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5895"/>
  </bookViews>
  <sheets>
    <sheet name="武器" sheetId="5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AD30" i="5" l="1"/>
  <c r="S30" i="5" s="1"/>
  <c r="AD4" i="5"/>
  <c r="S4" i="5" s="1"/>
  <c r="AD5" i="5"/>
  <c r="S5" i="5" s="1"/>
  <c r="AD6" i="5"/>
  <c r="S6" i="5" s="1"/>
  <c r="AD7" i="5"/>
  <c r="S7" i="5" s="1"/>
  <c r="AD8" i="5"/>
  <c r="S8" i="5" s="1"/>
  <c r="AD9" i="5"/>
  <c r="S9" i="5" s="1"/>
  <c r="AD10" i="5"/>
  <c r="S10" i="5" s="1"/>
  <c r="AD11" i="5"/>
  <c r="S11" i="5" s="1"/>
  <c r="AD12" i="5"/>
  <c r="S12" i="5" s="1"/>
  <c r="AD13" i="5"/>
  <c r="S13" i="5" s="1"/>
  <c r="AD14" i="5"/>
  <c r="S14" i="5" s="1"/>
  <c r="AD15" i="5"/>
  <c r="S15" i="5" s="1"/>
  <c r="AD16" i="5"/>
  <c r="S16" i="5" s="1"/>
  <c r="AD17" i="5"/>
  <c r="S17" i="5" s="1"/>
  <c r="AD18" i="5"/>
  <c r="S18" i="5" s="1"/>
  <c r="AD19" i="5"/>
  <c r="S19" i="5" s="1"/>
  <c r="AD20" i="5"/>
  <c r="S20" i="5" s="1"/>
  <c r="AD21" i="5"/>
  <c r="S21" i="5" s="1"/>
  <c r="AD22" i="5"/>
  <c r="S22" i="5" s="1"/>
  <c r="AD23" i="5"/>
  <c r="S23" i="5" s="1"/>
  <c r="AD24" i="5"/>
  <c r="S24" i="5" s="1"/>
  <c r="AD25" i="5"/>
  <c r="S25" i="5" s="1"/>
  <c r="AD26" i="5"/>
  <c r="S26" i="5" s="1"/>
  <c r="AD27" i="5"/>
  <c r="S27" i="5" s="1"/>
  <c r="AD28" i="5"/>
  <c r="S28" i="5" s="1"/>
  <c r="AD29" i="5"/>
  <c r="S29" i="5" s="1"/>
  <c r="AD31" i="5"/>
  <c r="S31" i="5" s="1"/>
  <c r="AD32" i="5"/>
  <c r="S32" i="5" s="1"/>
  <c r="AD33" i="5"/>
  <c r="S33" i="5" s="1"/>
  <c r="AD34" i="5"/>
  <c r="S34" i="5" s="1"/>
  <c r="AD35" i="5"/>
  <c r="S35" i="5" s="1"/>
  <c r="AD36" i="5"/>
  <c r="S36" i="5" s="1"/>
  <c r="AD37" i="5"/>
  <c r="S37" i="5" s="1"/>
  <c r="AD38" i="5"/>
  <c r="S38" i="5" s="1"/>
  <c r="AD39" i="5"/>
  <c r="S39" i="5" s="1"/>
  <c r="AD40" i="5"/>
  <c r="S40" i="5" s="1"/>
  <c r="AD41" i="5"/>
  <c r="S41" i="5" s="1"/>
  <c r="AD42" i="5"/>
  <c r="S42" i="5" s="1"/>
  <c r="AD43" i="5"/>
  <c r="S43" i="5" s="1"/>
  <c r="AD44" i="5"/>
  <c r="S44" i="5" s="1"/>
  <c r="AD45" i="5"/>
  <c r="S45" i="5" s="1"/>
  <c r="AD46" i="5"/>
  <c r="S46" i="5" s="1"/>
  <c r="AD47" i="5"/>
  <c r="S47" i="5" s="1"/>
  <c r="AD48" i="5"/>
  <c r="S48" i="5" s="1"/>
  <c r="AD49" i="5"/>
  <c r="S49" i="5" s="1"/>
  <c r="AD50" i="5"/>
  <c r="S50" i="5" s="1"/>
  <c r="AD51" i="5"/>
  <c r="S51" i="5" s="1"/>
  <c r="AD52" i="5"/>
  <c r="S52" i="5" s="1"/>
  <c r="AD53" i="5"/>
  <c r="S53" i="5" s="1"/>
  <c r="AD54" i="5"/>
  <c r="S54" i="5" s="1"/>
  <c r="AD55" i="5"/>
  <c r="S55" i="5" s="1"/>
  <c r="AD56" i="5"/>
  <c r="S56" i="5" s="1"/>
  <c r="AD57" i="5"/>
  <c r="S57" i="5" s="1"/>
  <c r="AD58" i="5"/>
  <c r="S58" i="5" s="1"/>
  <c r="AD59" i="5"/>
  <c r="S59" i="5" s="1"/>
  <c r="E59" i="5" l="1"/>
  <c r="G59" i="5" s="1"/>
  <c r="E58" i="5" l="1"/>
  <c r="G58" i="5" s="1"/>
  <c r="E57" i="5" l="1"/>
  <c r="G57" i="5" s="1"/>
  <c r="E28" i="5" l="1"/>
  <c r="G28" i="5" s="1"/>
  <c r="E27" i="5"/>
  <c r="G27" i="5" s="1"/>
  <c r="E26" i="5"/>
  <c r="G26" i="5" s="1"/>
  <c r="E25" i="5"/>
  <c r="G25" i="5" s="1"/>
  <c r="E18" i="5" l="1"/>
  <c r="G18" i="5" s="1"/>
  <c r="E24" i="5"/>
  <c r="G24" i="5" s="1"/>
  <c r="E16" i="5"/>
  <c r="G16" i="5" s="1"/>
  <c r="E15" i="5"/>
  <c r="G15" i="5" s="1"/>
  <c r="E23" i="5"/>
  <c r="G23" i="5" s="1"/>
  <c r="E17" i="5"/>
  <c r="G17" i="5" s="1"/>
  <c r="E37" i="5" l="1"/>
  <c r="G37" i="5" s="1"/>
  <c r="E13" i="5"/>
  <c r="G13" i="5" s="1"/>
  <c r="E11" i="5"/>
  <c r="G11" i="5" s="1"/>
  <c r="E12" i="5"/>
  <c r="G12" i="5" s="1"/>
  <c r="E56" i="5"/>
  <c r="G56" i="5" s="1"/>
  <c r="E14" i="5"/>
  <c r="G14" i="5" s="1"/>
  <c r="E35" i="5" l="1"/>
  <c r="G35" i="5" s="1"/>
  <c r="E45" i="5"/>
  <c r="G45" i="5" s="1"/>
  <c r="E36" i="5"/>
  <c r="G36" i="5" s="1"/>
  <c r="E33" i="5"/>
  <c r="G33" i="5" s="1"/>
  <c r="E43" i="5"/>
  <c r="G43" i="5" s="1"/>
  <c r="E47" i="5"/>
  <c r="G47" i="5" s="1"/>
  <c r="E34" i="5"/>
  <c r="G34" i="5" s="1"/>
  <c r="E44" i="5"/>
  <c r="G44" i="5" s="1"/>
  <c r="E48" i="5"/>
  <c r="G48" i="5" s="1"/>
  <c r="E42" i="5"/>
  <c r="G42" i="5" s="1"/>
  <c r="E46" i="5"/>
  <c r="G46" i="5" s="1"/>
  <c r="E55" i="5"/>
  <c r="G55" i="5" s="1"/>
  <c r="E51" i="5" l="1"/>
  <c r="G51" i="5" s="1"/>
  <c r="E40" i="5"/>
  <c r="G40" i="5" s="1"/>
  <c r="E52" i="5"/>
  <c r="G52" i="5" s="1"/>
  <c r="E31" i="5"/>
  <c r="G31" i="5" s="1"/>
  <c r="E50" i="5"/>
  <c r="G50" i="5" s="1"/>
  <c r="E53" i="5"/>
  <c r="G53" i="5" s="1"/>
  <c r="E39" i="5"/>
  <c r="G39" i="5" s="1"/>
  <c r="E32" i="5"/>
  <c r="G32" i="5" s="1"/>
  <c r="E41" i="5"/>
  <c r="G41" i="5" s="1"/>
  <c r="E54" i="5"/>
  <c r="G54" i="5" s="1"/>
  <c r="E6" i="5" l="1"/>
  <c r="G6" i="5" s="1"/>
  <c r="E10" i="5"/>
  <c r="G10" i="5" s="1"/>
  <c r="E7" i="5"/>
  <c r="G7" i="5" s="1"/>
  <c r="E20" i="5"/>
  <c r="G20" i="5" s="1"/>
  <c r="E8" i="5"/>
  <c r="G8" i="5" s="1"/>
  <c r="E22" i="5"/>
  <c r="G22" i="5" s="1"/>
  <c r="E5" i="5"/>
  <c r="G5" i="5" s="1"/>
  <c r="E9" i="5"/>
  <c r="G9" i="5" s="1"/>
  <c r="E21" i="5"/>
  <c r="G21" i="5" s="1"/>
  <c r="E30" i="5"/>
  <c r="G30" i="5" s="1"/>
  <c r="E49" i="5" l="1"/>
  <c r="G49" i="5" s="1"/>
  <c r="E29" i="5" l="1"/>
  <c r="G29" i="5" s="1"/>
  <c r="E19" i="5"/>
  <c r="G19" i="5" s="1"/>
  <c r="E4" i="5"/>
  <c r="G4" i="5" s="1"/>
  <c r="E38" i="5"/>
  <c r="G38" i="5" s="1"/>
</calcChain>
</file>

<file path=xl/comments1.xml><?xml version="1.0" encoding="utf-8"?>
<comments xmlns="http://schemas.openxmlformats.org/spreadsheetml/2006/main">
  <authors>
    <author>Administrator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LP:PP:MP</t>
        </r>
      </text>
    </comment>
  </commentList>
</comments>
</file>

<file path=xl/sharedStrings.xml><?xml version="1.0" encoding="utf-8"?>
<sst xmlns="http://schemas.openxmlformats.org/spreadsheetml/2006/main" count="545" uniqueCount="338">
  <si>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</si>
  <si>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</si>
  <si>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</si>
  <si>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</si>
  <si>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品质</t>
    <phoneticPr fontId="18" type="noConversion"/>
  </si>
  <si>
    <t>位置</t>
    <phoneticPr fontId="18" type="noConversion"/>
  </si>
  <si>
    <t>路径</t>
    <phoneticPr fontId="18" type="noConversion"/>
  </si>
  <si>
    <t>Id</t>
  </si>
  <si>
    <t>Name</t>
  </si>
  <si>
    <t>Quality</t>
  </si>
  <si>
    <t>Position</t>
  </si>
  <si>
    <t>Value</t>
  </si>
  <si>
    <t>Url</t>
  </si>
  <si>
    <t>攻击</t>
  </si>
  <si>
    <t>int</t>
    <phoneticPr fontId="18" type="noConversion"/>
  </si>
  <si>
    <t>生命</t>
  </si>
  <si>
    <t>int</t>
    <phoneticPr fontId="18" type="noConversion"/>
  </si>
  <si>
    <t>0;0;0</t>
    <phoneticPr fontId="18" type="noConversion"/>
  </si>
  <si>
    <t>Spd</t>
    <phoneticPr fontId="18" type="noConversion"/>
  </si>
  <si>
    <t>Range</t>
    <phoneticPr fontId="18" type="noConversion"/>
  </si>
  <si>
    <t>HeroSkillId</t>
    <phoneticPr fontId="18" type="noConversion"/>
  </si>
  <si>
    <t>CommonSkillId</t>
    <phoneticPr fontId="18" type="noConversion"/>
  </si>
  <si>
    <t>CommonSkillRate</t>
    <phoneticPr fontId="18" type="noConversion"/>
  </si>
  <si>
    <t>EnergyRate</t>
    <phoneticPr fontId="18" type="noConversion"/>
  </si>
  <si>
    <t>true</t>
  </si>
  <si>
    <t>是否可以锻造</t>
    <phoneticPr fontId="18" type="noConversion"/>
  </si>
  <si>
    <t>bool</t>
    <phoneticPr fontId="18" type="noConversion"/>
  </si>
  <si>
    <t>CanMerge</t>
    <phoneticPr fontId="18" type="noConversion"/>
  </si>
  <si>
    <t>随机掉落</t>
    <phoneticPr fontId="18" type="noConversion"/>
  </si>
  <si>
    <t>RandomDrop</t>
    <phoneticPr fontId="18" type="noConversion"/>
  </si>
  <si>
    <t>技能评分</t>
    <phoneticPr fontId="18" type="noConversion"/>
  </si>
  <si>
    <t>double</t>
    <phoneticPr fontId="18" type="noConversion"/>
  </si>
  <si>
    <t>~SkillMark2</t>
  </si>
  <si>
    <t>杂项评分</t>
    <phoneticPr fontId="18" type="noConversion"/>
  </si>
  <si>
    <t>~SkillMark22</t>
  </si>
  <si>
    <t>射程</t>
    <phoneticPr fontId="18" type="noConversion"/>
  </si>
  <si>
    <t>魔法点获取的比率</t>
    <phoneticPr fontId="18" type="noConversion"/>
  </si>
  <si>
    <t>英雄技能</t>
    <phoneticPr fontId="18" type="noConversion"/>
  </si>
  <si>
    <t>int[]</t>
    <phoneticPr fontId="18" type="noConversion"/>
  </si>
  <si>
    <t>普通技能</t>
    <phoneticPr fontId="18" type="noConversion"/>
  </si>
  <si>
    <t>int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</si>
  <si>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</si>
  <si>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</si>
  <si>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</si>
  <si>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</si>
  <si>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</si>
  <si>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</si>
  <si>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</si>
  <si>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</si>
  <si>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Def</t>
    <phoneticPr fontId="18" type="noConversion"/>
  </si>
  <si>
    <t>Mag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</si>
  <si>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</si>
  <si>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</si>
  <si>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</si>
  <si>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</si>
  <si>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</si>
  <si>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</si>
  <si>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</si>
  <si>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打开格子</t>
    <phoneticPr fontId="18" type="noConversion"/>
  </si>
  <si>
    <t>int[]</t>
    <phoneticPr fontId="18" type="noConversion"/>
  </si>
  <si>
    <t>SlotId</t>
    <phoneticPr fontId="18" type="noConversion"/>
  </si>
  <si>
    <t>草屋</t>
    <phoneticPr fontId="18" type="noConversion"/>
  </si>
  <si>
    <t>zhulou1</t>
    <phoneticPr fontId="18" type="noConversion"/>
  </si>
  <si>
    <t>qizhi1</t>
  </si>
  <si>
    <t>蓝色旗帜</t>
    <phoneticPr fontId="18" type="noConversion"/>
  </si>
  <si>
    <t>wuqi1</t>
  </si>
  <si>
    <t>弓箭</t>
    <phoneticPr fontId="18" type="noConversion"/>
  </si>
  <si>
    <t>0;0;0</t>
    <phoneticPr fontId="18" type="noConversion"/>
  </si>
  <si>
    <t>qiang1</t>
  </si>
  <si>
    <t>瞭望台</t>
    <phoneticPr fontId="18" type="noConversion"/>
  </si>
  <si>
    <t>jianzhu1</t>
  </si>
  <si>
    <t>7;9</t>
    <phoneticPr fontId="18" type="noConversion"/>
  </si>
  <si>
    <t>怪物攻击加成</t>
    <phoneticPr fontId="18" type="noConversion"/>
  </si>
  <si>
    <t>int</t>
    <phoneticPr fontId="18" type="noConversion"/>
  </si>
  <si>
    <t>MonsterAtk</t>
    <phoneticPr fontId="18" type="noConversion"/>
  </si>
  <si>
    <t>怪物生命加成</t>
    <phoneticPr fontId="18" type="noConversion"/>
  </si>
  <si>
    <t>MonsterHp</t>
    <phoneticPr fontId="18" type="noConversion"/>
  </si>
  <si>
    <t>EquipMonsterPickDelegate</t>
    <phoneticPr fontId="18" type="noConversion"/>
  </si>
  <si>
    <t>怪物选取</t>
    <phoneticPr fontId="18" type="noConversion"/>
  </si>
  <si>
    <t>PickMethod</t>
    <phoneticPr fontId="18" type="noConversion"/>
  </si>
  <si>
    <t>描述</t>
    <phoneticPr fontId="18" type="noConversion"/>
  </si>
  <si>
    <t>string</t>
    <phoneticPr fontId="18" type="noConversion"/>
  </si>
  <si>
    <t>Des</t>
    <phoneticPr fontId="18" type="noConversion"/>
  </si>
  <si>
    <t>西庸城堡</t>
  </si>
  <si>
    <t>zhulou2</t>
    <phoneticPr fontId="18" type="noConversion"/>
  </si>
  <si>
    <t>1;7;9</t>
    <phoneticPr fontId="18" type="noConversion"/>
  </si>
  <si>
    <t>盖贝依城堡</t>
    <phoneticPr fontId="18" type="noConversion"/>
  </si>
  <si>
    <t>zhulou3</t>
    <phoneticPr fontId="18" type="noConversion"/>
  </si>
  <si>
    <t>1;6;9</t>
    <phoneticPr fontId="18" type="noConversion"/>
  </si>
  <si>
    <t>0;0;0</t>
  </si>
  <si>
    <t>zhulou4</t>
  </si>
  <si>
    <t>天守阁</t>
    <phoneticPr fontId="18" type="noConversion"/>
  </si>
  <si>
    <t>1;2;9</t>
    <phoneticPr fontId="18" type="noConversion"/>
  </si>
  <si>
    <t>zhulou5</t>
  </si>
  <si>
    <t>瓦西里教堂</t>
    <phoneticPr fontId="18" type="noConversion"/>
  </si>
  <si>
    <t>1;3;9</t>
    <phoneticPr fontId="18" type="noConversion"/>
  </si>
  <si>
    <t>zhulou6</t>
  </si>
  <si>
    <t>金字塔</t>
    <phoneticPr fontId="18" type="noConversion"/>
  </si>
  <si>
    <t>1;2;8;9</t>
    <phoneticPr fontId="18" type="noConversion"/>
  </si>
  <si>
    <t>zhulou7</t>
  </si>
  <si>
    <t>紫禁城</t>
    <phoneticPr fontId="18" type="noConversion"/>
  </si>
  <si>
    <t>qizhi2</t>
  </si>
  <si>
    <t>0;0;0</t>
    <phoneticPr fontId="18" type="noConversion"/>
  </si>
  <si>
    <t>qizhi3</t>
  </si>
  <si>
    <t>qizhi4</t>
  </si>
  <si>
    <t>鬼怪旗帜</t>
    <phoneticPr fontId="18" type="noConversion"/>
  </si>
  <si>
    <t>野性旗帜</t>
    <phoneticPr fontId="18" type="noConversion"/>
  </si>
  <si>
    <t>暗夜旗帜</t>
    <phoneticPr fontId="18" type="noConversion"/>
  </si>
  <si>
    <t>wuqi2</t>
  </si>
  <si>
    <t>wuqi3</t>
  </si>
  <si>
    <t>火枪</t>
    <phoneticPr fontId="18" type="noConversion"/>
  </si>
  <si>
    <t>wuqi4</t>
  </si>
  <si>
    <t>飞锤</t>
    <phoneticPr fontId="18" type="noConversion"/>
  </si>
  <si>
    <t>提升我方亡灵14%最大生命值和攻击</t>
    <phoneticPr fontId="18" type="noConversion"/>
  </si>
  <si>
    <t>提升我方人类20%最大生命值</t>
    <phoneticPr fontId="18" type="noConversion"/>
  </si>
  <si>
    <t>提升我方兽人25%攻击力</t>
    <phoneticPr fontId="18" type="noConversion"/>
  </si>
  <si>
    <t>提升我方精灵14%最大生命值和攻击</t>
    <phoneticPr fontId="18" type="noConversion"/>
  </si>
  <si>
    <t>qiang2</t>
  </si>
  <si>
    <t>木墙</t>
    <phoneticPr fontId="18" type="noConversion"/>
  </si>
  <si>
    <t>石墙</t>
  </si>
  <si>
    <t>qiang3</t>
  </si>
  <si>
    <t>刺墙</t>
    <phoneticPr fontId="18" type="noConversion"/>
  </si>
  <si>
    <t>jianzhu2</t>
  </si>
  <si>
    <t>0;-5;5</t>
    <phoneticPr fontId="18" type="noConversion"/>
  </si>
  <si>
    <t>图书馆</t>
    <phoneticPr fontId="18" type="noConversion"/>
  </si>
  <si>
    <t>qiang4</t>
  </si>
  <si>
    <t>黄金墙</t>
    <phoneticPr fontId="18" type="noConversion"/>
  </si>
  <si>
    <t>jianzhu3</t>
  </si>
  <si>
    <t>训练房</t>
    <phoneticPr fontId="18" type="noConversion"/>
  </si>
  <si>
    <t>6;0;-6</t>
    <phoneticPr fontId="18" type="noConversion"/>
  </si>
  <si>
    <t>jianzhu4</t>
  </si>
  <si>
    <t>温室</t>
    <phoneticPr fontId="18" type="noConversion"/>
  </si>
  <si>
    <t>jianzhu5</t>
  </si>
  <si>
    <t>-7;-3;10</t>
    <phoneticPr fontId="18" type="noConversion"/>
  </si>
  <si>
    <t>占卜小屋</t>
    <phoneticPr fontId="18" type="noConversion"/>
  </si>
  <si>
    <t>jianzhu6</t>
  </si>
  <si>
    <t>兵营</t>
    <phoneticPr fontId="18" type="noConversion"/>
  </si>
  <si>
    <t>wuqi5</t>
  </si>
  <si>
    <t>矮人火炮</t>
    <phoneticPr fontId="18" type="noConversion"/>
  </si>
  <si>
    <t>wuqi6</t>
  </si>
  <si>
    <t>巨弩</t>
    <phoneticPr fontId="18" type="noConversion"/>
  </si>
  <si>
    <t>wuqi7</t>
  </si>
  <si>
    <t>激光</t>
    <phoneticPr fontId="18" type="noConversion"/>
  </si>
  <si>
    <t>qiang5</t>
  </si>
  <si>
    <t>砖墙</t>
    <phoneticPr fontId="18" type="noConversion"/>
  </si>
  <si>
    <t>qiang6</t>
  </si>
  <si>
    <t>铁皮</t>
    <phoneticPr fontId="18" type="noConversion"/>
  </si>
  <si>
    <t>qiang7</t>
  </si>
  <si>
    <t>祝福矿石</t>
    <phoneticPr fontId="18" type="noConversion"/>
  </si>
  <si>
    <t>qiang8</t>
  </si>
  <si>
    <t>纸板墙</t>
    <phoneticPr fontId="18" type="noConversion"/>
  </si>
  <si>
    <t>qiang9</t>
  </si>
  <si>
    <t>铜墙</t>
    <phoneticPr fontId="18" type="noConversion"/>
  </si>
  <si>
    <t>qiang10</t>
  </si>
  <si>
    <t>玻璃墙</t>
    <phoneticPr fontId="18" type="noConversion"/>
  </si>
  <si>
    <t>qiang11</t>
  </si>
  <si>
    <t>龙鳞</t>
    <phoneticPr fontId="18" type="noConversion"/>
  </si>
  <si>
    <t>wuqi8</t>
  </si>
  <si>
    <t>弹弓</t>
    <phoneticPr fontId="18" type="noConversion"/>
  </si>
  <si>
    <t>jianzhu7</t>
  </si>
  <si>
    <t>-8;8;0</t>
    <phoneticPr fontId="18" type="noConversion"/>
  </si>
  <si>
    <t>铁匠铺</t>
    <phoneticPr fontId="18" type="noConversion"/>
  </si>
  <si>
    <t>火焰箭</t>
    <phoneticPr fontId="18" type="noConversion"/>
  </si>
  <si>
    <t>wuqi9</t>
  </si>
  <si>
    <t>爆裂炮</t>
    <phoneticPr fontId="18" type="noConversion"/>
  </si>
  <si>
    <t>jianzhu8</t>
  </si>
  <si>
    <t>巫毒塔</t>
    <phoneticPr fontId="18" type="noConversion"/>
  </si>
  <si>
    <t>zhulou8</t>
  </si>
  <si>
    <t>2;6;9</t>
    <phoneticPr fontId="18" type="noConversion"/>
  </si>
  <si>
    <t>天鹅堡</t>
    <phoneticPr fontId="18" type="noConversion"/>
  </si>
  <si>
    <t>zhulou9</t>
  </si>
  <si>
    <t>玛雅神庙</t>
    <phoneticPr fontId="18" type="noConversion"/>
  </si>
  <si>
    <t>4;7;9</t>
    <phoneticPr fontId="18" type="noConversion"/>
  </si>
  <si>
    <t>zhulou10</t>
  </si>
  <si>
    <t>迪士尼城堡</t>
    <phoneticPr fontId="18" type="noConversion"/>
  </si>
  <si>
    <t>2;7</t>
    <phoneticPr fontId="18" type="noConversion"/>
  </si>
  <si>
    <t>zhulou11</t>
  </si>
  <si>
    <t>铁炉堡</t>
    <phoneticPr fontId="18" type="noConversion"/>
  </si>
  <si>
    <t>3;6;9</t>
    <phoneticPr fontId="18" type="noConversion"/>
  </si>
  <si>
    <t>箭矢</t>
    <phoneticPr fontId="18" type="noConversion"/>
  </si>
  <si>
    <t>string</t>
    <phoneticPr fontId="18" type="noConversion"/>
  </si>
  <si>
    <t>Arrow</t>
    <phoneticPr fontId="18" type="noConversion"/>
  </si>
  <si>
    <t>arrow</t>
    <phoneticPr fontId="18" type="noConversion"/>
  </si>
  <si>
    <t>arrowred</t>
    <phoneticPr fontId="18" type="noConversion"/>
  </si>
  <si>
    <t>bullet</t>
  </si>
  <si>
    <t>spear</t>
  </si>
  <si>
    <t>bluepea</t>
  </si>
  <si>
    <t>electball</t>
  </si>
  <si>
    <t>laser</t>
    <phoneticPr fontId="18" type="noConversion"/>
  </si>
  <si>
    <t>zhulou12</t>
  </si>
  <si>
    <t>1;3;6</t>
    <phoneticPr fontId="18" type="noConversion"/>
  </si>
  <si>
    <t>霍格沃兹</t>
    <phoneticPr fontId="18" type="noConversion"/>
  </si>
  <si>
    <t>zhulou13</t>
  </si>
  <si>
    <t>帕特农神庙</t>
    <phoneticPr fontId="18" type="noConversion"/>
  </si>
  <si>
    <t>2;3</t>
    <phoneticPr fontId="18" type="noConversion"/>
  </si>
  <si>
    <t>zhulou14</t>
  </si>
  <si>
    <t>竹楼</t>
    <phoneticPr fontId="18" type="noConversion"/>
  </si>
  <si>
    <t>1;3;7</t>
    <phoneticPr fontId="18" type="noConversion"/>
  </si>
  <si>
    <t>zhulou15</t>
  </si>
  <si>
    <t>圣托里尼</t>
    <phoneticPr fontId="18" type="noConversion"/>
  </si>
  <si>
    <t>1;3;9</t>
    <phoneticPr fontId="18" type="noConversion"/>
  </si>
  <si>
    <t>qizhi5</t>
  </si>
  <si>
    <t>0;0;0</t>
    <phoneticPr fontId="18" type="noConversion"/>
  </si>
  <si>
    <t>联合旗帜</t>
    <phoneticPr fontId="18" type="noConversion"/>
  </si>
  <si>
    <t>提升我方所有单位6%最大生命值</t>
    <phoneticPr fontId="18" type="noConversion"/>
  </si>
  <si>
    <t>qizhi6</t>
  </si>
  <si>
    <t>海盗旗帜</t>
    <phoneticPr fontId="18" type="noConversion"/>
  </si>
  <si>
    <t>提升我方所有单位6%攻击</t>
    <phoneticPr fontId="18" type="noConversion"/>
  </si>
  <si>
    <t>公牛旗帜</t>
    <phoneticPr fontId="18" type="noConversion"/>
  </si>
  <si>
    <t>提升我方野兽12%攻击和6%最大生命值</t>
    <phoneticPr fontId="18" type="noConversion"/>
  </si>
  <si>
    <t>qizhi7</t>
    <phoneticPr fontId="18" type="noConversion"/>
  </si>
  <si>
    <t>qizhi8</t>
  </si>
  <si>
    <t>科学旗帜</t>
    <phoneticPr fontId="18" type="noConversion"/>
  </si>
  <si>
    <t>提升我方机械和元素单位12%攻击和最大生命值</t>
    <phoneticPr fontId="18" type="noConversion"/>
  </si>
  <si>
    <t>qizhi9</t>
  </si>
  <si>
    <t>提升我方图腾和元素单位10%攻击和最大生命值</t>
    <phoneticPr fontId="18" type="noConversion"/>
  </si>
  <si>
    <t>药水旗帜</t>
    <phoneticPr fontId="18" type="noConversion"/>
  </si>
  <si>
    <t>qizhi10</t>
  </si>
  <si>
    <t>m.Star&gt;5</t>
    <phoneticPr fontId="18" type="noConversion"/>
  </si>
  <si>
    <t>提升我方5星以上单位10%攻击和最大生命值</t>
    <phoneticPr fontId="18" type="noConversion"/>
  </si>
  <si>
    <t>英雄旗帜</t>
    <phoneticPr fontId="18" type="noConversion"/>
  </si>
  <si>
    <t>m.Star&gt;0</t>
    <phoneticPr fontId="18" type="noConversion"/>
  </si>
  <si>
    <t>jianzhu9</t>
  </si>
  <si>
    <t>护盾发生器</t>
    <phoneticPr fontId="18" type="noConversion"/>
  </si>
  <si>
    <t>jianzhu10</t>
  </si>
  <si>
    <t>猎手大厅</t>
    <phoneticPr fontId="18" type="noConversion"/>
  </si>
  <si>
    <t>jianzhu11</t>
  </si>
  <si>
    <t>传送阵</t>
    <phoneticPr fontId="18" type="noConversion"/>
  </si>
  <si>
    <t>m.Action.IsRace("Human")</t>
  </si>
  <si>
    <t>m.Action.IsRace("Undead")</t>
  </si>
  <si>
    <t>m.Action.IsRace("Orc")</t>
  </si>
  <si>
    <t>m.Action.IsRace("Spirit")</t>
  </si>
  <si>
    <t>m.Action.IsRace("Beast")</t>
  </si>
  <si>
    <t>m.Action.IsRace("Machine") || m.Action.IsRace("Element")</t>
  </si>
  <si>
    <t>m.Action.IsRace("Totem") || m.Action.IsRace("Element")</t>
  </si>
  <si>
    <t>英文名</t>
    <phoneticPr fontId="18" type="noConversion"/>
  </si>
  <si>
    <t>string</t>
    <phoneticPr fontId="18" type="noConversion"/>
  </si>
  <si>
    <t>Ename</t>
    <phoneticPr fontId="18" type="noConversion"/>
  </si>
  <si>
    <t>eqxiyongchengbao</t>
  </si>
  <si>
    <t>eqgaibeiyichengbao</t>
  </si>
  <si>
    <t>eqtianshouge</t>
  </si>
  <si>
    <t>eqwaxilijiaotang</t>
  </si>
  <si>
    <t>eqjinzita</t>
  </si>
  <si>
    <t>eqzijincheng</t>
  </si>
  <si>
    <t>eqtianebao</t>
  </si>
  <si>
    <t>eqmayashenmiao</t>
  </si>
  <si>
    <t>eqdishinichengbao</t>
  </si>
  <si>
    <t>eqtielubao</t>
  </si>
  <si>
    <t>eqhuogewozi</t>
  </si>
  <si>
    <t>eqpatenongshenmiao</t>
  </si>
  <si>
    <t>eqzhulou</t>
  </si>
  <si>
    <t>eqshengtuolini</t>
  </si>
  <si>
    <t>eqlanseqizhi</t>
  </si>
  <si>
    <t>eqguiguaiqizhi</t>
  </si>
  <si>
    <t>eqyexingqizhi</t>
  </si>
  <si>
    <t>eqanyeqizhi</t>
  </si>
  <si>
    <t>eqlianheqizhi</t>
  </si>
  <si>
    <t>eqhaidaoqizhi</t>
  </si>
  <si>
    <t>eqgongniuqizhi</t>
  </si>
  <si>
    <t>eqkexueqizhi</t>
  </si>
  <si>
    <t>eqyaoshuiqizhi</t>
  </si>
  <si>
    <t>eqyingxiongqizhi</t>
  </si>
  <si>
    <t>eqgongjian</t>
  </si>
  <si>
    <t>eqhuoyanjian</t>
  </si>
  <si>
    <t>eqhuoqiang</t>
  </si>
  <si>
    <t>eqfeichui</t>
  </si>
  <si>
    <t>eqairenhuopao</t>
  </si>
  <si>
    <t>eqjunu</t>
  </si>
  <si>
    <t>eqjiguang</t>
  </si>
  <si>
    <t>eqbaoliepao</t>
  </si>
  <si>
    <t>eqmuqiang</t>
  </si>
  <si>
    <t>eqshiqiang</t>
  </si>
  <si>
    <t>eqciqiang</t>
  </si>
  <si>
    <t>eqhuangjinqiang</t>
  </si>
  <si>
    <t>eqzhuanqiang</t>
  </si>
  <si>
    <t>eqtiepi</t>
  </si>
  <si>
    <t>eqzhufukuangshi</t>
  </si>
  <si>
    <t>eqtongqiang</t>
  </si>
  <si>
    <t>eqboliqiang</t>
  </si>
  <si>
    <t>eqlonglin</t>
  </si>
  <si>
    <t>eqtushuguan</t>
  </si>
  <si>
    <t>eqxunlianfang</t>
  </si>
  <si>
    <t>eqwenshi</t>
  </si>
  <si>
    <t>eqzhanbuxiaowu</t>
  </si>
  <si>
    <t>eqbingying</t>
  </si>
  <si>
    <t>eqtiejiangpu</t>
  </si>
  <si>
    <t>eqwuduta</t>
  </si>
  <si>
    <t>eqhudunfashengqi</t>
  </si>
  <si>
    <t>eqlieshoudating</t>
  </si>
  <si>
    <t>eqchuansongzhen</t>
  </si>
  <si>
    <t>价值</t>
    <phoneticPr fontId="18" type="noConversion"/>
  </si>
  <si>
    <t>eqliaowangtai</t>
    <phoneticPr fontId="18" type="noConversion"/>
  </si>
  <si>
    <t>副本属性加成</t>
    <phoneticPr fontId="18" type="noConversion"/>
  </si>
  <si>
    <t>int[]</t>
    <phoneticPr fontId="18" type="noConversion"/>
  </si>
  <si>
    <t>DungeonAttrs</t>
    <phoneticPr fontId="18" type="noConversion"/>
  </si>
  <si>
    <t>-1;0;2;0;0</t>
    <phoneticPr fontId="18" type="noConversion"/>
  </si>
  <si>
    <t>1;1;-1;0;0</t>
    <phoneticPr fontId="18" type="noConversion"/>
  </si>
  <si>
    <t>0;0;0;2;0</t>
    <phoneticPr fontId="18" type="noConversion"/>
  </si>
  <si>
    <t>0;1;0;0;0</t>
    <phoneticPr fontId="18" type="noConversion"/>
  </si>
  <si>
    <t>合成消耗道具</t>
    <phoneticPr fontId="18" type="noConversion"/>
  </si>
  <si>
    <t>ComposeItemId</t>
    <phoneticPr fontId="18" type="noConversion"/>
  </si>
  <si>
    <t>eqcaowu</t>
    <phoneticPr fontId="18" type="noConversion"/>
  </si>
  <si>
    <t>eqzhibanqiang</t>
    <phoneticPr fontId="18" type="noConversion"/>
  </si>
  <si>
    <t>eqdangong</t>
    <phoneticPr fontId="18" type="noConversion"/>
  </si>
  <si>
    <t>ComposeRes</t>
    <phoneticPr fontId="18" type="noConversion"/>
  </si>
  <si>
    <t>int[]</t>
    <phoneticPr fontId="18" type="noConversion"/>
  </si>
  <si>
    <t>合成材料</t>
    <phoneticPr fontId="18" type="noConversion"/>
  </si>
  <si>
    <t>22100401;22100401</t>
  </si>
  <si>
    <t>22100403;22100401</t>
  </si>
  <si>
    <t>22100205;22100401</t>
  </si>
  <si>
    <t>22100406;22100401</t>
  </si>
  <si>
    <t>22100206;22100401</t>
  </si>
  <si>
    <t>22100208;22100401</t>
  </si>
  <si>
    <t>22100214;22100401</t>
  </si>
  <si>
    <t>22100218;22100401</t>
  </si>
  <si>
    <t>22100210;22100401</t>
  </si>
  <si>
    <t>22100201;22100401</t>
  </si>
  <si>
    <t>22100207;22100401</t>
  </si>
  <si>
    <t>22100213;22100401</t>
  </si>
  <si>
    <t>22100219;22100401</t>
  </si>
  <si>
    <t>22100405;22100401</t>
  </si>
  <si>
    <t>22100416;22100401</t>
  </si>
  <si>
    <t>22100404;22100401</t>
  </si>
  <si>
    <t>22100410;22100401</t>
  </si>
  <si>
    <t>22100412;22100401</t>
  </si>
  <si>
    <t>22100402;22100401</t>
  </si>
  <si>
    <t>22100415;22100401</t>
  </si>
  <si>
    <t>22100407;22100401</t>
  </si>
  <si>
    <t>22100408;22100401</t>
  </si>
  <si>
    <t>22100411;22100401</t>
  </si>
  <si>
    <t>22100202;22100401</t>
  </si>
  <si>
    <t>22100414;22100401</t>
  </si>
  <si>
    <t>22100209;22100401</t>
  </si>
  <si>
    <t>22100215;22100401</t>
  </si>
  <si>
    <t>22100204;22100401</t>
  </si>
  <si>
    <t>22100203;22100401</t>
  </si>
  <si>
    <t>AtkP</t>
    <phoneticPr fontId="18" type="noConversion"/>
  </si>
  <si>
    <t>VitP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</si>
</sst>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0" fillId="34" borderId="0" xfId="0" applyFill="1">
      <alignment vertical="center"/>
    </xf>
    <xf numFmtId="0" fontId="20" fillId="36" borderId="1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20" fillId="38" borderId="10" xfId="0" applyFont="1" applyFill="1" applyBorder="1">
      <alignment vertical="center"/>
    </xf>
    <xf numFmtId="0" fontId="0" fillId="40" borderId="0" xfId="0" applyFill="1">
      <alignment vertical="center"/>
    </xf>
    <xf numFmtId="0" fontId="20" fillId="41" borderId="10" xfId="0" applyFont="1" applyFill="1" applyBorder="1">
      <alignment vertical="center"/>
    </xf>
    <xf numFmtId="0" fontId="0" fillId="42" borderId="0" xfId="0" applyFill="1">
      <alignment vertical="center"/>
    </xf>
    <xf numFmtId="0" fontId="20" fillId="44" borderId="10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21" fillId="33" borderId="0" xfId="0" applyFont="1" applyFill="1" applyAlignment="1">
      <alignment vertical="center" textRotation="255" wrapText="1"/>
    </xf>
    <xf numFmtId="0" fontId="19" fillId="35" borderId="10" xfId="0" applyFont="1" applyFill="1" applyBorder="1" applyAlignment="1">
      <alignment vertical="center" textRotation="255" wrapText="1"/>
    </xf>
    <xf numFmtId="0" fontId="19" fillId="43" borderId="10" xfId="0" applyFont="1" applyFill="1" applyBorder="1" applyAlignment="1">
      <alignment vertical="center" textRotation="255" wrapText="1"/>
    </xf>
    <xf numFmtId="0" fontId="21" fillId="38" borderId="10" xfId="0" applyFont="1" applyFill="1" applyBorder="1" applyAlignment="1">
      <alignment vertical="center" textRotation="255" wrapText="1"/>
    </xf>
    <xf numFmtId="0" fontId="21" fillId="41" borderId="0" xfId="0" applyFont="1" applyFill="1" applyAlignment="1">
      <alignment vertical="center" textRotation="255" wrapText="1"/>
    </xf>
    <xf numFmtId="0" fontId="1" fillId="0" borderId="0" xfId="0" applyFont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 style="thin">
          <color auto="1"/>
        </right>
        <top/>
        <bottom/>
      </border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9751CB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00B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</dxfs>
  <tableStyles count="0" defaultTableStyle="TableStyleMedium9" defaultPivotStyle="PivotStyleLight16"/>
  <colors>
    <mruColors>
      <color rgb="FF97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  <cell r="AB172"/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I59" totalsRowShown="0">
  <autoFilter ref="A3:AI59"/>
  <sortState ref="A4:AI59">
    <sortCondition ref="A3:A59"/>
  </sortState>
  <tableColumns count="35">
    <tableColumn id="1" name="Id"/>
    <tableColumn id="2" name="Name"/>
    <tableColumn id="34" name="Ename" dataDxfId="37"/>
    <tableColumn id="32" name="Des" dataDxfId="36"/>
    <tableColumn id="3" name="Quality" dataDxfId="35">
      <calculatedColumnFormula>IF(S4&gt;=23,4,IF(AND(S4&gt;=18,S4&lt;23),3,IF(AND(S4&gt;=13,S4&lt;18),2,IF(AND(S4&gt;=8,S4&lt;13),1,0))))</calculatedColumnFormula>
    </tableColumn>
    <tableColumn id="5" name="Position"/>
    <tableColumn id="19" name="Value" dataDxfId="34">
      <calculatedColumnFormula>E4*50+50</calculatedColumnFormula>
    </tableColumn>
    <tableColumn id="7" name="ComposeRes" dataDxfId="7"/>
    <tableColumn id="15" name="ComposeItemId" dataDxfId="33"/>
    <tableColumn id="11" name="AtkP" dataDxfId="32"/>
    <tableColumn id="8" name="VitP" dataDxfId="31"/>
    <tableColumn id="6" name="Def" dataDxfId="30"/>
    <tableColumn id="22" name="Mag" dataDxfId="29"/>
    <tableColumn id="27" name="Spd" dataDxfId="28"/>
    <tableColumn id="26" name="Hit" dataDxfId="27"/>
    <tableColumn id="25" name="Dhit" dataDxfId="26"/>
    <tableColumn id="24" name="Crt" dataDxfId="25"/>
    <tableColumn id="23" name="Luk" dataDxfId="24"/>
    <tableColumn id="28" name="Sum" dataDxfId="0">
      <calculatedColumnFormula>J4+K4+ SUM(L4:R4)*5+AC4+AD4</calculatedColumnFormula>
    </tableColumn>
    <tableColumn id="12" name="Range" dataDxfId="23"/>
    <tableColumn id="33" name="Arrow" dataDxfId="22"/>
    <tableColumn id="4" name="SlotId" dataDxfId="21"/>
    <tableColumn id="9" name="EnergyRate" dataDxfId="20"/>
    <tableColumn id="37" name="DungeonAttrs" dataDxfId="19"/>
    <tableColumn id="20" name="HeroSkillId" dataDxfId="18"/>
    <tableColumn id="29" name="MonsterAtk" dataDxfId="17"/>
    <tableColumn id="30" name="MonsterHp" dataDxfId="16"/>
    <tableColumn id="31" name="PickMethod" dataDxfId="15"/>
    <tableColumn id="21" name="~SkillMark2" dataDxfId="14"/>
    <tableColumn id="18" name="~SkillMark22" dataDxfId="13">
      <calculatedColumnFormula>IF(ISBLANK(AE4),0, LOOKUP(AE4,[1]Skill!$A:$A,[1]Skill!$AB:$AB)*AF4/100)</calculatedColumnFormula>
    </tableColumn>
    <tableColumn id="13" name="CommonSkillId" dataDxfId="12"/>
    <tableColumn id="14" name="CommonSkillRate" dataDxfId="11"/>
    <tableColumn id="17" name="RandomDrop" dataDxfId="10"/>
    <tableColumn id="16" name="CanMerge" dataDxfId="9"/>
    <tableColumn id="10" name="Url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59"/>
  <sheetViews>
    <sheetView tabSelected="1" workbookViewId="0">
      <selection activeCell="K5" sqref="K5"/>
    </sheetView>
  </sheetViews>
  <sheetFormatPr defaultRowHeight="13.5" x14ac:dyDescent="0.15"/>
  <cols>
    <col min="1" max="1" width="9.5" bestFit="1" customWidth="1"/>
    <col min="4" max="4" width="22.75" customWidth="1"/>
    <col min="5" max="6" width="5.5" customWidth="1"/>
    <col min="7" max="8" width="6.5" customWidth="1"/>
    <col min="9" max="9" width="19" customWidth="1"/>
    <col min="10" max="11" width="5.125" customWidth="1"/>
    <col min="12" max="19" width="4.5" customWidth="1"/>
    <col min="20" max="21" width="5.125" customWidth="1"/>
    <col min="22" max="22" width="10.875" customWidth="1"/>
    <col min="23" max="25" width="8.625" customWidth="1"/>
    <col min="26" max="27" width="4.875" customWidth="1"/>
    <col min="28" max="28" width="16.375" customWidth="1"/>
    <col min="29" max="29" width="8.625" customWidth="1"/>
    <col min="30" max="30" width="5.875" customWidth="1"/>
    <col min="31" max="31" width="8.625" customWidth="1"/>
    <col min="32" max="32" width="5.25" customWidth="1"/>
    <col min="33" max="34" width="6" customWidth="1"/>
    <col min="37" max="37" width="9.5" bestFit="1" customWidth="1"/>
  </cols>
  <sheetData>
    <row r="1" spans="1:35" ht="60.75" customHeight="1" x14ac:dyDescent="0.15">
      <c r="A1" s="11" t="s">
        <v>2</v>
      </c>
      <c r="B1" s="11" t="s">
        <v>3</v>
      </c>
      <c r="C1" s="11" t="s">
        <v>235</v>
      </c>
      <c r="D1" s="11" t="s">
        <v>80</v>
      </c>
      <c r="E1" s="11" t="s">
        <v>4</v>
      </c>
      <c r="F1" s="11" t="s">
        <v>5</v>
      </c>
      <c r="G1" s="11" t="s">
        <v>290</v>
      </c>
      <c r="H1" s="11" t="s">
        <v>306</v>
      </c>
      <c r="I1" s="11" t="s">
        <v>299</v>
      </c>
      <c r="J1" s="12" t="s">
        <v>13</v>
      </c>
      <c r="K1" s="12" t="s">
        <v>15</v>
      </c>
      <c r="L1" s="13" t="s">
        <v>41</v>
      </c>
      <c r="M1" s="13" t="s">
        <v>42</v>
      </c>
      <c r="N1" s="13" t="s">
        <v>43</v>
      </c>
      <c r="O1" s="13" t="s">
        <v>44</v>
      </c>
      <c r="P1" s="13" t="s">
        <v>45</v>
      </c>
      <c r="Q1" s="13" t="s">
        <v>46</v>
      </c>
      <c r="R1" s="13" t="s">
        <v>47</v>
      </c>
      <c r="S1" s="14" t="s">
        <v>55</v>
      </c>
      <c r="T1" s="15" t="s">
        <v>35</v>
      </c>
      <c r="U1" s="15" t="s">
        <v>179</v>
      </c>
      <c r="V1" s="15" t="s">
        <v>58</v>
      </c>
      <c r="W1" s="15" t="s">
        <v>36</v>
      </c>
      <c r="X1" s="15" t="s">
        <v>292</v>
      </c>
      <c r="Y1" s="15" t="s">
        <v>37</v>
      </c>
      <c r="Z1" s="15" t="s">
        <v>72</v>
      </c>
      <c r="AA1" s="15" t="s">
        <v>75</v>
      </c>
      <c r="AB1" s="15" t="s">
        <v>78</v>
      </c>
      <c r="AC1" s="15" t="s">
        <v>33</v>
      </c>
      <c r="AD1" s="14" t="s">
        <v>30</v>
      </c>
      <c r="AE1" s="14" t="s">
        <v>39</v>
      </c>
      <c r="AF1" s="14" t="s">
        <v>39</v>
      </c>
      <c r="AG1" s="11" t="s">
        <v>28</v>
      </c>
      <c r="AH1" s="11" t="s">
        <v>25</v>
      </c>
      <c r="AI1" s="11" t="s">
        <v>6</v>
      </c>
    </row>
    <row r="2" spans="1:35" x14ac:dyDescent="0.15">
      <c r="A2" s="2" t="s">
        <v>0</v>
      </c>
      <c r="B2" s="2" t="s">
        <v>1</v>
      </c>
      <c r="C2" s="2" t="s">
        <v>236</v>
      </c>
      <c r="D2" s="2" t="s">
        <v>81</v>
      </c>
      <c r="E2" s="2" t="s">
        <v>0</v>
      </c>
      <c r="F2" s="2" t="s">
        <v>0</v>
      </c>
      <c r="G2" s="2" t="s">
        <v>0</v>
      </c>
      <c r="H2" s="2" t="s">
        <v>305</v>
      </c>
      <c r="I2" s="2" t="s">
        <v>38</v>
      </c>
      <c r="J2" s="3" t="s">
        <v>14</v>
      </c>
      <c r="K2" s="3" t="s">
        <v>16</v>
      </c>
      <c r="L2" s="9" t="s">
        <v>0</v>
      </c>
      <c r="M2" s="9" t="s">
        <v>48</v>
      </c>
      <c r="N2" s="9" t="s">
        <v>0</v>
      </c>
      <c r="O2" s="9" t="s">
        <v>0</v>
      </c>
      <c r="P2" s="9" t="s">
        <v>0</v>
      </c>
      <c r="Q2" s="9" t="s">
        <v>0</v>
      </c>
      <c r="R2" s="9" t="s">
        <v>0</v>
      </c>
      <c r="S2" s="5" t="s">
        <v>56</v>
      </c>
      <c r="T2" s="7" t="s">
        <v>0</v>
      </c>
      <c r="U2" s="7" t="s">
        <v>180</v>
      </c>
      <c r="V2" s="7" t="s">
        <v>59</v>
      </c>
      <c r="W2" s="7" t="s">
        <v>38</v>
      </c>
      <c r="X2" s="7" t="s">
        <v>293</v>
      </c>
      <c r="Y2" s="7" t="s">
        <v>0</v>
      </c>
      <c r="Z2" s="7" t="s">
        <v>73</v>
      </c>
      <c r="AA2" s="7" t="s">
        <v>73</v>
      </c>
      <c r="AB2" s="7" t="s">
        <v>77</v>
      </c>
      <c r="AC2" s="7" t="s">
        <v>31</v>
      </c>
      <c r="AD2" s="5" t="s">
        <v>31</v>
      </c>
      <c r="AE2" s="5" t="s">
        <v>40</v>
      </c>
      <c r="AF2" s="5" t="s">
        <v>40</v>
      </c>
      <c r="AG2" s="2" t="s">
        <v>26</v>
      </c>
      <c r="AH2" s="2" t="s">
        <v>26</v>
      </c>
      <c r="AI2" s="2" t="s">
        <v>1</v>
      </c>
    </row>
    <row r="3" spans="1:35" x14ac:dyDescent="0.15">
      <c r="A3" t="s">
        <v>7</v>
      </c>
      <c r="B3" t="s">
        <v>8</v>
      </c>
      <c r="C3" t="s">
        <v>237</v>
      </c>
      <c r="D3" t="s">
        <v>82</v>
      </c>
      <c r="E3" t="s">
        <v>9</v>
      </c>
      <c r="F3" t="s">
        <v>10</v>
      </c>
      <c r="G3" t="s">
        <v>11</v>
      </c>
      <c r="H3" t="s">
        <v>304</v>
      </c>
      <c r="I3" t="s">
        <v>300</v>
      </c>
      <c r="J3" s="4" t="s">
        <v>336</v>
      </c>
      <c r="K3" s="4" t="s">
        <v>337</v>
      </c>
      <c r="L3" s="10" t="s">
        <v>49</v>
      </c>
      <c r="M3" s="10" t="s">
        <v>50</v>
      </c>
      <c r="N3" s="10" t="s">
        <v>18</v>
      </c>
      <c r="O3" s="10" t="s">
        <v>51</v>
      </c>
      <c r="P3" s="10" t="s">
        <v>52</v>
      </c>
      <c r="Q3" s="10" t="s">
        <v>53</v>
      </c>
      <c r="R3" s="10" t="s">
        <v>54</v>
      </c>
      <c r="S3" s="6" t="s">
        <v>57</v>
      </c>
      <c r="T3" s="8" t="s">
        <v>19</v>
      </c>
      <c r="U3" s="8" t="s">
        <v>181</v>
      </c>
      <c r="V3" s="8" t="s">
        <v>60</v>
      </c>
      <c r="W3" s="8" t="s">
        <v>23</v>
      </c>
      <c r="X3" s="8" t="s">
        <v>294</v>
      </c>
      <c r="Y3" s="8" t="s">
        <v>20</v>
      </c>
      <c r="Z3" s="8" t="s">
        <v>74</v>
      </c>
      <c r="AA3" s="8" t="s">
        <v>76</v>
      </c>
      <c r="AB3" s="8" t="s">
        <v>79</v>
      </c>
      <c r="AC3" s="8" t="s">
        <v>32</v>
      </c>
      <c r="AD3" s="6" t="s">
        <v>34</v>
      </c>
      <c r="AE3" s="6" t="s">
        <v>21</v>
      </c>
      <c r="AF3" s="6" t="s">
        <v>22</v>
      </c>
      <c r="AG3" t="s">
        <v>29</v>
      </c>
      <c r="AH3" t="s">
        <v>27</v>
      </c>
      <c r="AI3" t="s">
        <v>12</v>
      </c>
    </row>
    <row r="4" spans="1:35" x14ac:dyDescent="0.15">
      <c r="A4" s="1">
        <v>21100001</v>
      </c>
      <c r="B4" s="1" t="s">
        <v>61</v>
      </c>
      <c r="C4" s="1" t="s">
        <v>301</v>
      </c>
      <c r="D4" s="1"/>
      <c r="E4" s="1">
        <f>IF(S4&gt;=23,4,IF(AND(S4&gt;=18,S4&lt;23),3,IF(AND(S4&gt;=13,S4&lt;18),2,IF(AND(S4&gt;=8,S4&lt;13),1,0))))</f>
        <v>0</v>
      </c>
      <c r="F4" s="1">
        <v>1</v>
      </c>
      <c r="G4" s="1">
        <f>E4*50+50</f>
        <v>50</v>
      </c>
      <c r="H4" s="17">
        <v>1</v>
      </c>
      <c r="I4" s="16" t="s">
        <v>307</v>
      </c>
      <c r="J4" s="16">
        <v>0</v>
      </c>
      <c r="K4" s="16">
        <v>6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f>J4+K4+ SUM(L4:R4)*5+AC4+AD4</f>
        <v>-4</v>
      </c>
      <c r="T4" s="16"/>
      <c r="U4" s="16"/>
      <c r="V4" s="16" t="s">
        <v>71</v>
      </c>
      <c r="W4" s="16" t="s">
        <v>17</v>
      </c>
      <c r="X4" s="16"/>
      <c r="Y4" s="16"/>
      <c r="Z4" s="16"/>
      <c r="AA4" s="16"/>
      <c r="AB4" s="16"/>
      <c r="AC4" s="16">
        <v>-10</v>
      </c>
      <c r="AD4" s="16">
        <f>IF(ISBLANK(AE4),0, LOOKUP(AE4,[1]Skill!$A:$A,[1]Skill!$AB:$AB)*AF4/100)</f>
        <v>0</v>
      </c>
      <c r="AE4" s="16"/>
      <c r="AF4" s="16"/>
      <c r="AG4" s="16" t="s">
        <v>24</v>
      </c>
      <c r="AH4" s="16" t="s">
        <v>24</v>
      </c>
      <c r="AI4" s="16" t="s">
        <v>62</v>
      </c>
    </row>
    <row r="5" spans="1:35" x14ac:dyDescent="0.15">
      <c r="A5" s="1">
        <v>21100002</v>
      </c>
      <c r="B5" s="1" t="s">
        <v>83</v>
      </c>
      <c r="C5" s="1" t="s">
        <v>238</v>
      </c>
      <c r="D5" s="1"/>
      <c r="E5" s="1">
        <f>IF(S5&gt;=23,4,IF(AND(S5&gt;=18,S5&lt;23),3,IF(AND(S5&gt;=13,S5&lt;18),2,IF(AND(S5&gt;=8,S5&lt;13),1,0))))</f>
        <v>1</v>
      </c>
      <c r="F5" s="1">
        <v>1</v>
      </c>
      <c r="G5" s="1">
        <f>E5*50+50</f>
        <v>100</v>
      </c>
      <c r="H5" s="17">
        <v>1</v>
      </c>
      <c r="I5" s="16" t="s">
        <v>308</v>
      </c>
      <c r="J5" s="16">
        <v>0</v>
      </c>
      <c r="K5" s="16">
        <v>10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f>J5+K5+ SUM(L5:R5)*5+AC5+AD5</f>
        <v>10</v>
      </c>
      <c r="T5" s="16"/>
      <c r="U5" s="16"/>
      <c r="V5" s="16" t="s">
        <v>85</v>
      </c>
      <c r="W5" s="16" t="s">
        <v>17</v>
      </c>
      <c r="X5" s="16"/>
      <c r="Y5" s="16"/>
      <c r="Z5" s="16"/>
      <c r="AA5" s="16"/>
      <c r="AB5" s="16"/>
      <c r="AC5" s="16">
        <v>0</v>
      </c>
      <c r="AD5" s="16">
        <f>IF(ISBLANK(AE5),0, LOOKUP(AE5,[1]Skill!$A:$A,[1]Skill!$AB:$AB)*AF5/100)</f>
        <v>0</v>
      </c>
      <c r="AE5" s="16"/>
      <c r="AF5" s="16"/>
      <c r="AG5" s="16" t="s">
        <v>24</v>
      </c>
      <c r="AH5" s="16" t="s">
        <v>24</v>
      </c>
      <c r="AI5" s="16" t="s">
        <v>84</v>
      </c>
    </row>
    <row r="6" spans="1:35" x14ac:dyDescent="0.15">
      <c r="A6" s="1">
        <v>21100003</v>
      </c>
      <c r="B6" s="1" t="s">
        <v>86</v>
      </c>
      <c r="C6" s="1" t="s">
        <v>239</v>
      </c>
      <c r="D6" s="1"/>
      <c r="E6" s="1">
        <f>IF(S6&gt;=23,4,IF(AND(S6&gt;=18,S6&lt;23),3,IF(AND(S6&gt;=13,S6&lt;18),2,IF(AND(S6&gt;=8,S6&lt;13),1,0))))</f>
        <v>2</v>
      </c>
      <c r="F6" s="1">
        <v>1</v>
      </c>
      <c r="G6" s="1">
        <f>E6*50+50</f>
        <v>150</v>
      </c>
      <c r="H6" s="17">
        <v>1</v>
      </c>
      <c r="I6" s="16" t="s">
        <v>309</v>
      </c>
      <c r="J6" s="16">
        <v>0</v>
      </c>
      <c r="K6" s="16">
        <v>14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f>J6+K6+ SUM(L6:R6)*5+AC6+AD6</f>
        <v>14</v>
      </c>
      <c r="T6" s="16"/>
      <c r="U6" s="16"/>
      <c r="V6" s="16" t="s">
        <v>88</v>
      </c>
      <c r="W6" s="16" t="s">
        <v>17</v>
      </c>
      <c r="X6" s="16"/>
      <c r="Y6" s="16"/>
      <c r="Z6" s="16"/>
      <c r="AA6" s="16"/>
      <c r="AB6" s="16"/>
      <c r="AC6" s="16">
        <v>0</v>
      </c>
      <c r="AD6" s="16">
        <f>IF(ISBLANK(AE6),0, LOOKUP(AE6,[1]Skill!$A:$A,[1]Skill!$AB:$AB)*AF6/100)</f>
        <v>0</v>
      </c>
      <c r="AE6" s="16"/>
      <c r="AF6" s="16"/>
      <c r="AG6" s="16" t="s">
        <v>24</v>
      </c>
      <c r="AH6" s="16" t="s">
        <v>24</v>
      </c>
      <c r="AI6" s="16" t="s">
        <v>87</v>
      </c>
    </row>
    <row r="7" spans="1:35" x14ac:dyDescent="0.15">
      <c r="A7" s="1">
        <v>21100004</v>
      </c>
      <c r="B7" s="1" t="s">
        <v>91</v>
      </c>
      <c r="C7" s="1" t="s">
        <v>240</v>
      </c>
      <c r="D7" s="1"/>
      <c r="E7" s="1">
        <f>IF(S7&gt;=23,4,IF(AND(S7&gt;=18,S7&lt;23),3,IF(AND(S7&gt;=13,S7&lt;18),2,IF(AND(S7&gt;=8,S7&lt;13),1,0))))</f>
        <v>1</v>
      </c>
      <c r="F7" s="1">
        <v>1</v>
      </c>
      <c r="G7" s="1">
        <f>E7*50+50</f>
        <v>100</v>
      </c>
      <c r="H7" s="17">
        <v>1</v>
      </c>
      <c r="I7" s="16" t="s">
        <v>310</v>
      </c>
      <c r="J7" s="16">
        <v>0</v>
      </c>
      <c r="K7" s="16">
        <v>9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f>J7+K7+ SUM(L7:R7)*5+AC7+AD7</f>
        <v>9</v>
      </c>
      <c r="T7" s="16"/>
      <c r="U7" s="16"/>
      <c r="V7" s="16" t="s">
        <v>92</v>
      </c>
      <c r="W7" s="16" t="s">
        <v>89</v>
      </c>
      <c r="X7" s="16"/>
      <c r="Y7" s="16"/>
      <c r="Z7" s="16"/>
      <c r="AA7" s="16"/>
      <c r="AB7" s="16"/>
      <c r="AC7" s="16">
        <v>0</v>
      </c>
      <c r="AD7" s="16">
        <f>IF(ISBLANK(AE7),0, LOOKUP(AE7,[1]Skill!$A:$A,[1]Skill!$AB:$AB)*AF7/100)</f>
        <v>0</v>
      </c>
      <c r="AE7" s="16"/>
      <c r="AF7" s="16"/>
      <c r="AG7" s="16" t="s">
        <v>24</v>
      </c>
      <c r="AH7" s="16" t="s">
        <v>24</v>
      </c>
      <c r="AI7" s="16" t="s">
        <v>90</v>
      </c>
    </row>
    <row r="8" spans="1:35" x14ac:dyDescent="0.15">
      <c r="A8" s="1">
        <v>21100005</v>
      </c>
      <c r="B8" s="1" t="s">
        <v>94</v>
      </c>
      <c r="C8" s="1" t="s">
        <v>241</v>
      </c>
      <c r="D8" s="1"/>
      <c r="E8" s="1">
        <f>IF(S8&gt;=23,4,IF(AND(S8&gt;=18,S8&lt;23),3,IF(AND(S8&gt;=13,S8&lt;18),2,IF(AND(S8&gt;=8,S8&lt;13),1,0))))</f>
        <v>2</v>
      </c>
      <c r="F8" s="1">
        <v>1</v>
      </c>
      <c r="G8" s="1">
        <f>E8*50+50</f>
        <v>150</v>
      </c>
      <c r="H8" s="17">
        <v>1</v>
      </c>
      <c r="I8" s="16" t="s">
        <v>311</v>
      </c>
      <c r="J8" s="16">
        <v>0</v>
      </c>
      <c r="K8" s="16">
        <v>8</v>
      </c>
      <c r="L8" s="16">
        <v>0</v>
      </c>
      <c r="M8" s="16">
        <v>0</v>
      </c>
      <c r="N8" s="16">
        <v>0</v>
      </c>
      <c r="O8" s="16">
        <v>0</v>
      </c>
      <c r="P8" s="16">
        <v>1</v>
      </c>
      <c r="Q8" s="16">
        <v>0</v>
      </c>
      <c r="R8" s="16">
        <v>0</v>
      </c>
      <c r="S8" s="16">
        <f>J8+K8+ SUM(L8:R8)*5+AC8+AD8</f>
        <v>13</v>
      </c>
      <c r="T8" s="16"/>
      <c r="U8" s="16"/>
      <c r="V8" s="16" t="s">
        <v>95</v>
      </c>
      <c r="W8" s="16" t="s">
        <v>89</v>
      </c>
      <c r="X8" s="16"/>
      <c r="Y8" s="16"/>
      <c r="Z8" s="16"/>
      <c r="AA8" s="16"/>
      <c r="AB8" s="16"/>
      <c r="AC8" s="16">
        <v>0</v>
      </c>
      <c r="AD8" s="16">
        <f>IF(ISBLANK(AE8),0, LOOKUP(AE8,[1]Skill!$A:$A,[1]Skill!$AB:$AB)*AF8/100)</f>
        <v>0</v>
      </c>
      <c r="AE8" s="16"/>
      <c r="AF8" s="16"/>
      <c r="AG8" s="16" t="s">
        <v>24</v>
      </c>
      <c r="AH8" s="16" t="s">
        <v>24</v>
      </c>
      <c r="AI8" s="16" t="s">
        <v>93</v>
      </c>
    </row>
    <row r="9" spans="1:35" x14ac:dyDescent="0.15">
      <c r="A9" s="1">
        <v>21100006</v>
      </c>
      <c r="B9" s="1" t="s">
        <v>97</v>
      </c>
      <c r="C9" s="1" t="s">
        <v>242</v>
      </c>
      <c r="D9" s="1"/>
      <c r="E9" s="1">
        <f>IF(S9&gt;=23,4,IF(AND(S9&gt;=18,S9&lt;23),3,IF(AND(S9&gt;=13,S9&lt;18),2,IF(AND(S9&gt;=8,S9&lt;13),1,0))))</f>
        <v>4</v>
      </c>
      <c r="F9" s="1">
        <v>1</v>
      </c>
      <c r="G9" s="1">
        <f>E9*50+50</f>
        <v>250</v>
      </c>
      <c r="H9" s="17">
        <v>1</v>
      </c>
      <c r="I9" s="16" t="s">
        <v>312</v>
      </c>
      <c r="J9" s="16">
        <v>0</v>
      </c>
      <c r="K9" s="16">
        <v>10</v>
      </c>
      <c r="L9" s="16">
        <v>1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f>J9+K9+ SUM(L9:R9)*5+AC9+AD9</f>
        <v>25</v>
      </c>
      <c r="T9" s="16"/>
      <c r="U9" s="16"/>
      <c r="V9" s="16" t="s">
        <v>98</v>
      </c>
      <c r="W9" s="16" t="s">
        <v>89</v>
      </c>
      <c r="X9" s="16"/>
      <c r="Y9" s="16"/>
      <c r="Z9" s="16"/>
      <c r="AA9" s="16"/>
      <c r="AB9" s="16"/>
      <c r="AC9" s="16">
        <v>10</v>
      </c>
      <c r="AD9" s="16">
        <f>IF(ISBLANK(AE9),0, LOOKUP(AE9,[1]Skill!$A:$A,[1]Skill!$AB:$AB)*AF9/100)</f>
        <v>0</v>
      </c>
      <c r="AE9" s="16"/>
      <c r="AF9" s="16"/>
      <c r="AG9" s="16" t="s">
        <v>24</v>
      </c>
      <c r="AH9" s="16" t="s">
        <v>24</v>
      </c>
      <c r="AI9" s="16" t="s">
        <v>96</v>
      </c>
    </row>
    <row r="10" spans="1:35" x14ac:dyDescent="0.15">
      <c r="A10" s="1">
        <v>21100007</v>
      </c>
      <c r="B10" s="1" t="s">
        <v>100</v>
      </c>
      <c r="C10" s="1" t="s">
        <v>243</v>
      </c>
      <c r="D10" s="1"/>
      <c r="E10" s="1">
        <f>IF(S10&gt;=23,4,IF(AND(S10&gt;=18,S10&lt;23),3,IF(AND(S10&gt;=13,S10&lt;18),2,IF(AND(S10&gt;=8,S10&lt;13),1,0))))</f>
        <v>2</v>
      </c>
      <c r="F10" s="1">
        <v>1</v>
      </c>
      <c r="G10" s="1">
        <f>E10*50+50</f>
        <v>150</v>
      </c>
      <c r="H10" s="17">
        <v>1</v>
      </c>
      <c r="I10" s="16" t="s">
        <v>313</v>
      </c>
      <c r="J10" s="16">
        <v>0</v>
      </c>
      <c r="K10" s="16">
        <v>9</v>
      </c>
      <c r="L10" s="16">
        <v>0</v>
      </c>
      <c r="M10" s="16">
        <v>1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f>J10+K10+ SUM(L10:R10)*5+AC10+AD10</f>
        <v>14</v>
      </c>
      <c r="T10" s="16"/>
      <c r="U10" s="16"/>
      <c r="V10" s="16" t="s">
        <v>85</v>
      </c>
      <c r="W10" s="16" t="s">
        <v>89</v>
      </c>
      <c r="X10" s="16"/>
      <c r="Y10" s="16"/>
      <c r="Z10" s="16"/>
      <c r="AA10" s="16"/>
      <c r="AB10" s="16"/>
      <c r="AC10" s="16">
        <v>0</v>
      </c>
      <c r="AD10" s="16">
        <f>IF(ISBLANK(AE10),0, LOOKUP(AE10,[1]Skill!$A:$A,[1]Skill!$AB:$AB)*AF10/100)</f>
        <v>0</v>
      </c>
      <c r="AE10" s="16"/>
      <c r="AF10" s="16"/>
      <c r="AG10" s="16" t="s">
        <v>24</v>
      </c>
      <c r="AH10" s="16" t="s">
        <v>24</v>
      </c>
      <c r="AI10" s="16" t="s">
        <v>99</v>
      </c>
    </row>
    <row r="11" spans="1:35" x14ac:dyDescent="0.15">
      <c r="A11" s="1">
        <v>21100008</v>
      </c>
      <c r="B11" s="1" t="s">
        <v>169</v>
      </c>
      <c r="C11" s="1" t="s">
        <v>244</v>
      </c>
      <c r="D11" s="1"/>
      <c r="E11" s="1">
        <f>IF(S11&gt;=23,4,IF(AND(S11&gt;=18,S11&lt;23),3,IF(AND(S11&gt;=13,S11&lt;18),2,IF(AND(S11&gt;=8,S11&lt;13),1,0))))</f>
        <v>4</v>
      </c>
      <c r="F11" s="1">
        <v>1</v>
      </c>
      <c r="G11" s="1">
        <f>E11*50+50</f>
        <v>250</v>
      </c>
      <c r="H11" s="17">
        <v>1</v>
      </c>
      <c r="I11" s="16" t="s">
        <v>314</v>
      </c>
      <c r="J11" s="16">
        <v>0</v>
      </c>
      <c r="K11" s="16">
        <v>15</v>
      </c>
      <c r="L11" s="16">
        <v>2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f>J11+K11+ SUM(L11:R11)*5+AC11+AD11</f>
        <v>25</v>
      </c>
      <c r="T11" s="16"/>
      <c r="U11" s="16"/>
      <c r="V11" s="16" t="s">
        <v>168</v>
      </c>
      <c r="W11" s="16" t="s">
        <v>89</v>
      </c>
      <c r="X11" s="16"/>
      <c r="Y11" s="16"/>
      <c r="Z11" s="16"/>
      <c r="AA11" s="16"/>
      <c r="AB11" s="16"/>
      <c r="AC11" s="16">
        <v>0</v>
      </c>
      <c r="AD11" s="16">
        <f>IF(ISBLANK(AE11),0, LOOKUP(AE11,[1]Skill!$A:$A,[1]Skill!$AB:$AB)*AF11/100)</f>
        <v>0</v>
      </c>
      <c r="AE11" s="16"/>
      <c r="AF11" s="16"/>
      <c r="AG11" s="16" t="s">
        <v>24</v>
      </c>
      <c r="AH11" s="16" t="s">
        <v>24</v>
      </c>
      <c r="AI11" s="16" t="s">
        <v>167</v>
      </c>
    </row>
    <row r="12" spans="1:35" x14ac:dyDescent="0.15">
      <c r="A12" s="1">
        <v>21100009</v>
      </c>
      <c r="B12" s="1" t="s">
        <v>171</v>
      </c>
      <c r="C12" s="1" t="s">
        <v>245</v>
      </c>
      <c r="D12" s="1"/>
      <c r="E12" s="1">
        <f>IF(S12&gt;=23,4,IF(AND(S12&gt;=18,S12&lt;23),3,IF(AND(S12&gt;=13,S12&lt;18),2,IF(AND(S12&gt;=8,S12&lt;13),1,0))))</f>
        <v>3</v>
      </c>
      <c r="F12" s="1">
        <v>1</v>
      </c>
      <c r="G12" s="1">
        <f>E12*50+50</f>
        <v>200</v>
      </c>
      <c r="H12" s="17">
        <v>1</v>
      </c>
      <c r="I12" s="16" t="s">
        <v>315</v>
      </c>
      <c r="J12" s="16">
        <v>0</v>
      </c>
      <c r="K12" s="16">
        <v>15</v>
      </c>
      <c r="L12" s="16">
        <v>1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f>J12+K12+ SUM(L12:R12)*5+AC12+AD12</f>
        <v>20</v>
      </c>
      <c r="T12" s="16"/>
      <c r="U12" s="16"/>
      <c r="V12" s="16" t="s">
        <v>172</v>
      </c>
      <c r="W12" s="16" t="s">
        <v>89</v>
      </c>
      <c r="X12" s="16"/>
      <c r="Y12" s="16"/>
      <c r="Z12" s="16"/>
      <c r="AA12" s="16"/>
      <c r="AB12" s="16"/>
      <c r="AC12" s="16">
        <v>0</v>
      </c>
      <c r="AD12" s="16">
        <f>IF(ISBLANK(AE12),0, LOOKUP(AE12,[1]Skill!$A:$A,[1]Skill!$AB:$AB)*AF12/100)</f>
        <v>0</v>
      </c>
      <c r="AE12" s="16"/>
      <c r="AF12" s="16"/>
      <c r="AG12" s="16" t="s">
        <v>24</v>
      </c>
      <c r="AH12" s="16" t="s">
        <v>24</v>
      </c>
      <c r="AI12" s="16" t="s">
        <v>170</v>
      </c>
    </row>
    <row r="13" spans="1:35" x14ac:dyDescent="0.15">
      <c r="A13" s="1">
        <v>21100010</v>
      </c>
      <c r="B13" s="1" t="s">
        <v>174</v>
      </c>
      <c r="C13" s="1" t="s">
        <v>246</v>
      </c>
      <c r="D13" s="1"/>
      <c r="E13" s="1">
        <f>IF(S13&gt;=23,4,IF(AND(S13&gt;=18,S13&lt;23),3,IF(AND(S13&gt;=13,S13&lt;18),2,IF(AND(S13&gt;=8,S13&lt;13),1,0))))</f>
        <v>1</v>
      </c>
      <c r="F13" s="1">
        <v>1</v>
      </c>
      <c r="G13" s="1">
        <f>E13*50+50</f>
        <v>100</v>
      </c>
      <c r="H13" s="17">
        <v>1</v>
      </c>
      <c r="I13" s="16" t="s">
        <v>316</v>
      </c>
      <c r="J13" s="16">
        <v>0</v>
      </c>
      <c r="K13" s="16">
        <v>13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1</v>
      </c>
      <c r="R13" s="16">
        <v>0</v>
      </c>
      <c r="S13" s="16">
        <f>J13+K13+ SUM(L13:R13)*5+AC13+AD13</f>
        <v>8</v>
      </c>
      <c r="T13" s="16"/>
      <c r="U13" s="16"/>
      <c r="V13" s="16" t="s">
        <v>175</v>
      </c>
      <c r="W13" s="16" t="s">
        <v>89</v>
      </c>
      <c r="X13" s="16"/>
      <c r="Y13" s="16"/>
      <c r="Z13" s="16"/>
      <c r="AA13" s="16"/>
      <c r="AB13" s="16"/>
      <c r="AC13" s="16">
        <v>-10</v>
      </c>
      <c r="AD13" s="16">
        <f>IF(ISBLANK(AE13),0, LOOKUP(AE13,[1]Skill!$A:$A,[1]Skill!$AB:$AB)*AF13/100)</f>
        <v>0</v>
      </c>
      <c r="AE13" s="16"/>
      <c r="AF13" s="16"/>
      <c r="AG13" s="16" t="s">
        <v>24</v>
      </c>
      <c r="AH13" s="16" t="s">
        <v>24</v>
      </c>
      <c r="AI13" s="16" t="s">
        <v>173</v>
      </c>
    </row>
    <row r="14" spans="1:35" x14ac:dyDescent="0.15">
      <c r="A14" s="1">
        <v>21100011</v>
      </c>
      <c r="B14" s="1" t="s">
        <v>177</v>
      </c>
      <c r="C14" s="1" t="s">
        <v>247</v>
      </c>
      <c r="D14" s="1"/>
      <c r="E14" s="1">
        <f>IF(S14&gt;=23,4,IF(AND(S14&gt;=18,S14&lt;23),3,IF(AND(S14&gt;=13,S14&lt;18),2,IF(AND(S14&gt;=8,S14&lt;13),1,0))))</f>
        <v>3</v>
      </c>
      <c r="F14" s="1">
        <v>1</v>
      </c>
      <c r="G14" s="1">
        <f>E14*50+50</f>
        <v>200</v>
      </c>
      <c r="H14" s="17">
        <v>1</v>
      </c>
      <c r="I14" s="16" t="s">
        <v>317</v>
      </c>
      <c r="J14" s="16">
        <v>0</v>
      </c>
      <c r="K14" s="16">
        <v>5</v>
      </c>
      <c r="L14" s="16">
        <v>3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f>J14+K14+ SUM(L14:R14)*5+AC14+AD14</f>
        <v>20</v>
      </c>
      <c r="T14" s="16"/>
      <c r="U14" s="16"/>
      <c r="V14" s="16" t="s">
        <v>178</v>
      </c>
      <c r="W14" s="16" t="s">
        <v>89</v>
      </c>
      <c r="X14" s="16"/>
      <c r="Y14" s="16"/>
      <c r="Z14" s="16"/>
      <c r="AA14" s="16"/>
      <c r="AB14" s="16"/>
      <c r="AC14" s="16">
        <v>0</v>
      </c>
      <c r="AD14" s="16">
        <f>IF(ISBLANK(AE14),0, LOOKUP(AE14,[1]Skill!$A:$A,[1]Skill!$AB:$AB)*AF14/100)</f>
        <v>0</v>
      </c>
      <c r="AE14" s="16"/>
      <c r="AF14" s="16"/>
      <c r="AG14" s="16" t="s">
        <v>24</v>
      </c>
      <c r="AH14" s="16" t="s">
        <v>24</v>
      </c>
      <c r="AI14" s="16" t="s">
        <v>176</v>
      </c>
    </row>
    <row r="15" spans="1:35" x14ac:dyDescent="0.15">
      <c r="A15" s="1">
        <v>21100012</v>
      </c>
      <c r="B15" s="1" t="s">
        <v>191</v>
      </c>
      <c r="C15" s="1" t="s">
        <v>248</v>
      </c>
      <c r="D15" s="1"/>
      <c r="E15" s="1">
        <f>IF(S15&gt;=23,4,IF(AND(S15&gt;=18,S15&lt;23),3,IF(AND(S15&gt;=13,S15&lt;18),2,IF(AND(S15&gt;=8,S15&lt;13),1,0))))</f>
        <v>3</v>
      </c>
      <c r="F15" s="1">
        <v>1</v>
      </c>
      <c r="G15" s="1">
        <f>E15*50+50</f>
        <v>200</v>
      </c>
      <c r="H15" s="17">
        <v>1</v>
      </c>
      <c r="I15" s="16" t="s">
        <v>318</v>
      </c>
      <c r="J15" s="16">
        <v>0</v>
      </c>
      <c r="K15" s="16">
        <v>2</v>
      </c>
      <c r="L15" s="16">
        <v>0</v>
      </c>
      <c r="M15" s="16">
        <v>4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f>J15+K15+ SUM(L15:R15)*5+AC15+AD15</f>
        <v>22</v>
      </c>
      <c r="T15" s="16"/>
      <c r="U15" s="16"/>
      <c r="V15" s="16" t="s">
        <v>190</v>
      </c>
      <c r="W15" s="16" t="s">
        <v>89</v>
      </c>
      <c r="X15" s="16"/>
      <c r="Y15" s="16"/>
      <c r="Z15" s="16"/>
      <c r="AA15" s="16"/>
      <c r="AB15" s="16"/>
      <c r="AC15" s="16">
        <v>0</v>
      </c>
      <c r="AD15" s="16">
        <f>IF(ISBLANK(AE15),0, LOOKUP(AE15,[1]Skill!$A:$A,[1]Skill!$AB:$AB)*AF15/100)</f>
        <v>0</v>
      </c>
      <c r="AE15" s="16"/>
      <c r="AF15" s="16"/>
      <c r="AG15" s="16" t="s">
        <v>24</v>
      </c>
      <c r="AH15" s="16" t="s">
        <v>24</v>
      </c>
      <c r="AI15" s="16" t="s">
        <v>189</v>
      </c>
    </row>
    <row r="16" spans="1:35" x14ac:dyDescent="0.15">
      <c r="A16" s="1">
        <v>21100013</v>
      </c>
      <c r="B16" s="1" t="s">
        <v>193</v>
      </c>
      <c r="C16" s="1" t="s">
        <v>249</v>
      </c>
      <c r="D16" s="1"/>
      <c r="E16" s="1">
        <f>IF(S16&gt;=23,4,IF(AND(S16&gt;=18,S16&lt;23),3,IF(AND(S16&gt;=13,S16&lt;18),2,IF(AND(S16&gt;=8,S16&lt;13),1,0))))</f>
        <v>2</v>
      </c>
      <c r="F16" s="1">
        <v>1</v>
      </c>
      <c r="G16" s="1">
        <f>E16*50+50</f>
        <v>150</v>
      </c>
      <c r="H16" s="17">
        <v>1</v>
      </c>
      <c r="I16" s="16" t="s">
        <v>309</v>
      </c>
      <c r="J16" s="16">
        <v>0</v>
      </c>
      <c r="K16" s="16">
        <v>5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4</v>
      </c>
      <c r="S16" s="16">
        <f>J16+K16+ SUM(L16:R16)*5+AC16+AD16</f>
        <v>15</v>
      </c>
      <c r="T16" s="16"/>
      <c r="U16" s="16"/>
      <c r="V16" s="16" t="s">
        <v>194</v>
      </c>
      <c r="W16" s="16" t="s">
        <v>89</v>
      </c>
      <c r="X16" s="16"/>
      <c r="Y16" s="16"/>
      <c r="Z16" s="16"/>
      <c r="AA16" s="16"/>
      <c r="AB16" s="16"/>
      <c r="AC16" s="16">
        <v>-10</v>
      </c>
      <c r="AD16" s="16">
        <f>IF(ISBLANK(AE16),0, LOOKUP(AE16,[1]Skill!$A:$A,[1]Skill!$AB:$AB)*AF16/100)</f>
        <v>0</v>
      </c>
      <c r="AE16" s="16"/>
      <c r="AF16" s="16"/>
      <c r="AG16" s="16" t="s">
        <v>24</v>
      </c>
      <c r="AH16" s="16" t="s">
        <v>24</v>
      </c>
      <c r="AI16" s="16" t="s">
        <v>192</v>
      </c>
    </row>
    <row r="17" spans="1:35" x14ac:dyDescent="0.15">
      <c r="A17" s="1">
        <v>21100014</v>
      </c>
      <c r="B17" s="1" t="s">
        <v>196</v>
      </c>
      <c r="C17" s="1" t="s">
        <v>250</v>
      </c>
      <c r="D17" s="1"/>
      <c r="E17" s="1">
        <f>IF(S17&gt;=23,4,IF(AND(S17&gt;=18,S17&lt;23),3,IF(AND(S17&gt;=13,S17&lt;18),2,IF(AND(S17&gt;=8,S17&lt;13),1,0))))</f>
        <v>1</v>
      </c>
      <c r="F17" s="1">
        <v>1</v>
      </c>
      <c r="G17" s="1">
        <f>E17*50+50</f>
        <v>100</v>
      </c>
      <c r="H17" s="17">
        <v>1</v>
      </c>
      <c r="I17" s="16" t="s">
        <v>307</v>
      </c>
      <c r="J17" s="16">
        <v>0</v>
      </c>
      <c r="K17" s="16">
        <v>7</v>
      </c>
      <c r="L17" s="16">
        <v>0</v>
      </c>
      <c r="M17" s="16">
        <v>0</v>
      </c>
      <c r="N17" s="16">
        <v>0</v>
      </c>
      <c r="O17" s="16">
        <v>0</v>
      </c>
      <c r="P17" s="16">
        <v>1</v>
      </c>
      <c r="Q17" s="16">
        <v>0</v>
      </c>
      <c r="R17" s="16">
        <v>0</v>
      </c>
      <c r="S17" s="16">
        <f>J17+K17+ SUM(L17:R17)*5+AC17+AD17</f>
        <v>12</v>
      </c>
      <c r="T17" s="16"/>
      <c r="U17" s="16"/>
      <c r="V17" s="16" t="s">
        <v>197</v>
      </c>
      <c r="W17" s="16" t="s">
        <v>89</v>
      </c>
      <c r="X17" s="16"/>
      <c r="Y17" s="16"/>
      <c r="Z17" s="16"/>
      <c r="AA17" s="16"/>
      <c r="AB17" s="16"/>
      <c r="AC17" s="16">
        <v>0</v>
      </c>
      <c r="AD17" s="16">
        <f>IF(ISBLANK(AE17),0, LOOKUP(AE17,[1]Skill!$A:$A,[1]Skill!$AB:$AB)*AF17/100)</f>
        <v>0</v>
      </c>
      <c r="AE17" s="16"/>
      <c r="AF17" s="16"/>
      <c r="AG17" s="16" t="s">
        <v>24</v>
      </c>
      <c r="AH17" s="16" t="s">
        <v>24</v>
      </c>
      <c r="AI17" s="16" t="s">
        <v>195</v>
      </c>
    </row>
    <row r="18" spans="1:35" x14ac:dyDescent="0.15">
      <c r="A18" s="1">
        <v>21100015</v>
      </c>
      <c r="B18" s="1" t="s">
        <v>199</v>
      </c>
      <c r="C18" s="1" t="s">
        <v>251</v>
      </c>
      <c r="D18" s="1"/>
      <c r="E18" s="1">
        <f>IF(S18&gt;=23,4,IF(AND(S18&gt;=18,S18&lt;23),3,IF(AND(S18&gt;=13,S18&lt;18),2,IF(AND(S18&gt;=8,S18&lt;13),1,0))))</f>
        <v>1</v>
      </c>
      <c r="F18" s="1">
        <v>1</v>
      </c>
      <c r="G18" s="1">
        <f>E18*50+50</f>
        <v>100</v>
      </c>
      <c r="H18" s="17">
        <v>1</v>
      </c>
      <c r="I18" s="16" t="s">
        <v>319</v>
      </c>
      <c r="J18" s="16">
        <v>0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f>J18+K18+ SUM(L18:R18)*5+AC18+AD18</f>
        <v>11</v>
      </c>
      <c r="T18" s="16"/>
      <c r="U18" s="16"/>
      <c r="V18" s="16" t="s">
        <v>200</v>
      </c>
      <c r="W18" s="16" t="s">
        <v>89</v>
      </c>
      <c r="X18" s="16"/>
      <c r="Y18" s="16"/>
      <c r="Z18" s="16"/>
      <c r="AA18" s="16"/>
      <c r="AB18" s="16"/>
      <c r="AC18" s="16">
        <v>0</v>
      </c>
      <c r="AD18" s="16">
        <f>IF(ISBLANK(AE18),0, LOOKUP(AE18,[1]Skill!$A:$A,[1]Skill!$AB:$AB)*AF18/100)</f>
        <v>0</v>
      </c>
      <c r="AE18" s="16"/>
      <c r="AF18" s="16"/>
      <c r="AG18" s="16" t="s">
        <v>24</v>
      </c>
      <c r="AH18" s="16" t="s">
        <v>24</v>
      </c>
      <c r="AI18" s="16" t="s">
        <v>198</v>
      </c>
    </row>
    <row r="19" spans="1:35" x14ac:dyDescent="0.15">
      <c r="A19" s="1">
        <v>21200001</v>
      </c>
      <c r="B19" s="1" t="s">
        <v>64</v>
      </c>
      <c r="C19" s="1" t="s">
        <v>252</v>
      </c>
      <c r="D19" s="1" t="s">
        <v>114</v>
      </c>
      <c r="E19" s="1">
        <f>IF(S19&gt;=23,4,IF(AND(S19&gt;=18,S19&lt;23),3,IF(AND(S19&gt;=13,S19&lt;18),2,IF(AND(S19&gt;=8,S19&lt;13),1,0))))</f>
        <v>1</v>
      </c>
      <c r="F19" s="1">
        <v>2</v>
      </c>
      <c r="G19" s="1">
        <f>E19*50+50</f>
        <v>100</v>
      </c>
      <c r="H19" s="17">
        <v>1</v>
      </c>
      <c r="I19" s="16" t="s">
        <v>310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f>J19+K19+ SUM(L19:R19)*5+AC19+AD19</f>
        <v>10</v>
      </c>
      <c r="T19" s="16"/>
      <c r="U19" s="16"/>
      <c r="V19" s="16"/>
      <c r="W19" s="16" t="s">
        <v>17</v>
      </c>
      <c r="X19" s="16"/>
      <c r="Y19" s="16"/>
      <c r="Z19" s="16"/>
      <c r="AA19" s="16">
        <v>20</v>
      </c>
      <c r="AB19" s="16" t="s">
        <v>228</v>
      </c>
      <c r="AC19" s="16">
        <v>10</v>
      </c>
      <c r="AD19" s="16">
        <f>IF(ISBLANK(AE19),0, LOOKUP(AE19,[1]Skill!$A:$A,[1]Skill!$AB:$AB)*AF19/100)</f>
        <v>0</v>
      </c>
      <c r="AE19" s="16"/>
      <c r="AF19" s="16"/>
      <c r="AG19" s="16" t="s">
        <v>24</v>
      </c>
      <c r="AH19" s="16" t="s">
        <v>24</v>
      </c>
      <c r="AI19" s="16" t="s">
        <v>63</v>
      </c>
    </row>
    <row r="20" spans="1:35" x14ac:dyDescent="0.15">
      <c r="A20" s="1">
        <v>21200002</v>
      </c>
      <c r="B20" s="1" t="s">
        <v>105</v>
      </c>
      <c r="C20" s="1" t="s">
        <v>253</v>
      </c>
      <c r="D20" s="1" t="s">
        <v>113</v>
      </c>
      <c r="E20" s="1">
        <f>IF(S20&gt;=23,4,IF(AND(S20&gt;=18,S20&lt;23),3,IF(AND(S20&gt;=13,S20&lt;18),2,IF(AND(S20&gt;=8,S20&lt;13),1,0))))</f>
        <v>2</v>
      </c>
      <c r="F20" s="1">
        <v>2</v>
      </c>
      <c r="G20" s="1">
        <f>E20*50+50</f>
        <v>150</v>
      </c>
      <c r="H20" s="17">
        <v>1</v>
      </c>
      <c r="I20" s="16" t="s">
        <v>320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f>J20+K20+ SUM(L20:R20)*5+AC20+AD20</f>
        <v>14</v>
      </c>
      <c r="T20" s="16"/>
      <c r="U20" s="16"/>
      <c r="V20" s="16"/>
      <c r="W20" s="16" t="s">
        <v>102</v>
      </c>
      <c r="X20" s="16"/>
      <c r="Y20" s="16"/>
      <c r="Z20" s="16">
        <v>14</v>
      </c>
      <c r="AA20" s="16">
        <v>14</v>
      </c>
      <c r="AB20" s="16" t="s">
        <v>229</v>
      </c>
      <c r="AC20" s="16">
        <v>14</v>
      </c>
      <c r="AD20" s="16">
        <f>IF(ISBLANK(AE20),0, LOOKUP(AE20,[1]Skill!$A:$A,[1]Skill!$AB:$AB)*AF20/100)</f>
        <v>0</v>
      </c>
      <c r="AE20" s="16"/>
      <c r="AF20" s="16"/>
      <c r="AG20" s="16" t="s">
        <v>24</v>
      </c>
      <c r="AH20" s="16" t="s">
        <v>24</v>
      </c>
      <c r="AI20" s="16" t="s">
        <v>101</v>
      </c>
    </row>
    <row r="21" spans="1:35" x14ac:dyDescent="0.15">
      <c r="A21" s="1">
        <v>21200003</v>
      </c>
      <c r="B21" s="1" t="s">
        <v>106</v>
      </c>
      <c r="C21" s="1" t="s">
        <v>254</v>
      </c>
      <c r="D21" s="1" t="s">
        <v>115</v>
      </c>
      <c r="E21" s="1">
        <f>IF(S21&gt;=23,4,IF(AND(S21&gt;=18,S21&lt;23),3,IF(AND(S21&gt;=13,S21&lt;18),2,IF(AND(S21&gt;=8,S21&lt;13),1,0))))</f>
        <v>1</v>
      </c>
      <c r="F21" s="1">
        <v>2</v>
      </c>
      <c r="G21" s="1">
        <f>E21*50+50</f>
        <v>100</v>
      </c>
      <c r="H21" s="17">
        <v>1</v>
      </c>
      <c r="I21" s="16" t="s">
        <v>310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f>J21+K21+ SUM(L21:R21)*5+AC21+AD21</f>
        <v>12.5</v>
      </c>
      <c r="T21" s="16"/>
      <c r="U21" s="16"/>
      <c r="V21" s="16"/>
      <c r="W21" s="16" t="s">
        <v>89</v>
      </c>
      <c r="X21" s="16"/>
      <c r="Y21" s="16"/>
      <c r="Z21" s="16">
        <v>25</v>
      </c>
      <c r="AA21" s="16"/>
      <c r="AB21" s="16" t="s">
        <v>230</v>
      </c>
      <c r="AC21" s="16">
        <v>12.5</v>
      </c>
      <c r="AD21" s="16">
        <f>IF(ISBLANK(AE21),0, LOOKUP(AE21,[1]Skill!$A:$A,[1]Skill!$AB:$AB)*AF21/100)</f>
        <v>0</v>
      </c>
      <c r="AE21" s="16"/>
      <c r="AF21" s="16"/>
      <c r="AG21" s="16" t="s">
        <v>24</v>
      </c>
      <c r="AH21" s="16" t="s">
        <v>24</v>
      </c>
      <c r="AI21" s="16" t="s">
        <v>103</v>
      </c>
    </row>
    <row r="22" spans="1:35" x14ac:dyDescent="0.15">
      <c r="A22" s="1">
        <v>21200004</v>
      </c>
      <c r="B22" s="1" t="s">
        <v>107</v>
      </c>
      <c r="C22" s="1" t="s">
        <v>255</v>
      </c>
      <c r="D22" s="1" t="s">
        <v>116</v>
      </c>
      <c r="E22" s="1">
        <f>IF(S22&gt;=23,4,IF(AND(S22&gt;=18,S22&lt;23),3,IF(AND(S22&gt;=13,S22&lt;18),2,IF(AND(S22&gt;=8,S22&lt;13),1,0))))</f>
        <v>2</v>
      </c>
      <c r="F22" s="1">
        <v>2</v>
      </c>
      <c r="G22" s="1">
        <f>E22*50+50</f>
        <v>150</v>
      </c>
      <c r="H22" s="17">
        <v>1</v>
      </c>
      <c r="I22" s="16" t="s">
        <v>320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f>J22+K22+ SUM(L22:R22)*5+AC22+AD22</f>
        <v>14</v>
      </c>
      <c r="T22" s="16"/>
      <c r="U22" s="16"/>
      <c r="V22" s="16"/>
      <c r="W22" s="16" t="s">
        <v>89</v>
      </c>
      <c r="X22" s="16"/>
      <c r="Y22" s="16"/>
      <c r="Z22" s="16">
        <v>14</v>
      </c>
      <c r="AA22" s="16">
        <v>14</v>
      </c>
      <c r="AB22" s="16" t="s">
        <v>231</v>
      </c>
      <c r="AC22" s="16">
        <v>14</v>
      </c>
      <c r="AD22" s="16">
        <f>IF(ISBLANK(AE22),0, LOOKUP(AE22,[1]Skill!$A:$A,[1]Skill!$AB:$AB)*AF22/100)</f>
        <v>0</v>
      </c>
      <c r="AE22" s="16"/>
      <c r="AF22" s="16"/>
      <c r="AG22" s="16" t="s">
        <v>24</v>
      </c>
      <c r="AH22" s="16" t="s">
        <v>24</v>
      </c>
      <c r="AI22" s="16" t="s">
        <v>104</v>
      </c>
    </row>
    <row r="23" spans="1:35" x14ac:dyDescent="0.15">
      <c r="A23" s="1">
        <v>21200005</v>
      </c>
      <c r="B23" s="1" t="s">
        <v>203</v>
      </c>
      <c r="C23" s="1" t="s">
        <v>256</v>
      </c>
      <c r="D23" s="1" t="s">
        <v>204</v>
      </c>
      <c r="E23" s="1">
        <f>IF(S23&gt;=23,4,IF(AND(S23&gt;=18,S23&lt;23),3,IF(AND(S23&gt;=13,S23&lt;18),2,IF(AND(S23&gt;=8,S23&lt;13),1,0))))</f>
        <v>0</v>
      </c>
      <c r="F23" s="1">
        <v>2</v>
      </c>
      <c r="G23" s="1">
        <f>E23*50+50</f>
        <v>50</v>
      </c>
      <c r="H23" s="17">
        <v>1</v>
      </c>
      <c r="I23" s="16" t="s">
        <v>321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f>J23+K23+ SUM(L23:R23)*5+AC23+AD23</f>
        <v>6</v>
      </c>
      <c r="T23" s="16"/>
      <c r="U23" s="16"/>
      <c r="V23" s="16"/>
      <c r="W23" s="16" t="s">
        <v>202</v>
      </c>
      <c r="X23" s="16"/>
      <c r="Y23" s="16"/>
      <c r="Z23" s="16"/>
      <c r="AA23" s="16">
        <v>6</v>
      </c>
      <c r="AB23" s="16" t="s">
        <v>221</v>
      </c>
      <c r="AC23" s="16">
        <v>6</v>
      </c>
      <c r="AD23" s="16">
        <f>IF(ISBLANK(AE23),0, LOOKUP(AE23,[1]Skill!$A:$A,[1]Skill!$AB:$AB)*AF23/100)</f>
        <v>0</v>
      </c>
      <c r="AE23" s="16"/>
      <c r="AF23" s="16"/>
      <c r="AG23" s="16" t="s">
        <v>24</v>
      </c>
      <c r="AH23" s="16" t="s">
        <v>24</v>
      </c>
      <c r="AI23" s="16" t="s">
        <v>201</v>
      </c>
    </row>
    <row r="24" spans="1:35" x14ac:dyDescent="0.15">
      <c r="A24" s="1">
        <v>21200006</v>
      </c>
      <c r="B24" s="1" t="s">
        <v>206</v>
      </c>
      <c r="C24" s="1" t="s">
        <v>257</v>
      </c>
      <c r="D24" s="1" t="s">
        <v>207</v>
      </c>
      <c r="E24" s="1">
        <f>IF(S24&gt;=23,4,IF(AND(S24&gt;=18,S24&lt;23),3,IF(AND(S24&gt;=13,S24&lt;18),2,IF(AND(S24&gt;=8,S24&lt;13),1,0))))</f>
        <v>0</v>
      </c>
      <c r="F24" s="1">
        <v>2</v>
      </c>
      <c r="G24" s="1">
        <f>E24*50+50</f>
        <v>50</v>
      </c>
      <c r="H24" s="17">
        <v>1</v>
      </c>
      <c r="I24" s="16" t="s">
        <v>321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f>J24+K24+ SUM(L24:R24)*5+AC24+AD24</f>
        <v>6</v>
      </c>
      <c r="T24" s="16"/>
      <c r="U24" s="16"/>
      <c r="V24" s="16"/>
      <c r="W24" s="16" t="s">
        <v>89</v>
      </c>
      <c r="X24" s="16"/>
      <c r="Y24" s="16"/>
      <c r="Z24" s="16">
        <v>6</v>
      </c>
      <c r="AA24" s="16"/>
      <c r="AB24" s="16" t="s">
        <v>221</v>
      </c>
      <c r="AC24" s="16">
        <v>6</v>
      </c>
      <c r="AD24" s="16">
        <f>IF(ISBLANK(AE24),0, LOOKUP(AE24,[1]Skill!$A:$A,[1]Skill!$AB:$AB)*AF24/100)</f>
        <v>0</v>
      </c>
      <c r="AE24" s="16"/>
      <c r="AF24" s="16"/>
      <c r="AG24" s="16" t="s">
        <v>24</v>
      </c>
      <c r="AH24" s="16" t="s">
        <v>24</v>
      </c>
      <c r="AI24" s="16" t="s">
        <v>205</v>
      </c>
    </row>
    <row r="25" spans="1:35" x14ac:dyDescent="0.15">
      <c r="A25" s="1">
        <v>21200007</v>
      </c>
      <c r="B25" s="1" t="s">
        <v>208</v>
      </c>
      <c r="C25" s="1" t="s">
        <v>258</v>
      </c>
      <c r="D25" s="1" t="s">
        <v>209</v>
      </c>
      <c r="E25" s="1">
        <f>IF(S25&gt;=23,4,IF(AND(S25&gt;=18,S25&lt;23),3,IF(AND(S25&gt;=13,S25&lt;18),2,IF(AND(S25&gt;=8,S25&lt;13),1,0))))</f>
        <v>1</v>
      </c>
      <c r="F25" s="1">
        <v>2</v>
      </c>
      <c r="G25" s="1">
        <f>E25*50+50</f>
        <v>100</v>
      </c>
      <c r="H25" s="17">
        <v>1</v>
      </c>
      <c r="I25" s="16" t="s">
        <v>310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f>J25+K25+ SUM(L25:R25)*5+AC25+AD25</f>
        <v>9</v>
      </c>
      <c r="T25" s="16"/>
      <c r="U25" s="16"/>
      <c r="V25" s="16"/>
      <c r="W25" s="16" t="s">
        <v>89</v>
      </c>
      <c r="X25" s="16"/>
      <c r="Y25" s="16"/>
      <c r="Z25" s="16">
        <v>12</v>
      </c>
      <c r="AA25" s="16">
        <v>6</v>
      </c>
      <c r="AB25" s="16" t="s">
        <v>232</v>
      </c>
      <c r="AC25" s="16">
        <v>9</v>
      </c>
      <c r="AD25" s="16">
        <f>IF(ISBLANK(AE25),0, LOOKUP(AE25,[1]Skill!$A:$A,[1]Skill!$AB:$AB)*AF25/100)</f>
        <v>0</v>
      </c>
      <c r="AE25" s="16"/>
      <c r="AF25" s="16"/>
      <c r="AG25" s="16" t="s">
        <v>24</v>
      </c>
      <c r="AH25" s="16" t="s">
        <v>24</v>
      </c>
      <c r="AI25" s="16" t="s">
        <v>210</v>
      </c>
    </row>
    <row r="26" spans="1:35" x14ac:dyDescent="0.15">
      <c r="A26" s="1">
        <v>21200008</v>
      </c>
      <c r="B26" s="1" t="s">
        <v>212</v>
      </c>
      <c r="C26" s="1" t="s">
        <v>259</v>
      </c>
      <c r="D26" s="1" t="s">
        <v>213</v>
      </c>
      <c r="E26" s="1">
        <f>IF(S26&gt;=23,4,IF(AND(S26&gt;=18,S26&lt;23),3,IF(AND(S26&gt;=13,S26&lt;18),2,IF(AND(S26&gt;=8,S26&lt;13),1,0))))</f>
        <v>3</v>
      </c>
      <c r="F26" s="1">
        <v>2</v>
      </c>
      <c r="G26" s="1">
        <f>E26*50+50</f>
        <v>200</v>
      </c>
      <c r="H26" s="17">
        <v>1</v>
      </c>
      <c r="I26" s="16" t="s">
        <v>322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f>J26+K26+ SUM(L26:R26)*5+AC26+AD26</f>
        <v>18</v>
      </c>
      <c r="T26" s="16"/>
      <c r="U26" s="16"/>
      <c r="V26" s="16"/>
      <c r="W26" s="16" t="s">
        <v>89</v>
      </c>
      <c r="X26" s="16"/>
      <c r="Y26" s="16"/>
      <c r="Z26" s="16">
        <v>12</v>
      </c>
      <c r="AA26" s="16">
        <v>12</v>
      </c>
      <c r="AB26" s="16" t="s">
        <v>233</v>
      </c>
      <c r="AC26" s="16">
        <v>18</v>
      </c>
      <c r="AD26" s="16">
        <f>IF(ISBLANK(AE26),0, LOOKUP(AE26,[1]Skill!$A:$A,[1]Skill!$AB:$AB)*AF26/100)</f>
        <v>0</v>
      </c>
      <c r="AE26" s="16"/>
      <c r="AF26" s="16"/>
      <c r="AG26" s="16" t="s">
        <v>24</v>
      </c>
      <c r="AH26" s="16" t="s">
        <v>24</v>
      </c>
      <c r="AI26" s="16" t="s">
        <v>211</v>
      </c>
    </row>
    <row r="27" spans="1:35" x14ac:dyDescent="0.15">
      <c r="A27" s="1">
        <v>21200009</v>
      </c>
      <c r="B27" s="1" t="s">
        <v>216</v>
      </c>
      <c r="C27" s="1" t="s">
        <v>260</v>
      </c>
      <c r="D27" s="1" t="s">
        <v>215</v>
      </c>
      <c r="E27" s="1">
        <f>IF(S27&gt;=23,4,IF(AND(S27&gt;=18,S27&lt;23),3,IF(AND(S27&gt;=13,S27&lt;18),2,IF(AND(S27&gt;=8,S27&lt;13),1,0))))</f>
        <v>2</v>
      </c>
      <c r="F27" s="1">
        <v>2</v>
      </c>
      <c r="G27" s="1">
        <f>E27*50+50</f>
        <v>150</v>
      </c>
      <c r="H27" s="17">
        <v>1</v>
      </c>
      <c r="I27" s="16" t="s">
        <v>323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f>J27+K27+ SUM(L27:R27)*5+AC27+AD27</f>
        <v>15</v>
      </c>
      <c r="T27" s="16"/>
      <c r="U27" s="16"/>
      <c r="V27" s="16"/>
      <c r="W27" s="16" t="s">
        <v>89</v>
      </c>
      <c r="X27" s="16"/>
      <c r="Y27" s="16"/>
      <c r="Z27" s="16">
        <v>10</v>
      </c>
      <c r="AA27" s="16">
        <v>10</v>
      </c>
      <c r="AB27" s="16" t="s">
        <v>234</v>
      </c>
      <c r="AC27" s="16">
        <v>15</v>
      </c>
      <c r="AD27" s="16">
        <f>IF(ISBLANK(AE27),0, LOOKUP(AE27,[1]Skill!$A:$A,[1]Skill!$AB:$AB)*AF27/100)</f>
        <v>0</v>
      </c>
      <c r="AE27" s="16"/>
      <c r="AF27" s="16"/>
      <c r="AG27" s="16" t="s">
        <v>24</v>
      </c>
      <c r="AH27" s="16" t="s">
        <v>24</v>
      </c>
      <c r="AI27" s="16" t="s">
        <v>214</v>
      </c>
    </row>
    <row r="28" spans="1:35" x14ac:dyDescent="0.15">
      <c r="A28" s="1">
        <v>21200010</v>
      </c>
      <c r="B28" s="1" t="s">
        <v>220</v>
      </c>
      <c r="C28" s="1" t="s">
        <v>261</v>
      </c>
      <c r="D28" s="1" t="s">
        <v>219</v>
      </c>
      <c r="E28" s="1">
        <f>IF(S28&gt;=23,4,IF(AND(S28&gt;=18,S28&lt;23),3,IF(AND(S28&gt;=13,S28&lt;18),2,IF(AND(S28&gt;=8,S28&lt;13),1,0))))</f>
        <v>4</v>
      </c>
      <c r="F28" s="1">
        <v>2</v>
      </c>
      <c r="G28" s="1">
        <f>E28*50+50</f>
        <v>250</v>
      </c>
      <c r="H28" s="17">
        <v>1</v>
      </c>
      <c r="I28" s="16" t="s">
        <v>324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f>J28+K28+ SUM(L28:R28)*5+AC28+AD28</f>
        <v>25</v>
      </c>
      <c r="T28" s="16"/>
      <c r="U28" s="16"/>
      <c r="V28" s="16"/>
      <c r="W28" s="16" t="s">
        <v>89</v>
      </c>
      <c r="X28" s="16"/>
      <c r="Y28" s="16"/>
      <c r="Z28" s="16">
        <v>10</v>
      </c>
      <c r="AA28" s="16">
        <v>10</v>
      </c>
      <c r="AB28" s="16" t="s">
        <v>218</v>
      </c>
      <c r="AC28" s="16">
        <v>25</v>
      </c>
      <c r="AD28" s="16">
        <f>IF(ISBLANK(AE28),0, LOOKUP(AE28,[1]Skill!$A:$A,[1]Skill!$AB:$AB)*AF28/100)</f>
        <v>0</v>
      </c>
      <c r="AE28" s="16"/>
      <c r="AF28" s="16"/>
      <c r="AG28" s="16" t="s">
        <v>24</v>
      </c>
      <c r="AH28" s="16" t="s">
        <v>24</v>
      </c>
      <c r="AI28" s="16" t="s">
        <v>217</v>
      </c>
    </row>
    <row r="29" spans="1:35" x14ac:dyDescent="0.15">
      <c r="A29" s="1">
        <v>21300001</v>
      </c>
      <c r="B29" s="1" t="s">
        <v>66</v>
      </c>
      <c r="C29" s="1" t="s">
        <v>262</v>
      </c>
      <c r="D29" s="1"/>
      <c r="E29" s="1">
        <f>IF(S29&gt;=23,4,IF(AND(S29&gt;=18,S29&lt;23),3,IF(AND(S29&gt;=13,S29&lt;18),2,IF(AND(S29&gt;=8,S29&lt;13),1,0))))</f>
        <v>0</v>
      </c>
      <c r="F29" s="1">
        <v>3</v>
      </c>
      <c r="G29" s="1">
        <f>E29*50+50</f>
        <v>50</v>
      </c>
      <c r="H29" s="17">
        <v>1</v>
      </c>
      <c r="I29" s="16" t="s">
        <v>325</v>
      </c>
      <c r="J29" s="16">
        <v>5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f>J29+K29+ SUM(L29:R29)*5+AC29+AD29</f>
        <v>5</v>
      </c>
      <c r="T29" s="16"/>
      <c r="U29" s="16" t="s">
        <v>182</v>
      </c>
      <c r="V29" s="16"/>
      <c r="W29" s="16" t="s">
        <v>17</v>
      </c>
      <c r="X29" s="16"/>
      <c r="Y29" s="16"/>
      <c r="Z29" s="16"/>
      <c r="AA29" s="16"/>
      <c r="AB29" s="16"/>
      <c r="AC29" s="16">
        <v>0</v>
      </c>
      <c r="AD29" s="16">
        <f>IF(ISBLANK(AE29),0, LOOKUP(AE29,[1]Skill!$A:$A,[1]Skill!$AB:$AB)*AF29/100)</f>
        <v>0</v>
      </c>
      <c r="AE29" s="16"/>
      <c r="AF29" s="16"/>
      <c r="AG29" s="16" t="s">
        <v>24</v>
      </c>
      <c r="AH29" s="16" t="s">
        <v>24</v>
      </c>
      <c r="AI29" s="16" t="s">
        <v>65</v>
      </c>
    </row>
    <row r="30" spans="1:35" x14ac:dyDescent="0.15">
      <c r="A30" s="1">
        <v>21300002</v>
      </c>
      <c r="B30" s="1" t="s">
        <v>162</v>
      </c>
      <c r="C30" s="1" t="s">
        <v>263</v>
      </c>
      <c r="D30" s="1"/>
      <c r="E30" s="1">
        <f>IF(S30&gt;=23,4,IF(AND(S30&gt;=18,S30&lt;23),3,IF(AND(S30&gt;=13,S30&lt;18),2,IF(AND(S30&gt;=8,S30&lt;13),1,0))))</f>
        <v>1</v>
      </c>
      <c r="F30" s="1">
        <v>3</v>
      </c>
      <c r="G30" s="1">
        <f>E30*50+50</f>
        <v>100</v>
      </c>
      <c r="H30" s="17">
        <v>1</v>
      </c>
      <c r="I30" s="16" t="s">
        <v>325</v>
      </c>
      <c r="J30" s="16">
        <v>6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f>J30+K30+ SUM(L30:R30)*5+AC30+AD30</f>
        <v>12</v>
      </c>
      <c r="T30" s="16"/>
      <c r="U30" s="16" t="s">
        <v>183</v>
      </c>
      <c r="V30" s="16"/>
      <c r="W30" s="16" t="s">
        <v>102</v>
      </c>
      <c r="X30" s="16"/>
      <c r="Y30" s="16"/>
      <c r="Z30" s="16"/>
      <c r="AA30" s="16"/>
      <c r="AB30" s="16"/>
      <c r="AC30" s="16">
        <v>0</v>
      </c>
      <c r="AD30" s="16">
        <f>IF(ISBLANK(AE30),0, LOOKUP(AE30,[1]Skill!$A:$A,[1]Skill!$AB:$AB)*AF30/100)</f>
        <v>6</v>
      </c>
      <c r="AE30" s="16">
        <v>55510010</v>
      </c>
      <c r="AF30" s="16">
        <v>60</v>
      </c>
      <c r="AG30" s="16" t="s">
        <v>24</v>
      </c>
      <c r="AH30" s="16" t="s">
        <v>24</v>
      </c>
      <c r="AI30" s="16" t="s">
        <v>108</v>
      </c>
    </row>
    <row r="31" spans="1:35" x14ac:dyDescent="0.15">
      <c r="A31" s="1">
        <v>21300003</v>
      </c>
      <c r="B31" s="1" t="s">
        <v>110</v>
      </c>
      <c r="C31" s="1" t="s">
        <v>264</v>
      </c>
      <c r="D31" s="1"/>
      <c r="E31" s="1">
        <f>IF(S31&gt;=23,4,IF(AND(S31&gt;=18,S31&lt;23),3,IF(AND(S31&gt;=13,S31&lt;18),2,IF(AND(S31&gt;=8,S31&lt;13),1,0))))</f>
        <v>2</v>
      </c>
      <c r="F31" s="1">
        <v>3</v>
      </c>
      <c r="G31" s="1">
        <f>E31*50+50</f>
        <v>150</v>
      </c>
      <c r="H31" s="17">
        <v>1</v>
      </c>
      <c r="I31" s="16" t="s">
        <v>326</v>
      </c>
      <c r="J31" s="16">
        <v>6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2</v>
      </c>
      <c r="R31" s="16">
        <v>0</v>
      </c>
      <c r="S31" s="16">
        <f>J31+K31+ SUM(L31:R31)*5+AC31+AD31</f>
        <v>16</v>
      </c>
      <c r="T31" s="16"/>
      <c r="U31" s="16" t="s">
        <v>184</v>
      </c>
      <c r="V31" s="16"/>
      <c r="W31" s="16" t="s">
        <v>89</v>
      </c>
      <c r="X31" s="16"/>
      <c r="Y31" s="16"/>
      <c r="Z31" s="16"/>
      <c r="AA31" s="16"/>
      <c r="AB31" s="16"/>
      <c r="AC31" s="16">
        <v>0</v>
      </c>
      <c r="AD31" s="16">
        <f>IF(ISBLANK(AE31),0, LOOKUP(AE31,[1]Skill!$A:$A,[1]Skill!$AB:$AB)*AF31/100)</f>
        <v>0</v>
      </c>
      <c r="AE31" s="16"/>
      <c r="AF31" s="16"/>
      <c r="AG31" s="16" t="s">
        <v>24</v>
      </c>
      <c r="AH31" s="16" t="s">
        <v>24</v>
      </c>
      <c r="AI31" s="16" t="s">
        <v>109</v>
      </c>
    </row>
    <row r="32" spans="1:35" x14ac:dyDescent="0.15">
      <c r="A32" s="1">
        <v>21300004</v>
      </c>
      <c r="B32" s="1" t="s">
        <v>112</v>
      </c>
      <c r="C32" s="1" t="s">
        <v>265</v>
      </c>
      <c r="D32" s="1"/>
      <c r="E32" s="1">
        <f>IF(S32&gt;=23,4,IF(AND(S32&gt;=18,S32&lt;23),3,IF(AND(S32&gt;=13,S32&lt;18),2,IF(AND(S32&gt;=8,S32&lt;13),1,0))))</f>
        <v>2</v>
      </c>
      <c r="F32" s="1">
        <v>3</v>
      </c>
      <c r="G32" s="1">
        <f>E32*50+50</f>
        <v>150</v>
      </c>
      <c r="H32" s="17">
        <v>1</v>
      </c>
      <c r="I32" s="16" t="s">
        <v>327</v>
      </c>
      <c r="J32" s="16">
        <v>8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f>J32+K32+ SUM(L32:R32)*5+AC32+AD32</f>
        <v>17.3</v>
      </c>
      <c r="T32" s="16"/>
      <c r="U32" s="16" t="s">
        <v>185</v>
      </c>
      <c r="V32" s="16"/>
      <c r="W32" s="16" t="s">
        <v>89</v>
      </c>
      <c r="X32" s="16"/>
      <c r="Y32" s="16"/>
      <c r="Z32" s="16"/>
      <c r="AA32" s="16"/>
      <c r="AB32" s="16"/>
      <c r="AC32" s="16">
        <v>0</v>
      </c>
      <c r="AD32" s="16">
        <f>IF(ISBLANK(AE32),0, LOOKUP(AE32,[1]Skill!$A:$A,[1]Skill!$AB:$AB)*AF32/100)</f>
        <v>9.3000000000000007</v>
      </c>
      <c r="AE32" s="16">
        <v>55510012</v>
      </c>
      <c r="AF32" s="16">
        <v>15</v>
      </c>
      <c r="AG32" s="16" t="s">
        <v>24</v>
      </c>
      <c r="AH32" s="16" t="s">
        <v>24</v>
      </c>
      <c r="AI32" s="16" t="s">
        <v>111</v>
      </c>
    </row>
    <row r="33" spans="1:35" x14ac:dyDescent="0.15">
      <c r="A33" s="1">
        <v>21300005</v>
      </c>
      <c r="B33" s="1" t="s">
        <v>138</v>
      </c>
      <c r="C33" s="1" t="s">
        <v>266</v>
      </c>
      <c r="D33" s="1"/>
      <c r="E33" s="1">
        <f>IF(S33&gt;=23,4,IF(AND(S33&gt;=18,S33&lt;23),3,IF(AND(S33&gt;=13,S33&lt;18),2,IF(AND(S33&gt;=8,S33&lt;13),1,0))))</f>
        <v>1</v>
      </c>
      <c r="F33" s="1">
        <v>3</v>
      </c>
      <c r="G33" s="1">
        <f>E33*50+50</f>
        <v>100</v>
      </c>
      <c r="H33" s="17">
        <v>1</v>
      </c>
      <c r="I33" s="16" t="s">
        <v>327</v>
      </c>
      <c r="J33" s="16">
        <v>12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f>J33+K33+ SUM(L33:R33)*5+AC33+AD33</f>
        <v>12</v>
      </c>
      <c r="T33" s="16"/>
      <c r="U33" s="16" t="s">
        <v>184</v>
      </c>
      <c r="V33" s="16"/>
      <c r="W33" s="16" t="s">
        <v>89</v>
      </c>
      <c r="X33" s="16"/>
      <c r="Y33" s="16"/>
      <c r="Z33" s="16"/>
      <c r="AA33" s="16"/>
      <c r="AB33" s="16"/>
      <c r="AC33" s="16">
        <v>0</v>
      </c>
      <c r="AD33" s="16">
        <f>IF(ISBLANK(AE33),0, LOOKUP(AE33,[1]Skill!$A:$A,[1]Skill!$AB:$AB)*AF33/100)</f>
        <v>0</v>
      </c>
      <c r="AE33" s="16"/>
      <c r="AF33" s="16"/>
      <c r="AG33" s="16" t="s">
        <v>24</v>
      </c>
      <c r="AH33" s="16" t="s">
        <v>24</v>
      </c>
      <c r="AI33" s="16" t="s">
        <v>137</v>
      </c>
    </row>
    <row r="34" spans="1:35" x14ac:dyDescent="0.15">
      <c r="A34" s="1">
        <v>21300006</v>
      </c>
      <c r="B34" s="1" t="s">
        <v>140</v>
      </c>
      <c r="C34" s="1" t="s">
        <v>267</v>
      </c>
      <c r="D34" s="1"/>
      <c r="E34" s="1">
        <f>IF(S34&gt;=23,4,IF(AND(S34&gt;=18,S34&lt;23),3,IF(AND(S34&gt;=13,S34&lt;18),2,IF(AND(S34&gt;=8,S34&lt;13),1,0))))</f>
        <v>3</v>
      </c>
      <c r="F34" s="1">
        <v>3</v>
      </c>
      <c r="G34" s="1">
        <f>E34*50+50</f>
        <v>200</v>
      </c>
      <c r="H34" s="17">
        <v>1</v>
      </c>
      <c r="I34" s="16" t="s">
        <v>328</v>
      </c>
      <c r="J34" s="16">
        <v>20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f>J34+K34+ SUM(L34:R34)*5+AC34+AD34</f>
        <v>20</v>
      </c>
      <c r="T34" s="16"/>
      <c r="U34" s="16" t="s">
        <v>185</v>
      </c>
      <c r="V34" s="16"/>
      <c r="W34" s="16" t="s">
        <v>89</v>
      </c>
      <c r="X34" s="16"/>
      <c r="Y34" s="16"/>
      <c r="Z34" s="16"/>
      <c r="AA34" s="16"/>
      <c r="AB34" s="16"/>
      <c r="AC34" s="16">
        <v>0</v>
      </c>
      <c r="AD34" s="16">
        <f>IF(ISBLANK(AE34),0, LOOKUP(AE34,[1]Skill!$A:$A,[1]Skill!$AB:$AB)*AF34/100)</f>
        <v>0</v>
      </c>
      <c r="AE34" s="16"/>
      <c r="AF34" s="16"/>
      <c r="AG34" s="16" t="s">
        <v>24</v>
      </c>
      <c r="AH34" s="16" t="s">
        <v>24</v>
      </c>
      <c r="AI34" s="16" t="s">
        <v>139</v>
      </c>
    </row>
    <row r="35" spans="1:35" x14ac:dyDescent="0.15">
      <c r="A35" s="1">
        <v>21300007</v>
      </c>
      <c r="B35" s="1" t="s">
        <v>142</v>
      </c>
      <c r="C35" s="1" t="s">
        <v>268</v>
      </c>
      <c r="D35" s="1"/>
      <c r="E35" s="1">
        <f>IF(S35&gt;=23,4,IF(AND(S35&gt;=18,S35&lt;23),3,IF(AND(S35&gt;=13,S35&lt;18),2,IF(AND(S35&gt;=8,S35&lt;13),1,0))))</f>
        <v>4</v>
      </c>
      <c r="F35" s="1">
        <v>3</v>
      </c>
      <c r="G35" s="1">
        <f>E35*50+50</f>
        <v>250</v>
      </c>
      <c r="H35" s="17">
        <v>1</v>
      </c>
      <c r="I35" s="16" t="s">
        <v>329</v>
      </c>
      <c r="J35" s="16">
        <v>5</v>
      </c>
      <c r="K35" s="16">
        <v>0</v>
      </c>
      <c r="L35" s="16">
        <v>0</v>
      </c>
      <c r="M35" s="16">
        <v>0</v>
      </c>
      <c r="N35" s="16">
        <v>5</v>
      </c>
      <c r="O35" s="16">
        <v>0</v>
      </c>
      <c r="P35" s="16">
        <v>0</v>
      </c>
      <c r="Q35" s="16">
        <v>0</v>
      </c>
      <c r="R35" s="16">
        <v>0</v>
      </c>
      <c r="S35" s="16">
        <f>J35+K35+ SUM(L35:R35)*5+AC35+AD35</f>
        <v>30</v>
      </c>
      <c r="T35" s="16"/>
      <c r="U35" s="16" t="s">
        <v>188</v>
      </c>
      <c r="V35" s="16"/>
      <c r="W35" s="16" t="s">
        <v>89</v>
      </c>
      <c r="X35" s="16"/>
      <c r="Y35" s="16"/>
      <c r="Z35" s="16"/>
      <c r="AA35" s="16"/>
      <c r="AB35" s="16"/>
      <c r="AC35" s="16">
        <v>0</v>
      </c>
      <c r="AD35" s="16">
        <f>IF(ISBLANK(AE35),0, LOOKUP(AE35,[1]Skill!$A:$A,[1]Skill!$AB:$AB)*AF35/100)</f>
        <v>0</v>
      </c>
      <c r="AE35" s="16"/>
      <c r="AF35" s="16"/>
      <c r="AG35" s="16" t="s">
        <v>24</v>
      </c>
      <c r="AH35" s="16" t="s">
        <v>24</v>
      </c>
      <c r="AI35" s="16" t="s">
        <v>141</v>
      </c>
    </row>
    <row r="36" spans="1:35" x14ac:dyDescent="0.15">
      <c r="A36" s="1">
        <v>21300008</v>
      </c>
      <c r="B36" s="1" t="s">
        <v>158</v>
      </c>
      <c r="C36" s="1" t="s">
        <v>303</v>
      </c>
      <c r="D36" s="1"/>
      <c r="E36" s="1">
        <f>IF(S36&gt;=23,4,IF(AND(S36&gt;=18,S36&lt;23),3,IF(AND(S36&gt;=13,S36&lt;18),2,IF(AND(S36&gt;=8,S36&lt;13),1,0))))</f>
        <v>0</v>
      </c>
      <c r="F36" s="1">
        <v>3</v>
      </c>
      <c r="G36" s="1">
        <f>E36*50+50</f>
        <v>50</v>
      </c>
      <c r="H36" s="17">
        <v>1</v>
      </c>
      <c r="I36" s="16" t="s">
        <v>321</v>
      </c>
      <c r="J36" s="16">
        <v>1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f>J36+K36+ SUM(L36:R36)*5+AC36+AD36</f>
        <v>1</v>
      </c>
      <c r="T36" s="16"/>
      <c r="U36" s="16" t="s">
        <v>186</v>
      </c>
      <c r="V36" s="16"/>
      <c r="W36" s="16" t="s">
        <v>89</v>
      </c>
      <c r="X36" s="16"/>
      <c r="Y36" s="16"/>
      <c r="Z36" s="16"/>
      <c r="AA36" s="16"/>
      <c r="AB36" s="16"/>
      <c r="AC36" s="16">
        <v>0</v>
      </c>
      <c r="AD36" s="16">
        <f>IF(ISBLANK(AE36),0, LOOKUP(AE36,[1]Skill!$A:$A,[1]Skill!$AB:$AB)*AF36/100)</f>
        <v>0</v>
      </c>
      <c r="AE36" s="16"/>
      <c r="AF36" s="16"/>
      <c r="AG36" s="16" t="s">
        <v>24</v>
      </c>
      <c r="AH36" s="16" t="s">
        <v>24</v>
      </c>
      <c r="AI36" s="16" t="s">
        <v>157</v>
      </c>
    </row>
    <row r="37" spans="1:35" x14ac:dyDescent="0.15">
      <c r="A37" s="1">
        <v>21300009</v>
      </c>
      <c r="B37" s="1" t="s">
        <v>164</v>
      </c>
      <c r="C37" s="1" t="s">
        <v>269</v>
      </c>
      <c r="D37" s="1"/>
      <c r="E37" s="1">
        <f>IF(S37&gt;=23,4,IF(AND(S37&gt;=18,S37&lt;23),3,IF(AND(S37&gt;=13,S37&lt;18),2,IF(AND(S37&gt;=8,S37&lt;13),1,0))))</f>
        <v>3</v>
      </c>
      <c r="F37" s="1">
        <v>3</v>
      </c>
      <c r="G37" s="1">
        <f>E37*50+50</f>
        <v>200</v>
      </c>
      <c r="H37" s="17">
        <v>1</v>
      </c>
      <c r="I37" s="16" t="s">
        <v>325</v>
      </c>
      <c r="J37" s="16">
        <v>5</v>
      </c>
      <c r="K37" s="16">
        <v>0</v>
      </c>
      <c r="L37" s="16">
        <v>0</v>
      </c>
      <c r="M37" s="16">
        <v>0</v>
      </c>
      <c r="N37" s="16">
        <v>-4</v>
      </c>
      <c r="O37" s="16">
        <v>0</v>
      </c>
      <c r="P37" s="16">
        <v>0</v>
      </c>
      <c r="Q37" s="16">
        <v>0</v>
      </c>
      <c r="R37" s="16">
        <v>0</v>
      </c>
      <c r="S37" s="16">
        <f>J37+K37+ SUM(L37:R37)*5+AC37+AD37</f>
        <v>20</v>
      </c>
      <c r="T37" s="16"/>
      <c r="U37" s="16" t="s">
        <v>187</v>
      </c>
      <c r="V37" s="16"/>
      <c r="W37" s="16" t="s">
        <v>89</v>
      </c>
      <c r="X37" s="16"/>
      <c r="Y37" s="16"/>
      <c r="Z37" s="16"/>
      <c r="AA37" s="16"/>
      <c r="AB37" s="16"/>
      <c r="AC37" s="16">
        <v>0</v>
      </c>
      <c r="AD37" s="16">
        <f>IF(ISBLANK(AE37),0, LOOKUP(AE37,[1]Skill!$A:$A,[1]Skill!$AB:$AB)*AF37/100)</f>
        <v>35</v>
      </c>
      <c r="AE37" s="16">
        <v>55100007</v>
      </c>
      <c r="AF37" s="16">
        <v>100</v>
      </c>
      <c r="AG37" s="16" t="s">
        <v>24</v>
      </c>
      <c r="AH37" s="16" t="s">
        <v>24</v>
      </c>
      <c r="AI37" s="16" t="s">
        <v>163</v>
      </c>
    </row>
    <row r="38" spans="1:35" x14ac:dyDescent="0.15">
      <c r="A38" s="18">
        <v>21400001</v>
      </c>
      <c r="B38" s="1" t="s">
        <v>118</v>
      </c>
      <c r="C38" s="1" t="s">
        <v>270</v>
      </c>
      <c r="D38" s="1"/>
      <c r="E38" s="1">
        <f>IF(S38&gt;=23,4,IF(AND(S38&gt;=18,S38&lt;23),3,IF(AND(S38&gt;=13,S38&lt;18),2,IF(AND(S38&gt;=8,S38&lt;13),1,0))))</f>
        <v>0</v>
      </c>
      <c r="F38" s="1">
        <v>4</v>
      </c>
      <c r="G38" s="1">
        <f>E38*50+50</f>
        <v>50</v>
      </c>
      <c r="H38" s="17">
        <v>1</v>
      </c>
      <c r="I38" s="16" t="s">
        <v>325</v>
      </c>
      <c r="J38" s="16">
        <v>0</v>
      </c>
      <c r="K38" s="16">
        <v>1</v>
      </c>
      <c r="L38" s="16">
        <v>1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f>J38+K38+ SUM(L38:R38)*5+AC38+AD38</f>
        <v>6</v>
      </c>
      <c r="T38" s="16"/>
      <c r="U38" s="16"/>
      <c r="V38" s="16"/>
      <c r="W38" s="16" t="s">
        <v>17</v>
      </c>
      <c r="X38" s="16"/>
      <c r="Y38" s="16"/>
      <c r="Z38" s="16"/>
      <c r="AA38" s="16"/>
      <c r="AB38" s="16"/>
      <c r="AC38" s="16">
        <v>0</v>
      </c>
      <c r="AD38" s="16">
        <f>IF(ISBLANK(AE38),0, LOOKUP(AE38,[1]Skill!$A:$A,[1]Skill!$AB:$AB)*AF38/100)</f>
        <v>0</v>
      </c>
      <c r="AE38" s="16"/>
      <c r="AF38" s="16"/>
      <c r="AG38" s="16" t="s">
        <v>24</v>
      </c>
      <c r="AH38" s="16" t="s">
        <v>24</v>
      </c>
      <c r="AI38" s="16" t="s">
        <v>68</v>
      </c>
    </row>
    <row r="39" spans="1:35" x14ac:dyDescent="0.15">
      <c r="A39" s="18">
        <v>21400002</v>
      </c>
      <c r="B39" s="1" t="s">
        <v>119</v>
      </c>
      <c r="C39" s="1" t="s">
        <v>271</v>
      </c>
      <c r="D39" s="1"/>
      <c r="E39" s="1">
        <f>IF(S39&gt;=23,4,IF(AND(S39&gt;=18,S39&lt;23),3,IF(AND(S39&gt;=13,S39&lt;18),2,IF(AND(S39&gt;=8,S39&lt;13),1,0))))</f>
        <v>1</v>
      </c>
      <c r="F39" s="1">
        <v>4</v>
      </c>
      <c r="G39" s="1">
        <f>E39*50+50</f>
        <v>100</v>
      </c>
      <c r="H39" s="17">
        <v>1</v>
      </c>
      <c r="I39" s="16" t="s">
        <v>330</v>
      </c>
      <c r="J39" s="16">
        <v>0</v>
      </c>
      <c r="K39" s="16">
        <v>0</v>
      </c>
      <c r="L39" s="16">
        <v>2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f>J39+K39+ SUM(L39:R39)*5+AC39+AD39</f>
        <v>10</v>
      </c>
      <c r="T39" s="16"/>
      <c r="U39" s="16"/>
      <c r="V39" s="16"/>
      <c r="W39" s="16" t="s">
        <v>17</v>
      </c>
      <c r="X39" s="16"/>
      <c r="Y39" s="16"/>
      <c r="Z39" s="16"/>
      <c r="AA39" s="16"/>
      <c r="AB39" s="16"/>
      <c r="AC39" s="16">
        <v>0</v>
      </c>
      <c r="AD39" s="16">
        <f>IF(ISBLANK(AE39),0, LOOKUP(AE39,[1]Skill!$A:$A,[1]Skill!$AB:$AB)*AF39/100)</f>
        <v>0</v>
      </c>
      <c r="AE39" s="16"/>
      <c r="AF39" s="16"/>
      <c r="AG39" s="16" t="s">
        <v>24</v>
      </c>
      <c r="AH39" s="16" t="s">
        <v>24</v>
      </c>
      <c r="AI39" s="16" t="s">
        <v>117</v>
      </c>
    </row>
    <row r="40" spans="1:35" x14ac:dyDescent="0.15">
      <c r="A40" s="18">
        <v>21400003</v>
      </c>
      <c r="B40" s="1" t="s">
        <v>121</v>
      </c>
      <c r="C40" s="1" t="s">
        <v>272</v>
      </c>
      <c r="D40" s="1"/>
      <c r="E40" s="1">
        <f>IF(S40&gt;=23,4,IF(AND(S40&gt;=18,S40&lt;23),3,IF(AND(S40&gt;=13,S40&lt;18),2,IF(AND(S40&gt;=8,S40&lt;13),1,0))))</f>
        <v>2</v>
      </c>
      <c r="F40" s="1">
        <v>4</v>
      </c>
      <c r="G40" s="1">
        <f>E40*50+50</f>
        <v>150</v>
      </c>
      <c r="H40" s="17">
        <v>1</v>
      </c>
      <c r="I40" s="16" t="s">
        <v>331</v>
      </c>
      <c r="J40" s="16">
        <v>0</v>
      </c>
      <c r="K40" s="16">
        <v>0</v>
      </c>
      <c r="L40" s="16">
        <v>1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f>J40+K40+ SUM(L40:R40)*5+AC40+AD40</f>
        <v>15</v>
      </c>
      <c r="T40" s="16"/>
      <c r="U40" s="16"/>
      <c r="V40" s="16"/>
      <c r="W40" s="16" t="s">
        <v>89</v>
      </c>
      <c r="X40" s="16"/>
      <c r="Y40" s="16"/>
      <c r="Z40" s="16"/>
      <c r="AA40" s="16"/>
      <c r="AB40" s="16"/>
      <c r="AC40" s="16">
        <v>0</v>
      </c>
      <c r="AD40" s="16">
        <f>IF(ISBLANK(AE40),0, LOOKUP(AE40,[1]Skill!$A:$A,[1]Skill!$AB:$AB)*AF40/100)</f>
        <v>10</v>
      </c>
      <c r="AE40" s="16">
        <v>55110005</v>
      </c>
      <c r="AF40" s="16">
        <v>50</v>
      </c>
      <c r="AG40" s="16" t="s">
        <v>24</v>
      </c>
      <c r="AH40" s="16" t="s">
        <v>24</v>
      </c>
      <c r="AI40" s="16" t="s">
        <v>120</v>
      </c>
    </row>
    <row r="41" spans="1:35" x14ac:dyDescent="0.15">
      <c r="A41">
        <v>21400004</v>
      </c>
      <c r="B41" s="1" t="s">
        <v>126</v>
      </c>
      <c r="C41" s="1" t="s">
        <v>273</v>
      </c>
      <c r="D41" s="1"/>
      <c r="E41" s="1">
        <f>IF(S41&gt;=23,4,IF(AND(S41&gt;=18,S41&lt;23),3,IF(AND(S41&gt;=13,S41&lt;18),2,IF(AND(S41&gt;=8,S41&lt;13),1,0))))</f>
        <v>3</v>
      </c>
      <c r="F41" s="1">
        <v>4</v>
      </c>
      <c r="G41" s="1">
        <f>E41*50+50</f>
        <v>200</v>
      </c>
      <c r="H41" s="17">
        <v>1</v>
      </c>
      <c r="I41" s="16" t="s">
        <v>332</v>
      </c>
      <c r="J41" s="16">
        <v>0</v>
      </c>
      <c r="K41" s="16">
        <v>0</v>
      </c>
      <c r="L41" s="16">
        <v>4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f>J41+K41+ SUM(L41:R41)*5+AC41+AD41</f>
        <v>20</v>
      </c>
      <c r="T41" s="16"/>
      <c r="U41" s="16"/>
      <c r="V41" s="16"/>
      <c r="W41" s="16" t="s">
        <v>89</v>
      </c>
      <c r="X41" s="16"/>
      <c r="Y41" s="16"/>
      <c r="Z41" s="16"/>
      <c r="AA41" s="16"/>
      <c r="AB41" s="16"/>
      <c r="AC41" s="16">
        <v>0</v>
      </c>
      <c r="AD41" s="16">
        <f>IF(ISBLANK(AE41),0, LOOKUP(AE41,[1]Skill!$A:$A,[1]Skill!$AB:$AB)*AF41/100)</f>
        <v>0</v>
      </c>
      <c r="AE41" s="16"/>
      <c r="AF41" s="16"/>
      <c r="AG41" s="16" t="s">
        <v>24</v>
      </c>
      <c r="AH41" s="16" t="s">
        <v>24</v>
      </c>
      <c r="AI41" s="16" t="s">
        <v>125</v>
      </c>
    </row>
    <row r="42" spans="1:35" x14ac:dyDescent="0.15">
      <c r="A42" s="18">
        <v>21400005</v>
      </c>
      <c r="B42" s="1" t="s">
        <v>144</v>
      </c>
      <c r="C42" s="1" t="s">
        <v>274</v>
      </c>
      <c r="D42" s="1"/>
      <c r="E42" s="1">
        <f>IF(S42&gt;=23,4,IF(AND(S42&gt;=18,S42&lt;23),3,IF(AND(S42&gt;=13,S42&lt;18),2,IF(AND(S42&gt;=8,S42&lt;13),1,0))))</f>
        <v>1</v>
      </c>
      <c r="F42" s="1">
        <v>4</v>
      </c>
      <c r="G42" s="1">
        <f>E42*50+50</f>
        <v>100</v>
      </c>
      <c r="H42" s="17">
        <v>1</v>
      </c>
      <c r="I42" s="16" t="s">
        <v>316</v>
      </c>
      <c r="J42" s="16">
        <v>0</v>
      </c>
      <c r="K42" s="16">
        <v>3</v>
      </c>
      <c r="L42" s="16">
        <v>1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f>J42+K42+ SUM(L42:R42)*5+AC42+AD42</f>
        <v>8</v>
      </c>
      <c r="T42" s="16"/>
      <c r="U42" s="16"/>
      <c r="V42" s="16"/>
      <c r="W42" s="16" t="s">
        <v>89</v>
      </c>
      <c r="X42" s="16"/>
      <c r="Y42" s="16"/>
      <c r="Z42" s="16"/>
      <c r="AA42" s="16"/>
      <c r="AB42" s="16"/>
      <c r="AC42" s="16">
        <v>0</v>
      </c>
      <c r="AD42" s="16">
        <f>IF(ISBLANK(AE42),0, LOOKUP(AE42,[1]Skill!$A:$A,[1]Skill!$AB:$AB)*AF42/100)</f>
        <v>0</v>
      </c>
      <c r="AE42" s="16"/>
      <c r="AF42" s="16"/>
      <c r="AG42" s="16" t="s">
        <v>24</v>
      </c>
      <c r="AH42" s="16" t="s">
        <v>24</v>
      </c>
      <c r="AI42" s="16" t="s">
        <v>143</v>
      </c>
    </row>
    <row r="43" spans="1:35" x14ac:dyDescent="0.15">
      <c r="A43">
        <v>21400006</v>
      </c>
      <c r="B43" s="1" t="s">
        <v>146</v>
      </c>
      <c r="C43" s="1" t="s">
        <v>275</v>
      </c>
      <c r="D43" s="1"/>
      <c r="E43" s="1">
        <f>IF(S43&gt;=23,4,IF(AND(S43&gt;=18,S43&lt;23),3,IF(AND(S43&gt;=13,S43&lt;18),2,IF(AND(S43&gt;=8,S43&lt;13),1,0))))</f>
        <v>2</v>
      </c>
      <c r="F43" s="1">
        <v>4</v>
      </c>
      <c r="G43" s="1">
        <f>E43*50+50</f>
        <v>150</v>
      </c>
      <c r="H43" s="17">
        <v>1</v>
      </c>
      <c r="I43" s="16" t="s">
        <v>330</v>
      </c>
      <c r="J43" s="16">
        <v>0</v>
      </c>
      <c r="K43" s="16">
        <v>4</v>
      </c>
      <c r="L43" s="16">
        <v>2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f>J43+K43+ SUM(L43:R43)*5+AC43+AD43</f>
        <v>14</v>
      </c>
      <c r="T43" s="16"/>
      <c r="U43" s="16"/>
      <c r="V43" s="16"/>
      <c r="W43" s="16" t="s">
        <v>89</v>
      </c>
      <c r="X43" s="16"/>
      <c r="Y43" s="16"/>
      <c r="Z43" s="16"/>
      <c r="AA43" s="16"/>
      <c r="AB43" s="16"/>
      <c r="AC43" s="16">
        <v>0</v>
      </c>
      <c r="AD43" s="16">
        <f>IF(ISBLANK(AE43),0, LOOKUP(AE43,[1]Skill!$A:$A,[1]Skill!$AB:$AB)*AF43/100)</f>
        <v>0</v>
      </c>
      <c r="AE43" s="16"/>
      <c r="AF43" s="16"/>
      <c r="AG43" s="16" t="s">
        <v>24</v>
      </c>
      <c r="AH43" s="16" t="s">
        <v>24</v>
      </c>
      <c r="AI43" s="16" t="s">
        <v>145</v>
      </c>
    </row>
    <row r="44" spans="1:35" x14ac:dyDescent="0.15">
      <c r="A44">
        <v>21400007</v>
      </c>
      <c r="B44" s="1" t="s">
        <v>148</v>
      </c>
      <c r="C44" s="1" t="s">
        <v>276</v>
      </c>
      <c r="D44" s="1"/>
      <c r="E44" s="1">
        <f>IF(S44&gt;=23,4,IF(AND(S44&gt;=18,S44&lt;23),3,IF(AND(S44&gt;=13,S44&lt;18),2,IF(AND(S44&gt;=8,S44&lt;13),1,0))))</f>
        <v>3</v>
      </c>
      <c r="F44" s="1">
        <v>4</v>
      </c>
      <c r="G44" s="1">
        <f>E44*50+50</f>
        <v>200</v>
      </c>
      <c r="H44" s="17">
        <v>1</v>
      </c>
      <c r="I44" s="16" t="s">
        <v>318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4</v>
      </c>
      <c r="Q44" s="16">
        <v>0</v>
      </c>
      <c r="R44" s="16">
        <v>0</v>
      </c>
      <c r="S44" s="16">
        <f>J44+K44+ SUM(L44:R44)*5+AC44+AD44</f>
        <v>20</v>
      </c>
      <c r="T44" s="16"/>
      <c r="U44" s="16"/>
      <c r="V44" s="16"/>
      <c r="W44" s="16" t="s">
        <v>89</v>
      </c>
      <c r="X44" s="16"/>
      <c r="Y44" s="16"/>
      <c r="Z44" s="16"/>
      <c r="AA44" s="16"/>
      <c r="AB44" s="16"/>
      <c r="AC44" s="16">
        <v>0</v>
      </c>
      <c r="AD44" s="16">
        <f>IF(ISBLANK(AE44),0, LOOKUP(AE44,[1]Skill!$A:$A,[1]Skill!$AB:$AB)*AF44/100)</f>
        <v>0</v>
      </c>
      <c r="AE44" s="16"/>
      <c r="AF44" s="16"/>
      <c r="AG44" s="16" t="s">
        <v>24</v>
      </c>
      <c r="AH44" s="16" t="s">
        <v>24</v>
      </c>
      <c r="AI44" s="16" t="s">
        <v>147</v>
      </c>
    </row>
    <row r="45" spans="1:35" x14ac:dyDescent="0.15">
      <c r="A45" s="18">
        <v>21400008</v>
      </c>
      <c r="B45" s="1" t="s">
        <v>150</v>
      </c>
      <c r="C45" s="1" t="s">
        <v>302</v>
      </c>
      <c r="D45" s="1"/>
      <c r="E45" s="1">
        <f>IF(S45&gt;=23,4,IF(AND(S45&gt;=18,S45&lt;23),3,IF(AND(S45&gt;=13,S45&lt;18),2,IF(AND(S45&gt;=8,S45&lt;13),1,0))))</f>
        <v>0</v>
      </c>
      <c r="F45" s="1">
        <v>4</v>
      </c>
      <c r="G45" s="1">
        <f>E45*50+50</f>
        <v>50</v>
      </c>
      <c r="H45" s="17">
        <v>1</v>
      </c>
      <c r="I45" s="16" t="s">
        <v>331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1</v>
      </c>
      <c r="S45" s="16">
        <f>J45+K45+ SUM(L45:R45)*5+AC45+AD45</f>
        <v>5</v>
      </c>
      <c r="T45" s="16"/>
      <c r="U45" s="16"/>
      <c r="V45" s="16"/>
      <c r="W45" s="16" t="s">
        <v>89</v>
      </c>
      <c r="X45" s="16"/>
      <c r="Y45" s="16"/>
      <c r="Z45" s="16"/>
      <c r="AA45" s="16"/>
      <c r="AB45" s="16"/>
      <c r="AC45" s="16">
        <v>0</v>
      </c>
      <c r="AD45" s="16">
        <f>IF(ISBLANK(AE45),0, LOOKUP(AE45,[1]Skill!$A:$A,[1]Skill!$AB:$AB)*AF45/100)</f>
        <v>0</v>
      </c>
      <c r="AE45" s="16"/>
      <c r="AF45" s="16"/>
      <c r="AG45" s="16" t="s">
        <v>24</v>
      </c>
      <c r="AH45" s="16" t="s">
        <v>24</v>
      </c>
      <c r="AI45" s="16" t="s">
        <v>149</v>
      </c>
    </row>
    <row r="46" spans="1:35" x14ac:dyDescent="0.15">
      <c r="A46">
        <v>21400009</v>
      </c>
      <c r="B46" s="1" t="s">
        <v>152</v>
      </c>
      <c r="C46" s="1" t="s">
        <v>277</v>
      </c>
      <c r="D46" s="1"/>
      <c r="E46" s="1">
        <f>IF(S46&gt;=23,4,IF(AND(S46&gt;=18,S46&lt;23),3,IF(AND(S46&gt;=13,S46&lt;18),2,IF(AND(S46&gt;=8,S46&lt;13),1,0))))</f>
        <v>2</v>
      </c>
      <c r="F46" s="1">
        <v>4</v>
      </c>
      <c r="G46" s="1">
        <f>E46*50+50</f>
        <v>150</v>
      </c>
      <c r="H46" s="17">
        <v>1</v>
      </c>
      <c r="I46" s="16" t="s">
        <v>333</v>
      </c>
      <c r="J46" s="16">
        <v>0</v>
      </c>
      <c r="K46" s="16">
        <v>3</v>
      </c>
      <c r="L46" s="16">
        <v>2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f>J46+K46+ SUM(L46:R46)*5+AC46+AD46</f>
        <v>13</v>
      </c>
      <c r="T46" s="16"/>
      <c r="U46" s="16"/>
      <c r="V46" s="16"/>
      <c r="W46" s="16" t="s">
        <v>89</v>
      </c>
      <c r="X46" s="16"/>
      <c r="Y46" s="16"/>
      <c r="Z46" s="16"/>
      <c r="AA46" s="16"/>
      <c r="AB46" s="16"/>
      <c r="AC46" s="16">
        <v>0</v>
      </c>
      <c r="AD46" s="16">
        <f>IF(ISBLANK(AE46),0, LOOKUP(AE46,[1]Skill!$A:$A,[1]Skill!$AB:$AB)*AF46/100)</f>
        <v>0</v>
      </c>
      <c r="AE46" s="16"/>
      <c r="AF46" s="16"/>
      <c r="AG46" s="16" t="s">
        <v>24</v>
      </c>
      <c r="AH46" s="16" t="s">
        <v>24</v>
      </c>
      <c r="AI46" s="16" t="s">
        <v>151</v>
      </c>
    </row>
    <row r="47" spans="1:35" x14ac:dyDescent="0.15">
      <c r="A47">
        <v>21400010</v>
      </c>
      <c r="B47" s="1" t="s">
        <v>154</v>
      </c>
      <c r="C47" s="1" t="s">
        <v>278</v>
      </c>
      <c r="D47" s="1"/>
      <c r="E47" s="1">
        <f>IF(S47&gt;=23,4,IF(AND(S47&gt;=18,S47&lt;23),3,IF(AND(S47&gt;=13,S47&lt;18),2,IF(AND(S47&gt;=8,S47&lt;13),1,0))))</f>
        <v>2</v>
      </c>
      <c r="F47" s="1">
        <v>4</v>
      </c>
      <c r="G47" s="1">
        <f>E47*50+50</f>
        <v>150</v>
      </c>
      <c r="H47" s="17">
        <v>1</v>
      </c>
      <c r="I47" s="16" t="s">
        <v>309</v>
      </c>
      <c r="J47" s="16">
        <v>0</v>
      </c>
      <c r="K47" s="16">
        <v>0</v>
      </c>
      <c r="L47" s="16">
        <v>0</v>
      </c>
      <c r="M47" s="16">
        <v>3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f>J47+K47+ SUM(L47:R47)*5+AC47+AD47</f>
        <v>15</v>
      </c>
      <c r="T47" s="16"/>
      <c r="U47" s="16"/>
      <c r="V47" s="16"/>
      <c r="W47" s="16" t="s">
        <v>89</v>
      </c>
      <c r="X47" s="16"/>
      <c r="Y47" s="16"/>
      <c r="Z47" s="16"/>
      <c r="AA47" s="16"/>
      <c r="AB47" s="16"/>
      <c r="AC47" s="16">
        <v>0</v>
      </c>
      <c r="AD47" s="16">
        <f>IF(ISBLANK(AE47),0, LOOKUP(AE47,[1]Skill!$A:$A,[1]Skill!$AB:$AB)*AF47/100)</f>
        <v>0</v>
      </c>
      <c r="AE47" s="16"/>
      <c r="AF47" s="16"/>
      <c r="AG47" s="16" t="s">
        <v>24</v>
      </c>
      <c r="AH47" s="16" t="s">
        <v>24</v>
      </c>
      <c r="AI47" s="16" t="s">
        <v>153</v>
      </c>
    </row>
    <row r="48" spans="1:35" x14ac:dyDescent="0.15">
      <c r="A48">
        <v>21400011</v>
      </c>
      <c r="B48" s="1" t="s">
        <v>156</v>
      </c>
      <c r="C48" s="1" t="s">
        <v>279</v>
      </c>
      <c r="D48" s="1"/>
      <c r="E48" s="1">
        <f>IF(S48&gt;=23,4,IF(AND(S48&gt;=18,S48&lt;23),3,IF(AND(S48&gt;=13,S48&lt;18),2,IF(AND(S48&gt;=8,S48&lt;13),1,0))))</f>
        <v>4</v>
      </c>
      <c r="F48" s="1">
        <v>4</v>
      </c>
      <c r="G48" s="1">
        <f>E48*50+50</f>
        <v>250</v>
      </c>
      <c r="H48" s="17">
        <v>1</v>
      </c>
      <c r="I48" s="16" t="s">
        <v>329</v>
      </c>
      <c r="J48" s="16">
        <v>0</v>
      </c>
      <c r="K48" s="16">
        <v>5</v>
      </c>
      <c r="L48" s="16">
        <v>3</v>
      </c>
      <c r="M48" s="16">
        <v>0</v>
      </c>
      <c r="N48" s="16">
        <v>0</v>
      </c>
      <c r="O48" s="16">
        <v>0</v>
      </c>
      <c r="P48" s="16">
        <v>2</v>
      </c>
      <c r="Q48" s="16">
        <v>0</v>
      </c>
      <c r="R48" s="16">
        <v>0</v>
      </c>
      <c r="S48" s="16">
        <f>J48+K48+ SUM(L48:R48)*5+AC48+AD48</f>
        <v>30</v>
      </c>
      <c r="T48" s="16"/>
      <c r="U48" s="16"/>
      <c r="V48" s="16"/>
      <c r="W48" s="16" t="s">
        <v>89</v>
      </c>
      <c r="X48" s="16"/>
      <c r="Y48" s="16"/>
      <c r="Z48" s="16"/>
      <c r="AA48" s="16"/>
      <c r="AB48" s="16"/>
      <c r="AC48" s="16">
        <v>0</v>
      </c>
      <c r="AD48" s="16">
        <f>IF(ISBLANK(AE48),0, LOOKUP(AE48,[1]Skill!$A:$A,[1]Skill!$AB:$AB)*AF48/100)</f>
        <v>0</v>
      </c>
      <c r="AE48" s="16"/>
      <c r="AF48" s="16"/>
      <c r="AG48" s="16" t="s">
        <v>24</v>
      </c>
      <c r="AH48" s="16" t="s">
        <v>24</v>
      </c>
      <c r="AI48" s="16" t="s">
        <v>155</v>
      </c>
    </row>
    <row r="49" spans="1:35" x14ac:dyDescent="0.15">
      <c r="A49" s="18">
        <v>21500001</v>
      </c>
      <c r="B49" s="1" t="s">
        <v>69</v>
      </c>
      <c r="C49" s="1" t="s">
        <v>291</v>
      </c>
      <c r="D49" s="1"/>
      <c r="E49" s="1">
        <f>IF(S49&gt;=23,4,IF(AND(S49&gt;=18,S49&lt;23),3,IF(AND(S49&gt;=13,S49&lt;18),2,IF(AND(S49&gt;=8,S49&lt;13),1,0))))</f>
        <v>1</v>
      </c>
      <c r="F49" s="1">
        <v>5</v>
      </c>
      <c r="G49" s="1">
        <f>E49*50+50</f>
        <v>100</v>
      </c>
      <c r="H49" s="17">
        <v>1</v>
      </c>
      <c r="I49" s="16" t="s">
        <v>334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f>J49+K49+ SUM(L49:R49)*5+AC49+AD49</f>
        <v>10</v>
      </c>
      <c r="T49" s="16">
        <v>5</v>
      </c>
      <c r="U49" s="16"/>
      <c r="V49" s="16"/>
      <c r="W49" s="16" t="s">
        <v>67</v>
      </c>
      <c r="X49" s="16"/>
      <c r="Y49" s="16"/>
      <c r="Z49" s="16"/>
      <c r="AA49" s="16"/>
      <c r="AB49" s="16"/>
      <c r="AC49" s="16">
        <v>10</v>
      </c>
      <c r="AD49" s="16">
        <f>IF(ISBLANK(AE49),0, LOOKUP(AE49,[1]Skill!$A:$A,[1]Skill!$AB:$AB)*AF49/100)</f>
        <v>0</v>
      </c>
      <c r="AE49" s="16"/>
      <c r="AF49" s="16"/>
      <c r="AG49" s="16" t="s">
        <v>24</v>
      </c>
      <c r="AH49" s="16" t="s">
        <v>24</v>
      </c>
      <c r="AI49" s="16" t="s">
        <v>70</v>
      </c>
    </row>
    <row r="50" spans="1:35" x14ac:dyDescent="0.15">
      <c r="A50" s="18">
        <v>21500002</v>
      </c>
      <c r="B50" s="1" t="s">
        <v>124</v>
      </c>
      <c r="C50" s="1" t="s">
        <v>280</v>
      </c>
      <c r="D50" s="1"/>
      <c r="E50" s="1">
        <f>IF(S50&gt;=23,4,IF(AND(S50&gt;=18,S50&lt;23),3,IF(AND(S50&gt;=13,S50&lt;18),2,IF(AND(S50&gt;=8,S50&lt;13),1,0))))</f>
        <v>1</v>
      </c>
      <c r="F50" s="1">
        <v>5</v>
      </c>
      <c r="G50" s="1">
        <f>E50*50+50</f>
        <v>100</v>
      </c>
      <c r="H50" s="17">
        <v>1</v>
      </c>
      <c r="I50" s="16" t="s">
        <v>334</v>
      </c>
      <c r="J50" s="16">
        <v>0</v>
      </c>
      <c r="K50" s="16">
        <v>0</v>
      </c>
      <c r="L50" s="16">
        <v>0</v>
      </c>
      <c r="M50" s="16">
        <v>1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f>J50+K50+ SUM(L50:R50)*5+AC50+AD50</f>
        <v>10</v>
      </c>
      <c r="T50" s="16"/>
      <c r="U50" s="16"/>
      <c r="V50" s="16"/>
      <c r="W50" s="16" t="s">
        <v>123</v>
      </c>
      <c r="X50" s="16" t="s">
        <v>295</v>
      </c>
      <c r="Y50" s="16"/>
      <c r="Z50" s="16"/>
      <c r="AA50" s="16"/>
      <c r="AB50" s="16"/>
      <c r="AC50" s="16">
        <v>5</v>
      </c>
      <c r="AD50" s="16">
        <f>IF(ISBLANK(AE50),0, LOOKUP(AE50,[1]Skill!$A:$A,[1]Skill!$AB:$AB)*AF50/100)</f>
        <v>0</v>
      </c>
      <c r="AE50" s="16"/>
      <c r="AF50" s="16"/>
      <c r="AG50" s="16" t="s">
        <v>24</v>
      </c>
      <c r="AH50" s="16" t="s">
        <v>24</v>
      </c>
      <c r="AI50" s="16" t="s">
        <v>122</v>
      </c>
    </row>
    <row r="51" spans="1:35" x14ac:dyDescent="0.15">
      <c r="A51" s="18">
        <v>21500003</v>
      </c>
      <c r="B51" s="1" t="s">
        <v>128</v>
      </c>
      <c r="C51" s="1" t="s">
        <v>281</v>
      </c>
      <c r="D51" s="1"/>
      <c r="E51" s="1">
        <f>IF(S51&gt;=23,4,IF(AND(S51&gt;=18,S51&lt;23),3,IF(AND(S51&gt;=13,S51&lt;18),2,IF(AND(S51&gt;=8,S51&lt;13),1,0))))</f>
        <v>1</v>
      </c>
      <c r="F51" s="1">
        <v>5</v>
      </c>
      <c r="G51" s="1">
        <f>E51*50+50</f>
        <v>100</v>
      </c>
      <c r="H51" s="17">
        <v>1</v>
      </c>
      <c r="I51" s="16" t="s">
        <v>333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1</v>
      </c>
      <c r="P51" s="16">
        <v>0</v>
      </c>
      <c r="Q51" s="16">
        <v>0</v>
      </c>
      <c r="R51" s="16">
        <v>0</v>
      </c>
      <c r="S51" s="16">
        <f>J51+K51+ SUM(L51:R51)*5+AC51+AD51</f>
        <v>11</v>
      </c>
      <c r="T51" s="16"/>
      <c r="U51" s="16"/>
      <c r="V51" s="16"/>
      <c r="W51" s="16" t="s">
        <v>129</v>
      </c>
      <c r="X51" s="16" t="s">
        <v>296</v>
      </c>
      <c r="Y51" s="16"/>
      <c r="Z51" s="16"/>
      <c r="AA51" s="16"/>
      <c r="AB51" s="16"/>
      <c r="AC51" s="16">
        <v>6</v>
      </c>
      <c r="AD51" s="16">
        <f>IF(ISBLANK(AE51),0, LOOKUP(AE51,[1]Skill!$A:$A,[1]Skill!$AB:$AB)*AF51/100)</f>
        <v>0</v>
      </c>
      <c r="AE51" s="16"/>
      <c r="AF51" s="16"/>
      <c r="AG51" s="16" t="s">
        <v>24</v>
      </c>
      <c r="AH51" s="16" t="s">
        <v>24</v>
      </c>
      <c r="AI51" s="16" t="s">
        <v>127</v>
      </c>
    </row>
    <row r="52" spans="1:35" x14ac:dyDescent="0.15">
      <c r="A52" s="18">
        <v>21500004</v>
      </c>
      <c r="B52" s="1" t="s">
        <v>131</v>
      </c>
      <c r="C52" s="1" t="s">
        <v>282</v>
      </c>
      <c r="D52" s="1"/>
      <c r="E52" s="1">
        <f>IF(S52&gt;=23,4,IF(AND(S52&gt;=18,S52&lt;23),3,IF(AND(S52&gt;=13,S52&lt;18),2,IF(AND(S52&gt;=8,S52&lt;13),1,0))))</f>
        <v>1</v>
      </c>
      <c r="F52" s="1">
        <v>5</v>
      </c>
      <c r="G52" s="1">
        <f>E52*50+50</f>
        <v>100</v>
      </c>
      <c r="H52" s="17">
        <v>1</v>
      </c>
      <c r="I52" s="16" t="s">
        <v>333</v>
      </c>
      <c r="J52" s="16">
        <v>0</v>
      </c>
      <c r="K52" s="16">
        <v>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f>J52+K52+ SUM(L52:R52)*5+AC52+AD52</f>
        <v>8</v>
      </c>
      <c r="T52" s="16"/>
      <c r="U52" s="16"/>
      <c r="V52" s="16"/>
      <c r="W52" s="16" t="s">
        <v>67</v>
      </c>
      <c r="X52" s="16"/>
      <c r="Y52" s="16"/>
      <c r="Z52" s="16"/>
      <c r="AA52" s="16"/>
      <c r="AB52" s="16"/>
      <c r="AC52" s="16">
        <v>0</v>
      </c>
      <c r="AD52" s="16">
        <f>IF(ISBLANK(AE52),0, LOOKUP(AE52,[1]Skill!$A:$A,[1]Skill!$AB:$AB)*AF52/100)</f>
        <v>4</v>
      </c>
      <c r="AE52" s="16">
        <v>55990108</v>
      </c>
      <c r="AF52" s="16">
        <v>100</v>
      </c>
      <c r="AG52" s="16" t="s">
        <v>24</v>
      </c>
      <c r="AH52" s="16" t="s">
        <v>24</v>
      </c>
      <c r="AI52" s="16" t="s">
        <v>130</v>
      </c>
    </row>
    <row r="53" spans="1:35" x14ac:dyDescent="0.15">
      <c r="A53">
        <v>21500005</v>
      </c>
      <c r="B53" s="1" t="s">
        <v>134</v>
      </c>
      <c r="C53" s="1" t="s">
        <v>283</v>
      </c>
      <c r="D53" s="1"/>
      <c r="E53" s="1">
        <f>IF(S53&gt;=23,4,IF(AND(S53&gt;=18,S53&lt;23),3,IF(AND(S53&gt;=13,S53&lt;18),2,IF(AND(S53&gt;=8,S53&lt;13),1,0))))</f>
        <v>2</v>
      </c>
      <c r="F53" s="1">
        <v>5</v>
      </c>
      <c r="G53" s="1">
        <f>E53*50+50</f>
        <v>150</v>
      </c>
      <c r="H53" s="17">
        <v>1</v>
      </c>
      <c r="I53" s="16" t="s">
        <v>311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1</v>
      </c>
      <c r="S53" s="16">
        <f>J53+K53+ SUM(L53:R53)*5+AC53+AD53</f>
        <v>15</v>
      </c>
      <c r="T53" s="16"/>
      <c r="U53" s="16"/>
      <c r="V53" s="16"/>
      <c r="W53" s="16" t="s">
        <v>133</v>
      </c>
      <c r="X53" s="16" t="s">
        <v>297</v>
      </c>
      <c r="Y53" s="16"/>
      <c r="Z53" s="16"/>
      <c r="AA53" s="16"/>
      <c r="AB53" s="16"/>
      <c r="AC53" s="16">
        <v>10</v>
      </c>
      <c r="AD53" s="16">
        <f>IF(ISBLANK(AE53),0, LOOKUP(AE53,[1]Skill!$A:$A,[1]Skill!$AB:$AB)*AF53/100)</f>
        <v>0</v>
      </c>
      <c r="AE53" s="16"/>
      <c r="AF53" s="16"/>
      <c r="AG53" s="16" t="s">
        <v>24</v>
      </c>
      <c r="AH53" s="16" t="s">
        <v>24</v>
      </c>
      <c r="AI53" s="16" t="s">
        <v>132</v>
      </c>
    </row>
    <row r="54" spans="1:35" x14ac:dyDescent="0.15">
      <c r="A54">
        <v>21500006</v>
      </c>
      <c r="B54" s="1" t="s">
        <v>136</v>
      </c>
      <c r="C54" s="1" t="s">
        <v>284</v>
      </c>
      <c r="D54" s="1"/>
      <c r="E54" s="1">
        <f>IF(S54&gt;=23,4,IF(AND(S54&gt;=18,S54&lt;23),3,IF(AND(S54&gt;=13,S54&lt;18),2,IF(AND(S54&gt;=8,S54&lt;13),1,0))))</f>
        <v>2</v>
      </c>
      <c r="F54" s="1">
        <v>5</v>
      </c>
      <c r="G54" s="1">
        <f>E54*50+50</f>
        <v>150</v>
      </c>
      <c r="H54" s="17">
        <v>1</v>
      </c>
      <c r="I54" s="16" t="s">
        <v>335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f>J54+K54+ SUM(L54:R54)*5+AC54+AD54</f>
        <v>15</v>
      </c>
      <c r="T54" s="16"/>
      <c r="U54" s="16"/>
      <c r="V54" s="16"/>
      <c r="W54" s="16" t="s">
        <v>67</v>
      </c>
      <c r="X54" s="16"/>
      <c r="Y54" s="16"/>
      <c r="Z54" s="16"/>
      <c r="AA54" s="16"/>
      <c r="AB54" s="16"/>
      <c r="AC54" s="16">
        <v>0</v>
      </c>
      <c r="AD54" s="16">
        <f>IF(ISBLANK(AE54),0, LOOKUP(AE54,[1]Skill!$A:$A,[1]Skill!$AB:$AB)*AF54/100)</f>
        <v>15</v>
      </c>
      <c r="AE54" s="16">
        <v>55990109</v>
      </c>
      <c r="AF54" s="16">
        <v>100</v>
      </c>
      <c r="AG54" s="16" t="s">
        <v>24</v>
      </c>
      <c r="AH54" s="16" t="s">
        <v>24</v>
      </c>
      <c r="AI54" s="16" t="s">
        <v>135</v>
      </c>
    </row>
    <row r="55" spans="1:35" x14ac:dyDescent="0.15">
      <c r="A55" s="18">
        <v>21500007</v>
      </c>
      <c r="B55" s="1" t="s">
        <v>161</v>
      </c>
      <c r="C55" s="1" t="s">
        <v>285</v>
      </c>
      <c r="D55" s="1"/>
      <c r="E55" s="1">
        <f>IF(S55&gt;=23,4,IF(AND(S55&gt;=18,S55&lt;23),3,IF(AND(S55&gt;=13,S55&lt;18),2,IF(AND(S55&gt;=8,S55&lt;13),1,0))))</f>
        <v>1</v>
      </c>
      <c r="F55" s="1">
        <v>5</v>
      </c>
      <c r="G55" s="1">
        <f>E55*50+50</f>
        <v>100</v>
      </c>
      <c r="H55" s="17">
        <v>1</v>
      </c>
      <c r="I55" s="16" t="s">
        <v>335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f>J55+K55+ SUM(L55:R55)*5+AC55+AD55</f>
        <v>8</v>
      </c>
      <c r="T55" s="16"/>
      <c r="U55" s="16"/>
      <c r="V55" s="16"/>
      <c r="W55" s="16" t="s">
        <v>160</v>
      </c>
      <c r="X55" s="16"/>
      <c r="Y55" s="16"/>
      <c r="Z55" s="16"/>
      <c r="AA55" s="16"/>
      <c r="AB55" s="16"/>
      <c r="AC55" s="16">
        <v>8</v>
      </c>
      <c r="AD55" s="16">
        <f>IF(ISBLANK(AE55),0, LOOKUP(AE55,[1]Skill!$A:$A,[1]Skill!$AB:$AB)*AF55/100)</f>
        <v>0</v>
      </c>
      <c r="AE55" s="16"/>
      <c r="AF55" s="16"/>
      <c r="AG55" s="16" t="s">
        <v>24</v>
      </c>
      <c r="AH55" s="16" t="s">
        <v>24</v>
      </c>
      <c r="AI55" s="16" t="s">
        <v>159</v>
      </c>
    </row>
    <row r="56" spans="1:35" x14ac:dyDescent="0.15">
      <c r="A56">
        <v>21500008</v>
      </c>
      <c r="B56" s="1" t="s">
        <v>166</v>
      </c>
      <c r="C56" s="1" t="s">
        <v>286</v>
      </c>
      <c r="D56" s="1"/>
      <c r="E56" s="1">
        <f>IF(S56&gt;=23,4,IF(AND(S56&gt;=18,S56&lt;23),3,IF(AND(S56&gt;=13,S56&lt;18),2,IF(AND(S56&gt;=8,S56&lt;13),1,0))))</f>
        <v>4</v>
      </c>
      <c r="F56" s="1">
        <v>5</v>
      </c>
      <c r="G56" s="1">
        <f>E56*50+50</f>
        <v>250</v>
      </c>
      <c r="H56" s="17">
        <v>1</v>
      </c>
      <c r="I56" s="16" t="s">
        <v>313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3</v>
      </c>
      <c r="P56" s="16">
        <v>0</v>
      </c>
      <c r="Q56" s="16">
        <v>0</v>
      </c>
      <c r="R56" s="16">
        <v>0</v>
      </c>
      <c r="S56" s="16">
        <f>J56+K56+ SUM(L56:R56)*5+AC56+AD56</f>
        <v>25</v>
      </c>
      <c r="T56" s="16"/>
      <c r="U56" s="16"/>
      <c r="V56" s="16"/>
      <c r="W56" s="16" t="s">
        <v>102</v>
      </c>
      <c r="X56" s="16"/>
      <c r="Y56" s="16"/>
      <c r="Z56" s="16"/>
      <c r="AA56" s="16"/>
      <c r="AB56" s="16"/>
      <c r="AC56" s="16">
        <v>0</v>
      </c>
      <c r="AD56" s="16">
        <f>IF(ISBLANK(AE56),0, LOOKUP(AE56,[1]Skill!$A:$A,[1]Skill!$AB:$AB)*AF56/100)</f>
        <v>10</v>
      </c>
      <c r="AE56" s="16">
        <v>55110003</v>
      </c>
      <c r="AF56" s="16">
        <v>40</v>
      </c>
      <c r="AG56" s="16" t="s">
        <v>24</v>
      </c>
      <c r="AH56" s="16" t="s">
        <v>24</v>
      </c>
      <c r="AI56" s="16" t="s">
        <v>165</v>
      </c>
    </row>
    <row r="57" spans="1:35" x14ac:dyDescent="0.15">
      <c r="A57" s="18">
        <v>21500009</v>
      </c>
      <c r="B57" s="1" t="s">
        <v>223</v>
      </c>
      <c r="C57" s="1" t="s">
        <v>287</v>
      </c>
      <c r="D57" s="1"/>
      <c r="E57" s="1">
        <f>IF(S57&gt;=23,4,IF(AND(S57&gt;=18,S57&lt;23),3,IF(AND(S57&gt;=13,S57&lt;18),2,IF(AND(S57&gt;=8,S57&lt;13),1,0))))</f>
        <v>1</v>
      </c>
      <c r="F57" s="1">
        <v>5</v>
      </c>
      <c r="G57" s="1">
        <f>E57*50+50</f>
        <v>100</v>
      </c>
      <c r="H57" s="17">
        <v>1</v>
      </c>
      <c r="I57" s="16" t="s">
        <v>319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f>J57+K57+ SUM(L57:R57)*5+AC57+AD57</f>
        <v>10</v>
      </c>
      <c r="T57" s="16"/>
      <c r="U57" s="16"/>
      <c r="V57" s="16"/>
      <c r="W57" s="16" t="s">
        <v>102</v>
      </c>
      <c r="X57" s="16"/>
      <c r="Y57" s="16">
        <v>31100001</v>
      </c>
      <c r="Z57" s="16"/>
      <c r="AA57" s="16"/>
      <c r="AB57" s="16"/>
      <c r="AC57" s="16">
        <v>10</v>
      </c>
      <c r="AD57" s="16">
        <f>IF(ISBLANK(AE57),0, LOOKUP(AE57,[1]Skill!$A:$A,[1]Skill!$AB:$AB)*AF57/100)</f>
        <v>0</v>
      </c>
      <c r="AE57" s="16"/>
      <c r="AF57" s="16"/>
      <c r="AG57" s="16" t="s">
        <v>24</v>
      </c>
      <c r="AH57" s="16" t="s">
        <v>24</v>
      </c>
      <c r="AI57" s="16" t="s">
        <v>222</v>
      </c>
    </row>
    <row r="58" spans="1:35" x14ac:dyDescent="0.15">
      <c r="A58">
        <v>21500010</v>
      </c>
      <c r="B58" s="1" t="s">
        <v>225</v>
      </c>
      <c r="C58" s="1" t="s">
        <v>288</v>
      </c>
      <c r="D58" s="1"/>
      <c r="E58" s="1">
        <f>IF(S58&gt;=23,4,IF(AND(S58&gt;=18,S58&lt;23),3,IF(AND(S58&gt;=13,S58&lt;18),2,IF(AND(S58&gt;=8,S58&lt;13),1,0))))</f>
        <v>2</v>
      </c>
      <c r="F58" s="1">
        <v>5</v>
      </c>
      <c r="G58" s="1">
        <f>E58*50+50</f>
        <v>150</v>
      </c>
      <c r="H58" s="17">
        <v>1</v>
      </c>
      <c r="I58" s="16" t="s">
        <v>313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f>J58+K58+ SUM(L58:R58)*5+AC58+AD58</f>
        <v>15</v>
      </c>
      <c r="T58" s="16"/>
      <c r="U58" s="16"/>
      <c r="V58" s="16"/>
      <c r="W58" s="16" t="s">
        <v>89</v>
      </c>
      <c r="X58" s="16" t="s">
        <v>298</v>
      </c>
      <c r="Y58" s="16">
        <v>31100002</v>
      </c>
      <c r="Z58" s="16"/>
      <c r="AA58" s="16"/>
      <c r="AB58" s="16"/>
      <c r="AC58" s="16">
        <v>15</v>
      </c>
      <c r="AD58" s="16">
        <f>IF(ISBLANK(AE58),0, LOOKUP(AE58,[1]Skill!$A:$A,[1]Skill!$AB:$AB)*AF58/100)</f>
        <v>0</v>
      </c>
      <c r="AE58" s="16"/>
      <c r="AF58" s="16"/>
      <c r="AG58" s="16" t="s">
        <v>24</v>
      </c>
      <c r="AH58" s="16" t="s">
        <v>24</v>
      </c>
      <c r="AI58" s="16" t="s">
        <v>224</v>
      </c>
    </row>
    <row r="59" spans="1:35" x14ac:dyDescent="0.15">
      <c r="A59">
        <v>21500011</v>
      </c>
      <c r="B59" s="1" t="s">
        <v>227</v>
      </c>
      <c r="C59" s="1" t="s">
        <v>289</v>
      </c>
      <c r="D59" s="1"/>
      <c r="E59" s="1">
        <f>IF(S59&gt;=23,4,IF(AND(S59&gt;=18,S59&lt;23),3,IF(AND(S59&gt;=13,S59&lt;18),2,IF(AND(S59&gt;=8,S59&lt;13),1,0))))</f>
        <v>4</v>
      </c>
      <c r="F59" s="1">
        <v>5</v>
      </c>
      <c r="G59" s="1">
        <f>E59*50+50</f>
        <v>250</v>
      </c>
      <c r="H59" s="17">
        <v>1</v>
      </c>
      <c r="I59" s="16" t="s">
        <v>314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f>J59+K59+ SUM(L59:R59)*5+AC59+AD59</f>
        <v>25</v>
      </c>
      <c r="T59" s="16"/>
      <c r="U59" s="16"/>
      <c r="V59" s="16"/>
      <c r="W59" s="16" t="s">
        <v>89</v>
      </c>
      <c r="X59" s="16"/>
      <c r="Y59" s="16">
        <v>31100003</v>
      </c>
      <c r="Z59" s="16"/>
      <c r="AA59" s="16"/>
      <c r="AB59" s="16"/>
      <c r="AC59" s="16">
        <v>25</v>
      </c>
      <c r="AD59" s="16">
        <f>IF(ISBLANK(AE59),0, LOOKUP(AE59,[1]Skill!$A:$A,[1]Skill!$AB:$AB)*AF59/100)</f>
        <v>0</v>
      </c>
      <c r="AE59" s="16"/>
      <c r="AF59" s="16"/>
      <c r="AG59" s="16" t="s">
        <v>24</v>
      </c>
      <c r="AH59" s="16" t="s">
        <v>24</v>
      </c>
      <c r="AI59" s="16" t="s">
        <v>226</v>
      </c>
    </row>
  </sheetData>
  <phoneticPr fontId="18" type="noConversion"/>
  <conditionalFormatting sqref="E4:E59">
    <cfRule type="cellIs" dxfId="6" priority="7" operator="greaterThanOrEqual">
      <formula>5</formula>
    </cfRule>
    <cfRule type="cellIs" dxfId="5" priority="8" operator="equal">
      <formula>1</formula>
    </cfRule>
    <cfRule type="cellIs" dxfId="4" priority="9" operator="equal">
      <formula>2</formula>
    </cfRule>
    <cfRule type="cellIs" dxfId="3" priority="10" operator="equal">
      <formula>3</formula>
    </cfRule>
    <cfRule type="cellIs" dxfId="2" priority="11" operator="equal">
      <formula>4</formula>
    </cfRule>
  </conditionalFormatting>
  <conditionalFormatting sqref="I4:AI59">
    <cfRule type="containsBlanks" dxfId="1" priority="1">
      <formula>LEN(TRIM(I4))=0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武器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2013-01-13T06:20:27Z</dcterms:created>
  <dcterms:modified xsi:type="dcterms:W3CDTF">2018-03-25T08:21:58Z</dcterms:modified>
</cp:coreProperties>
</file>