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5895"/>
  </bookViews>
  <sheets>
    <sheet name="武器" sheetId="5" r:id="rId1"/>
    <sheet name="~计数" sheetId="6" r:id="rId2"/>
  </sheets>
  <externalReferences>
    <externalReference r:id="rId3"/>
  </externalReferences>
  <calcPr calcId="162913"/>
  <pivotCaches>
    <pivotCache cacheId="5" r:id="rId4"/>
  </pivotCaches>
</workbook>
</file>

<file path=xl/calcChain.xml><?xml version="1.0" encoding="utf-8"?>
<calcChain xmlns="http://schemas.openxmlformats.org/spreadsheetml/2006/main">
  <c r="Z14" i="5" l="1"/>
  <c r="P14" i="5" s="1"/>
  <c r="D14" i="5" s="1"/>
  <c r="F14" i="5" s="1"/>
  <c r="Z13" i="5"/>
  <c r="P13" i="5" s="1"/>
  <c r="D13" i="5" s="1"/>
  <c r="F13" i="5" s="1"/>
  <c r="Z12" i="5"/>
  <c r="P12" i="5" s="1"/>
  <c r="D12" i="5" s="1"/>
  <c r="F12" i="5" s="1"/>
  <c r="Z11" i="5"/>
  <c r="P11" i="5" s="1"/>
  <c r="D11" i="5" s="1"/>
  <c r="F11" i="5" s="1"/>
  <c r="Z46" i="5"/>
  <c r="P46" i="5" s="1"/>
  <c r="D46" i="5" s="1"/>
  <c r="F46" i="5" s="1"/>
  <c r="Z27" i="5"/>
  <c r="P27" i="5" s="1"/>
  <c r="D27" i="5" s="1"/>
  <c r="F27" i="5" s="1"/>
  <c r="Z45" i="5" l="1"/>
  <c r="P45" i="5" s="1"/>
  <c r="D45" i="5" s="1"/>
  <c r="F45" i="5" s="1"/>
  <c r="Z26" i="5"/>
  <c r="P26" i="5" s="1"/>
  <c r="D26" i="5" s="1"/>
  <c r="F26" i="5" s="1"/>
  <c r="Z38" i="5"/>
  <c r="P38" i="5" s="1"/>
  <c r="D38" i="5" s="1"/>
  <c r="F38" i="5" s="1"/>
  <c r="Z37" i="5"/>
  <c r="P37" i="5" s="1"/>
  <c r="D37" i="5" s="1"/>
  <c r="F37" i="5" s="1"/>
  <c r="Z36" i="5"/>
  <c r="P36" i="5" s="1"/>
  <c r="D36" i="5" s="1"/>
  <c r="F36" i="5" s="1"/>
  <c r="Z35" i="5"/>
  <c r="P35" i="5" s="1"/>
  <c r="D35" i="5" s="1"/>
  <c r="F35" i="5" s="1"/>
  <c r="Z34" i="5"/>
  <c r="P34" i="5" s="1"/>
  <c r="D34" i="5" s="1"/>
  <c r="F34" i="5" s="1"/>
  <c r="Z33" i="5"/>
  <c r="P33" i="5" s="1"/>
  <c r="D33" i="5" s="1"/>
  <c r="F33" i="5" s="1"/>
  <c r="Z32" i="5"/>
  <c r="P32" i="5" s="1"/>
  <c r="D32" i="5" s="1"/>
  <c r="F32" i="5" s="1"/>
  <c r="Z25" i="5"/>
  <c r="P25" i="5" s="1"/>
  <c r="D25" i="5" s="1"/>
  <c r="F25" i="5" s="1"/>
  <c r="Z24" i="5"/>
  <c r="P24" i="5" s="1"/>
  <c r="D24" i="5" s="1"/>
  <c r="F24" i="5" s="1"/>
  <c r="Z23" i="5"/>
  <c r="P23" i="5" s="1"/>
  <c r="D23" i="5" s="1"/>
  <c r="F23" i="5" s="1"/>
  <c r="Z44" i="5" l="1"/>
  <c r="P44" i="5" s="1"/>
  <c r="D44" i="5" s="1"/>
  <c r="F44" i="5" s="1"/>
  <c r="Z43" i="5"/>
  <c r="P43" i="5" s="1"/>
  <c r="D43" i="5" s="1"/>
  <c r="F43" i="5" s="1"/>
  <c r="Z42" i="5"/>
  <c r="P42" i="5" s="1"/>
  <c r="D42" i="5" s="1"/>
  <c r="F42" i="5" s="1"/>
  <c r="Z41" i="5"/>
  <c r="P41" i="5" s="1"/>
  <c r="D41" i="5" s="1"/>
  <c r="F41" i="5" s="1"/>
  <c r="Z31" i="5"/>
  <c r="P31" i="5" s="1"/>
  <c r="D31" i="5" s="1"/>
  <c r="F31" i="5" s="1"/>
  <c r="Z40" i="5"/>
  <c r="P40" i="5" s="1"/>
  <c r="D40" i="5" s="1"/>
  <c r="F40" i="5" s="1"/>
  <c r="Z30" i="5"/>
  <c r="P30" i="5" s="1"/>
  <c r="D30" i="5" s="1"/>
  <c r="F30" i="5" s="1"/>
  <c r="Z29" i="5"/>
  <c r="P29" i="5" s="1"/>
  <c r="D29" i="5" s="1"/>
  <c r="F29" i="5" s="1"/>
  <c r="Z22" i="5"/>
  <c r="P22" i="5" s="1"/>
  <c r="D22" i="5" s="1"/>
  <c r="F22" i="5" s="1"/>
  <c r="Z21" i="5"/>
  <c r="P21" i="5" s="1"/>
  <c r="D21" i="5" s="1"/>
  <c r="F21" i="5" s="1"/>
  <c r="Z20" i="5" l="1"/>
  <c r="P20" i="5" s="1"/>
  <c r="D20" i="5" s="1"/>
  <c r="F20" i="5" s="1"/>
  <c r="Z17" i="5"/>
  <c r="P17" i="5" s="1"/>
  <c r="D17" i="5" s="1"/>
  <c r="F17" i="5" s="1"/>
  <c r="Z18" i="5"/>
  <c r="P18" i="5" s="1"/>
  <c r="D18" i="5" s="1"/>
  <c r="F18" i="5" s="1"/>
  <c r="Z16" i="5"/>
  <c r="P16" i="5" s="1"/>
  <c r="D16" i="5" s="1"/>
  <c r="F16" i="5" s="1"/>
  <c r="Z10" i="5"/>
  <c r="P10" i="5" s="1"/>
  <c r="D10" i="5" s="1"/>
  <c r="F10" i="5" s="1"/>
  <c r="Z9" i="5"/>
  <c r="P9" i="5" s="1"/>
  <c r="D9" i="5" s="1"/>
  <c r="F9" i="5" s="1"/>
  <c r="Z8" i="5"/>
  <c r="P8" i="5" s="1"/>
  <c r="D8" i="5" s="1"/>
  <c r="F8" i="5" s="1"/>
  <c r="Z7" i="5"/>
  <c r="P7" i="5" s="1"/>
  <c r="D7" i="5" s="1"/>
  <c r="F7" i="5" s="1"/>
  <c r="Z6" i="5"/>
  <c r="P6" i="5" s="1"/>
  <c r="D6" i="5" s="1"/>
  <c r="F6" i="5" s="1"/>
  <c r="Z5" i="5"/>
  <c r="P5" i="5" s="1"/>
  <c r="D5" i="5" s="1"/>
  <c r="F5" i="5" s="1"/>
  <c r="Z39" i="5" l="1"/>
  <c r="P39" i="5" s="1"/>
  <c r="D39" i="5" s="1"/>
  <c r="F39" i="5" s="1"/>
  <c r="Z4" i="5" l="1"/>
  <c r="P4" i="5" s="1"/>
  <c r="D4" i="5" s="1"/>
  <c r="F4" i="5" s="1"/>
  <c r="Z15" i="5"/>
  <c r="P15" i="5" s="1"/>
  <c r="D15" i="5" s="1"/>
  <c r="F15" i="5" s="1"/>
  <c r="Z19" i="5"/>
  <c r="P19" i="5" s="1"/>
  <c r="D19" i="5" s="1"/>
  <c r="F19" i="5" s="1"/>
  <c r="Z28" i="5"/>
  <c r="P28" i="5" s="1"/>
  <c r="D28" i="5" s="1"/>
  <c r="F28" i="5" s="1"/>
</calcChain>
</file>

<file path=xl/comments1.xml><?xml version="1.0" encoding="utf-8"?>
<comments xmlns="http://schemas.openxmlformats.org/spreadsheetml/2006/main">
  <authors>
    <author>Administrator</author>
  </authors>
  <commentLis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<sst xmlns="http://schemas.openxmlformats.org/spreadsheetml/2006/main" count="333" uniqueCount="194">
  <si>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</si>
  <si>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</si>
  <si>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</si>
  <si>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</si>
  <si>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</si>
  <si>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</si>
  <si>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</si>
  <si>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</si>
  <si>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</si>
  <si>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</si>
  <si>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</si>
  <si>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</si>
  <si>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</si>
  <si>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</si>
  <si>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</si>
  <si>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</si>
  <si>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</si>
  <si>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</si>
  <si>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</si>
  <si>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Durable</t>
    <phoneticPr fontId="18" type="noConversion"/>
  </si>
  <si>
    <t>列标签</t>
  </si>
  <si>
    <t>总计</t>
  </si>
  <si>
    <t>计数项:Id</t>
  </si>
  <si>
    <t>AtkR</t>
    <phoneticPr fontId="18" type="noConversion"/>
  </si>
  <si>
    <t>VitR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</si>
  <si>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</si>
  <si>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</si>
  <si>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</si>
  <si>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</si>
  <si>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</si>
  <si>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</si>
  <si>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是否可用</t>
    <phoneticPr fontId="18" type="noConversion"/>
  </si>
  <si>
    <t>bool</t>
    <phoneticPr fontId="18" type="noConversion"/>
  </si>
  <si>
    <t>Disable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</si>
  <si>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</si>
  <si>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</si>
  <si>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</si>
  <si>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</si>
  <si>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</si>
  <si>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</si>
  <si>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</si>
  <si>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</si>
  <si>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</si>
  <si>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</si>
  <si>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</si>
  <si>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</si>
  <si>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</si>
  <si>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装备耐久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</si>
  <si>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</si>
  <si>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</si>
  <si>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</si>
  <si>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</si>
  <si>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</si>
  <si>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</si>
  <si>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</si>
  <si>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</si>
  <si>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</si>
  <si>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</si>
  <si>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</si>
  <si>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</si>
  <si>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</si>
  <si>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</si>
  <si>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</si>
  <si>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</si>
  <si>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</si>
  <si>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</si>
  <si>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</si>
  <si>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</si>
  <si>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</si>
  <si>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</si>
  <si>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</si>
  <si>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</si>
  <si>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</si>
  <si>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</si>
  <si>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</si>
  <si>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</si>
  <si>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</si>
  <si>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</si>
  <si>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</si>
  <si>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</si>
  <si>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</si>
  <si>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</si>
  <si>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</si>
  <si>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</si>
  <si>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</si>
  <si>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</si>
  <si>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</si>
  <si>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</si>
  <si>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</si>
  <si>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</si>
  <si>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</si>
  <si>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m.IsRace("Human")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</si>
  <si>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</si>
  <si>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</si>
  <si>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</si>
  <si>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</si>
  <si>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</si>
  <si>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</si>
  <si>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</si>
  <si>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</si>
  <si>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</si>
  <si>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</si>
  <si>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</si>
  <si>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</si>
  <si>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</si>
  <si>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</si>
  <si>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</si>
  <si>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</si>
  <si>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</si>
  <si>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</si>
  <si>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</si>
  <si>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</si>
  <si>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</si>
  <si>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</si>
  <si>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m.IsRace("Undead")</t>
    <phoneticPr fontId="18" type="noConversion"/>
  </si>
  <si>
    <t>0;0;0</t>
    <phoneticPr fontId="18" type="noConversion"/>
  </si>
  <si>
    <t>qizhi3</t>
  </si>
  <si>
    <t>qizhi4</t>
  </si>
  <si>
    <t>m.IsRace("Orc")</t>
    <phoneticPr fontId="18" type="noConversion"/>
  </si>
  <si>
    <t>m.IsRace("Spirit")</t>
    <phoneticPr fontId="18" type="noConversion"/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</si>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</sst>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33" borderId="0" xfId="0" applyFont="1" applyFill="1" applyAlignment="1">
      <alignment vertical="center" textRotation="255"/>
    </xf>
    <xf numFmtId="0" fontId="22" fillId="33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49" fontId="0" fillId="0" borderId="0" xfId="0" applyNumberFormat="1">
      <alignment vertical="center"/>
    </xf>
    <xf numFmtId="0" fontId="22" fillId="38" borderId="10" xfId="0" applyFont="1" applyFill="1" applyBorder="1" applyAlignment="1">
      <alignment vertical="center" textRotation="255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2" fillId="41" borderId="0" xfId="0" applyFont="1" applyFill="1" applyAlignment="1">
      <alignment vertical="center" textRotation="255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19" fillId="43" borderId="10" xfId="0" applyFont="1" applyFill="1" applyBorder="1" applyAlignment="1">
      <alignment vertical="center" textRotation="255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45" borderId="10" xfId="0" applyFont="1" applyFill="1" applyBorder="1">
      <alignment vertical="center"/>
    </xf>
    <xf numFmtId="0" fontId="21" fillId="0" borderId="12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0" xfId="0" applyFont="1" applyBorder="1">
      <alignment vertical="center"/>
    </xf>
    <xf numFmtId="49" fontId="0" fillId="0" borderId="10" xfId="0" applyNumberFormat="1" applyFont="1" applyBorder="1">
      <alignment vertical="center"/>
    </xf>
    <xf numFmtId="0" fontId="21" fillId="0" borderId="13" xfId="0" applyNumberFormat="1" applyFont="1" applyBorder="1">
      <alignment vertical="center"/>
    </xf>
    <xf numFmtId="0" fontId="0" fillId="0" borderId="10" xfId="0" applyNumberFormat="1" applyFont="1" applyBorder="1">
      <alignment vertical="center"/>
    </xf>
    <xf numFmtId="0" fontId="25" fillId="0" borderId="12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10</v>
          </cell>
        </row>
        <row r="191">
          <cell r="A191">
            <v>55990002</v>
          </cell>
          <cell r="Y191">
            <v>10</v>
          </cell>
        </row>
        <row r="192">
          <cell r="A192">
            <v>55990003</v>
          </cell>
          <cell r="Y192">
            <v>10</v>
          </cell>
        </row>
        <row r="193">
          <cell r="A193">
            <v>55990004</v>
          </cell>
          <cell r="Y193">
            <v>10</v>
          </cell>
        </row>
        <row r="194">
          <cell r="A194">
            <v>55990005</v>
          </cell>
          <cell r="Y194">
            <v>10</v>
          </cell>
        </row>
        <row r="195">
          <cell r="A195">
            <v>55990006</v>
          </cell>
          <cell r="Y195">
            <v>10</v>
          </cell>
        </row>
        <row r="196">
          <cell r="A196">
            <v>55990011</v>
          </cell>
          <cell r="Y196">
            <v>10</v>
          </cell>
        </row>
        <row r="197">
          <cell r="A197">
            <v>55990012</v>
          </cell>
          <cell r="Y197">
            <v>10</v>
          </cell>
        </row>
        <row r="198">
          <cell r="A198">
            <v>55990013</v>
          </cell>
          <cell r="Y198">
            <v>10</v>
          </cell>
        </row>
        <row r="199">
          <cell r="A199">
            <v>55990014</v>
          </cell>
          <cell r="Y199">
            <v>10</v>
          </cell>
        </row>
        <row r="200">
          <cell r="A200">
            <v>55990015</v>
          </cell>
          <cell r="Y200">
            <v>10</v>
          </cell>
        </row>
        <row r="201">
          <cell r="A201">
            <v>55990016</v>
          </cell>
          <cell r="Y201">
            <v>10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  <row r="209">
          <cell r="A209">
            <v>55990108</v>
          </cell>
          <cell r="Y209">
            <v>4</v>
          </cell>
        </row>
        <row r="210">
          <cell r="A210">
            <v>55990109</v>
          </cell>
          <cell r="Y210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888.618098611114" createdVersion="5" refreshedVersion="6" minRefreshableVersion="3" recordCount="6">
  <cacheSource type="worksheet">
    <worksheetSource name="表1"/>
  </cacheSource>
  <cacheFields count="32">
    <cacheField name="Id" numFmtId="0">
      <sharedItems containsSemiMixedTypes="0" containsString="0" containsNumber="1" containsInteger="1" minValue="21100001" maxValue="21500001"/>
    </cacheField>
    <cacheField name="Name" numFmtId="0">
      <sharedItems/>
    </cacheField>
    <cacheField name="Des" numFmtId="0">
      <sharedItems containsBlank="1"/>
    </cacheField>
    <cacheField name="Quality" numFmtId="0">
      <sharedItems containsSemiMixedTypes="0" containsString="0" containsNumber="1" containsInteger="1" minValue="0" maxValue="3" count="4">
        <n v="0"/>
        <n v="1"/>
        <n v="3" u="1"/>
        <n v="2" u="1"/>
      </sharedItems>
    </cacheField>
    <cacheField name="Position" numFmtId="0">
      <sharedItems containsSemiMixedTypes="0" containsString="0" containsNumber="1" containsInteger="1" minValue="1" maxValue="5"/>
    </cacheField>
    <cacheField name="Value" numFmtId="0">
      <sharedItems containsSemiMixedTypes="0" containsString="0" containsNumber="1" containsInteger="1" minValue="1" maxValue="1"/>
    </cacheField>
    <cacheField name="AtkR" numFmtId="0">
      <sharedItems containsSemiMixedTypes="0" containsString="0" containsNumber="1" containsInteger="1" minValue="0" maxValue="5"/>
    </cacheField>
    <cacheField name="VitR" numFmtId="0">
      <sharedItems containsSemiMixedTypes="0" containsString="0" containsNumber="1" containsInteger="1" minValue="0" maxValue="10"/>
    </cacheField>
    <cacheField name="Def" numFmtId="0">
      <sharedItems containsSemiMixedTypes="0" containsString="0" containsNumber="1" containsInteger="1" minValue="0" maxValue="1"/>
    </cacheField>
    <cacheField name="Mag" numFmtId="0">
      <sharedItems containsSemiMixedTypes="0" containsString="0" containsNumber="1" containsInteger="1" minValue="0" maxValue="0"/>
    </cacheField>
    <cacheField name="Spd" numFmtId="0">
      <sharedItems containsSemiMixedTypes="0" containsString="0" containsNumber="1" containsInteger="1" minValue="0" maxValue="0"/>
    </cacheField>
    <cacheField name="Hit" numFmtId="0">
      <sharedItems containsSemiMixedTypes="0" containsString="0" containsNumber="1" containsInteger="1" minValue="0" maxValue="1"/>
    </cacheField>
    <cacheField name="Dhit" numFmtId="0">
      <sharedItems containsSemiMixedTypes="0" containsString="0" containsNumber="1" containsInteger="1" minValue="0" maxValue="0"/>
    </cacheField>
    <cacheField name="Crt" numFmtId="0">
      <sharedItems containsSemiMixedTypes="0" containsString="0" containsNumber="1" containsInteger="1" minValue="0" maxValue="0"/>
    </cacheField>
    <cacheField name="Luk" numFmtId="0">
      <sharedItems containsSemiMixedTypes="0" containsString="0" containsNumber="1" containsInteger="1" minValue="0" maxValue="0"/>
    </cacheField>
    <cacheField name="Sum" numFmtId="0">
      <sharedItems containsSemiMixedTypes="0" containsString="0" containsNumber="1" containsInteger="1" minValue="5" maxValue="10"/>
    </cacheField>
    <cacheField name="Range" numFmtId="0">
      <sharedItems containsNonDate="0" containsString="0" containsBlank="1"/>
    </cacheField>
    <cacheField name="SlotId" numFmtId="0">
      <sharedItems containsBlank="1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HeroSkillId" numFmtId="0">
      <sharedItems containsNonDate="0" containsString="0" containsBlank="1"/>
    </cacheField>
    <cacheField name="MonsterAtk" numFmtId="0">
      <sharedItems containsNonDate="0" containsString="0" containsBlank="1"/>
    </cacheField>
    <cacheField name="MonsterHp" numFmtId="0">
      <sharedItems containsString="0" containsBlank="1" containsNumber="1" containsInteger="1" minValue="10" maxValue="10"/>
    </cacheField>
    <cacheField name="PickMethod" numFmtId="0">
      <sharedItems containsBlank="1"/>
    </cacheField>
    <cacheField name="~SkillMark2" numFmtId="0">
      <sharedItems containsSemiMixedTypes="0" containsString="0" containsNumber="1" containsInteger="1" minValue="0" maxValue="5"/>
    </cacheField>
    <cacheField name="~SkillMark22" numFmtId="0">
      <sharedItems containsSemiMixedTypes="0" containsString="0" containsNumber="1" containsInteger="1" minValue="0" maxValue="0"/>
    </cacheField>
    <cacheField name="CommonSkillId" numFmtId="0">
      <sharedItems containsNonDate="0" containsString="0" containsBlank="1"/>
    </cacheField>
    <cacheField name="CommonSkillRate" numFmtId="0">
      <sharedItems containsNonDate="0" containsString="0" containsBlank="1"/>
    </cacheField>
    <cacheField name="Disable" numFmtId="0">
      <sharedItems containsNonDate="0" containsString="0" containsBlank="1"/>
    </cacheField>
    <cacheField name="RandomDrop" numFmtId="0">
      <sharedItems/>
    </cacheField>
    <cacheField name="CanMerge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21100001"/>
    <s v="草屋"/>
    <m/>
    <x v="0"/>
    <n v="1"/>
    <n v="1"/>
    <n v="0"/>
    <n v="5"/>
    <n v="0"/>
    <n v="0"/>
    <n v="0"/>
    <n v="0"/>
    <n v="0"/>
    <n v="0"/>
    <n v="0"/>
    <n v="5"/>
    <m/>
    <s v="7;9"/>
    <s v="0;0;0"/>
    <n v="10"/>
    <m/>
    <m/>
    <m/>
    <m/>
    <n v="0"/>
    <n v="0"/>
    <m/>
    <m/>
    <m/>
    <s v="true"/>
    <s v="true"/>
    <s v="zhulou1"/>
  </r>
  <r>
    <n v="21100002"/>
    <s v="西庸城堡"/>
    <m/>
    <x v="1"/>
    <n v="1"/>
    <n v="1"/>
    <n v="0"/>
    <n v="10"/>
    <n v="0"/>
    <n v="0"/>
    <n v="0"/>
    <n v="0"/>
    <n v="0"/>
    <n v="0"/>
    <n v="0"/>
    <n v="10"/>
    <m/>
    <m/>
    <s v="0;0;0"/>
    <n v="10"/>
    <m/>
    <m/>
    <m/>
    <m/>
    <n v="0"/>
    <n v="0"/>
    <m/>
    <m/>
    <m/>
    <s v="true"/>
    <s v="true"/>
    <s v="zhulou2"/>
  </r>
  <r>
    <n v="21200001"/>
    <s v="蓝色旗帜"/>
    <s v="提升所有人类怪物10%最大生命值"/>
    <x v="0"/>
    <n v="2"/>
    <n v="1"/>
    <n v="0"/>
    <n v="0"/>
    <n v="0"/>
    <n v="0"/>
    <n v="0"/>
    <n v="0"/>
    <n v="0"/>
    <n v="0"/>
    <n v="0"/>
    <n v="5"/>
    <m/>
    <m/>
    <s v="0;0;0"/>
    <n v="10"/>
    <m/>
    <m/>
    <n v="10"/>
    <s v="m.IsRace(&quot;Human&quot;)"/>
    <n v="5"/>
    <n v="0"/>
    <m/>
    <m/>
    <m/>
    <s v="true"/>
    <s v="true"/>
    <s v="qizhi1"/>
  </r>
  <r>
    <n v="21300001"/>
    <s v="弓箭"/>
    <m/>
    <x v="0"/>
    <n v="3"/>
    <n v="1"/>
    <n v="5"/>
    <n v="0"/>
    <n v="0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wuqi1"/>
  </r>
  <r>
    <n v="21400001"/>
    <s v="石墙"/>
    <m/>
    <x v="0"/>
    <n v="4"/>
    <n v="1"/>
    <n v="0"/>
    <n v="0"/>
    <n v="1"/>
    <n v="0"/>
    <n v="0"/>
    <n v="0"/>
    <n v="0"/>
    <n v="0"/>
    <n v="0"/>
    <n v="5"/>
    <m/>
    <m/>
    <s v="0;0;0"/>
    <n v="10"/>
    <m/>
    <m/>
    <m/>
    <m/>
    <n v="0"/>
    <n v="0"/>
    <m/>
    <m/>
    <m/>
    <s v="true"/>
    <s v="true"/>
    <s v="qiang1"/>
  </r>
  <r>
    <n v="21500001"/>
    <s v="瞭望台"/>
    <m/>
    <x v="0"/>
    <n v="5"/>
    <n v="1"/>
    <n v="0"/>
    <n v="0"/>
    <n v="0"/>
    <n v="0"/>
    <n v="0"/>
    <n v="1"/>
    <n v="0"/>
    <n v="0"/>
    <n v="0"/>
    <n v="5"/>
    <m/>
    <m/>
    <s v="0;0;0"/>
    <n v="10"/>
    <m/>
    <m/>
    <m/>
    <m/>
    <n v="0"/>
    <n v="0"/>
    <m/>
    <m/>
    <m/>
    <s v="true"/>
    <s v="true"/>
    <s v="jianzh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D5" firstHeaderRow="1" firstDataRow="2" firstDataCol="1"/>
  <pivotFields count="32">
    <pivotField dataField="1" showAll="0"/>
    <pivotField showAll="0"/>
    <pivotField showAll="0"/>
    <pivotField axis="axisCol" showAll="0">
      <items count="5">
        <item x="0"/>
        <item x="1"/>
        <item m="1" x="3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AF46" totalsRowShown="0">
  <autoFilter ref="A3:AF46"/>
  <sortState ref="A4:AF28">
    <sortCondition ref="A3:A28"/>
  </sortState>
  <tableColumns count="32">
    <tableColumn id="1" name="Id"/>
    <tableColumn id="2" name="Name"/>
    <tableColumn id="32" name="Des" dataDxfId="13"/>
    <tableColumn id="3" name="Quality" dataDxfId="25">
      <calculatedColumnFormula>IF(P4&gt;=23,4,IF(AND(P4&gt;=18,P4&lt;23),3,IF(AND(P4&gt;=13,P4&lt;18),2,IF(AND(P4&gt;=8,P4&lt;13),1,0))))</calculatedColumnFormula>
    </tableColumn>
    <tableColumn id="5" name="Position"/>
    <tableColumn id="19" name="Value" dataDxfId="24">
      <calculatedColumnFormula>D4*50+50</calculatedColumnFormula>
    </tableColumn>
    <tableColumn id="11" name="AtkR"/>
    <tableColumn id="8" name="VitR"/>
    <tableColumn id="6" name="Def" dataDxfId="12"/>
    <tableColumn id="22" name="Mag" dataDxfId="11"/>
    <tableColumn id="27" name="Spd" dataDxfId="10"/>
    <tableColumn id="26" name="Hit" dataDxfId="9"/>
    <tableColumn id="25" name="Dhit" dataDxfId="8"/>
    <tableColumn id="24" name="Crt" dataDxfId="7"/>
    <tableColumn id="23" name="Luk" dataDxfId="6"/>
    <tableColumn id="28" name="Sum" dataDxfId="5">
      <calculatedColumnFormula>G4+H4+ SUM(I4:O4)*5+Y4+Z4</calculatedColumnFormula>
    </tableColumn>
    <tableColumn id="12" name="Range" dataDxfId="23"/>
    <tableColumn id="4" name="SlotId" dataDxfId="22"/>
    <tableColumn id="9" name="EnergyRate" dataDxfId="21"/>
    <tableColumn id="7" name="Durable"/>
    <tableColumn id="20" name="HeroSkillId"/>
    <tableColumn id="29" name="MonsterAtk" dataDxfId="16"/>
    <tableColumn id="30" name="MonsterHp" dataDxfId="15"/>
    <tableColumn id="31" name="PickMethod" dataDxfId="14"/>
    <tableColumn id="21" name="~SkillMark2"/>
    <tableColumn id="18" name="~SkillMark22" dataDxfId="20">
      <calculatedColumnFormula>IF(ISBLANK(AA4),0, LOOKUP(AA4,[1]Skill!$A:$A,[1]Skill!$Y:$Y)*AB4/100)</calculatedColumnFormula>
    </tableColumn>
    <tableColumn id="13" name="CommonSkillId"/>
    <tableColumn id="14" name="CommonSkillRate"/>
    <tableColumn id="15" name="Disable" dataDxfId="19"/>
    <tableColumn id="17" name="RandomDrop" dataDxfId="18"/>
    <tableColumn id="16" name="CanMerge" dataDxfId="17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6"/>
  <sheetViews>
    <sheetView tabSelected="1" workbookViewId="0">
      <selection activeCell="H14" sqref="H14"/>
    </sheetView>
  </sheetViews>
  <sheetFormatPr defaultRowHeight="13.5" x14ac:dyDescent="0.15"/>
  <cols>
    <col min="1" max="1" width="9.5" bestFit="1" customWidth="1"/>
    <col min="3" max="3" width="22.75" customWidth="1"/>
    <col min="4" max="5" width="5.5" customWidth="1"/>
    <col min="6" max="6" width="6.5" customWidth="1"/>
    <col min="7" max="8" width="5.125" customWidth="1"/>
    <col min="9" max="16" width="4.5" customWidth="1"/>
    <col min="17" max="17" width="5.125" customWidth="1"/>
    <col min="18" max="18" width="16.875" customWidth="1"/>
    <col min="19" max="19" width="8.625" customWidth="1"/>
    <col min="20" max="20" width="5" customWidth="1"/>
    <col min="21" max="21" width="8.625" customWidth="1"/>
    <col min="22" max="23" width="4.875" customWidth="1"/>
    <col min="24" max="24" width="16.375" customWidth="1"/>
    <col min="25" max="25" width="8.625" customWidth="1"/>
    <col min="26" max="26" width="5.875" customWidth="1"/>
    <col min="27" max="27" width="8.625" customWidth="1"/>
    <col min="28" max="28" width="5.25" customWidth="1"/>
    <col min="29" max="31" width="6" customWidth="1"/>
    <col min="34" max="34" width="9.5" bestFit="1" customWidth="1"/>
  </cols>
  <sheetData>
    <row r="1" spans="1:32" ht="60.75" customHeight="1" x14ac:dyDescent="0.15">
      <c r="A1" s="8" t="s">
        <v>2</v>
      </c>
      <c r="B1" s="8" t="s">
        <v>3</v>
      </c>
      <c r="C1" s="8" t="s">
        <v>92</v>
      </c>
      <c r="D1" s="8" t="s">
        <v>4</v>
      </c>
      <c r="E1" s="8" t="s">
        <v>5</v>
      </c>
      <c r="F1" s="9" t="s">
        <v>6</v>
      </c>
      <c r="G1" s="4" t="s">
        <v>14</v>
      </c>
      <c r="H1" s="4" t="s">
        <v>16</v>
      </c>
      <c r="I1" s="19" t="s">
        <v>52</v>
      </c>
      <c r="J1" s="19" t="s">
        <v>53</v>
      </c>
      <c r="K1" s="19" t="s">
        <v>54</v>
      </c>
      <c r="L1" s="19" t="s">
        <v>55</v>
      </c>
      <c r="M1" s="19" t="s">
        <v>56</v>
      </c>
      <c r="N1" s="19" t="s">
        <v>57</v>
      </c>
      <c r="O1" s="19" t="s">
        <v>58</v>
      </c>
      <c r="P1" s="13" t="s">
        <v>66</v>
      </c>
      <c r="Q1" s="16" t="s">
        <v>45</v>
      </c>
      <c r="R1" s="16" t="s">
        <v>69</v>
      </c>
      <c r="S1" s="16" t="s">
        <v>46</v>
      </c>
      <c r="T1" s="16" t="s">
        <v>47</v>
      </c>
      <c r="U1" s="16" t="s">
        <v>48</v>
      </c>
      <c r="V1" s="16" t="s">
        <v>83</v>
      </c>
      <c r="W1" s="16" t="s">
        <v>86</v>
      </c>
      <c r="X1" s="16" t="s">
        <v>89</v>
      </c>
      <c r="Y1" s="16" t="s">
        <v>43</v>
      </c>
      <c r="Z1" s="13" t="s">
        <v>40</v>
      </c>
      <c r="AA1" s="13" t="s">
        <v>50</v>
      </c>
      <c r="AB1" s="13" t="s">
        <v>50</v>
      </c>
      <c r="AC1" s="8" t="s">
        <v>31</v>
      </c>
      <c r="AD1" s="8" t="s">
        <v>38</v>
      </c>
      <c r="AE1" s="8" t="s">
        <v>35</v>
      </c>
      <c r="AF1" s="8" t="s">
        <v>7</v>
      </c>
    </row>
    <row r="2" spans="1:32" x14ac:dyDescent="0.15">
      <c r="A2" s="3" t="s">
        <v>0</v>
      </c>
      <c r="B2" s="3" t="s">
        <v>1</v>
      </c>
      <c r="C2" s="3" t="s">
        <v>93</v>
      </c>
      <c r="D2" s="3" t="s">
        <v>0</v>
      </c>
      <c r="E2" s="3" t="s">
        <v>0</v>
      </c>
      <c r="F2" s="3" t="s">
        <v>0</v>
      </c>
      <c r="G2" s="5" t="s">
        <v>15</v>
      </c>
      <c r="H2" s="5" t="s">
        <v>17</v>
      </c>
      <c r="I2" s="20" t="s">
        <v>0</v>
      </c>
      <c r="J2" s="20" t="s">
        <v>59</v>
      </c>
      <c r="K2" s="20" t="s">
        <v>0</v>
      </c>
      <c r="L2" s="20" t="s">
        <v>0</v>
      </c>
      <c r="M2" s="20" t="s">
        <v>0</v>
      </c>
      <c r="N2" s="20" t="s">
        <v>0</v>
      </c>
      <c r="O2" s="20" t="s">
        <v>0</v>
      </c>
      <c r="P2" s="14" t="s">
        <v>67</v>
      </c>
      <c r="Q2" s="17" t="s">
        <v>0</v>
      </c>
      <c r="R2" s="17" t="s">
        <v>70</v>
      </c>
      <c r="S2" s="17" t="s">
        <v>49</v>
      </c>
      <c r="T2" s="17" t="s">
        <v>0</v>
      </c>
      <c r="U2" s="17" t="s">
        <v>0</v>
      </c>
      <c r="V2" s="17" t="s">
        <v>84</v>
      </c>
      <c r="W2" s="17" t="s">
        <v>84</v>
      </c>
      <c r="X2" s="17" t="s">
        <v>88</v>
      </c>
      <c r="Y2" s="17" t="s">
        <v>41</v>
      </c>
      <c r="Z2" s="14" t="s">
        <v>41</v>
      </c>
      <c r="AA2" s="14" t="s">
        <v>51</v>
      </c>
      <c r="AB2" s="14" t="s">
        <v>51</v>
      </c>
      <c r="AC2" s="3" t="s">
        <v>32</v>
      </c>
      <c r="AD2" s="3" t="s">
        <v>36</v>
      </c>
      <c r="AE2" s="3" t="s">
        <v>36</v>
      </c>
      <c r="AF2" s="3" t="s">
        <v>1</v>
      </c>
    </row>
    <row r="3" spans="1:32" x14ac:dyDescent="0.15">
      <c r="A3" t="s">
        <v>8</v>
      </c>
      <c r="B3" t="s">
        <v>9</v>
      </c>
      <c r="C3" t="s">
        <v>94</v>
      </c>
      <c r="D3" t="s">
        <v>10</v>
      </c>
      <c r="E3" t="s">
        <v>11</v>
      </c>
      <c r="F3" t="s">
        <v>12</v>
      </c>
      <c r="G3" s="6" t="s">
        <v>23</v>
      </c>
      <c r="H3" s="6" t="s">
        <v>24</v>
      </c>
      <c r="I3" s="21" t="s">
        <v>60</v>
      </c>
      <c r="J3" s="21" t="s">
        <v>61</v>
      </c>
      <c r="K3" s="21" t="s">
        <v>25</v>
      </c>
      <c r="L3" s="21" t="s">
        <v>62</v>
      </c>
      <c r="M3" s="21" t="s">
        <v>63</v>
      </c>
      <c r="N3" s="21" t="s">
        <v>64</v>
      </c>
      <c r="O3" s="21" t="s">
        <v>65</v>
      </c>
      <c r="P3" s="15" t="s">
        <v>68</v>
      </c>
      <c r="Q3" s="18" t="s">
        <v>26</v>
      </c>
      <c r="R3" s="18" t="s">
        <v>71</v>
      </c>
      <c r="S3" s="18" t="s">
        <v>30</v>
      </c>
      <c r="T3" s="18" t="s">
        <v>19</v>
      </c>
      <c r="U3" s="18" t="s">
        <v>27</v>
      </c>
      <c r="V3" s="18" t="s">
        <v>85</v>
      </c>
      <c r="W3" s="18" t="s">
        <v>87</v>
      </c>
      <c r="X3" s="18" t="s">
        <v>90</v>
      </c>
      <c r="Y3" s="18" t="s">
        <v>42</v>
      </c>
      <c r="Z3" s="15" t="s">
        <v>44</v>
      </c>
      <c r="AA3" s="15" t="s">
        <v>28</v>
      </c>
      <c r="AB3" s="15" t="s">
        <v>29</v>
      </c>
      <c r="AC3" t="s">
        <v>33</v>
      </c>
      <c r="AD3" t="s">
        <v>39</v>
      </c>
      <c r="AE3" t="s">
        <v>37</v>
      </c>
      <c r="AF3" t="s">
        <v>13</v>
      </c>
    </row>
    <row r="4" spans="1:32" x14ac:dyDescent="0.15">
      <c r="A4" s="1">
        <v>21100001</v>
      </c>
      <c r="B4" s="1" t="s">
        <v>72</v>
      </c>
      <c r="C4" s="1"/>
      <c r="D4" s="1">
        <f>IF(P4&gt;=23,4,IF(AND(P4&gt;=18,P4&lt;23),3,IF(AND(P4&gt;=13,P4&lt;18),2,IF(AND(P4&gt;=8,P4&lt;13),1,0))))</f>
        <v>0</v>
      </c>
      <c r="E4" s="1">
        <v>1</v>
      </c>
      <c r="F4" s="1">
        <f>D4*50+50</f>
        <v>50</v>
      </c>
      <c r="G4" s="1">
        <v>0</v>
      </c>
      <c r="H4" s="1">
        <v>5</v>
      </c>
      <c r="I4" s="23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24">
        <f t="shared" ref="P4:P15" si="0">G4+H4+ SUM(I4:O4)*5+Y4+Z4</f>
        <v>-5</v>
      </c>
      <c r="Q4" s="1"/>
      <c r="R4" s="1" t="s">
        <v>82</v>
      </c>
      <c r="S4" s="1" t="s">
        <v>18</v>
      </c>
      <c r="T4" s="1">
        <v>10</v>
      </c>
      <c r="U4" s="1"/>
      <c r="V4" s="1"/>
      <c r="W4" s="1"/>
      <c r="X4" s="1"/>
      <c r="Y4" s="1">
        <v>-10</v>
      </c>
      <c r="Z4" s="1">
        <f>IF(ISBLANK(AA4),0, LOOKUP(AA4,[1]Skill!$A:$A,[1]Skill!$Y:$Y)*AB4/100)</f>
        <v>0</v>
      </c>
      <c r="AA4" s="1"/>
      <c r="AB4" s="1"/>
      <c r="AC4" s="1"/>
      <c r="AD4" s="1" t="s">
        <v>34</v>
      </c>
      <c r="AE4" s="1" t="s">
        <v>34</v>
      </c>
      <c r="AF4" s="1" t="s">
        <v>73</v>
      </c>
    </row>
    <row r="5" spans="1:32" x14ac:dyDescent="0.15">
      <c r="A5" s="1">
        <v>21100002</v>
      </c>
      <c r="B5" s="1" t="s">
        <v>95</v>
      </c>
      <c r="C5" s="1"/>
      <c r="D5" s="1">
        <f>IF(P5&gt;=23,4,IF(AND(P5&gt;=18,P5&lt;23),3,IF(AND(P5&gt;=13,P5&lt;18),2,IF(AND(P5&gt;=8,P5&lt;13),1,0))))</f>
        <v>1</v>
      </c>
      <c r="E5" s="1">
        <v>1</v>
      </c>
      <c r="F5" s="1">
        <f t="shared" ref="F5:F44" si="1">D5*50+50</f>
        <v>100</v>
      </c>
      <c r="G5" s="1">
        <v>0</v>
      </c>
      <c r="H5" s="1">
        <v>10</v>
      </c>
      <c r="I5" s="23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24">
        <f>G5+H5+ SUM(I5:O5)*5+Y5+Z5</f>
        <v>10</v>
      </c>
      <c r="Q5" s="25"/>
      <c r="R5" s="25" t="s">
        <v>97</v>
      </c>
      <c r="S5" s="1" t="s">
        <v>18</v>
      </c>
      <c r="T5" s="1">
        <v>10</v>
      </c>
      <c r="U5" s="1"/>
      <c r="V5" s="1"/>
      <c r="W5" s="1"/>
      <c r="X5" s="1"/>
      <c r="Y5" s="1">
        <v>0</v>
      </c>
      <c r="Z5" s="28">
        <f>IF(ISBLANK(AA5),0, LOOKUP(AA5,[1]Skill!$A:$A,[1]Skill!$Y:$Y)*AB5/100)</f>
        <v>0</v>
      </c>
      <c r="AA5" s="1"/>
      <c r="AB5" s="1"/>
      <c r="AC5" s="26"/>
      <c r="AD5" s="1" t="s">
        <v>34</v>
      </c>
      <c r="AE5" s="1" t="s">
        <v>34</v>
      </c>
      <c r="AF5" s="1" t="s">
        <v>96</v>
      </c>
    </row>
    <row r="6" spans="1:32" x14ac:dyDescent="0.15">
      <c r="A6" s="1">
        <v>21100003</v>
      </c>
      <c r="B6" s="1" t="s">
        <v>98</v>
      </c>
      <c r="C6" s="1"/>
      <c r="D6" s="1">
        <f>IF(P6&gt;=23,4,IF(AND(P6&gt;=18,P6&lt;23),3,IF(AND(P6&gt;=13,P6&lt;18),2,IF(AND(P6&gt;=8,P6&lt;13),1,0))))</f>
        <v>2</v>
      </c>
      <c r="E6" s="1">
        <v>1</v>
      </c>
      <c r="F6" s="1">
        <f t="shared" si="1"/>
        <v>150</v>
      </c>
      <c r="G6" s="1">
        <v>0</v>
      </c>
      <c r="H6" s="1">
        <v>14</v>
      </c>
      <c r="I6" s="29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27">
        <f>G6+H6+ SUM(I6:O6)*5+Y6+Z6</f>
        <v>14</v>
      </c>
      <c r="Q6" s="25"/>
      <c r="R6" s="25" t="s">
        <v>100</v>
      </c>
      <c r="S6" s="1" t="s">
        <v>18</v>
      </c>
      <c r="T6" s="1">
        <v>10</v>
      </c>
      <c r="U6" s="1"/>
      <c r="V6" s="1"/>
      <c r="W6" s="1"/>
      <c r="X6" s="1"/>
      <c r="Y6" s="1">
        <v>0</v>
      </c>
      <c r="Z6" s="28">
        <f>IF(ISBLANK(AA6),0, LOOKUP(AA6,[1]Skill!$A:$A,[1]Skill!$Y:$Y)*AB6/100)</f>
        <v>0</v>
      </c>
      <c r="AA6" s="1"/>
      <c r="AB6" s="1"/>
      <c r="AC6" s="26"/>
      <c r="AD6" s="1" t="s">
        <v>34</v>
      </c>
      <c r="AE6" s="1" t="s">
        <v>34</v>
      </c>
      <c r="AF6" s="1" t="s">
        <v>99</v>
      </c>
    </row>
    <row r="7" spans="1:32" x14ac:dyDescent="0.15">
      <c r="A7" s="1">
        <v>21100004</v>
      </c>
      <c r="B7" s="1" t="s">
        <v>103</v>
      </c>
      <c r="C7" s="1"/>
      <c r="D7" s="1">
        <f>IF(P7&gt;=23,4,IF(AND(P7&gt;=18,P7&lt;23),3,IF(AND(P7&gt;=13,P7&lt;18),2,IF(AND(P7&gt;=8,P7&lt;13),1,0))))</f>
        <v>1</v>
      </c>
      <c r="E7" s="1">
        <v>1</v>
      </c>
      <c r="F7" s="1">
        <f t="shared" si="1"/>
        <v>100</v>
      </c>
      <c r="G7" s="1">
        <v>0</v>
      </c>
      <c r="H7" s="1">
        <v>9</v>
      </c>
      <c r="I7" s="23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24">
        <f>G7+H7+ SUM(I7:O7)*5+Y7+Z7</f>
        <v>9</v>
      </c>
      <c r="Q7" s="25"/>
      <c r="R7" s="25" t="s">
        <v>104</v>
      </c>
      <c r="S7" s="1" t="s">
        <v>101</v>
      </c>
      <c r="T7" s="1">
        <v>10</v>
      </c>
      <c r="U7" s="1"/>
      <c r="V7" s="1"/>
      <c r="W7" s="1"/>
      <c r="X7" s="1"/>
      <c r="Y7" s="1">
        <v>0</v>
      </c>
      <c r="Z7" s="28">
        <f>IF(ISBLANK(AA7),0, LOOKUP(AA7,[1]Skill!$A:$A,[1]Skill!$Y:$Y)*AB7/100)</f>
        <v>0</v>
      </c>
      <c r="AA7" s="1"/>
      <c r="AB7" s="1"/>
      <c r="AC7" s="26"/>
      <c r="AD7" s="1" t="s">
        <v>34</v>
      </c>
      <c r="AE7" s="1" t="s">
        <v>34</v>
      </c>
      <c r="AF7" s="1" t="s">
        <v>102</v>
      </c>
    </row>
    <row r="8" spans="1:32" x14ac:dyDescent="0.15">
      <c r="A8" s="1">
        <v>21100005</v>
      </c>
      <c r="B8" s="1" t="s">
        <v>106</v>
      </c>
      <c r="C8" s="1"/>
      <c r="D8" s="1">
        <f>IF(P8&gt;=23,4,IF(AND(P8&gt;=18,P8&lt;23),3,IF(AND(P8&gt;=13,P8&lt;18),2,IF(AND(P8&gt;=8,P8&lt;13),1,0))))</f>
        <v>2</v>
      </c>
      <c r="E8" s="1">
        <v>1</v>
      </c>
      <c r="F8" s="1">
        <f t="shared" si="1"/>
        <v>150</v>
      </c>
      <c r="G8" s="1">
        <v>0</v>
      </c>
      <c r="H8" s="1">
        <v>8</v>
      </c>
      <c r="I8" s="29">
        <v>0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0</v>
      </c>
      <c r="P8" s="27">
        <f>G8+H8+ SUM(I8:O8)*5+Y8+Z8</f>
        <v>13</v>
      </c>
      <c r="Q8" s="25"/>
      <c r="R8" s="25" t="s">
        <v>107</v>
      </c>
      <c r="S8" s="1" t="s">
        <v>101</v>
      </c>
      <c r="T8" s="1">
        <v>10</v>
      </c>
      <c r="U8" s="1"/>
      <c r="V8" s="1"/>
      <c r="W8" s="1"/>
      <c r="X8" s="1"/>
      <c r="Y8" s="1">
        <v>0</v>
      </c>
      <c r="Z8" s="28">
        <f>IF(ISBLANK(AA8),0, LOOKUP(AA8,[1]Skill!$A:$A,[1]Skill!$Y:$Y)*AB8/100)</f>
        <v>0</v>
      </c>
      <c r="AA8" s="1"/>
      <c r="AB8" s="1"/>
      <c r="AC8" s="26"/>
      <c r="AD8" s="1" t="s">
        <v>34</v>
      </c>
      <c r="AE8" s="1" t="s">
        <v>34</v>
      </c>
      <c r="AF8" s="1" t="s">
        <v>105</v>
      </c>
    </row>
    <row r="9" spans="1:32" x14ac:dyDescent="0.15">
      <c r="A9" s="1">
        <v>21100006</v>
      </c>
      <c r="B9" s="1" t="s">
        <v>109</v>
      </c>
      <c r="C9" s="1"/>
      <c r="D9" s="1">
        <f>IF(P9&gt;=23,4,IF(AND(P9&gt;=18,P9&lt;23),3,IF(AND(P9&gt;=13,P9&lt;18),2,IF(AND(P9&gt;=8,P9&lt;13),1,0))))</f>
        <v>4</v>
      </c>
      <c r="E9" s="1">
        <v>1</v>
      </c>
      <c r="F9" s="1">
        <f t="shared" si="1"/>
        <v>250</v>
      </c>
      <c r="G9" s="1">
        <v>0</v>
      </c>
      <c r="H9" s="1">
        <v>10</v>
      </c>
      <c r="I9" s="23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24">
        <f>G9+H9+ SUM(I9:O9)*5+Y9+Z9</f>
        <v>25</v>
      </c>
      <c r="Q9" s="25"/>
      <c r="R9" s="25" t="s">
        <v>110</v>
      </c>
      <c r="S9" s="1" t="s">
        <v>101</v>
      </c>
      <c r="T9" s="1">
        <v>10</v>
      </c>
      <c r="U9" s="1"/>
      <c r="V9" s="1"/>
      <c r="W9" s="1"/>
      <c r="X9" s="1"/>
      <c r="Y9" s="1">
        <v>10</v>
      </c>
      <c r="Z9" s="28">
        <f>IF(ISBLANK(AA9),0, LOOKUP(AA9,[1]Skill!$A:$A,[1]Skill!$Y:$Y)*AB9/100)</f>
        <v>0</v>
      </c>
      <c r="AA9" s="1"/>
      <c r="AB9" s="1"/>
      <c r="AC9" s="26"/>
      <c r="AD9" s="1" t="s">
        <v>34</v>
      </c>
      <c r="AE9" s="1" t="s">
        <v>34</v>
      </c>
      <c r="AF9" s="1" t="s">
        <v>108</v>
      </c>
    </row>
    <row r="10" spans="1:32" x14ac:dyDescent="0.15">
      <c r="A10" s="1">
        <v>21100007</v>
      </c>
      <c r="B10" s="1" t="s">
        <v>112</v>
      </c>
      <c r="C10" s="1"/>
      <c r="D10" s="1">
        <f>IF(P10&gt;=23,4,IF(AND(P10&gt;=18,P10&lt;23),3,IF(AND(P10&gt;=13,P10&lt;18),2,IF(AND(P10&gt;=8,P10&lt;13),1,0))))</f>
        <v>2</v>
      </c>
      <c r="E10" s="1">
        <v>1</v>
      </c>
      <c r="F10" s="1">
        <f t="shared" si="1"/>
        <v>150</v>
      </c>
      <c r="G10" s="1">
        <v>0</v>
      </c>
      <c r="H10" s="1">
        <v>9</v>
      </c>
      <c r="I10" s="29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27">
        <f>G10+H10+ SUM(I10:O10)*5+Y10+Z10</f>
        <v>14</v>
      </c>
      <c r="Q10" s="25"/>
      <c r="R10" s="25" t="s">
        <v>97</v>
      </c>
      <c r="S10" s="1" t="s">
        <v>101</v>
      </c>
      <c r="T10" s="1">
        <v>10</v>
      </c>
      <c r="U10" s="1"/>
      <c r="V10" s="1"/>
      <c r="W10" s="1"/>
      <c r="X10" s="1"/>
      <c r="Y10" s="1">
        <v>0</v>
      </c>
      <c r="Z10" s="28">
        <f>IF(ISBLANK(AA10),0, LOOKUP(AA10,[1]Skill!$A:$A,[1]Skill!$Y:$Y)*AB10/100)</f>
        <v>0</v>
      </c>
      <c r="AA10" s="1"/>
      <c r="AB10" s="1"/>
      <c r="AC10" s="26"/>
      <c r="AD10" s="1" t="s">
        <v>34</v>
      </c>
      <c r="AE10" s="1" t="s">
        <v>34</v>
      </c>
      <c r="AF10" s="1" t="s">
        <v>111</v>
      </c>
    </row>
    <row r="11" spans="1:32" x14ac:dyDescent="0.15">
      <c r="A11" s="1">
        <v>21100008</v>
      </c>
      <c r="B11" s="1" t="s">
        <v>184</v>
      </c>
      <c r="C11" s="1"/>
      <c r="D11" s="1">
        <f>IF(P11&gt;=23,4,IF(AND(P11&gt;=18,P11&lt;23),3,IF(AND(P11&gt;=13,P11&lt;18),2,IF(AND(P11&gt;=8,P11&lt;13),1,0))))</f>
        <v>4</v>
      </c>
      <c r="E11" s="1">
        <v>1</v>
      </c>
      <c r="F11" s="1">
        <f t="shared" ref="F11:F12" si="2">D11*50+50</f>
        <v>250</v>
      </c>
      <c r="G11" s="1">
        <v>0</v>
      </c>
      <c r="H11" s="1">
        <v>15</v>
      </c>
      <c r="I11" s="23">
        <v>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24">
        <f>G11+H11+ SUM(I11:O11)*5+Y11+Z11</f>
        <v>25</v>
      </c>
      <c r="Q11" s="25"/>
      <c r="R11" s="25" t="s">
        <v>183</v>
      </c>
      <c r="S11" s="1" t="s">
        <v>101</v>
      </c>
      <c r="T11" s="1">
        <v>10</v>
      </c>
      <c r="U11" s="1"/>
      <c r="V11" s="1"/>
      <c r="W11" s="1"/>
      <c r="X11" s="1"/>
      <c r="Y11" s="1">
        <v>0</v>
      </c>
      <c r="Z11" s="28">
        <f>IF(ISBLANK(AA11),0, LOOKUP(AA11,[1]Skill!$A:$A,[1]Skill!$Y:$Y)*AB11/100)</f>
        <v>0</v>
      </c>
      <c r="AA11" s="1"/>
      <c r="AB11" s="1"/>
      <c r="AC11" s="26"/>
      <c r="AD11" s="1" t="s">
        <v>34</v>
      </c>
      <c r="AE11" s="1" t="s">
        <v>34</v>
      </c>
      <c r="AF11" s="1" t="s">
        <v>182</v>
      </c>
    </row>
    <row r="12" spans="1:32" x14ac:dyDescent="0.15">
      <c r="A12" s="1">
        <v>21100009</v>
      </c>
      <c r="B12" s="1" t="s">
        <v>186</v>
      </c>
      <c r="C12" s="1"/>
      <c r="D12" s="1">
        <f>IF(P12&gt;=23,4,IF(AND(P12&gt;=18,P12&lt;23),3,IF(AND(P12&gt;=13,P12&lt;18),2,IF(AND(P12&gt;=8,P12&lt;13),1,0))))</f>
        <v>3</v>
      </c>
      <c r="E12" s="1">
        <v>1</v>
      </c>
      <c r="F12" s="1">
        <f t="shared" si="2"/>
        <v>200</v>
      </c>
      <c r="G12" s="1">
        <v>0</v>
      </c>
      <c r="H12" s="1">
        <v>15</v>
      </c>
      <c r="I12" s="29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27">
        <f>G12+H12+ SUM(I12:O12)*5+Y12+Z12</f>
        <v>20</v>
      </c>
      <c r="Q12" s="25"/>
      <c r="R12" s="25" t="s">
        <v>187</v>
      </c>
      <c r="S12" s="1" t="s">
        <v>101</v>
      </c>
      <c r="T12" s="1">
        <v>10</v>
      </c>
      <c r="U12" s="1"/>
      <c r="V12" s="1"/>
      <c r="W12" s="1"/>
      <c r="X12" s="1"/>
      <c r="Y12" s="1">
        <v>0</v>
      </c>
      <c r="Z12" s="28">
        <f>IF(ISBLANK(AA12),0, LOOKUP(AA12,[1]Skill!$A:$A,[1]Skill!$Y:$Y)*AB12/100)</f>
        <v>0</v>
      </c>
      <c r="AA12" s="1"/>
      <c r="AB12" s="1"/>
      <c r="AC12" s="26"/>
      <c r="AD12" s="1" t="s">
        <v>34</v>
      </c>
      <c r="AE12" s="1" t="s">
        <v>34</v>
      </c>
      <c r="AF12" s="1" t="s">
        <v>185</v>
      </c>
    </row>
    <row r="13" spans="1:32" x14ac:dyDescent="0.15">
      <c r="A13" s="1">
        <v>21100010</v>
      </c>
      <c r="B13" s="1" t="s">
        <v>189</v>
      </c>
      <c r="C13" s="1"/>
      <c r="D13" s="1">
        <f>IF(P13&gt;=23,4,IF(AND(P13&gt;=18,P13&lt;23),3,IF(AND(P13&gt;=13,P13&lt;18),2,IF(AND(P13&gt;=8,P13&lt;13),1,0))))</f>
        <v>0</v>
      </c>
      <c r="E13" s="1">
        <v>1</v>
      </c>
      <c r="F13" s="1">
        <f t="shared" ref="F13:F14" si="3">D13*50+50</f>
        <v>50</v>
      </c>
      <c r="G13" s="1">
        <v>0</v>
      </c>
      <c r="H13" s="1">
        <v>6</v>
      </c>
      <c r="I13" s="23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24">
        <f>G13+H13+ SUM(I13:O13)*5+Y13+Z13</f>
        <v>1</v>
      </c>
      <c r="Q13" s="25"/>
      <c r="R13" s="25" t="s">
        <v>190</v>
      </c>
      <c r="S13" s="1" t="s">
        <v>101</v>
      </c>
      <c r="T13" s="1">
        <v>10</v>
      </c>
      <c r="U13" s="1"/>
      <c r="V13" s="1"/>
      <c r="W13" s="1"/>
      <c r="X13" s="1"/>
      <c r="Y13" s="1">
        <v>-10</v>
      </c>
      <c r="Z13" s="28">
        <f>IF(ISBLANK(AA13),0, LOOKUP(AA13,[1]Skill!$A:$A,[1]Skill!$Y:$Y)*AB13/100)</f>
        <v>0</v>
      </c>
      <c r="AA13" s="1"/>
      <c r="AB13" s="1"/>
      <c r="AC13" s="26"/>
      <c r="AD13" s="1" t="s">
        <v>34</v>
      </c>
      <c r="AE13" s="1" t="s">
        <v>34</v>
      </c>
      <c r="AF13" s="1" t="s">
        <v>188</v>
      </c>
    </row>
    <row r="14" spans="1:32" x14ac:dyDescent="0.15">
      <c r="A14" s="1">
        <v>21100011</v>
      </c>
      <c r="B14" s="1" t="s">
        <v>192</v>
      </c>
      <c r="C14" s="1"/>
      <c r="D14" s="1">
        <f>IF(P14&gt;=23,4,IF(AND(P14&gt;=18,P14&lt;23),3,IF(AND(P14&gt;=13,P14&lt;18),2,IF(AND(P14&gt;=8,P14&lt;13),1,0))))</f>
        <v>3</v>
      </c>
      <c r="E14" s="1">
        <v>1</v>
      </c>
      <c r="F14" s="1">
        <f t="shared" si="3"/>
        <v>200</v>
      </c>
      <c r="G14" s="1">
        <v>0</v>
      </c>
      <c r="H14" s="1">
        <v>5</v>
      </c>
      <c r="I14" s="29">
        <v>3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27">
        <f>G14+H14+ SUM(I14:O14)*5+Y14+Z14</f>
        <v>20</v>
      </c>
      <c r="Q14" s="25"/>
      <c r="R14" s="25" t="s">
        <v>193</v>
      </c>
      <c r="S14" s="1" t="s">
        <v>101</v>
      </c>
      <c r="T14" s="1">
        <v>10</v>
      </c>
      <c r="U14" s="1"/>
      <c r="V14" s="1"/>
      <c r="W14" s="1"/>
      <c r="X14" s="1"/>
      <c r="Y14" s="1">
        <v>0</v>
      </c>
      <c r="Z14" s="28">
        <f>IF(ISBLANK(AA14),0, LOOKUP(AA14,[1]Skill!$A:$A,[1]Skill!$Y:$Y)*AB14/100)</f>
        <v>0</v>
      </c>
      <c r="AA14" s="1"/>
      <c r="AB14" s="1"/>
      <c r="AC14" s="26"/>
      <c r="AD14" s="1" t="s">
        <v>34</v>
      </c>
      <c r="AE14" s="1" t="s">
        <v>34</v>
      </c>
      <c r="AF14" s="1" t="s">
        <v>191</v>
      </c>
    </row>
    <row r="15" spans="1:32" x14ac:dyDescent="0.15">
      <c r="A15" s="1">
        <v>21200001</v>
      </c>
      <c r="B15" s="1" t="s">
        <v>75</v>
      </c>
      <c r="C15" s="1" t="s">
        <v>129</v>
      </c>
      <c r="D15" s="1">
        <f t="shared" ref="D15:D19" si="4">IF(P15&gt;=23,4,IF(AND(P15&gt;=18,P15&lt;23),3,IF(AND(P15&gt;=13,P15&lt;18),2,IF(AND(P15&gt;=8,P15&lt;13),1,0))))</f>
        <v>1</v>
      </c>
      <c r="E15" s="1">
        <v>2</v>
      </c>
      <c r="F15" s="1">
        <f t="shared" si="1"/>
        <v>100</v>
      </c>
      <c r="G15" s="1">
        <v>0</v>
      </c>
      <c r="H15" s="1">
        <v>0</v>
      </c>
      <c r="I15" s="23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24">
        <f t="shared" si="0"/>
        <v>10</v>
      </c>
      <c r="Q15" s="1"/>
      <c r="R15" s="1"/>
      <c r="S15" s="1" t="s">
        <v>18</v>
      </c>
      <c r="T15" s="1">
        <v>10</v>
      </c>
      <c r="U15" s="1"/>
      <c r="V15" s="1"/>
      <c r="W15" s="1">
        <v>20</v>
      </c>
      <c r="X15" s="1" t="s">
        <v>91</v>
      </c>
      <c r="Y15" s="1">
        <v>10</v>
      </c>
      <c r="Z15" s="1">
        <f>IF(ISBLANK(AA15),0, LOOKUP(AA15,[1]Skill!$A:$A,[1]Skill!$Y:$Y)*AB15/100)</f>
        <v>0</v>
      </c>
      <c r="AA15" s="1"/>
      <c r="AB15" s="1"/>
      <c r="AC15" s="1"/>
      <c r="AD15" s="1" t="s">
        <v>34</v>
      </c>
      <c r="AE15" s="1" t="s">
        <v>34</v>
      </c>
      <c r="AF15" s="1" t="s">
        <v>74</v>
      </c>
    </row>
    <row r="16" spans="1:32" x14ac:dyDescent="0.15">
      <c r="A16" s="1">
        <v>21200002</v>
      </c>
      <c r="B16" s="1" t="s">
        <v>120</v>
      </c>
      <c r="C16" s="1" t="s">
        <v>128</v>
      </c>
      <c r="D16" s="1">
        <f t="shared" ref="D16:D17" si="5">IF(P16&gt;=23,4,IF(AND(P16&gt;=18,P16&lt;23),3,IF(AND(P16&gt;=13,P16&lt;18),2,IF(AND(P16&gt;=8,P16&lt;13),1,0))))</f>
        <v>2</v>
      </c>
      <c r="E16" s="1">
        <v>2</v>
      </c>
      <c r="F16" s="1">
        <f t="shared" si="1"/>
        <v>150</v>
      </c>
      <c r="G16" s="1">
        <v>0</v>
      </c>
      <c r="H16" s="1">
        <v>0</v>
      </c>
      <c r="I16" s="23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24">
        <f t="shared" ref="P16:P17" si="6">G16+H16+ SUM(I16:O16)*5+Y16+Z16</f>
        <v>14</v>
      </c>
      <c r="Q16" s="1"/>
      <c r="R16" s="1"/>
      <c r="S16" s="1" t="s">
        <v>115</v>
      </c>
      <c r="T16" s="1">
        <v>10</v>
      </c>
      <c r="U16" s="1"/>
      <c r="V16" s="1">
        <v>14</v>
      </c>
      <c r="W16" s="1">
        <v>14</v>
      </c>
      <c r="X16" s="1" t="s">
        <v>114</v>
      </c>
      <c r="Y16" s="1">
        <v>14</v>
      </c>
      <c r="Z16" s="1">
        <f>IF(ISBLANK(AA16),0, LOOKUP(AA16,[1]Skill!$A:$A,[1]Skill!$Y:$Y)*AB16/100)</f>
        <v>0</v>
      </c>
      <c r="AA16" s="1"/>
      <c r="AB16" s="1"/>
      <c r="AC16" s="1"/>
      <c r="AD16" s="1" t="s">
        <v>34</v>
      </c>
      <c r="AE16" s="1" t="s">
        <v>34</v>
      </c>
      <c r="AF16" s="1" t="s">
        <v>113</v>
      </c>
    </row>
    <row r="17" spans="1:32" x14ac:dyDescent="0.15">
      <c r="A17" s="1">
        <v>21200003</v>
      </c>
      <c r="B17" s="1" t="s">
        <v>121</v>
      </c>
      <c r="C17" s="1" t="s">
        <v>130</v>
      </c>
      <c r="D17" s="1">
        <f t="shared" si="5"/>
        <v>1</v>
      </c>
      <c r="E17" s="1">
        <v>2</v>
      </c>
      <c r="F17" s="1">
        <f t="shared" si="1"/>
        <v>100</v>
      </c>
      <c r="G17" s="1">
        <v>0</v>
      </c>
      <c r="H17" s="1">
        <v>0</v>
      </c>
      <c r="I17" s="23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24">
        <f t="shared" si="6"/>
        <v>12.5</v>
      </c>
      <c r="Q17" s="1"/>
      <c r="R17" s="1"/>
      <c r="S17" s="1" t="s">
        <v>101</v>
      </c>
      <c r="T17" s="1">
        <v>10</v>
      </c>
      <c r="U17" s="1"/>
      <c r="V17" s="1">
        <v>25</v>
      </c>
      <c r="W17" s="1"/>
      <c r="X17" s="1" t="s">
        <v>118</v>
      </c>
      <c r="Y17" s="1">
        <v>12.5</v>
      </c>
      <c r="Z17" s="1">
        <f>IF(ISBLANK(AA17),0, LOOKUP(AA17,[1]Skill!$A:$A,[1]Skill!$Y:$Y)*AB17/100)</f>
        <v>0</v>
      </c>
      <c r="AA17" s="1"/>
      <c r="AB17" s="1"/>
      <c r="AC17" s="1"/>
      <c r="AD17" s="1" t="s">
        <v>34</v>
      </c>
      <c r="AE17" s="1" t="s">
        <v>34</v>
      </c>
      <c r="AF17" s="1" t="s">
        <v>116</v>
      </c>
    </row>
    <row r="18" spans="1:32" x14ac:dyDescent="0.15">
      <c r="A18" s="1">
        <v>21200004</v>
      </c>
      <c r="B18" s="1" t="s">
        <v>122</v>
      </c>
      <c r="C18" s="1" t="s">
        <v>131</v>
      </c>
      <c r="D18" s="1">
        <f t="shared" ref="D18" si="7">IF(P18&gt;=23,4,IF(AND(P18&gt;=18,P18&lt;23),3,IF(AND(P18&gt;=13,P18&lt;18),2,IF(AND(P18&gt;=8,P18&lt;13),1,0))))</f>
        <v>2</v>
      </c>
      <c r="E18" s="1">
        <v>2</v>
      </c>
      <c r="F18" s="1">
        <f t="shared" si="1"/>
        <v>150</v>
      </c>
      <c r="G18" s="1">
        <v>0</v>
      </c>
      <c r="H18" s="1">
        <v>0</v>
      </c>
      <c r="I18" s="23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24">
        <f t="shared" ref="P18" si="8">G18+H18+ SUM(I18:O18)*5+Y18+Z18</f>
        <v>14</v>
      </c>
      <c r="Q18" s="1"/>
      <c r="R18" s="1"/>
      <c r="S18" s="1" t="s">
        <v>101</v>
      </c>
      <c r="T18" s="1">
        <v>10</v>
      </c>
      <c r="U18" s="1"/>
      <c r="V18" s="1">
        <v>14</v>
      </c>
      <c r="W18" s="1">
        <v>14</v>
      </c>
      <c r="X18" s="1" t="s">
        <v>119</v>
      </c>
      <c r="Y18" s="1">
        <v>14</v>
      </c>
      <c r="Z18" s="1">
        <f>IF(ISBLANK(AA18),0, LOOKUP(AA18,[1]Skill!$A:$A,[1]Skill!$Y:$Y)*AB18/100)</f>
        <v>0</v>
      </c>
      <c r="AA18" s="1"/>
      <c r="AB18" s="1"/>
      <c r="AC18" s="1"/>
      <c r="AD18" s="1" t="s">
        <v>34</v>
      </c>
      <c r="AE18" s="1" t="s">
        <v>34</v>
      </c>
      <c r="AF18" s="1" t="s">
        <v>117</v>
      </c>
    </row>
    <row r="19" spans="1:32" x14ac:dyDescent="0.15">
      <c r="A19" s="1">
        <v>21300001</v>
      </c>
      <c r="B19" s="1" t="s">
        <v>77</v>
      </c>
      <c r="C19" s="1"/>
      <c r="D19" s="1">
        <f t="shared" si="4"/>
        <v>0</v>
      </c>
      <c r="E19" s="1">
        <v>3</v>
      </c>
      <c r="F19" s="1">
        <f t="shared" si="1"/>
        <v>50</v>
      </c>
      <c r="G19" s="1">
        <v>5</v>
      </c>
      <c r="H19" s="1">
        <v>0</v>
      </c>
      <c r="I19" s="23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24">
        <f t="shared" ref="P19" si="9">G19+H19+ SUM(I19:O19)*5+Y19+Z19</f>
        <v>5</v>
      </c>
      <c r="Q19" s="1"/>
      <c r="R19" s="1"/>
      <c r="S19" s="1" t="s">
        <v>18</v>
      </c>
      <c r="T19" s="1">
        <v>10</v>
      </c>
      <c r="U19" s="1"/>
      <c r="V19" s="1"/>
      <c r="W19" s="1"/>
      <c r="X19" s="1"/>
      <c r="Y19" s="1">
        <v>0</v>
      </c>
      <c r="Z19" s="1">
        <f>IF(ISBLANK(AA19),0, LOOKUP(AA19,[1]Skill!$A:$A,[1]Skill!$Y:$Y)*AB19/100)</f>
        <v>0</v>
      </c>
      <c r="AA19" s="1"/>
      <c r="AB19" s="1"/>
      <c r="AC19" s="1"/>
      <c r="AD19" s="1" t="s">
        <v>34</v>
      </c>
      <c r="AE19" s="1" t="s">
        <v>34</v>
      </c>
      <c r="AF19" s="1" t="s">
        <v>76</v>
      </c>
    </row>
    <row r="20" spans="1:32" x14ac:dyDescent="0.15">
      <c r="A20" s="1">
        <v>21300002</v>
      </c>
      <c r="B20" s="1" t="s">
        <v>177</v>
      </c>
      <c r="C20" s="1"/>
      <c r="D20" s="1">
        <f t="shared" ref="D20:D21" si="10">IF(P20&gt;=23,4,IF(AND(P20&gt;=18,P20&lt;23),3,IF(AND(P20&gt;=13,P20&lt;18),2,IF(AND(P20&gt;=8,P20&lt;13),1,0))))</f>
        <v>1</v>
      </c>
      <c r="E20" s="1">
        <v>3</v>
      </c>
      <c r="F20" s="1">
        <f t="shared" si="1"/>
        <v>100</v>
      </c>
      <c r="G20" s="1">
        <v>6</v>
      </c>
      <c r="H20" s="1">
        <v>0</v>
      </c>
      <c r="I20" s="23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24">
        <f t="shared" ref="P20:P21" si="11">G20+H20+ SUM(I20:O20)*5+Y20+Z20</f>
        <v>9</v>
      </c>
      <c r="Q20" s="1"/>
      <c r="R20" s="1"/>
      <c r="S20" s="1" t="s">
        <v>115</v>
      </c>
      <c r="T20" s="1">
        <v>10</v>
      </c>
      <c r="U20" s="1"/>
      <c r="V20" s="1"/>
      <c r="W20" s="1"/>
      <c r="X20" s="1"/>
      <c r="Y20" s="1">
        <v>0</v>
      </c>
      <c r="Z20" s="1">
        <f>IF(ISBLANK(AA20),0, LOOKUP(AA20,[1]Skill!$A:$A,[1]Skill!$Y:$Y)*AB20/100)</f>
        <v>3</v>
      </c>
      <c r="AA20" s="1">
        <v>55510010</v>
      </c>
      <c r="AB20" s="1">
        <v>60</v>
      </c>
      <c r="AC20" s="1"/>
      <c r="AD20" s="1" t="s">
        <v>34</v>
      </c>
      <c r="AE20" s="1" t="s">
        <v>34</v>
      </c>
      <c r="AF20" s="1" t="s">
        <v>123</v>
      </c>
    </row>
    <row r="21" spans="1:32" x14ac:dyDescent="0.15">
      <c r="A21" s="1">
        <v>21300003</v>
      </c>
      <c r="B21" s="1" t="s">
        <v>125</v>
      </c>
      <c r="C21" s="1"/>
      <c r="D21" s="1">
        <f t="shared" si="10"/>
        <v>2</v>
      </c>
      <c r="E21" s="1">
        <v>3</v>
      </c>
      <c r="F21" s="1">
        <f t="shared" si="1"/>
        <v>150</v>
      </c>
      <c r="G21" s="1">
        <v>6</v>
      </c>
      <c r="H21" s="1">
        <v>0</v>
      </c>
      <c r="I21" s="23">
        <v>0</v>
      </c>
      <c r="J21" s="7">
        <v>0</v>
      </c>
      <c r="K21" s="7">
        <v>0</v>
      </c>
      <c r="L21" s="7">
        <v>0</v>
      </c>
      <c r="M21" s="7">
        <v>0</v>
      </c>
      <c r="N21" s="7">
        <v>2</v>
      </c>
      <c r="O21" s="7">
        <v>0</v>
      </c>
      <c r="P21" s="24">
        <f t="shared" si="11"/>
        <v>16</v>
      </c>
      <c r="Q21" s="1"/>
      <c r="R21" s="1"/>
      <c r="S21" s="1" t="s">
        <v>101</v>
      </c>
      <c r="T21" s="1">
        <v>10</v>
      </c>
      <c r="U21" s="1"/>
      <c r="V21" s="1"/>
      <c r="W21" s="1"/>
      <c r="X21" s="1"/>
      <c r="Y21" s="1">
        <v>0</v>
      </c>
      <c r="Z21" s="1">
        <f>IF(ISBLANK(AA21),0, LOOKUP(AA21,[1]Skill!$A:$A,[1]Skill!$Y:$Y)*AB21/100)</f>
        <v>0</v>
      </c>
      <c r="AA21" s="1"/>
      <c r="AB21" s="1"/>
      <c r="AC21" s="1"/>
      <c r="AD21" s="1" t="s">
        <v>34</v>
      </c>
      <c r="AE21" s="1" t="s">
        <v>34</v>
      </c>
      <c r="AF21" s="1" t="s">
        <v>124</v>
      </c>
    </row>
    <row r="22" spans="1:32" x14ac:dyDescent="0.15">
      <c r="A22" s="1">
        <v>21300004</v>
      </c>
      <c r="B22" s="1" t="s">
        <v>127</v>
      </c>
      <c r="C22" s="1"/>
      <c r="D22" s="1">
        <f t="shared" ref="D22:D23" si="12">IF(P22&gt;=23,4,IF(AND(P22&gt;=18,P22&lt;23),3,IF(AND(P22&gt;=13,P22&lt;18),2,IF(AND(P22&gt;=8,P22&lt;13),1,0))))</f>
        <v>2</v>
      </c>
      <c r="E22" s="1">
        <v>3</v>
      </c>
      <c r="F22" s="1">
        <f t="shared" si="1"/>
        <v>150</v>
      </c>
      <c r="G22" s="1">
        <v>8</v>
      </c>
      <c r="H22" s="1">
        <v>0</v>
      </c>
      <c r="I22" s="23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24">
        <f t="shared" ref="P22:P23" si="13">G22+H22+ SUM(I22:O22)*5+Y22+Z22</f>
        <v>17.3</v>
      </c>
      <c r="Q22" s="1"/>
      <c r="R22" s="1"/>
      <c r="S22" s="1" t="s">
        <v>101</v>
      </c>
      <c r="T22" s="1">
        <v>10</v>
      </c>
      <c r="U22" s="1"/>
      <c r="V22" s="1"/>
      <c r="W22" s="1"/>
      <c r="X22" s="1"/>
      <c r="Y22" s="1">
        <v>0</v>
      </c>
      <c r="Z22" s="1">
        <f>IF(ISBLANK(AA22),0, LOOKUP(AA22,[1]Skill!$A:$A,[1]Skill!$Y:$Y)*AB22/100)</f>
        <v>9.3000000000000007</v>
      </c>
      <c r="AA22" s="1">
        <v>55510012</v>
      </c>
      <c r="AB22" s="1">
        <v>15</v>
      </c>
      <c r="AC22" s="1"/>
      <c r="AD22" s="1" t="s">
        <v>34</v>
      </c>
      <c r="AE22" s="1" t="s">
        <v>34</v>
      </c>
      <c r="AF22" s="1" t="s">
        <v>126</v>
      </c>
    </row>
    <row r="23" spans="1:32" x14ac:dyDescent="0.15">
      <c r="A23" s="1">
        <v>21300005</v>
      </c>
      <c r="B23" s="1" t="s">
        <v>153</v>
      </c>
      <c r="C23" s="1"/>
      <c r="D23" s="1">
        <f t="shared" si="12"/>
        <v>1</v>
      </c>
      <c r="E23" s="1">
        <v>3</v>
      </c>
      <c r="F23" s="1">
        <f t="shared" si="1"/>
        <v>100</v>
      </c>
      <c r="G23" s="1">
        <v>12</v>
      </c>
      <c r="H23" s="1">
        <v>0</v>
      </c>
      <c r="I23" s="23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24">
        <f t="shared" si="13"/>
        <v>12</v>
      </c>
      <c r="Q23" s="1"/>
      <c r="R23" s="1"/>
      <c r="S23" s="1" t="s">
        <v>101</v>
      </c>
      <c r="T23" s="1">
        <v>10</v>
      </c>
      <c r="U23" s="1"/>
      <c r="V23" s="1"/>
      <c r="W23" s="1"/>
      <c r="X23" s="1"/>
      <c r="Y23" s="1">
        <v>0</v>
      </c>
      <c r="Z23" s="1">
        <f>IF(ISBLANK(AA23),0, LOOKUP(AA23,[1]Skill!$A:$A,[1]Skill!$Y:$Y)*AB23/100)</f>
        <v>0</v>
      </c>
      <c r="AA23" s="1"/>
      <c r="AB23" s="1"/>
      <c r="AC23" s="1"/>
      <c r="AD23" s="1" t="s">
        <v>34</v>
      </c>
      <c r="AE23" s="1" t="s">
        <v>34</v>
      </c>
      <c r="AF23" s="1" t="s">
        <v>152</v>
      </c>
    </row>
    <row r="24" spans="1:32" x14ac:dyDescent="0.15">
      <c r="A24" s="1">
        <v>21300006</v>
      </c>
      <c r="B24" s="1" t="s">
        <v>155</v>
      </c>
      <c r="C24" s="1"/>
      <c r="D24" s="1">
        <f t="shared" ref="D24:D25" si="14">IF(P24&gt;=23,4,IF(AND(P24&gt;=18,P24&lt;23),3,IF(AND(P24&gt;=13,P24&lt;18),2,IF(AND(P24&gt;=8,P24&lt;13),1,0))))</f>
        <v>3</v>
      </c>
      <c r="E24" s="1">
        <v>3</v>
      </c>
      <c r="F24" s="1">
        <f t="shared" si="1"/>
        <v>200</v>
      </c>
      <c r="G24" s="1">
        <v>20</v>
      </c>
      <c r="H24" s="1">
        <v>0</v>
      </c>
      <c r="I24" s="23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24">
        <f t="shared" ref="P24:P25" si="15">G24+H24+ SUM(I24:O24)*5+Y24+Z24</f>
        <v>20</v>
      </c>
      <c r="Q24" s="1"/>
      <c r="R24" s="1"/>
      <c r="S24" s="1" t="s">
        <v>101</v>
      </c>
      <c r="T24" s="1">
        <v>10</v>
      </c>
      <c r="U24" s="1"/>
      <c r="V24" s="1"/>
      <c r="W24" s="1"/>
      <c r="X24" s="1"/>
      <c r="Y24" s="1">
        <v>0</v>
      </c>
      <c r="Z24" s="1">
        <f>IF(ISBLANK(AA24),0, LOOKUP(AA24,[1]Skill!$A:$A,[1]Skill!$Y:$Y)*AB24/100)</f>
        <v>0</v>
      </c>
      <c r="AA24" s="1"/>
      <c r="AB24" s="1"/>
      <c r="AC24" s="1"/>
      <c r="AD24" s="1" t="s">
        <v>34</v>
      </c>
      <c r="AE24" s="1" t="s">
        <v>34</v>
      </c>
      <c r="AF24" s="1" t="s">
        <v>154</v>
      </c>
    </row>
    <row r="25" spans="1:32" x14ac:dyDescent="0.15">
      <c r="A25" s="1">
        <v>21300007</v>
      </c>
      <c r="B25" s="1" t="s">
        <v>157</v>
      </c>
      <c r="C25" s="1"/>
      <c r="D25" s="1">
        <f t="shared" si="14"/>
        <v>4</v>
      </c>
      <c r="E25" s="1">
        <v>3</v>
      </c>
      <c r="F25" s="1">
        <f t="shared" si="1"/>
        <v>250</v>
      </c>
      <c r="G25" s="1">
        <v>5</v>
      </c>
      <c r="H25" s="1">
        <v>0</v>
      </c>
      <c r="I25" s="23">
        <v>0</v>
      </c>
      <c r="J25" s="7">
        <v>0</v>
      </c>
      <c r="K25" s="7">
        <v>5</v>
      </c>
      <c r="L25" s="7">
        <v>0</v>
      </c>
      <c r="M25" s="7">
        <v>0</v>
      </c>
      <c r="N25" s="7">
        <v>0</v>
      </c>
      <c r="O25" s="7">
        <v>0</v>
      </c>
      <c r="P25" s="24">
        <f t="shared" si="15"/>
        <v>30</v>
      </c>
      <c r="Q25" s="1"/>
      <c r="R25" s="1"/>
      <c r="S25" s="1" t="s">
        <v>101</v>
      </c>
      <c r="T25" s="1">
        <v>10</v>
      </c>
      <c r="U25" s="1"/>
      <c r="V25" s="1"/>
      <c r="W25" s="1"/>
      <c r="X25" s="1"/>
      <c r="Y25" s="1">
        <v>0</v>
      </c>
      <c r="Z25" s="1">
        <f>IF(ISBLANK(AA25),0, LOOKUP(AA25,[1]Skill!$A:$A,[1]Skill!$Y:$Y)*AB25/100)</f>
        <v>0</v>
      </c>
      <c r="AA25" s="1"/>
      <c r="AB25" s="1"/>
      <c r="AC25" s="1"/>
      <c r="AD25" s="1" t="s">
        <v>34</v>
      </c>
      <c r="AE25" s="1" t="s">
        <v>34</v>
      </c>
      <c r="AF25" s="1" t="s">
        <v>156</v>
      </c>
    </row>
    <row r="26" spans="1:32" x14ac:dyDescent="0.15">
      <c r="A26" s="1">
        <v>21300008</v>
      </c>
      <c r="B26" s="1" t="s">
        <v>173</v>
      </c>
      <c r="C26" s="1"/>
      <c r="D26" s="1">
        <f t="shared" ref="D26:D27" si="16">IF(P26&gt;=23,4,IF(AND(P26&gt;=18,P26&lt;23),3,IF(AND(P26&gt;=13,P26&lt;18),2,IF(AND(P26&gt;=8,P26&lt;13),1,0))))</f>
        <v>0</v>
      </c>
      <c r="E26" s="1">
        <v>3</v>
      </c>
      <c r="F26" s="1">
        <f t="shared" ref="F26:F27" si="17">D26*50+50</f>
        <v>50</v>
      </c>
      <c r="G26" s="1">
        <v>1</v>
      </c>
      <c r="H26" s="1">
        <v>0</v>
      </c>
      <c r="I26" s="23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24">
        <f t="shared" ref="P26:P27" si="18">G26+H26+ SUM(I26:O26)*5+Y26+Z26</f>
        <v>1</v>
      </c>
      <c r="Q26" s="1"/>
      <c r="R26" s="1"/>
      <c r="S26" s="1" t="s">
        <v>101</v>
      </c>
      <c r="T26" s="1">
        <v>10</v>
      </c>
      <c r="U26" s="1"/>
      <c r="V26" s="1"/>
      <c r="W26" s="1"/>
      <c r="X26" s="1"/>
      <c r="Y26" s="1">
        <v>0</v>
      </c>
      <c r="Z26" s="1">
        <f>IF(ISBLANK(AA26),0, LOOKUP(AA26,[1]Skill!$A:$A,[1]Skill!$Y:$Y)*AB26/100)</f>
        <v>0</v>
      </c>
      <c r="AA26" s="1"/>
      <c r="AB26" s="1"/>
      <c r="AC26" s="1"/>
      <c r="AD26" s="1" t="s">
        <v>34</v>
      </c>
      <c r="AE26" s="1" t="s">
        <v>34</v>
      </c>
      <c r="AF26" s="1" t="s">
        <v>172</v>
      </c>
    </row>
    <row r="27" spans="1:32" x14ac:dyDescent="0.15">
      <c r="A27" s="1">
        <v>21300009</v>
      </c>
      <c r="B27" s="1" t="s">
        <v>179</v>
      </c>
      <c r="C27" s="1"/>
      <c r="D27" s="1">
        <f t="shared" si="16"/>
        <v>3</v>
      </c>
      <c r="E27" s="1">
        <v>3</v>
      </c>
      <c r="F27" s="1">
        <f t="shared" si="17"/>
        <v>200</v>
      </c>
      <c r="G27" s="1">
        <v>5</v>
      </c>
      <c r="H27" s="1">
        <v>0</v>
      </c>
      <c r="I27" s="23">
        <v>0</v>
      </c>
      <c r="J27" s="7">
        <v>0</v>
      </c>
      <c r="K27" s="7">
        <v>-4</v>
      </c>
      <c r="L27" s="7">
        <v>0</v>
      </c>
      <c r="M27" s="7">
        <v>0</v>
      </c>
      <c r="N27" s="7">
        <v>0</v>
      </c>
      <c r="O27" s="7">
        <v>0</v>
      </c>
      <c r="P27" s="24">
        <f t="shared" si="18"/>
        <v>20</v>
      </c>
      <c r="Q27" s="1"/>
      <c r="R27" s="1"/>
      <c r="S27" s="1" t="s">
        <v>101</v>
      </c>
      <c r="T27" s="1">
        <v>10</v>
      </c>
      <c r="U27" s="1"/>
      <c r="V27" s="1"/>
      <c r="W27" s="1"/>
      <c r="X27" s="1"/>
      <c r="Y27" s="1">
        <v>0</v>
      </c>
      <c r="Z27" s="1">
        <f>IF(ISBLANK(AA27),0, LOOKUP(AA27,[1]Skill!$A:$A,[1]Skill!$Y:$Y)*AB27/100)</f>
        <v>35</v>
      </c>
      <c r="AA27" s="1">
        <v>55100007</v>
      </c>
      <c r="AB27" s="1">
        <v>100</v>
      </c>
      <c r="AC27" s="1"/>
      <c r="AD27" s="1" t="s">
        <v>34</v>
      </c>
      <c r="AE27" s="1" t="s">
        <v>34</v>
      </c>
      <c r="AF27" s="1" t="s">
        <v>178</v>
      </c>
    </row>
    <row r="28" spans="1:32" x14ac:dyDescent="0.15">
      <c r="A28">
        <v>21400001</v>
      </c>
      <c r="B28" s="1" t="s">
        <v>133</v>
      </c>
      <c r="C28" s="1"/>
      <c r="D28" s="22">
        <f t="shared" ref="D28" si="19">IF(P28&gt;=23,4,IF(AND(P28&gt;=18,P28&lt;23),3,IF(AND(P28&gt;=13,P28&lt;18),2,IF(AND(P28&gt;=8,P28&lt;13),1,0))))</f>
        <v>0</v>
      </c>
      <c r="E28" s="1">
        <v>4</v>
      </c>
      <c r="F28" s="1">
        <f t="shared" si="1"/>
        <v>50</v>
      </c>
      <c r="G28" s="7">
        <v>0</v>
      </c>
      <c r="H28" s="7">
        <v>0</v>
      </c>
      <c r="I28" s="23">
        <v>1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24">
        <f t="shared" ref="P28" si="20">G28+H28+ SUM(I28:O28)*5+Y28+Z28</f>
        <v>5</v>
      </c>
      <c r="Q28" s="7"/>
      <c r="R28" s="7"/>
      <c r="S28" s="12" t="s">
        <v>18</v>
      </c>
      <c r="T28">
        <v>10</v>
      </c>
      <c r="Y28">
        <v>0</v>
      </c>
      <c r="Z28">
        <f>IF(ISBLANK(AA28),0, LOOKUP(AA28,[1]Skill!$A:$A,[1]Skill!$Y:$Y)*AB28/100)</f>
        <v>0</v>
      </c>
      <c r="AC28" s="12"/>
      <c r="AD28" s="12" t="s">
        <v>34</v>
      </c>
      <c r="AE28" s="12" t="s">
        <v>34</v>
      </c>
      <c r="AF28" s="2" t="s">
        <v>79</v>
      </c>
    </row>
    <row r="29" spans="1:32" x14ac:dyDescent="0.15">
      <c r="A29">
        <v>21400002</v>
      </c>
      <c r="B29" s="1" t="s">
        <v>134</v>
      </c>
      <c r="C29" s="1"/>
      <c r="D29" s="22">
        <f t="shared" ref="D29:D30" si="21">IF(P29&gt;=23,4,IF(AND(P29&gt;=18,P29&lt;23),3,IF(AND(P29&gt;=13,P29&lt;18),2,IF(AND(P29&gt;=8,P29&lt;13),1,0))))</f>
        <v>1</v>
      </c>
      <c r="E29" s="1">
        <v>4</v>
      </c>
      <c r="F29" s="1">
        <f t="shared" si="1"/>
        <v>100</v>
      </c>
      <c r="G29" s="7">
        <v>0</v>
      </c>
      <c r="H29" s="7">
        <v>0</v>
      </c>
      <c r="I29" s="23">
        <v>2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24">
        <f t="shared" ref="P29:P30" si="22">G29+H29+ SUM(I29:O29)*5+Y29+Z29</f>
        <v>10</v>
      </c>
      <c r="Q29" s="7"/>
      <c r="R29" s="7"/>
      <c r="S29" s="12" t="s">
        <v>18</v>
      </c>
      <c r="T29">
        <v>10</v>
      </c>
      <c r="Y29">
        <v>0</v>
      </c>
      <c r="Z29">
        <f>IF(ISBLANK(AA29),0, LOOKUP(AA29,[1]Skill!$A:$A,[1]Skill!$Y:$Y)*AB29/100)</f>
        <v>0</v>
      </c>
      <c r="AC29" s="12"/>
      <c r="AD29" s="12" t="s">
        <v>34</v>
      </c>
      <c r="AE29" s="12" t="s">
        <v>34</v>
      </c>
      <c r="AF29" s="2" t="s">
        <v>132</v>
      </c>
    </row>
    <row r="30" spans="1:32" x14ac:dyDescent="0.15">
      <c r="A30">
        <v>21400003</v>
      </c>
      <c r="B30" s="1" t="s">
        <v>136</v>
      </c>
      <c r="C30" s="1"/>
      <c r="D30" s="22">
        <f t="shared" si="21"/>
        <v>2</v>
      </c>
      <c r="E30" s="1">
        <v>4</v>
      </c>
      <c r="F30" s="1">
        <f t="shared" si="1"/>
        <v>150</v>
      </c>
      <c r="G30" s="7">
        <v>0</v>
      </c>
      <c r="H30" s="7">
        <v>0</v>
      </c>
      <c r="I30" s="23">
        <v>1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24">
        <f t="shared" si="22"/>
        <v>15</v>
      </c>
      <c r="Q30" s="7"/>
      <c r="R30" s="7"/>
      <c r="S30" s="12" t="s">
        <v>101</v>
      </c>
      <c r="T30">
        <v>10</v>
      </c>
      <c r="Y30">
        <v>0</v>
      </c>
      <c r="Z30">
        <f>IF(ISBLANK(AA30),0, LOOKUP(AA30,[1]Skill!$A:$A,[1]Skill!$Y:$Y)*AB30/100)</f>
        <v>10</v>
      </c>
      <c r="AA30">
        <v>55110005</v>
      </c>
      <c r="AB30">
        <v>50</v>
      </c>
      <c r="AC30" s="12"/>
      <c r="AD30" s="12" t="s">
        <v>34</v>
      </c>
      <c r="AE30" s="12" t="s">
        <v>34</v>
      </c>
      <c r="AF30" s="2" t="s">
        <v>135</v>
      </c>
    </row>
    <row r="31" spans="1:32" x14ac:dyDescent="0.15">
      <c r="A31">
        <v>21400004</v>
      </c>
      <c r="B31" s="1" t="s">
        <v>141</v>
      </c>
      <c r="C31" s="1"/>
      <c r="D31" s="22">
        <f t="shared" ref="D31:D32" si="23">IF(P31&gt;=23,4,IF(AND(P31&gt;=18,P31&lt;23),3,IF(AND(P31&gt;=13,P31&lt;18),2,IF(AND(P31&gt;=8,P31&lt;13),1,0))))</f>
        <v>3</v>
      </c>
      <c r="E31" s="1">
        <v>4</v>
      </c>
      <c r="F31" s="1">
        <f t="shared" si="1"/>
        <v>200</v>
      </c>
      <c r="G31" s="7">
        <v>0</v>
      </c>
      <c r="H31" s="7">
        <v>0</v>
      </c>
      <c r="I31" s="23">
        <v>4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24">
        <f t="shared" ref="P31:P32" si="24">G31+H31+ SUM(I31:O31)*5+Y31+Z31</f>
        <v>20</v>
      </c>
      <c r="Q31" s="7"/>
      <c r="R31" s="7"/>
      <c r="S31" s="12" t="s">
        <v>101</v>
      </c>
      <c r="T31">
        <v>10</v>
      </c>
      <c r="Y31">
        <v>0</v>
      </c>
      <c r="Z31">
        <f>IF(ISBLANK(AA31),0, LOOKUP(AA31,[1]Skill!$A:$A,[1]Skill!$Y:$Y)*AB31/100)</f>
        <v>0</v>
      </c>
      <c r="AC31" s="12"/>
      <c r="AD31" s="12" t="s">
        <v>34</v>
      </c>
      <c r="AE31" s="12" t="s">
        <v>34</v>
      </c>
      <c r="AF31" s="2" t="s">
        <v>140</v>
      </c>
    </row>
    <row r="32" spans="1:32" x14ac:dyDescent="0.15">
      <c r="A32">
        <v>21400005</v>
      </c>
      <c r="B32" s="1" t="s">
        <v>159</v>
      </c>
      <c r="C32" s="1"/>
      <c r="D32" s="22">
        <f t="shared" si="23"/>
        <v>1</v>
      </c>
      <c r="E32" s="1">
        <v>4</v>
      </c>
      <c r="F32" s="1">
        <f t="shared" ref="F32:F33" si="25">D32*50+50</f>
        <v>100</v>
      </c>
      <c r="G32" s="7">
        <v>0</v>
      </c>
      <c r="H32" s="7">
        <v>3</v>
      </c>
      <c r="I32" s="23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24">
        <f t="shared" si="24"/>
        <v>8</v>
      </c>
      <c r="Q32" s="7"/>
      <c r="R32" s="7"/>
      <c r="S32" s="12" t="s">
        <v>101</v>
      </c>
      <c r="T32">
        <v>10</v>
      </c>
      <c r="Y32">
        <v>0</v>
      </c>
      <c r="Z32">
        <f>IF(ISBLANK(AA32),0, LOOKUP(AA32,[1]Skill!$A:$A,[1]Skill!$Y:$Y)*AB32/100)</f>
        <v>0</v>
      </c>
      <c r="AC32" s="12"/>
      <c r="AD32" s="12" t="s">
        <v>34</v>
      </c>
      <c r="AE32" s="12" t="s">
        <v>34</v>
      </c>
      <c r="AF32" s="2" t="s">
        <v>158</v>
      </c>
    </row>
    <row r="33" spans="1:32" x14ac:dyDescent="0.15">
      <c r="A33">
        <v>21400006</v>
      </c>
      <c r="B33" s="1" t="s">
        <v>161</v>
      </c>
      <c r="C33" s="1"/>
      <c r="D33" s="22">
        <f t="shared" ref="D33:D34" si="26">IF(P33&gt;=23,4,IF(AND(P33&gt;=18,P33&lt;23),3,IF(AND(P33&gt;=13,P33&lt;18),2,IF(AND(P33&gt;=8,P33&lt;13),1,0))))</f>
        <v>2</v>
      </c>
      <c r="E33" s="1">
        <v>4</v>
      </c>
      <c r="F33" s="1">
        <f t="shared" si="25"/>
        <v>150</v>
      </c>
      <c r="G33" s="7">
        <v>0</v>
      </c>
      <c r="H33" s="7">
        <v>4</v>
      </c>
      <c r="I33" s="23">
        <v>2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24">
        <f t="shared" ref="P33:P34" si="27">G33+H33+ SUM(I33:O33)*5+Y33+Z33</f>
        <v>14</v>
      </c>
      <c r="Q33" s="7"/>
      <c r="R33" s="7"/>
      <c r="S33" s="12" t="s">
        <v>101</v>
      </c>
      <c r="T33">
        <v>10</v>
      </c>
      <c r="Y33">
        <v>0</v>
      </c>
      <c r="Z33">
        <f>IF(ISBLANK(AA33),0, LOOKUP(AA33,[1]Skill!$A:$A,[1]Skill!$Y:$Y)*AB33/100)</f>
        <v>0</v>
      </c>
      <c r="AC33" s="12"/>
      <c r="AD33" s="12" t="s">
        <v>34</v>
      </c>
      <c r="AE33" s="12" t="s">
        <v>34</v>
      </c>
      <c r="AF33" s="2" t="s">
        <v>160</v>
      </c>
    </row>
    <row r="34" spans="1:32" x14ac:dyDescent="0.15">
      <c r="A34">
        <v>21400007</v>
      </c>
      <c r="B34" s="1" t="s">
        <v>163</v>
      </c>
      <c r="C34" s="1"/>
      <c r="D34" s="22">
        <f t="shared" si="26"/>
        <v>3</v>
      </c>
      <c r="E34" s="1">
        <v>4</v>
      </c>
      <c r="F34" s="1">
        <f t="shared" ref="F34:F35" si="28">D34*50+50</f>
        <v>200</v>
      </c>
      <c r="G34" s="7">
        <v>0</v>
      </c>
      <c r="H34" s="7">
        <v>0</v>
      </c>
      <c r="I34" s="23">
        <v>0</v>
      </c>
      <c r="J34" s="7">
        <v>0</v>
      </c>
      <c r="K34" s="7">
        <v>0</v>
      </c>
      <c r="L34" s="7">
        <v>0</v>
      </c>
      <c r="M34" s="7">
        <v>4</v>
      </c>
      <c r="N34" s="7">
        <v>0</v>
      </c>
      <c r="O34" s="7">
        <v>0</v>
      </c>
      <c r="P34" s="24">
        <f t="shared" si="27"/>
        <v>20</v>
      </c>
      <c r="Q34" s="7"/>
      <c r="R34" s="7"/>
      <c r="S34" s="12" t="s">
        <v>101</v>
      </c>
      <c r="T34">
        <v>10</v>
      </c>
      <c r="Y34">
        <v>0</v>
      </c>
      <c r="Z34">
        <f>IF(ISBLANK(AA34),0, LOOKUP(AA34,[1]Skill!$A:$A,[1]Skill!$Y:$Y)*AB34/100)</f>
        <v>0</v>
      </c>
      <c r="AC34" s="12"/>
      <c r="AD34" s="12" t="s">
        <v>34</v>
      </c>
      <c r="AE34" s="12" t="s">
        <v>34</v>
      </c>
      <c r="AF34" s="2" t="s">
        <v>162</v>
      </c>
    </row>
    <row r="35" spans="1:32" x14ac:dyDescent="0.15">
      <c r="A35">
        <v>21400008</v>
      </c>
      <c r="B35" s="1" t="s">
        <v>165</v>
      </c>
      <c r="C35" s="1"/>
      <c r="D35" s="22">
        <f t="shared" ref="D35:D36" si="29">IF(P35&gt;=23,4,IF(AND(P35&gt;=18,P35&lt;23),3,IF(AND(P35&gt;=13,P35&lt;18),2,IF(AND(P35&gt;=8,P35&lt;13),1,0))))</f>
        <v>0</v>
      </c>
      <c r="E35" s="1">
        <v>4</v>
      </c>
      <c r="F35" s="1">
        <f t="shared" si="28"/>
        <v>50</v>
      </c>
      <c r="G35" s="7">
        <v>0</v>
      </c>
      <c r="H35" s="7">
        <v>0</v>
      </c>
      <c r="I35" s="23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24">
        <f t="shared" ref="P35:P36" si="30">G35+H35+ SUM(I35:O35)*5+Y35+Z35</f>
        <v>0</v>
      </c>
      <c r="Q35" s="7"/>
      <c r="R35" s="7"/>
      <c r="S35" s="12" t="s">
        <v>101</v>
      </c>
      <c r="T35">
        <v>10</v>
      </c>
      <c r="Y35">
        <v>0</v>
      </c>
      <c r="Z35">
        <f>IF(ISBLANK(AA35),0, LOOKUP(AA35,[1]Skill!$A:$A,[1]Skill!$Y:$Y)*AB35/100)</f>
        <v>0</v>
      </c>
      <c r="AC35" s="12"/>
      <c r="AD35" s="12" t="s">
        <v>34</v>
      </c>
      <c r="AE35" s="12" t="s">
        <v>34</v>
      </c>
      <c r="AF35" s="2" t="s">
        <v>164</v>
      </c>
    </row>
    <row r="36" spans="1:32" x14ac:dyDescent="0.15">
      <c r="A36">
        <v>21400009</v>
      </c>
      <c r="B36" s="1" t="s">
        <v>167</v>
      </c>
      <c r="C36" s="1"/>
      <c r="D36" s="22">
        <f t="shared" si="29"/>
        <v>2</v>
      </c>
      <c r="E36" s="1">
        <v>4</v>
      </c>
      <c r="F36" s="1">
        <f t="shared" ref="F36:F37" si="31">D36*50+50</f>
        <v>150</v>
      </c>
      <c r="G36" s="7">
        <v>0</v>
      </c>
      <c r="H36" s="7">
        <v>3</v>
      </c>
      <c r="I36" s="23">
        <v>2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24">
        <f t="shared" si="30"/>
        <v>13</v>
      </c>
      <c r="Q36" s="7"/>
      <c r="R36" s="7"/>
      <c r="S36" s="12" t="s">
        <v>101</v>
      </c>
      <c r="T36">
        <v>10</v>
      </c>
      <c r="Y36">
        <v>0</v>
      </c>
      <c r="Z36">
        <f>IF(ISBLANK(AA36),0, LOOKUP(AA36,[1]Skill!$A:$A,[1]Skill!$Y:$Y)*AB36/100)</f>
        <v>0</v>
      </c>
      <c r="AC36" s="12"/>
      <c r="AD36" s="12" t="s">
        <v>34</v>
      </c>
      <c r="AE36" s="12" t="s">
        <v>34</v>
      </c>
      <c r="AF36" s="2" t="s">
        <v>166</v>
      </c>
    </row>
    <row r="37" spans="1:32" x14ac:dyDescent="0.15">
      <c r="A37">
        <v>21400010</v>
      </c>
      <c r="B37" s="1" t="s">
        <v>169</v>
      </c>
      <c r="C37" s="1"/>
      <c r="D37" s="22">
        <f t="shared" ref="D37:D38" si="32">IF(P37&gt;=23,4,IF(AND(P37&gt;=18,P37&lt;23),3,IF(AND(P37&gt;=13,P37&lt;18),2,IF(AND(P37&gt;=8,P37&lt;13),1,0))))</f>
        <v>2</v>
      </c>
      <c r="E37" s="1">
        <v>4</v>
      </c>
      <c r="F37" s="1">
        <f t="shared" si="31"/>
        <v>150</v>
      </c>
      <c r="G37" s="7">
        <v>0</v>
      </c>
      <c r="H37" s="7">
        <v>0</v>
      </c>
      <c r="I37" s="23">
        <v>0</v>
      </c>
      <c r="J37" s="7">
        <v>3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24">
        <f t="shared" ref="P37:P38" si="33">G37+H37+ SUM(I37:O37)*5+Y37+Z37</f>
        <v>15</v>
      </c>
      <c r="Q37" s="7"/>
      <c r="R37" s="7"/>
      <c r="S37" s="12" t="s">
        <v>101</v>
      </c>
      <c r="T37">
        <v>10</v>
      </c>
      <c r="Y37">
        <v>0</v>
      </c>
      <c r="Z37">
        <f>IF(ISBLANK(AA37),0, LOOKUP(AA37,[1]Skill!$A:$A,[1]Skill!$Y:$Y)*AB37/100)</f>
        <v>0</v>
      </c>
      <c r="AC37" s="12"/>
      <c r="AD37" s="12" t="s">
        <v>34</v>
      </c>
      <c r="AE37" s="12" t="s">
        <v>34</v>
      </c>
      <c r="AF37" s="2" t="s">
        <v>168</v>
      </c>
    </row>
    <row r="38" spans="1:32" x14ac:dyDescent="0.15">
      <c r="A38">
        <v>21400011</v>
      </c>
      <c r="B38" s="1" t="s">
        <v>171</v>
      </c>
      <c r="C38" s="1"/>
      <c r="D38" s="22">
        <f t="shared" si="32"/>
        <v>4</v>
      </c>
      <c r="E38" s="1">
        <v>4</v>
      </c>
      <c r="F38" s="1">
        <f t="shared" ref="F38" si="34">D38*50+50</f>
        <v>250</v>
      </c>
      <c r="G38" s="7">
        <v>0</v>
      </c>
      <c r="H38" s="7">
        <v>5</v>
      </c>
      <c r="I38" s="23">
        <v>3</v>
      </c>
      <c r="J38" s="7">
        <v>0</v>
      </c>
      <c r="K38" s="7">
        <v>0</v>
      </c>
      <c r="L38" s="7">
        <v>0</v>
      </c>
      <c r="M38" s="7">
        <v>2</v>
      </c>
      <c r="N38" s="7">
        <v>0</v>
      </c>
      <c r="O38" s="7">
        <v>0</v>
      </c>
      <c r="P38" s="24">
        <f t="shared" si="33"/>
        <v>30</v>
      </c>
      <c r="Q38" s="7"/>
      <c r="R38" s="7"/>
      <c r="S38" s="12" t="s">
        <v>101</v>
      </c>
      <c r="T38">
        <v>10</v>
      </c>
      <c r="Y38">
        <v>0</v>
      </c>
      <c r="Z38">
        <f>IF(ISBLANK(AA38),0, LOOKUP(AA38,[1]Skill!$A:$A,[1]Skill!$Y:$Y)*AB38/100)</f>
        <v>0</v>
      </c>
      <c r="AC38" s="12"/>
      <c r="AD38" s="12" t="s">
        <v>34</v>
      </c>
      <c r="AE38" s="12" t="s">
        <v>34</v>
      </c>
      <c r="AF38" s="2" t="s">
        <v>170</v>
      </c>
    </row>
    <row r="39" spans="1:32" x14ac:dyDescent="0.15">
      <c r="A39">
        <v>21500001</v>
      </c>
      <c r="B39" s="1" t="s">
        <v>80</v>
      </c>
      <c r="C39" s="1"/>
      <c r="D39" s="22">
        <f t="shared" ref="D39" si="35">IF(P39&gt;=23,4,IF(AND(P39&gt;=18,P39&lt;23),3,IF(AND(P39&gt;=13,P39&lt;18),2,IF(AND(P39&gt;=8,P39&lt;13),1,0))))</f>
        <v>1</v>
      </c>
      <c r="E39" s="1">
        <v>5</v>
      </c>
      <c r="F39" s="1">
        <f t="shared" si="1"/>
        <v>100</v>
      </c>
      <c r="G39" s="7">
        <v>0</v>
      </c>
      <c r="H39" s="7">
        <v>0</v>
      </c>
      <c r="I39" s="23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24">
        <f t="shared" ref="P39" si="36">G39+H39+ SUM(I39:O39)*5+Y39+Z39</f>
        <v>10</v>
      </c>
      <c r="Q39" s="7">
        <v>5</v>
      </c>
      <c r="R39" s="7"/>
      <c r="S39" s="12" t="s">
        <v>78</v>
      </c>
      <c r="T39">
        <v>10</v>
      </c>
      <c r="Y39">
        <v>10</v>
      </c>
      <c r="Z39">
        <f>IF(ISBLANK(AA39),0, LOOKUP(AA39,[1]Skill!$A:$A,[1]Skill!$Y:$Y)*AB39/100)</f>
        <v>0</v>
      </c>
      <c r="AC39" s="12"/>
      <c r="AD39" s="12" t="s">
        <v>34</v>
      </c>
      <c r="AE39" s="12" t="s">
        <v>34</v>
      </c>
      <c r="AF39" s="2" t="s">
        <v>81</v>
      </c>
    </row>
    <row r="40" spans="1:32" x14ac:dyDescent="0.15">
      <c r="A40">
        <v>21500002</v>
      </c>
      <c r="B40" s="1" t="s">
        <v>139</v>
      </c>
      <c r="C40" s="1"/>
      <c r="D40" s="22">
        <f t="shared" ref="D40:D41" si="37">IF(P40&gt;=23,4,IF(AND(P40&gt;=18,P40&lt;23),3,IF(AND(P40&gt;=13,P40&lt;18),2,IF(AND(P40&gt;=8,P40&lt;13),1,0))))</f>
        <v>1</v>
      </c>
      <c r="E40" s="1">
        <v>5</v>
      </c>
      <c r="F40" s="1">
        <f t="shared" si="1"/>
        <v>100</v>
      </c>
      <c r="G40" s="7">
        <v>0</v>
      </c>
      <c r="H40" s="7">
        <v>0</v>
      </c>
      <c r="I40" s="23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24">
        <f t="shared" ref="P40:P41" si="38">G40+H40+ SUM(I40:O40)*5+Y40+Z40</f>
        <v>10</v>
      </c>
      <c r="Q40" s="7"/>
      <c r="R40" s="7"/>
      <c r="S40" s="12" t="s">
        <v>138</v>
      </c>
      <c r="T40">
        <v>10</v>
      </c>
      <c r="Y40">
        <v>5</v>
      </c>
      <c r="Z40">
        <f>IF(ISBLANK(AA40),0, LOOKUP(AA40,[1]Skill!$A:$A,[1]Skill!$Y:$Y)*AB40/100)</f>
        <v>0</v>
      </c>
      <c r="AC40" s="12"/>
      <c r="AD40" s="12" t="s">
        <v>34</v>
      </c>
      <c r="AE40" s="12" t="s">
        <v>34</v>
      </c>
      <c r="AF40" s="2" t="s">
        <v>137</v>
      </c>
    </row>
    <row r="41" spans="1:32" x14ac:dyDescent="0.15">
      <c r="A41">
        <v>21500003</v>
      </c>
      <c r="B41" s="1" t="s">
        <v>143</v>
      </c>
      <c r="C41" s="1"/>
      <c r="D41" s="22">
        <f t="shared" si="37"/>
        <v>1</v>
      </c>
      <c r="E41" s="1">
        <v>5</v>
      </c>
      <c r="F41" s="1">
        <f t="shared" si="1"/>
        <v>100</v>
      </c>
      <c r="G41" s="7">
        <v>0</v>
      </c>
      <c r="H41" s="7">
        <v>0</v>
      </c>
      <c r="I41" s="23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>
        <v>0</v>
      </c>
      <c r="P41" s="24">
        <f t="shared" si="38"/>
        <v>11</v>
      </c>
      <c r="Q41" s="7">
        <v>6</v>
      </c>
      <c r="R41" s="7"/>
      <c r="S41" s="12" t="s">
        <v>144</v>
      </c>
      <c r="T41">
        <v>10</v>
      </c>
      <c r="Y41">
        <v>6</v>
      </c>
      <c r="Z41">
        <f>IF(ISBLANK(AA41),0, LOOKUP(AA41,[1]Skill!$A:$A,[1]Skill!$Y:$Y)*AB41/100)</f>
        <v>0</v>
      </c>
      <c r="AC41" s="12"/>
      <c r="AD41" s="12" t="s">
        <v>34</v>
      </c>
      <c r="AE41" s="12" t="s">
        <v>34</v>
      </c>
      <c r="AF41" s="2" t="s">
        <v>142</v>
      </c>
    </row>
    <row r="42" spans="1:32" x14ac:dyDescent="0.15">
      <c r="A42">
        <v>21500004</v>
      </c>
      <c r="B42" s="1" t="s">
        <v>146</v>
      </c>
      <c r="C42" s="1"/>
      <c r="D42" s="22">
        <f t="shared" ref="D42:D43" si="39">IF(P42&gt;=23,4,IF(AND(P42&gt;=18,P42&lt;23),3,IF(AND(P42&gt;=13,P42&lt;18),2,IF(AND(P42&gt;=8,P42&lt;13),1,0))))</f>
        <v>1</v>
      </c>
      <c r="E42" s="1">
        <v>5</v>
      </c>
      <c r="F42" s="1">
        <f t="shared" si="1"/>
        <v>100</v>
      </c>
      <c r="G42" s="7">
        <v>0</v>
      </c>
      <c r="H42" s="7">
        <v>4</v>
      </c>
      <c r="I42" s="23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24">
        <f t="shared" ref="P42:P43" si="40">G42+H42+ SUM(I42:O42)*5+Y42+Z42</f>
        <v>8</v>
      </c>
      <c r="Q42" s="7"/>
      <c r="R42" s="7"/>
      <c r="S42" s="12" t="s">
        <v>78</v>
      </c>
      <c r="T42">
        <v>10</v>
      </c>
      <c r="Y42">
        <v>0</v>
      </c>
      <c r="Z42">
        <f>IF(ISBLANK(AA42),0, LOOKUP(AA42,[1]Skill!$A:$A,[1]Skill!$Y:$Y)*AB42/100)</f>
        <v>4</v>
      </c>
      <c r="AA42">
        <v>55990108</v>
      </c>
      <c r="AB42">
        <v>100</v>
      </c>
      <c r="AC42" s="12"/>
      <c r="AD42" s="12" t="s">
        <v>34</v>
      </c>
      <c r="AE42" s="12" t="s">
        <v>34</v>
      </c>
      <c r="AF42" s="2" t="s">
        <v>145</v>
      </c>
    </row>
    <row r="43" spans="1:32" x14ac:dyDescent="0.15">
      <c r="A43">
        <v>21500005</v>
      </c>
      <c r="B43" s="1" t="s">
        <v>149</v>
      </c>
      <c r="C43" s="1"/>
      <c r="D43" s="22">
        <f t="shared" si="39"/>
        <v>2</v>
      </c>
      <c r="E43" s="1">
        <v>5</v>
      </c>
      <c r="F43" s="1">
        <f t="shared" si="1"/>
        <v>150</v>
      </c>
      <c r="G43" s="7">
        <v>0</v>
      </c>
      <c r="H43" s="7">
        <v>0</v>
      </c>
      <c r="I43" s="23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1</v>
      </c>
      <c r="P43" s="24">
        <f t="shared" si="40"/>
        <v>15</v>
      </c>
      <c r="Q43" s="7"/>
      <c r="R43" s="7"/>
      <c r="S43" s="12" t="s">
        <v>148</v>
      </c>
      <c r="T43">
        <v>10</v>
      </c>
      <c r="Y43">
        <v>10</v>
      </c>
      <c r="Z43">
        <f>IF(ISBLANK(AA43),0, LOOKUP(AA43,[1]Skill!$A:$A,[1]Skill!$Y:$Y)*AB43/100)</f>
        <v>0</v>
      </c>
      <c r="AC43" s="12"/>
      <c r="AD43" s="12" t="s">
        <v>34</v>
      </c>
      <c r="AE43" s="12" t="s">
        <v>34</v>
      </c>
      <c r="AF43" s="2" t="s">
        <v>147</v>
      </c>
    </row>
    <row r="44" spans="1:32" x14ac:dyDescent="0.15">
      <c r="A44">
        <v>21500006</v>
      </c>
      <c r="B44" s="1" t="s">
        <v>151</v>
      </c>
      <c r="C44" s="1"/>
      <c r="D44" s="22">
        <f t="shared" ref="D44:D45" si="41">IF(P44&gt;=23,4,IF(AND(P44&gt;=18,P44&lt;23),3,IF(AND(P44&gt;=13,P44&lt;18),2,IF(AND(P44&gt;=8,P44&lt;13),1,0))))</f>
        <v>2</v>
      </c>
      <c r="E44" s="1">
        <v>5</v>
      </c>
      <c r="F44" s="1">
        <f t="shared" si="1"/>
        <v>150</v>
      </c>
      <c r="G44" s="7">
        <v>0</v>
      </c>
      <c r="H44" s="7">
        <v>0</v>
      </c>
      <c r="I44" s="23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24">
        <f t="shared" ref="P44:P45" si="42">G44+H44+ SUM(I44:O44)*5+Y44+Z44</f>
        <v>15</v>
      </c>
      <c r="Q44" s="7"/>
      <c r="R44" s="7"/>
      <c r="S44" s="12" t="s">
        <v>78</v>
      </c>
      <c r="T44">
        <v>10</v>
      </c>
      <c r="Y44">
        <v>0</v>
      </c>
      <c r="Z44">
        <f>IF(ISBLANK(AA44),0, LOOKUP(AA44,[1]Skill!$A:$A,[1]Skill!$Y:$Y)*AB44/100)</f>
        <v>15</v>
      </c>
      <c r="AA44">
        <v>55990109</v>
      </c>
      <c r="AB44">
        <v>100</v>
      </c>
      <c r="AC44" s="12"/>
      <c r="AD44" s="12" t="s">
        <v>34</v>
      </c>
      <c r="AE44" s="12" t="s">
        <v>34</v>
      </c>
      <c r="AF44" s="2" t="s">
        <v>150</v>
      </c>
    </row>
    <row r="45" spans="1:32" x14ac:dyDescent="0.15">
      <c r="A45">
        <v>21500007</v>
      </c>
      <c r="B45" s="1" t="s">
        <v>176</v>
      </c>
      <c r="C45" s="1"/>
      <c r="D45" s="22">
        <f t="shared" si="41"/>
        <v>1</v>
      </c>
      <c r="E45" s="1">
        <v>5</v>
      </c>
      <c r="F45" s="1">
        <f t="shared" ref="F45:F46" si="43">D45*50+50</f>
        <v>100</v>
      </c>
      <c r="G45" s="7">
        <v>0</v>
      </c>
      <c r="H45" s="7">
        <v>0</v>
      </c>
      <c r="I45" s="23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24">
        <f t="shared" si="42"/>
        <v>8</v>
      </c>
      <c r="Q45" s="7"/>
      <c r="R45" s="7"/>
      <c r="S45" s="12" t="s">
        <v>175</v>
      </c>
      <c r="T45">
        <v>10</v>
      </c>
      <c r="Y45">
        <v>8</v>
      </c>
      <c r="Z45">
        <f>IF(ISBLANK(AA45),0, LOOKUP(AA45,[1]Skill!$A:$A,[1]Skill!$Y:$Y)*AB45/100)</f>
        <v>0</v>
      </c>
      <c r="AC45" s="12"/>
      <c r="AD45" s="12" t="s">
        <v>34</v>
      </c>
      <c r="AE45" s="12" t="s">
        <v>34</v>
      </c>
      <c r="AF45" s="2" t="s">
        <v>174</v>
      </c>
    </row>
    <row r="46" spans="1:32" x14ac:dyDescent="0.15">
      <c r="A46">
        <v>21500008</v>
      </c>
      <c r="B46" s="1" t="s">
        <v>181</v>
      </c>
      <c r="C46" s="1"/>
      <c r="D46" s="22">
        <f t="shared" ref="D46" si="44">IF(P46&gt;=23,4,IF(AND(P46&gt;=18,P46&lt;23),3,IF(AND(P46&gt;=13,P46&lt;18),2,IF(AND(P46&gt;=8,P46&lt;13),1,0))))</f>
        <v>4</v>
      </c>
      <c r="E46" s="1">
        <v>5</v>
      </c>
      <c r="F46" s="1">
        <f t="shared" si="43"/>
        <v>250</v>
      </c>
      <c r="G46" s="7">
        <v>0</v>
      </c>
      <c r="H46" s="7">
        <v>0</v>
      </c>
      <c r="I46" s="23">
        <v>0</v>
      </c>
      <c r="J46" s="7">
        <v>0</v>
      </c>
      <c r="K46" s="7">
        <v>0</v>
      </c>
      <c r="L46" s="7">
        <v>3</v>
      </c>
      <c r="M46" s="7">
        <v>0</v>
      </c>
      <c r="N46" s="7">
        <v>0</v>
      </c>
      <c r="O46" s="7">
        <v>0</v>
      </c>
      <c r="P46" s="24">
        <f t="shared" ref="P46" si="45">G46+H46+ SUM(I46:O46)*5+Y46+Z46</f>
        <v>25</v>
      </c>
      <c r="Q46" s="7"/>
      <c r="R46" s="7"/>
      <c r="S46" s="12" t="s">
        <v>115</v>
      </c>
      <c r="T46">
        <v>10</v>
      </c>
      <c r="Y46">
        <v>0</v>
      </c>
      <c r="Z46">
        <f>IF(ISBLANK(AA46),0, LOOKUP(AA46,[1]Skill!$A:$A,[1]Skill!$Y:$Y)*AB46/100)</f>
        <v>10</v>
      </c>
      <c r="AA46">
        <v>55110003</v>
      </c>
      <c r="AB46">
        <v>40</v>
      </c>
      <c r="AC46" s="12"/>
      <c r="AD46" s="12" t="s">
        <v>34</v>
      </c>
      <c r="AE46" s="12" t="s">
        <v>34</v>
      </c>
      <c r="AF46" s="2" t="s">
        <v>180</v>
      </c>
    </row>
  </sheetData>
  <phoneticPr fontId="18" type="noConversion"/>
  <conditionalFormatting sqref="D4:D46">
    <cfRule type="cellIs" dxfId="4" priority="1" operator="greaterThanOrEqual">
      <formula>5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C6" sqref="C6"/>
    </sheetView>
  </sheetViews>
  <sheetFormatPr defaultRowHeight="13.5" x14ac:dyDescent="0.15"/>
  <cols>
    <col min="1" max="1" width="11.25" bestFit="1" customWidth="1"/>
    <col min="2" max="2" width="9.75" bestFit="1" customWidth="1"/>
    <col min="3" max="3" width="2.875" customWidth="1"/>
    <col min="4" max="4" width="5.75" bestFit="1" customWidth="1"/>
    <col min="5" max="5" width="2.875" bestFit="1" customWidth="1"/>
    <col min="6" max="6" width="5.75" bestFit="1" customWidth="1"/>
  </cols>
  <sheetData>
    <row r="3" spans="1:4" x14ac:dyDescent="0.15">
      <c r="B3" s="11" t="s">
        <v>20</v>
      </c>
    </row>
    <row r="4" spans="1:4" x14ac:dyDescent="0.15">
      <c r="B4">
        <v>0</v>
      </c>
      <c r="C4">
        <v>1</v>
      </c>
      <c r="D4" t="s">
        <v>21</v>
      </c>
    </row>
    <row r="5" spans="1:4" x14ac:dyDescent="0.15">
      <c r="A5" t="s">
        <v>22</v>
      </c>
      <c r="B5" s="10">
        <v>5</v>
      </c>
      <c r="C5" s="10">
        <v>1</v>
      </c>
      <c r="D5" s="10">
        <v>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2017-06-02T11:55:59Z</dcterms:modified>
</cp:coreProperties>
</file>