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71027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<sst xmlns="http://schemas.openxmlformats.org/spreadsheetml/2006/main" count="1393" uniqueCount="939">
  <si>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</si>
  <si>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</si>
  <si>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</si>
  <si>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</si>
  <si>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</si>
  <si>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</si>
  <si>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</si>
  <si>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</si>
  <si>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</si>
  <si>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</si>
  <si>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</si>
  <si>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</si>
  <si>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</si>
  <si>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</si>
  <si>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</si>
  <si>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</si>
  <si>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</si>
  <si>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</si>
  <si>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</si>
  <si>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</si>
  <si>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</si>
  <si>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</si>
  <si>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</si>
  <si>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</si>
  <si>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</si>
  <si>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</si>
  <si>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</si>
  <si>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</si>
  <si>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</si>
  <si>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</si>
  <si>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</si>
  <si>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</si>
  <si>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</si>
  <si>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</si>
  <si>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</si>
  <si>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</si>
  <si>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</si>
  <si>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</si>
  <si>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</si>
  <si>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</si>
  <si>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</si>
  <si>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</si>
  <si>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</si>
  <si>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</si>
  <si>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</si>
  <si>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</si>
  <si>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</si>
  <si>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</si>
  <si>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</si>
  <si>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</si>
  <si>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</si>
  <si>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</si>
  <si>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</si>
  <si>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</si>
  <si>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</si>
  <si>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</si>
  <si>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</si>
  <si>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</si>
  <si>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</si>
  <si>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</si>
  <si>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</si>
  <si>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</si>
  <si>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</si>
  <si>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</si>
  <si>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</si>
  <si>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</si>
  <si>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</si>
  <si>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</si>
  <si>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</si>
  <si>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</si>
  <si>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</si>
  <si>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</si>
  <si>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</si>
  <si>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</si>
  <si>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</si>
  <si>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</si>
  <si>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</si>
  <si>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</si>
  <si>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</si>
  <si>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</si>
  <si>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</si>
  <si>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</si>
  <si>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</si>
  <si>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</si>
  <si>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</si>
  <si>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</si>
  <si>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</si>
  <si>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</si>
  <si>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</si>
  <si>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</si>
  <si>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</si>
  <si>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</si>
  <si>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</si>
  <si>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</si>
  <si>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</si>
  <si>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</si>
  <si>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</si>
  <si>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</si>
  <si>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</si>
  <si>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</si>
  <si>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</si>
  <si>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</si>
  <si>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</si>
  <si>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</si>
  <si>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</si>
  <si>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</si>
  <si>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</si>
  <si>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</si>
  <si>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</si>
  <si>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</si>
  <si>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</si>
  <si>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</si>
  <si>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</si>
  <si>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</si>
  <si>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</si>
  <si>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</si>
  <si>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</si>
  <si>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</si>
  <si>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</si>
  <si>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</si>
  <si>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</si>
  <si>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</si>
  <si>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</si>
  <si>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</si>
  <si>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</si>
  <si>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</si>
  <si>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</si>
  <si>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</si>
  <si>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</si>
  <si>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</si>
  <si>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</si>
  <si>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</si>
  <si>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</si>
  <si>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</si>
  <si>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</si>
  <si>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</si>
  <si>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</si>
  <si>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</si>
  <si>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</si>
  <si>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</si>
  <si>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</si>
  <si>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</si>
  <si>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</si>
  <si>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</si>
  <si>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</si>
  <si>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</si>
  <si>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</si>
  <si>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</si>
  <si>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</si>
  <si>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</si>
  <si>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</si>
  <si>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</si>
  <si>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</si>
  <si>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</si>
  <si>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</si>
  <si>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</si>
  <si>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</si>
  <si>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</si>
  <si>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</si>
  <si>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</si>
  <si>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</si>
  <si>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</si>
  <si>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</si>
  <si>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</si>
  <si>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</si>
  <si>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</si>
  <si>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</si>
  <si>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</si>
  <si>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</si>
  <si>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</si>
  <si>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</si>
  <si>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</si>
  <si>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</si>
  <si>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</si>
  <si>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</si>
  <si>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</si>
  <si>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</si>
  <si>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</si>
  <si>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</si>
  <si>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</si>
  <si>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</si>
  <si>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</si>
  <si>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</si>
  <si>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</si>
  <si>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</si>
  <si>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</si>
  <si>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</si>
  <si>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</si>
  <si>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</si>
  <si>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</si>
  <si>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</si>
  <si>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</si>
  <si>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</si>
  <si>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</si>
  <si>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</si>
  <si>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</si>
  <si>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</si>
  <si>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</si>
  <si>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</si>
  <si>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</si>
  <si>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</si>
  <si>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</si>
  <si>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</si>
  <si>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</si>
  <si>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</si>
  <si>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</si>
  <si>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</si>
  <si>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</si>
  <si>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</si>
  <si>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</si>
  <si>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</si>
  <si>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</si>
  <si>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</si>
  <si>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</si>
  <si>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</si>
  <si>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</si>
  <si>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</si>
  <si>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</si>
  <si>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</si>
  <si>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</si>
  <si>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</si>
  <si>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</si>
  <si>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</si>
  <si>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</si>
  <si>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</si>
  <si>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</si>
  <si>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</si>
  <si>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</si>
  <si>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</si>
  <si>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</si>
  <si>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</si>
  <si>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</si>
  <si>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</si>
  <si>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</si>
  <si>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</si>
  <si>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</si>
  <si>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</si>
  <si>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</si>
  <si>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</si>
  <si>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</si>
  <si>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</si>
  <si>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</si>
  <si>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</si>
  <si>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</si>
  <si>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</si>
  <si>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</si>
  <si>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</si>
  <si>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</si>
  <si>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</si>
  <si>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</si>
  <si>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</si>
  <si>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</si>
  <si>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</si>
  <si>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</si>
  <si>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</si>
  <si>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</si>
  <si>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</si>
  <si>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</si>
  <si>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</si>
  <si>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</si>
  <si>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</si>
  <si>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</si>
  <si>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</si>
  <si>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</si>
  <si>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</si>
  <si>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</si>
  <si>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</si>
  <si>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</si>
  <si>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</si>
  <si>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</si>
  <si>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</si>
  <si>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</si>
  <si>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</si>
  <si>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</si>
  <si>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</si>
  <si>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</si>
  <si>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</si>
  <si>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</si>
  <si>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</si>
  <si>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</si>
  <si>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</si>
  <si>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</si>
  <si>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</si>
  <si>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</si>
  <si>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</si>
  <si>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</si>
  <si>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</si>
  <si>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</si>
  <si>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</si>
  <si>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</si>
  <si>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</si>
  <si>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</si>
  <si>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</si>
  <si>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</si>
  <si>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</si>
  <si>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</si>
  <si>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</si>
  <si>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</si>
  <si>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</si>
  <si>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</si>
  <si>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</si>
  <si>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</si>
  <si>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</si>
  <si>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</si>
  <si>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</si>
  <si>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</si>
  <si>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</si>
  <si>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</si>
  <si>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</si>
  <si>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</si>
  <si>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</si>
  <si>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</si>
  <si>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</si>
  <si>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</si>
  <si>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</si>
  <si>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</si>
  <si>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</si>
  <si>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</si>
  <si>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</si>
  <si>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</si>
  <si>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</si>
  <si>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</si>
  <si>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</si>
  <si>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</si>
  <si>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</si>
  <si>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</si>
  <si>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</si>
  <si>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</si>
  <si>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</si>
  <si>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</si>
  <si>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</si>
  <si>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</si>
  <si>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</si>
  <si>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</si>
  <si>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</si>
  <si>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</si>
  <si>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</si>
  <si>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</si>
  <si>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</si>
  <si>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</si>
  <si>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</si>
  <si>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</si>
  <si>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</si>
  <si>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</si>
  <si>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</si>
  <si>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</si>
  <si>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</si>
  <si>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</si>
  <si>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</si>
  <si>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</si>
  <si>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</si>
  <si>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</si>
  <si>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</si>
  <si>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</si>
  <si>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</si>
  <si>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</si>
  <si>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</si>
  <si>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</si>
  <si>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</si>
  <si>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</si>
  <si>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</si>
  <si>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</si>
  <si>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</si>
  <si>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</si>
  <si>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</si>
  <si>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</si>
  <si>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</si>
  <si>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</si>
  <si>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</si>
  <si>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</si>
  <si>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</si>
  <si>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</si>
  <si>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</si>
  <si>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</si>
  <si>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</si>
  <si>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</si>
  <si>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</si>
  <si>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</si>
  <si>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</si>
  <si>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</si>
  <si>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</si>
  <si>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</si>
  <si>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</si>
  <si>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</si>
  <si>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</si>
  <si>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</si>
  <si>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</si>
  <si>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</si>
  <si>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</si>
  <si>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</si>
  <si>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</si>
  <si>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</si>
  <si>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</si>
  <si>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</si>
  <si>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</si>
  <si>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</si>
  <si>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</si>
  <si>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</si>
  <si>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</si>
  <si>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</si>
  <si>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</si>
  <si>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</si>
  <si>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</si>
  <si>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</si>
  <si>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</si>
  <si>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</si>
  <si>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</si>
  <si>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</si>
  <si>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</si>
  <si>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</si>
  <si>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</si>
  <si>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</si>
  <si>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</si>
  <si>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</si>
  <si>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</si>
  <si>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</si>
  <si>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</si>
  <si>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</si>
  <si>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</si>
  <si>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</si>
  <si>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</si>
  <si>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</si>
  <si>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</si>
  <si>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</si>
  <si>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</si>
  <si>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</si>
  <si>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</si>
  <si>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</si>
  <si>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</si>
  <si>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</si>
  <si>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</si>
  <si>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</si>
  <si>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</si>
  <si>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</si>
  <si>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</si>
  <si>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</si>
  <si>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</si>
  <si>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</si>
  <si>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</si>
  <si>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</si>
  <si>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</si>
  <si>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</si>
  <si>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</si>
  <si>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</si>
  <si>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</si>
  <si>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</si>
  <si>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</si>
  <si>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</si>
  <si>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</si>
  <si>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</si>
  <si>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</si>
  <si>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</si>
  <si>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</si>
  <si>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</si>
  <si>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</si>
  <si>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</si>
  <si>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</si>
  <si>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</si>
  <si>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</si>
  <si>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</si>
  <si>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</si>
  <si>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</si>
  <si>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</si>
  <si>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</si>
  <si>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</si>
  <si>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</si>
  <si>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</si>
  <si>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</si>
  <si>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</si>
  <si>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</si>
  <si>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</si>
  <si>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</si>
  <si>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</si>
  <si>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</si>
  <si>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</si>
  <si>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</si>
  <si>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</si>
  <si>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</si>
  <si>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</si>
  <si>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</si>
  <si>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</si>
  <si>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</si>
  <si>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</si>
  <si>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</si>
  <si>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</si>
  <si>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</si>
  <si>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</si>
  <si>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</si>
  <si>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</si>
  <si>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</si>
  <si>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</si>
  <si>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</si>
  <si>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</si>
  <si>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</si>
  <si>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</si>
  <si>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</si>
  <si>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</si>
  <si>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</si>
  <si>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</si>
  <si>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</si>
  <si>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</si>
  <si>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</si>
  <si>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</si>
  <si>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</si>
  <si>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</si>
  <si>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</si>
  <si>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</si>
  <si>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</si>
  <si>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</si>
  <si>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</si>
  <si>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</si>
  <si>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</si>
  <si>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</si>
  <si>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</si>
  <si>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</si>
  <si>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</si>
  <si>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</si>
  <si>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</si>
  <si>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</si>
  <si>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</si>
  <si>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</si>
  <si>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</si>
  <si>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</si>
  <si>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</si>
  <si>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</si>
  <si>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</si>
  <si>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</si>
  <si>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</si>
  <si>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</si>
  <si>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</si>
  <si>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</si>
  <si>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</si>
  <si>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</si>
  <si>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</si>
  <si>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</si>
  <si>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</si>
  <si>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</si>
  <si>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</si>
  <si>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</si>
  <si>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</si>
  <si>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</si>
  <si>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</si>
  <si>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</si>
  <si>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</si>
  <si>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</si>
  <si>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</si>
  <si>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</si>
  <si>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</si>
  <si>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</si>
  <si>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</si>
  <si>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</si>
  <si>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</si>
  <si>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</si>
  <si>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</si>
  <si>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</si>
  <si>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</si>
  <si>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</si>
  <si>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</si>
  <si>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</si>
  <si>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</si>
  <si>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</si>
  <si>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</si>
  <si>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</si>
  <si>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</si>
  <si>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</si>
  <si>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</si>
  <si>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</si>
  <si>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</si>
  <si>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</si>
  <si>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</si>
  <si>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</si>
  <si>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</si>
  <si>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</si>
  <si>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</si>
  <si>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</si>
  <si>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</si>
  <si>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</si>
  <si>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</si>
  <si>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</si>
  <si>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</si>
  <si>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</si>
  <si>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</si>
  <si>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</si>
  <si>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</si>
  <si>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</si>
  <si>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</si>
  <si>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</si>
  <si>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</si>
  <si>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</si>
  <si>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</si>
  <si>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</si>
  <si>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</si>
  <si>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</si>
  <si>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</si>
  <si>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</si>
  <si>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</si>
  <si>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</si>
  <si>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</si>
  <si>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</si>
  <si>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</si>
  <si>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</si>
  <si>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</si>
  <si>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</si>
  <si>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</si>
  <si>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</si>
  <si>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</si>
  <si>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</si>
  <si>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</si>
  <si>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</si>
  <si>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</si>
  <si>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</si>
  <si>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</si>
  <si>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</si>
  <si>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</si>
  <si>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</si>
  <si>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</si>
  <si>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</si>
  <si>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</si>
  <si>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</si>
  <si>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</si>
  <si>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</si>
  <si>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</si>
  <si>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</si>
  <si>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</si>
  <si>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</si>
  <si>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</si>
  <si>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</si>
  <si>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</si>
  <si>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</si>
  <si>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</si>
  <si>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</si>
  <si>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</si>
  <si>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</si>
  <si>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</si>
  <si>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</si>
  <si>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</si>
  <si>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</si>
  <si>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</si>
  <si>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</si>
  <si>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</si>
  <si>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</si>
  <si>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</si>
  <si>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</si>
  <si>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</si>
  <si>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</si>
  <si>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</si>
  <si>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</si>
  <si>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</si>
  <si>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</si>
  <si>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</si>
  <si>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</si>
  <si>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</si>
  <si>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</si>
  <si>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</si>
  <si>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</si>
  <si>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</si>
  <si>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</si>
  <si>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</si>
  <si>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</si>
  <si>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</si>
  <si>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</si>
  <si>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</si>
  <si>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</si>
  <si>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</si>
  <si>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</si>
  <si>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</si>
  <si>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</si>
  <si>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</si>
  <si>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</si>
  <si>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</si>
  <si>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</si>
  <si>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</si>
  <si>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</si>
  <si>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</si>
  <si>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</si>
  <si>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</si>
  <si>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</si>
  <si>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</si>
  <si>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</si>
  <si>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</si>
  <si>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</si>
  <si>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</si>
  <si>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</si>
  <si>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</si>
  <si>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</si>
  <si>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</si>
  <si>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</si>
  <si>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</si>
  <si>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</si>
  <si>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</si>
  <si>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</si>
  <si>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</si>
  <si>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</si>
  <si>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</si>
  <si>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</si>
  <si>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</si>
  <si>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</si>
  <si>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</si>
  <si>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</si>
  <si>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</si>
  <si>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</si>
  <si>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</si>
  <si>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</si>
  <si>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</si>
  <si>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</si>
  <si>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</si>
  <si>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</si>
  <si>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</si>
  <si>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</si>
  <si>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</si>
  <si>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</si>
  <si>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</si>
  <si>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</si>
  <si>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</si>
  <si>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</si>
  <si>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</si>
  <si>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</si>
  <si>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</si>
  <si>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</si>
  <si>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</si>
  <si>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</si>
  <si>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</si>
  <si>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</si>
  <si>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</si>
  <si>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</si>
  <si>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</si>
  <si>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</si>
  <si>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</si>
  <si>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</si>
  <si>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</si>
  <si>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</si>
  <si>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</si>
  <si>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</si>
  <si>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</si>
  <si>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</si>
  <si>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</si>
  <si>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</si>
  <si>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</si>
  <si>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</si>
  <si>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</si>
  <si>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</si>
  <si>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</si>
  <si>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</si>
  <si>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</si>
  <si>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</si>
  <si>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</si>
  <si>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</si>
  <si>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</si>
  <si>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</si>
  <si>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</si>
  <si>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</si>
  <si>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</si>
  <si>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</si>
  <si>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</si>
  <si>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</si>
  <si>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</si>
  <si>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</si>
  <si>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</si>
  <si>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</si>
  <si>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</si>
  <si>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</si>
  <si>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</si>
  <si>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</si>
  <si>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</si>
  <si>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</si>
  <si>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</si>
  <si>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</si>
  <si>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</si>
  <si>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</si>
  <si>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</si>
  <si>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</si>
  <si>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</si>
  <si>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</si>
  <si>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</si>
  <si>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</si>
  <si>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</si>
  <si>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</si>
  <si>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</si>
  <si>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</si>
  <si>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</si>
  <si>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</si>
  <si>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</si>
  <si>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</si>
  <si>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</si>
  <si>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</si>
  <si>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</si>
  <si>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</si>
  <si>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</si>
  <si>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</si>
  <si>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</si>
  <si>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</si>
  <si>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</si>
  <si>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</si>
  <si>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</si>
  <si>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</si>
  <si>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</si>
  <si>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</si>
  <si>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</si>
  <si>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</si>
  <si>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</si>
  <si>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</si>
  <si>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</si>
  <si>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</si>
  <si>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</si>
  <si>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</si>
  <si>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</si>
  <si>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</si>
  <si>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</si>
  <si>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</si>
  <si>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</si>
  <si>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</si>
  <si>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</si>
  <si>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</si>
  <si>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</si>
  <si>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</si>
  <si>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</si>
  <si>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</si>
  <si>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</si>
  <si>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</si>
  <si>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</si>
  <si>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</si>
  <si>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</si>
  <si>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</si>
  <si>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</si>
  <si>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</si>
  <si>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</si>
  <si>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</si>
  <si>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</si>
  <si>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</si>
  <si>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</si>
  <si>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</si>
  <si>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</si>
  <si>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</si>
  <si>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</si>
  <si>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</si>
  <si>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</si>
  <si>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</si>
  <si>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</si>
  <si>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</si>
  <si>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</si>
  <si>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</si>
  <si>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</si>
  <si>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</si>
  <si>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</si>
  <si>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</si>
  <si>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</si>
  <si>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</si>
  <si>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</si>
  <si>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</si>
  <si>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</si>
  <si>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</si>
  <si>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</si>
  <si>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</si>
  <si>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</si>
  <si>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</si>
  <si>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</si>
  <si>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</si>
  <si>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</si>
  <si>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</si>
  <si>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</si>
  <si>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</si>
  <si>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</si>
  <si>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</si>
  <si>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</si>
  <si>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</si>
  <si>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</si>
  <si>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</si>
  <si>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</si>
  <si>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</si>
  <si>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</si>
  <si>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</si>
  <si>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</si>
  <si>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</si>
  <si>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</si>
  <si>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</si>
  <si>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</si>
  <si>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</si>
  <si>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</si>
  <si>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</si>
  <si>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</si>
  <si>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</si>
  <si>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</si>
  <si>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</si>
  <si>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</si>
  <si>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</si>
  <si>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</si>
  <si>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</si>
  <si>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</si>
  <si>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</si>
  <si>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</si>
  <si>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</si>
  <si>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</si>
  <si>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</si>
  <si>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</si>
  <si>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</si>
  <si>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</si>
  <si>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</si>
  <si>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</si>
  <si>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</si>
  <si>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</si>
  <si>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</si>
  <si>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</si>
  <si>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</si>
  <si>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</si>
  <si>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</si>
  <si>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</si>
  <si>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</si>
  <si>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</si>
  <si>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</si>
  <si>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</si>
  <si>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</si>
  <si>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</si>
  <si>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</si>
  <si>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</si>
  <si>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</si>
  <si>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</si>
  <si>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</si>
  <si>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</si>
  <si>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</si>
  <si>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</si>
  <si>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if(MathTool.GetRandom(100)&lt;s.Rate)p.Action.DiscoverCardRace(null,10,lv,"Add2Cards");else p.Action.DiscoverCardRace(null,10,lv,"Action.AddCard");</t>
  </si>
  <si>
    <t>lv+=(int)s.Help;if(MathTool.GetRandom(100)&lt;s.Rate)lv++;p.Action.DiscoverCardRace(null,8,lv,"Action.AddCard");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</si>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</sst>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2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91" dataDxfId="190" tableBorderDxfId="189">
  <autoFilter ref="A3:AB143"/>
  <sortState ref="A4:AB113">
    <sortCondition ref="A3:A113"/>
  </sortState>
  <tableColumns count="28">
    <tableColumn id="1" name="Id" dataDxfId="188"/>
    <tableColumn id="2" name="Name" dataDxfId="187"/>
    <tableColumn id="20" name="Ename" dataDxfId="186"/>
    <tableColumn id="21" name="Remark" dataDxfId="185"/>
    <tableColumn id="3" name="Star" dataDxfId="184"/>
    <tableColumn id="4" name="Type" dataDxfId="183"/>
    <tableColumn id="5" name="Attr" dataDxfId="182"/>
    <tableColumn id="8" name="Quality" dataDxfId="18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80"/>
    <tableColumn id="9" name="Damage" dataDxfId="179"/>
    <tableColumn id="10" name="Cure" dataDxfId="178"/>
    <tableColumn id="11" name="Time" dataDxfId="177"/>
    <tableColumn id="13" name="Help" dataDxfId="176"/>
    <tableColumn id="16" name="Rate" dataDxfId="175"/>
    <tableColumn id="18" name="Atk" dataDxfId="174"/>
    <tableColumn id="12" name="Modify" dataDxfId="173"/>
    <tableColumn id="27" name="Sum" dataDxfId="172">
      <calculatedColumnFormula>T4-100+P4</calculatedColumnFormula>
    </tableColumn>
    <tableColumn id="6" name="Range" dataDxfId="171"/>
    <tableColumn id="15" name="Target" dataDxfId="170"/>
    <tableColumn id="25" name="Mark" dataDxfId="169"/>
    <tableColumn id="22" name="Effect" dataDxfId="168"/>
    <tableColumn id="24" name="GetDescript" dataDxfId="167"/>
    <tableColumn id="17" name="UnitEffect" dataDxfId="166"/>
    <tableColumn id="28" name="AreaEffect" dataDxfId="165"/>
    <tableColumn id="26" name="JobId" dataDxfId="164"/>
    <tableColumn id="19" name="Icon" dataDxfId="163"/>
    <tableColumn id="14" name="IsSpecial" dataDxfId="162"/>
    <tableColumn id="23" name="IsNew" dataDxfId="1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160" dataDxfId="159" tableBorderDxfId="158">
  <autoFilter ref="A3:AB15"/>
  <sortState ref="A4:X138">
    <sortCondition ref="A3:A138"/>
  </sortState>
  <tableColumns count="28">
    <tableColumn id="1" name="Id" dataDxfId="157"/>
    <tableColumn id="2" name="Name" dataDxfId="156"/>
    <tableColumn id="20" name="Ename" dataDxfId="155"/>
    <tableColumn id="21" name="Remark" dataDxfId="154"/>
    <tableColumn id="3" name="Star" dataDxfId="153"/>
    <tableColumn id="4" name="Type" dataDxfId="152"/>
    <tableColumn id="5" name="Attr" dataDxfId="151"/>
    <tableColumn id="8" name="Quality" dataDxfId="15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9"/>
    <tableColumn id="9" name="Damage" dataDxfId="148"/>
    <tableColumn id="10" name="Cure" dataDxfId="147"/>
    <tableColumn id="11" name="Time" dataDxfId="146"/>
    <tableColumn id="13" name="Help" dataDxfId="145"/>
    <tableColumn id="16" name="Rate" dataDxfId="144"/>
    <tableColumn id="18" name="Atk" dataDxfId="143"/>
    <tableColumn id="12" name="Modify" dataDxfId="142"/>
    <tableColumn id="27" name="Sum" dataDxfId="141">
      <calculatedColumnFormula>T4-100+P4</calculatedColumnFormula>
    </tableColumn>
    <tableColumn id="6" name="Range" dataDxfId="140"/>
    <tableColumn id="15" name="Target" dataDxfId="139"/>
    <tableColumn id="25" name="Mark" dataDxfId="138"/>
    <tableColumn id="22" name="Effect" dataDxfId="137"/>
    <tableColumn id="24" name="GetDescript" dataDxfId="136"/>
    <tableColumn id="17" name="UnitEffect" dataDxfId="135"/>
    <tableColumn id="28" name="AreaEffect" dataDxfId="134"/>
    <tableColumn id="26" name="JobId" dataDxfId="133"/>
    <tableColumn id="19" name="Icon" dataDxfId="132"/>
    <tableColumn id="14" name="IsSpecial" dataDxfId="131"/>
    <tableColumn id="23" name="IsNew" dataDxfId="1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29" tableBorderDxfId="128">
  <autoFilter ref="A3:AB9"/>
  <sortState ref="A4:X138">
    <sortCondition ref="A3:A138"/>
  </sortState>
  <tableColumns count="28">
    <tableColumn id="1" name="Id" dataDxfId="127"/>
    <tableColumn id="2" name="Name" dataDxfId="126"/>
    <tableColumn id="20" name="Ename" dataDxfId="125"/>
    <tableColumn id="21" name="Remark" dataDxfId="124"/>
    <tableColumn id="3" name="Star" dataDxfId="123"/>
    <tableColumn id="4" name="Type" dataDxfId="122"/>
    <tableColumn id="5" name="Attr" dataDxfId="121"/>
    <tableColumn id="8" name="Quality" dataDxfId="1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9"/>
    <tableColumn id="9" name="Damage" dataDxfId="118"/>
    <tableColumn id="10" name="Cure" dataDxfId="117"/>
    <tableColumn id="11" name="Time" dataDxfId="116"/>
    <tableColumn id="13" name="Help" dataDxfId="115"/>
    <tableColumn id="16" name="Rate" dataDxfId="114"/>
    <tableColumn id="18" name="Atk" dataDxfId="113"/>
    <tableColumn id="12" name="Modify" dataDxfId="112"/>
    <tableColumn id="27" name="Sum" dataDxfId="111">
      <calculatedColumnFormula>T4-100+P4</calculatedColumnFormula>
    </tableColumn>
    <tableColumn id="6" name="Range" dataDxfId="110"/>
    <tableColumn id="15" name="Target" dataDxfId="109"/>
    <tableColumn id="25" name="Mark" dataDxfId="108"/>
    <tableColumn id="22" name="Effect" dataDxfId="107"/>
    <tableColumn id="24" name="GetDescript" dataDxfId="106"/>
    <tableColumn id="17" name="UnitEffect" dataDxfId="105"/>
    <tableColumn id="28" name="AreaEffect" dataDxfId="104"/>
    <tableColumn id="26" name="JobId" dataDxfId="103"/>
    <tableColumn id="19" name="Icon" dataDxfId="102"/>
    <tableColumn id="14" name="IsSpecial" dataDxfId="101"/>
    <tableColumn id="23" name="IsNew" dataDxfId="10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D31" activePane="bottomRight" state="frozen"/>
      <selection pane="topRight" activeCell="C1" sqref="C1"/>
      <selection pane="bottomLeft" activeCell="A4" sqref="A4"/>
      <selection pane="bottomRight" activeCell="U12" sqref="U1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322</v>
      </c>
      <c r="K2" s="18" t="s">
        <v>325</v>
      </c>
      <c r="L2" s="18" t="s">
        <v>346</v>
      </c>
      <c r="M2" s="18" t="s">
        <v>346</v>
      </c>
      <c r="N2" s="18" t="s">
        <v>348</v>
      </c>
      <c r="O2" s="18" t="s">
        <v>654</v>
      </c>
      <c r="P2" s="18" t="s">
        <v>330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653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357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453</v>
      </c>
      <c r="T3" s="2" t="s">
        <v>378</v>
      </c>
      <c r="U3" s="6" t="s">
        <v>452</v>
      </c>
      <c r="V3" s="6" t="s">
        <v>557</v>
      </c>
      <c r="W3" s="6" t="s">
        <v>458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612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898</v>
      </c>
      <c r="V4" s="7" t="s">
        <v>768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613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392</v>
      </c>
      <c r="V5" s="7" t="s">
        <v>509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828</v>
      </c>
      <c r="V6" s="7" t="s">
        <v>375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849</v>
      </c>
      <c r="V7" s="7" t="s">
        <v>739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820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460</v>
      </c>
      <c r="T8">
        <v>100</v>
      </c>
      <c r="U8" s="11" t="s">
        <v>850</v>
      </c>
      <c r="V8" s="7" t="s">
        <v>344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478</v>
      </c>
      <c r="V9" s="7" t="s">
        <v>462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468</v>
      </c>
      <c r="V10" s="7" t="s">
        <v>461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469</v>
      </c>
      <c r="V11" s="7" t="s">
        <v>463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470</v>
      </c>
      <c r="V12" s="7" t="s">
        <v>464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471</v>
      </c>
      <c r="V13" s="7" t="s">
        <v>465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472</v>
      </c>
      <c r="V14" s="7" t="s">
        <v>466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473</v>
      </c>
      <c r="V15" s="7" t="s">
        <v>467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368</v>
      </c>
      <c r="C16" s="15" t="s">
        <v>369</v>
      </c>
      <c r="D16" s="25" t="s">
        <v>610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370</v>
      </c>
      <c r="T16">
        <v>100</v>
      </c>
      <c r="U16" s="11" t="s">
        <v>881</v>
      </c>
      <c r="V16" s="7" t="s">
        <v>488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455</v>
      </c>
      <c r="C17" s="1" t="s">
        <v>456</v>
      </c>
      <c r="D17" s="25" t="s">
        <v>821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457</v>
      </c>
      <c r="T17">
        <v>100</v>
      </c>
      <c r="U17" s="11" t="s">
        <v>933</v>
      </c>
      <c r="V17" s="7" t="s">
        <v>479</v>
      </c>
      <c r="W17" s="1" t="s">
        <v>459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663</v>
      </c>
      <c r="V18" s="7" t="s">
        <v>664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610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851</v>
      </c>
      <c r="V19" s="7" t="s">
        <v>333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610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878</v>
      </c>
      <c r="V20" s="7" t="s">
        <v>665</v>
      </c>
      <c r="W20" s="1" t="s">
        <v>608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619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852</v>
      </c>
      <c r="V21" s="7" t="s">
        <v>561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821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589</v>
      </c>
      <c r="T22">
        <v>100</v>
      </c>
      <c r="U22" s="11" t="s">
        <v>934</v>
      </c>
      <c r="V22" s="7" t="s">
        <v>499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821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590</v>
      </c>
      <c r="T23">
        <v>100</v>
      </c>
      <c r="U23" s="11" t="s">
        <v>935</v>
      </c>
      <c r="V23" s="7" t="s">
        <v>497</v>
      </c>
      <c r="W23" s="1" t="s">
        <v>498</v>
      </c>
      <c r="X23" s="1" t="s">
        <v>498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821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591</v>
      </c>
      <c r="T24">
        <v>100</v>
      </c>
      <c r="U24" s="11" t="s">
        <v>936</v>
      </c>
      <c r="V24" s="7" t="s">
        <v>500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524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908</v>
      </c>
      <c r="V25" s="7" t="s">
        <v>707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916</v>
      </c>
      <c r="V26" s="21" t="s">
        <v>387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480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895</v>
      </c>
      <c r="V27" s="7" t="s">
        <v>388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619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853</v>
      </c>
      <c r="V28" s="7" t="s">
        <v>491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615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603</v>
      </c>
      <c r="V29" s="7" t="s">
        <v>489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622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493</v>
      </c>
      <c r="V30" s="7" t="s">
        <v>813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609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494</v>
      </c>
      <c r="V31" s="7" t="s">
        <v>814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620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828</v>
      </c>
      <c r="V32" s="21" t="s">
        <v>341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437</v>
      </c>
      <c r="C33" s="1" t="s">
        <v>438</v>
      </c>
      <c r="D33" s="25" t="s">
        <v>482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924</v>
      </c>
      <c r="V33" s="1" t="s">
        <v>775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439</v>
      </c>
      <c r="C34" s="1" t="s">
        <v>440</v>
      </c>
      <c r="D34" s="25" t="s">
        <v>482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925</v>
      </c>
      <c r="V34" s="1" t="s">
        <v>777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821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829</v>
      </c>
      <c r="V35" s="7" t="s">
        <v>412</v>
      </c>
      <c r="W35" s="1" t="s">
        <v>441</v>
      </c>
      <c r="X35" s="1" t="s">
        <v>441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615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487</v>
      </c>
      <c r="V36" s="7" t="s">
        <v>351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496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909</v>
      </c>
      <c r="V37" s="7" t="s">
        <v>354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821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580</v>
      </c>
      <c r="T38">
        <v>100</v>
      </c>
      <c r="U38" s="11" t="s">
        <v>722</v>
      </c>
      <c r="V38" s="7" t="s">
        <v>581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579</v>
      </c>
      <c r="T39">
        <v>100</v>
      </c>
      <c r="U39" s="11" t="s">
        <v>922</v>
      </c>
      <c r="V39" s="1" t="s">
        <v>577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490</v>
      </c>
      <c r="V40" s="7" t="s">
        <v>492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822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723</v>
      </c>
      <c r="T41">
        <v>100</v>
      </c>
      <c r="U41" s="11" t="s">
        <v>890</v>
      </c>
      <c r="V41" s="7" t="s">
        <v>724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435</v>
      </c>
      <c r="C42" s="1" t="s">
        <v>436</v>
      </c>
      <c r="D42" s="25" t="s">
        <v>484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926</v>
      </c>
      <c r="V42" s="1" t="s">
        <v>776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432</v>
      </c>
      <c r="C43" s="1" t="s">
        <v>236</v>
      </c>
      <c r="D43" s="25" t="s">
        <v>484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927</v>
      </c>
      <c r="V43" s="1" t="s">
        <v>778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879</v>
      </c>
      <c r="D44" s="25" t="s">
        <v>533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910</v>
      </c>
      <c r="V44" s="7" t="s">
        <v>534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821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830</v>
      </c>
      <c r="V45" s="7" t="s">
        <v>558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393</v>
      </c>
      <c r="V46" s="1" t="s">
        <v>510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433</v>
      </c>
      <c r="C47" s="1" t="s">
        <v>239</v>
      </c>
      <c r="D47" s="25" t="s">
        <v>483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928</v>
      </c>
      <c r="V47" s="1" t="s">
        <v>779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592</v>
      </c>
      <c r="T48">
        <v>100</v>
      </c>
      <c r="U48" s="11" t="s">
        <v>911</v>
      </c>
      <c r="V48" s="1" t="s">
        <v>726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821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831</v>
      </c>
      <c r="V49" s="7" t="s">
        <v>553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821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832</v>
      </c>
      <c r="V50" s="7" t="s">
        <v>582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620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596</v>
      </c>
      <c r="T51">
        <v>100</v>
      </c>
      <c r="U51" s="11" t="s">
        <v>828</v>
      </c>
      <c r="V51" s="1" t="s">
        <v>566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821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833</v>
      </c>
      <c r="V52" s="7" t="s">
        <v>563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821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390</v>
      </c>
      <c r="T53">
        <v>95</v>
      </c>
      <c r="U53" s="11" t="s">
        <v>834</v>
      </c>
      <c r="V53" s="7" t="s">
        <v>552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823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854</v>
      </c>
      <c r="V54" s="1" t="s">
        <v>564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573</v>
      </c>
      <c r="C55" s="1" t="s">
        <v>574</v>
      </c>
      <c r="D55" s="25" t="s">
        <v>821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725</v>
      </c>
      <c r="T55">
        <v>95</v>
      </c>
      <c r="U55" s="11" t="s">
        <v>892</v>
      </c>
      <c r="V55" s="7" t="s">
        <v>727</v>
      </c>
      <c r="W55" s="1" t="s">
        <v>576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821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567</v>
      </c>
      <c r="T56">
        <v>100</v>
      </c>
      <c r="U56" s="11" t="s">
        <v>832</v>
      </c>
      <c r="V56" s="7" t="s">
        <v>568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620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835</v>
      </c>
      <c r="V57" s="7" t="s">
        <v>565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899</v>
      </c>
      <c r="V58" s="1" t="s">
        <v>512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394</v>
      </c>
      <c r="V59" s="1" t="s">
        <v>523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397</v>
      </c>
      <c r="T60">
        <v>100</v>
      </c>
      <c r="U60" s="11" t="s">
        <v>874</v>
      </c>
      <c r="V60" s="1" t="s">
        <v>507</v>
      </c>
      <c r="W60" s="1" t="s">
        <v>505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572</v>
      </c>
      <c r="C61" s="1" t="s">
        <v>575</v>
      </c>
      <c r="D61" s="25" t="s">
        <v>409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720</v>
      </c>
      <c r="T61">
        <v>100</v>
      </c>
      <c r="U61" s="11" t="s">
        <v>900</v>
      </c>
      <c r="V61" s="7" t="s">
        <v>733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610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872</v>
      </c>
      <c r="V62" s="7" t="s">
        <v>662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610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912</v>
      </c>
      <c r="V63" s="1" t="s">
        <v>389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615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544</v>
      </c>
      <c r="V64" s="7" t="s">
        <v>352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610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855</v>
      </c>
      <c r="V65" s="7" t="s">
        <v>335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391</v>
      </c>
      <c r="V66" s="7" t="s">
        <v>514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516</v>
      </c>
      <c r="V67" s="1" t="s">
        <v>515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821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836</v>
      </c>
      <c r="V68" s="1" t="s">
        <v>399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485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929</v>
      </c>
      <c r="V69" s="1" t="s">
        <v>780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619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886</v>
      </c>
      <c r="V70" s="7" t="s">
        <v>597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823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856</v>
      </c>
      <c r="V71" s="7" t="s">
        <v>525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610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887</v>
      </c>
      <c r="V72" s="7" t="s">
        <v>661</v>
      </c>
      <c r="W72" s="1" t="s">
        <v>640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610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719</v>
      </c>
      <c r="V73" s="7" t="s">
        <v>526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824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882</v>
      </c>
      <c r="V74" s="7" t="s">
        <v>539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610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883</v>
      </c>
      <c r="V75" s="1" t="s">
        <v>538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824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857</v>
      </c>
      <c r="V76" s="7" t="s">
        <v>486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623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884</v>
      </c>
      <c r="V77" s="7" t="s">
        <v>549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610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858</v>
      </c>
      <c r="V78" s="7" t="s">
        <v>336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859</v>
      </c>
      <c r="V79" s="7" t="s">
        <v>527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610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860</v>
      </c>
      <c r="V80" s="7" t="s">
        <v>337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454</v>
      </c>
      <c r="T81">
        <v>100</v>
      </c>
      <c r="U81" s="39" t="s">
        <v>901</v>
      </c>
      <c r="V81" s="7" t="s">
        <v>668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529</v>
      </c>
      <c r="V82" s="7" t="s">
        <v>528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593</v>
      </c>
      <c r="T83">
        <v>100</v>
      </c>
      <c r="U83" s="11" t="s">
        <v>861</v>
      </c>
      <c r="V83" s="7" t="s">
        <v>559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821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594</v>
      </c>
      <c r="T84">
        <v>100</v>
      </c>
      <c r="U84" s="11" t="s">
        <v>837</v>
      </c>
      <c r="V84" s="7" t="s">
        <v>560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617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794</v>
      </c>
      <c r="V85" s="7" t="s">
        <v>660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821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838</v>
      </c>
      <c r="V86" s="7" t="s">
        <v>532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547</v>
      </c>
      <c r="T87">
        <v>100</v>
      </c>
      <c r="U87" s="11" t="s">
        <v>870</v>
      </c>
      <c r="V87" s="7" t="s">
        <v>548</v>
      </c>
      <c r="W87" s="1" t="s">
        <v>880</v>
      </c>
      <c r="X87" s="1" t="s">
        <v>880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530</v>
      </c>
      <c r="T88">
        <v>100</v>
      </c>
      <c r="U88" s="11" t="s">
        <v>607</v>
      </c>
      <c r="V88" s="7" t="s">
        <v>531</v>
      </c>
      <c r="W88" s="1" t="s">
        <v>880</v>
      </c>
      <c r="X88" s="1" t="s">
        <v>880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795</v>
      </c>
      <c r="V89" s="7" t="s">
        <v>817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595</v>
      </c>
      <c r="T90">
        <v>100</v>
      </c>
      <c r="U90" s="11" t="s">
        <v>862</v>
      </c>
      <c r="V90" s="7" t="s">
        <v>562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821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832</v>
      </c>
      <c r="V91" s="7" t="s">
        <v>338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821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832</v>
      </c>
      <c r="V92" s="7" t="s">
        <v>551</v>
      </c>
      <c r="W92" s="1" t="s">
        <v>451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917</v>
      </c>
      <c r="V93" s="1" t="s">
        <v>353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621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913</v>
      </c>
      <c r="V94" s="7" t="s">
        <v>339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583</v>
      </c>
      <c r="C95" s="1" t="s">
        <v>584</v>
      </c>
      <c r="D95" s="25" t="s">
        <v>586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585</v>
      </c>
      <c r="T95">
        <v>100</v>
      </c>
      <c r="U95" s="11" t="s">
        <v>902</v>
      </c>
      <c r="V95" s="1" t="s">
        <v>587</v>
      </c>
      <c r="W95" s="1" t="s">
        <v>588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620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885</v>
      </c>
      <c r="V96" s="7" t="s">
        <v>550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518</v>
      </c>
      <c r="V97" s="1" t="s">
        <v>517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903</v>
      </c>
      <c r="V98" s="7" t="s">
        <v>569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630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541</v>
      </c>
      <c r="T99">
        <v>104</v>
      </c>
      <c r="U99" s="11" t="s">
        <v>540</v>
      </c>
      <c r="V99" s="1" t="s">
        <v>542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859</v>
      </c>
      <c r="V100" s="7" t="s">
        <v>545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896</v>
      </c>
      <c r="V101" s="7" t="s">
        <v>398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620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904</v>
      </c>
      <c r="V102" s="7" t="s">
        <v>546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631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543</v>
      </c>
      <c r="T103">
        <v>100</v>
      </c>
      <c r="U103" s="11" t="s">
        <v>905</v>
      </c>
      <c r="V103" s="1" t="s">
        <v>669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611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570</v>
      </c>
      <c r="T104">
        <v>100</v>
      </c>
      <c r="U104" s="11" t="s">
        <v>923</v>
      </c>
      <c r="V104" s="1" t="s">
        <v>571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620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828</v>
      </c>
      <c r="V105" s="7" t="s">
        <v>340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796</v>
      </c>
      <c r="V106" s="7" t="s">
        <v>815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632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797</v>
      </c>
      <c r="V107" s="7" t="s">
        <v>816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520</v>
      </c>
      <c r="V108" s="1" t="s">
        <v>519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610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799</v>
      </c>
      <c r="V109" s="7" t="s">
        <v>659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610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798</v>
      </c>
      <c r="V110" s="7" t="s">
        <v>658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610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914</v>
      </c>
      <c r="V111" s="7" t="s">
        <v>537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800</v>
      </c>
      <c r="V112" s="7" t="s">
        <v>536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915</v>
      </c>
      <c r="V113" s="7" t="s">
        <v>637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598</v>
      </c>
      <c r="C114" s="1" t="s">
        <v>599</v>
      </c>
      <c r="D114" s="25" t="s">
        <v>633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600</v>
      </c>
      <c r="T114">
        <v>100</v>
      </c>
      <c r="U114" s="11" t="s">
        <v>888</v>
      </c>
      <c r="V114" s="7" t="s">
        <v>601</v>
      </c>
      <c r="W114" s="1" t="s">
        <v>889</v>
      </c>
      <c r="X114" s="1" t="s">
        <v>889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602</v>
      </c>
      <c r="C115" s="1" t="s">
        <v>866</v>
      </c>
      <c r="D115" s="25" t="s">
        <v>606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604</v>
      </c>
      <c r="T115">
        <v>100</v>
      </c>
      <c r="U115" s="11" t="s">
        <v>918</v>
      </c>
      <c r="V115" s="7" t="s">
        <v>605</v>
      </c>
      <c r="W115" s="1" t="s">
        <v>880</v>
      </c>
      <c r="X115" s="1" t="s">
        <v>880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634</v>
      </c>
      <c r="C116" s="1" t="s">
        <v>635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636</v>
      </c>
      <c r="T116">
        <v>100</v>
      </c>
      <c r="U116" s="11" t="s">
        <v>868</v>
      </c>
      <c r="V116" s="7" t="s">
        <v>639</v>
      </c>
      <c r="W116" s="1" t="s">
        <v>638</v>
      </c>
      <c r="X116" s="1" t="s">
        <v>638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642</v>
      </c>
      <c r="C117" s="1" t="s">
        <v>641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636</v>
      </c>
      <c r="T117">
        <v>101</v>
      </c>
      <c r="U117" s="11" t="s">
        <v>839</v>
      </c>
      <c r="V117" s="7" t="s">
        <v>643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644</v>
      </c>
      <c r="C118" s="1" t="s">
        <v>645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646</v>
      </c>
      <c r="T118">
        <v>100</v>
      </c>
      <c r="U118" s="11" t="s">
        <v>904</v>
      </c>
      <c r="V118" s="7" t="s">
        <v>648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649</v>
      </c>
      <c r="C119" s="1" t="s">
        <v>650</v>
      </c>
      <c r="D119" s="25" t="s">
        <v>647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370</v>
      </c>
      <c r="T119">
        <v>101</v>
      </c>
      <c r="U119" s="11" t="s">
        <v>840</v>
      </c>
      <c r="V119" s="7" t="s">
        <v>694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651</v>
      </c>
      <c r="C120" s="1" t="s">
        <v>652</v>
      </c>
      <c r="D120" s="25" t="s">
        <v>647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657</v>
      </c>
      <c r="T120">
        <v>100</v>
      </c>
      <c r="U120" s="11" t="s">
        <v>801</v>
      </c>
      <c r="V120" s="7" t="s">
        <v>692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667</v>
      </c>
      <c r="C121" s="1" t="s">
        <v>666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672</v>
      </c>
      <c r="T121">
        <v>100</v>
      </c>
      <c r="U121" s="11" t="s">
        <v>906</v>
      </c>
      <c r="V121" s="7" t="s">
        <v>670</v>
      </c>
      <c r="W121" s="1" t="s">
        <v>671</v>
      </c>
      <c r="X121" s="1" t="s">
        <v>671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673</v>
      </c>
      <c r="C122" s="1" t="s">
        <v>674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677</v>
      </c>
      <c r="T122">
        <v>105</v>
      </c>
      <c r="U122" s="11" t="s">
        <v>875</v>
      </c>
      <c r="V122" s="7" t="s">
        <v>675</v>
      </c>
      <c r="W122" s="1" t="s">
        <v>676</v>
      </c>
      <c r="X122" s="1" t="s">
        <v>676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679</v>
      </c>
      <c r="C123" s="15" t="s">
        <v>681</v>
      </c>
      <c r="D123" s="25" t="s">
        <v>678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869</v>
      </c>
      <c r="V123" s="7" t="s">
        <v>680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682</v>
      </c>
      <c r="C124" s="15" t="s">
        <v>683</v>
      </c>
      <c r="D124" s="25" t="s">
        <v>826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684</v>
      </c>
      <c r="T124">
        <v>100</v>
      </c>
      <c r="U124" s="11" t="s">
        <v>841</v>
      </c>
      <c r="V124" s="1" t="s">
        <v>685</v>
      </c>
      <c r="W124" s="15" t="s">
        <v>686</v>
      </c>
      <c r="X124" s="15" t="s">
        <v>686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687</v>
      </c>
      <c r="C125" s="15" t="s">
        <v>688</v>
      </c>
      <c r="D125" s="25" t="s">
        <v>825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689</v>
      </c>
      <c r="T125">
        <v>101</v>
      </c>
      <c r="U125" s="11" t="s">
        <v>876</v>
      </c>
      <c r="V125" s="1" t="s">
        <v>699</v>
      </c>
      <c r="W125" s="15" t="s">
        <v>686</v>
      </c>
      <c r="X125" s="15" t="s">
        <v>686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691</v>
      </c>
      <c r="C126" s="15" t="s">
        <v>690</v>
      </c>
      <c r="D126" s="25" t="s">
        <v>610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693</v>
      </c>
      <c r="T126">
        <v>100</v>
      </c>
      <c r="U126" s="11" t="s">
        <v>842</v>
      </c>
      <c r="V126" s="1" t="s">
        <v>695</v>
      </c>
      <c r="W126" s="15" t="s">
        <v>686</v>
      </c>
      <c r="X126" s="15" t="s">
        <v>686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696</v>
      </c>
      <c r="C127" s="15" t="s">
        <v>697</v>
      </c>
      <c r="D127" s="25" t="s">
        <v>698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646</v>
      </c>
      <c r="T127">
        <v>101</v>
      </c>
      <c r="U127" s="11" t="s">
        <v>802</v>
      </c>
      <c r="V127" s="1" t="s">
        <v>700</v>
      </c>
      <c r="W127" s="15" t="s">
        <v>686</v>
      </c>
      <c r="X127" s="15" t="s">
        <v>686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701</v>
      </c>
      <c r="C128" s="15" t="s">
        <v>702</v>
      </c>
      <c r="D128" s="25" t="s">
        <v>703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704</v>
      </c>
      <c r="T128">
        <v>100</v>
      </c>
      <c r="U128" s="11" t="s">
        <v>907</v>
      </c>
      <c r="V128" s="1" t="s">
        <v>734</v>
      </c>
      <c r="W128" s="15" t="s">
        <v>705</v>
      </c>
      <c r="X128" s="15" t="s">
        <v>705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709</v>
      </c>
      <c r="C129" s="15" t="s">
        <v>708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706</v>
      </c>
      <c r="T129">
        <v>100</v>
      </c>
      <c r="U129" s="11" t="s">
        <v>871</v>
      </c>
      <c r="V129" s="1" t="s">
        <v>717</v>
      </c>
      <c r="W129" s="1" t="s">
        <v>750</v>
      </c>
      <c r="X129" s="1" t="s">
        <v>671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710</v>
      </c>
      <c r="C130" s="15" t="s">
        <v>711</v>
      </c>
      <c r="D130" s="25" t="s">
        <v>827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712</v>
      </c>
      <c r="T130">
        <v>103</v>
      </c>
      <c r="U130" s="11" t="s">
        <v>841</v>
      </c>
      <c r="V130" s="1" t="s">
        <v>713</v>
      </c>
      <c r="W130" s="1" t="s">
        <v>671</v>
      </c>
      <c r="X130" s="1" t="s">
        <v>671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716</v>
      </c>
      <c r="C131" s="15" t="s">
        <v>715</v>
      </c>
      <c r="D131" s="25" t="s">
        <v>822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714</v>
      </c>
      <c r="T131">
        <v>100</v>
      </c>
      <c r="U131" s="11" t="s">
        <v>873</v>
      </c>
      <c r="V131" s="1" t="s">
        <v>718</v>
      </c>
      <c r="W131" s="1" t="s">
        <v>671</v>
      </c>
      <c r="X131" s="1" t="s">
        <v>671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730</v>
      </c>
      <c r="C132" s="15" t="s">
        <v>729</v>
      </c>
      <c r="D132" s="25" t="s">
        <v>731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736</v>
      </c>
      <c r="T132">
        <v>103</v>
      </c>
      <c r="U132" s="11" t="s">
        <v>891</v>
      </c>
      <c r="V132" s="1" t="s">
        <v>735</v>
      </c>
      <c r="W132" s="1" t="s">
        <v>732</v>
      </c>
      <c r="X132" s="1" t="s">
        <v>732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737</v>
      </c>
      <c r="C133" s="15" t="s">
        <v>738</v>
      </c>
      <c r="D133" s="25" t="s">
        <v>822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712</v>
      </c>
      <c r="T133">
        <v>107</v>
      </c>
      <c r="U133" s="11" t="s">
        <v>863</v>
      </c>
      <c r="V133" s="1" t="s">
        <v>740</v>
      </c>
      <c r="W133" s="1" t="s">
        <v>741</v>
      </c>
      <c r="X133" s="1" t="s">
        <v>741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742</v>
      </c>
      <c r="C134" s="15" t="s">
        <v>743</v>
      </c>
      <c r="D134" s="25" t="s">
        <v>821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747</v>
      </c>
      <c r="T134">
        <v>100</v>
      </c>
      <c r="U134" s="11" t="s">
        <v>841</v>
      </c>
      <c r="V134" s="1" t="s">
        <v>748</v>
      </c>
      <c r="W134" s="1" t="s">
        <v>749</v>
      </c>
      <c r="X134" s="1" t="s">
        <v>749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744</v>
      </c>
      <c r="C135" s="15" t="s">
        <v>745</v>
      </c>
      <c r="D135" s="25" t="s">
        <v>746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751</v>
      </c>
      <c r="T135">
        <v>102</v>
      </c>
      <c r="U135" s="11" t="s">
        <v>803</v>
      </c>
      <c r="V135" s="1" t="s">
        <v>752</v>
      </c>
      <c r="W135" s="1" t="s">
        <v>750</v>
      </c>
      <c r="X135" s="1" t="s">
        <v>750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754</v>
      </c>
      <c r="C136" s="15" t="s">
        <v>753</v>
      </c>
      <c r="D136" s="25" t="s">
        <v>755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930</v>
      </c>
      <c r="V136" s="1" t="s">
        <v>781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757</v>
      </c>
      <c r="C137" s="15" t="s">
        <v>756</v>
      </c>
      <c r="D137" s="25" t="s">
        <v>755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931</v>
      </c>
      <c r="V137" s="1" t="s">
        <v>782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760</v>
      </c>
      <c r="C138" s="15" t="s">
        <v>761</v>
      </c>
      <c r="D138" s="25" t="s">
        <v>821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764</v>
      </c>
      <c r="T138" s="15">
        <v>108</v>
      </c>
      <c r="U138" s="11" t="s">
        <v>877</v>
      </c>
      <c r="V138" s="1" t="s">
        <v>766</v>
      </c>
      <c r="W138" s="1" t="s">
        <v>749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763</v>
      </c>
      <c r="C139" s="15" t="s">
        <v>762</v>
      </c>
      <c r="D139" s="25" t="s">
        <v>821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767</v>
      </c>
      <c r="T139" s="15">
        <v>100</v>
      </c>
      <c r="U139" s="11" t="s">
        <v>843</v>
      </c>
      <c r="V139" s="1" t="s">
        <v>769</v>
      </c>
      <c r="W139" s="15" t="s">
        <v>793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770</v>
      </c>
      <c r="C140" s="15" t="s">
        <v>771</v>
      </c>
      <c r="D140" s="25" t="s">
        <v>772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774</v>
      </c>
      <c r="T140" s="15">
        <v>102</v>
      </c>
      <c r="U140" s="11" t="s">
        <v>932</v>
      </c>
      <c r="V140" s="1" t="s">
        <v>773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783</v>
      </c>
      <c r="C141" s="15" t="s">
        <v>784</v>
      </c>
      <c r="D141" s="25" t="s">
        <v>407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672</v>
      </c>
      <c r="T141" s="15">
        <v>105</v>
      </c>
      <c r="U141" s="11" t="s">
        <v>919</v>
      </c>
      <c r="V141" s="1" t="s">
        <v>790</v>
      </c>
      <c r="W141" s="1" t="s">
        <v>671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84" x14ac:dyDescent="0.15">
      <c r="A142">
        <v>53000139</v>
      </c>
      <c r="B142" s="22" t="s">
        <v>785</v>
      </c>
      <c r="C142" s="15" t="s">
        <v>786</v>
      </c>
      <c r="D142" s="25" t="s">
        <v>496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774</v>
      </c>
      <c r="T142" s="15">
        <v>103</v>
      </c>
      <c r="U142" s="11" t="s">
        <v>920</v>
      </c>
      <c r="V142" s="1" t="s">
        <v>787</v>
      </c>
      <c r="W142" s="15" t="s">
        <v>792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60" x14ac:dyDescent="0.15">
      <c r="A143">
        <v>53000140</v>
      </c>
      <c r="B143" s="22" t="s">
        <v>788</v>
      </c>
      <c r="C143" s="15" t="s">
        <v>789</v>
      </c>
      <c r="D143" s="25" t="s">
        <v>407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774</v>
      </c>
      <c r="T143" s="15">
        <v>100</v>
      </c>
      <c r="U143" s="11" t="s">
        <v>921</v>
      </c>
      <c r="V143" s="1" t="s">
        <v>791</v>
      </c>
      <c r="W143" s="15" t="s">
        <v>792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23" priority="80" operator="notEqual">
      <formula>$E4</formula>
    </cfRule>
  </conditionalFormatting>
  <conditionalFormatting sqref="J4:P143">
    <cfRule type="cellIs" dxfId="22" priority="79" operator="equal">
      <formula>0</formula>
    </cfRule>
  </conditionalFormatting>
  <conditionalFormatting sqref="H4:H143">
    <cfRule type="cellIs" dxfId="18" priority="38" operator="greaterThanOrEqual">
      <formula>4</formula>
    </cfRule>
    <cfRule type="cellIs" dxfId="19" priority="37" operator="equal">
      <formula>3</formula>
    </cfRule>
    <cfRule type="cellIs" dxfId="20" priority="36" operator="equal">
      <formula>2</formula>
    </cfRule>
    <cfRule type="cellIs" dxfId="21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503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24" x14ac:dyDescent="0.15">
      <c r="A4">
        <v>53100000</v>
      </c>
      <c r="B4" s="22" t="s">
        <v>360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844</v>
      </c>
      <c r="V4" s="7" t="s">
        <v>340</v>
      </c>
      <c r="W4" s="15" t="s">
        <v>361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372</v>
      </c>
      <c r="V5" s="7" t="s">
        <v>332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363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728</v>
      </c>
      <c r="T6" s="1">
        <v>-1</v>
      </c>
      <c r="U6" s="11" t="s">
        <v>845</v>
      </c>
      <c r="V6" s="7" t="s">
        <v>765</v>
      </c>
      <c r="W6" s="15" t="s">
        <v>362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364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758</v>
      </c>
      <c r="V7" s="7" t="s">
        <v>759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365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897</v>
      </c>
      <c r="V8" s="7" t="s">
        <v>374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366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864</v>
      </c>
      <c r="V9" s="7" t="s">
        <v>371</v>
      </c>
      <c r="W9" s="15" t="s">
        <v>367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501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502</v>
      </c>
      <c r="T10" s="1">
        <v>-1</v>
      </c>
      <c r="U10" s="11" t="s">
        <v>937</v>
      </c>
      <c r="V10" s="7" t="s">
        <v>504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556</v>
      </c>
      <c r="T11" s="1">
        <v>-1</v>
      </c>
      <c r="U11" s="11" t="s">
        <v>938</v>
      </c>
      <c r="V11" s="7" t="s">
        <v>555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721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720</v>
      </c>
      <c r="T12" s="1">
        <v>-1</v>
      </c>
      <c r="U12" s="11" t="s">
        <v>894</v>
      </c>
      <c r="V12" s="7" t="s">
        <v>809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806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805</v>
      </c>
      <c r="T13" s="1">
        <v>-1</v>
      </c>
      <c r="U13" s="11" t="s">
        <v>893</v>
      </c>
      <c r="V13" s="7" t="s">
        <v>810</v>
      </c>
      <c r="W13" s="15" t="s">
        <v>804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811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812</v>
      </c>
      <c r="T14">
        <v>-1</v>
      </c>
      <c r="U14" s="11" t="s">
        <v>807</v>
      </c>
      <c r="V14" s="7" t="s">
        <v>808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819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570</v>
      </c>
      <c r="T15" s="1">
        <v>-1</v>
      </c>
      <c r="U15" s="11" t="s">
        <v>867</v>
      </c>
      <c r="V15" s="7" t="s">
        <v>818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99" priority="9" operator="notEqual">
      <formula>$E4</formula>
    </cfRule>
  </conditionalFormatting>
  <conditionalFormatting sqref="H14">
    <cfRule type="cellIs" dxfId="98" priority="7" operator="greaterThanOrEqual">
      <formula>4</formula>
    </cfRule>
  </conditionalFormatting>
  <conditionalFormatting sqref="J4:O15">
    <cfRule type="cellIs" dxfId="97" priority="2" operator="equal">
      <formula>0</formula>
    </cfRule>
  </conditionalFormatting>
  <conditionalFormatting sqref="H4:H15">
    <cfRule type="cellIs" dxfId="96" priority="4" operator="equal">
      <formula>1</formula>
    </cfRule>
    <cfRule type="cellIs" dxfId="95" priority="5" operator="equal">
      <formula>2</formula>
    </cfRule>
    <cfRule type="cellIs" dxfId="94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318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36" x14ac:dyDescent="0.15">
      <c r="A4">
        <v>53200100</v>
      </c>
      <c r="B4" s="22" t="s">
        <v>421</v>
      </c>
      <c r="C4" s="15" t="s">
        <v>422</v>
      </c>
      <c r="D4" s="25" t="s">
        <v>410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847</v>
      </c>
      <c r="V4" s="7" t="s">
        <v>373</v>
      </c>
      <c r="W4" s="15" t="s">
        <v>350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414</v>
      </c>
      <c r="C5" s="1" t="s">
        <v>415</v>
      </c>
      <c r="D5" s="25" t="s">
        <v>413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848</v>
      </c>
      <c r="V5" s="7" t="s">
        <v>375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423</v>
      </c>
      <c r="C6" s="1" t="s">
        <v>424</v>
      </c>
      <c r="D6" s="25" t="s">
        <v>400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442</v>
      </c>
      <c r="V6" s="31" t="s">
        <v>418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417</v>
      </c>
      <c r="C7" s="1" t="s">
        <v>416</v>
      </c>
      <c r="D7" s="25" t="s">
        <v>420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419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425</v>
      </c>
      <c r="C8" s="1" t="s">
        <v>427</v>
      </c>
      <c r="D8" s="25" t="s">
        <v>428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846</v>
      </c>
      <c r="V8" s="7" t="s">
        <v>384</v>
      </c>
      <c r="W8" s="1" t="s">
        <v>426</v>
      </c>
      <c r="X8" s="1" t="s">
        <v>426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429</v>
      </c>
      <c r="C9" s="1" t="s">
        <v>430</v>
      </c>
      <c r="D9" s="25" t="s">
        <v>431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865</v>
      </c>
      <c r="V9" s="7" t="s">
        <v>334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7" priority="12" operator="notEqual">
      <formula>$E4</formula>
    </cfRule>
  </conditionalFormatting>
  <conditionalFormatting sqref="J4:P9">
    <cfRule type="cellIs" dxfId="16" priority="11" operator="equal">
      <formula>0</formula>
    </cfRule>
  </conditionalFormatting>
  <conditionalFormatting sqref="H4:H9">
    <cfRule type="cellIs" dxfId="15" priority="5" operator="equal">
      <formula>1</formula>
    </cfRule>
    <cfRule type="cellIs" dxfId="14" priority="6" operator="equal">
      <formula>2</formula>
    </cfRule>
    <cfRule type="cellIs" dxfId="13" priority="7" operator="equal">
      <formula>3</formula>
    </cfRule>
    <cfRule type="cellIs" dxfId="12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379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380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381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382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383</v>
      </c>
    </row>
    <row r="10" spans="1:11" x14ac:dyDescent="0.15">
      <c r="A10" t="s">
        <v>385</v>
      </c>
      <c r="B10" t="s">
        <v>386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402</v>
      </c>
    </row>
    <row r="2" spans="1:2" x14ac:dyDescent="0.15">
      <c r="A2" t="s">
        <v>401</v>
      </c>
      <c r="B2">
        <f>COUNTIF(标准!D:D,"*单伤*")</f>
        <v>0</v>
      </c>
    </row>
    <row r="3" spans="1:2" x14ac:dyDescent="0.15">
      <c r="A3" t="s">
        <v>403</v>
      </c>
      <c r="B3">
        <f>COUNTIF(标准!D:D,"*群伤*")</f>
        <v>0</v>
      </c>
    </row>
    <row r="4" spans="1:2" x14ac:dyDescent="0.15">
      <c r="A4" t="s">
        <v>404</v>
      </c>
      <c r="B4">
        <f>COUNTIF(标准!D:D,"*单治*")</f>
        <v>0</v>
      </c>
    </row>
    <row r="5" spans="1:2" x14ac:dyDescent="0.15">
      <c r="A5" t="s">
        <v>411</v>
      </c>
      <c r="B5">
        <f>COUNTIF(标准!D:D,"*群治*")</f>
        <v>0</v>
      </c>
    </row>
    <row r="6" spans="1:2" x14ac:dyDescent="0.15">
      <c r="A6" t="s">
        <v>405</v>
      </c>
      <c r="B6">
        <f>COUNTIF(标准!D:D,"*正状*")</f>
        <v>0</v>
      </c>
    </row>
    <row r="7" spans="1:2" x14ac:dyDescent="0.15">
      <c r="A7" t="s">
        <v>406</v>
      </c>
      <c r="B7">
        <f>COUNTIF(标准!D:D,"*负状*")</f>
        <v>0</v>
      </c>
    </row>
    <row r="8" spans="1:2" x14ac:dyDescent="0.15">
      <c r="A8" t="s">
        <v>407</v>
      </c>
      <c r="B8">
        <f>COUNTIF(标准!D:D,"*手牌*")</f>
        <v>21</v>
      </c>
    </row>
    <row r="9" spans="1:2" x14ac:dyDescent="0.15">
      <c r="A9" t="s">
        <v>434</v>
      </c>
      <c r="B9">
        <f>COUNTIF(标准!D:D,"*陷阱*")</f>
        <v>8</v>
      </c>
    </row>
    <row r="10" spans="1:2" x14ac:dyDescent="0.15">
      <c r="A10" t="s">
        <v>408</v>
      </c>
      <c r="B10">
        <f>COUNTIF(标准!D:D,"*地形*")</f>
        <v>7</v>
      </c>
    </row>
    <row r="11" spans="1:2" x14ac:dyDescent="0.15">
      <c r="A11" t="s">
        <v>409</v>
      </c>
      <c r="B11">
        <f>COUNTIF(标准!D:D,"*属性*")</f>
        <v>12</v>
      </c>
    </row>
    <row r="12" spans="1:2" x14ac:dyDescent="0.15">
      <c r="A12" t="s">
        <v>495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2017-08-13T00:52:14Z</dcterms:modified>
</cp:coreProperties>
</file>