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ldbraun/Desktop/DT 2023-12-31/Alles Arbeit/06 Forschung/Brockmann/Hanta Submission/Submission 2024-04-26/"/>
    </mc:Choice>
  </mc:AlternateContent>
  <xr:revisionPtr revIDLastSave="0" documentId="13_ncr:1_{CFC66613-9221-3344-B38B-529B89AA3CD5}" xr6:coauthVersionLast="47" xr6:coauthVersionMax="47" xr10:uidLastSave="{00000000-0000-0000-0000-000000000000}"/>
  <bookViews>
    <workbookView xWindow="-4220" yWindow="-21100" windowWidth="38400" windowHeight="21100" xr2:uid="{A695EEC8-A6D8-424C-85C1-828A52F28F0E}"/>
  </bookViews>
  <sheets>
    <sheet name="Hanta-only validation cohor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0" i="2" l="1"/>
  <c r="J60" i="2"/>
  <c r="K59" i="2"/>
  <c r="J59" i="2"/>
  <c r="J6" i="2" l="1"/>
  <c r="K6" i="2"/>
  <c r="J31" i="2"/>
  <c r="K11" i="2"/>
  <c r="K12" i="2"/>
  <c r="K13" i="2"/>
  <c r="K14" i="2"/>
  <c r="K15" i="2"/>
  <c r="K16" i="2"/>
  <c r="K17" i="2"/>
  <c r="K19" i="2"/>
  <c r="K22" i="2"/>
  <c r="K23" i="2"/>
  <c r="K24" i="2"/>
  <c r="K25" i="2"/>
  <c r="K26" i="2"/>
  <c r="K27" i="2"/>
  <c r="K28" i="2"/>
  <c r="K29" i="2"/>
  <c r="K30" i="2"/>
  <c r="K31" i="2"/>
  <c r="K32" i="2"/>
  <c r="K33" i="2"/>
  <c r="K35" i="2"/>
  <c r="K36" i="2"/>
  <c r="K37" i="2"/>
  <c r="K38" i="2"/>
  <c r="K39" i="2"/>
  <c r="K40" i="2"/>
  <c r="K42" i="2"/>
  <c r="K44" i="2"/>
  <c r="K45" i="2"/>
  <c r="K46" i="2"/>
  <c r="K47" i="2"/>
  <c r="K48" i="2"/>
  <c r="K49" i="2"/>
  <c r="K50" i="2"/>
  <c r="K51" i="2"/>
  <c r="K53" i="2"/>
  <c r="K54" i="2"/>
  <c r="K55" i="2"/>
  <c r="K56" i="2"/>
  <c r="K58" i="2"/>
  <c r="J3" i="2"/>
  <c r="J4" i="2"/>
  <c r="J5" i="2"/>
  <c r="H6" i="2"/>
  <c r="J7" i="2"/>
  <c r="J8" i="2"/>
  <c r="J9" i="2"/>
  <c r="J10" i="2"/>
  <c r="J11" i="2"/>
  <c r="J12" i="2"/>
  <c r="H12" i="2" s="1"/>
  <c r="J13" i="2"/>
  <c r="J14" i="2"/>
  <c r="J15" i="2"/>
  <c r="J16" i="2"/>
  <c r="J17" i="2"/>
  <c r="J19" i="2"/>
  <c r="J20" i="2"/>
  <c r="J21" i="2"/>
  <c r="J22" i="2"/>
  <c r="J23" i="2"/>
  <c r="J24" i="2"/>
  <c r="J25" i="2"/>
  <c r="J26" i="2"/>
  <c r="J27" i="2"/>
  <c r="J28" i="2"/>
  <c r="H28" i="2" s="1"/>
  <c r="J29" i="2"/>
  <c r="J30" i="2"/>
  <c r="J32" i="2"/>
  <c r="J33" i="2"/>
  <c r="J34" i="2"/>
  <c r="J35" i="2"/>
  <c r="J36" i="2"/>
  <c r="H36" i="2" s="1"/>
  <c r="J37" i="2"/>
  <c r="H37" i="2" s="1"/>
  <c r="J38" i="2"/>
  <c r="J39" i="2"/>
  <c r="J40" i="2"/>
  <c r="J42" i="2"/>
  <c r="J43" i="2"/>
  <c r="J44" i="2"/>
  <c r="J45" i="2"/>
  <c r="I45" i="2" s="1"/>
  <c r="J46" i="2"/>
  <c r="J47" i="2"/>
  <c r="J48" i="2"/>
  <c r="J49" i="2"/>
  <c r="J50" i="2"/>
  <c r="J51" i="2"/>
  <c r="J53" i="2"/>
  <c r="J54" i="2"/>
  <c r="J55" i="2"/>
  <c r="J56" i="2"/>
  <c r="J57" i="2"/>
  <c r="J58" i="2"/>
  <c r="J2" i="2"/>
  <c r="L59" i="2"/>
  <c r="N59" i="2"/>
  <c r="O59" i="2"/>
  <c r="P59" i="2"/>
  <c r="Q59" i="2"/>
  <c r="M59" i="2"/>
  <c r="R59" i="2"/>
  <c r="S59" i="2"/>
  <c r="T59" i="2"/>
  <c r="A60" i="2"/>
  <c r="L60" i="2"/>
  <c r="N60" i="2"/>
  <c r="O60" i="2"/>
  <c r="P60" i="2"/>
  <c r="Q60" i="2"/>
  <c r="M60" i="2"/>
  <c r="R60" i="2"/>
  <c r="S60" i="2"/>
  <c r="T60" i="2"/>
  <c r="I53" i="2" l="1"/>
  <c r="I44" i="2"/>
  <c r="H11" i="2"/>
  <c r="H51" i="2"/>
  <c r="L61" i="2"/>
  <c r="H26" i="2"/>
  <c r="H58" i="2"/>
  <c r="H50" i="2"/>
  <c r="H42" i="2"/>
  <c r="I24" i="2"/>
  <c r="H16" i="2"/>
  <c r="H56" i="2"/>
  <c r="H48" i="2"/>
  <c r="I40" i="2"/>
  <c r="I25" i="2"/>
  <c r="H17" i="2"/>
  <c r="H45" i="2"/>
  <c r="I49" i="2"/>
  <c r="H32" i="2"/>
  <c r="I23" i="2"/>
  <c r="I15" i="2"/>
  <c r="I33" i="2"/>
  <c r="I55" i="2"/>
  <c r="H47" i="2"/>
  <c r="I39" i="2"/>
  <c r="H30" i="2"/>
  <c r="H22" i="2"/>
  <c r="I14" i="2"/>
  <c r="H27" i="2"/>
  <c r="I54" i="2"/>
  <c r="H46" i="2"/>
  <c r="H38" i="2"/>
  <c r="I29" i="2"/>
  <c r="I13" i="2"/>
  <c r="H33" i="2"/>
  <c r="H54" i="2"/>
  <c r="H44" i="2"/>
  <c r="H24" i="2"/>
  <c r="H53" i="2"/>
  <c r="H55" i="2"/>
  <c r="I19" i="2"/>
  <c r="I35" i="2"/>
  <c r="H19" i="2"/>
  <c r="H31" i="2"/>
  <c r="H13" i="2"/>
  <c r="H14" i="2"/>
  <c r="H15" i="2"/>
  <c r="H23" i="2"/>
  <c r="H25" i="2"/>
  <c r="H29" i="2"/>
  <c r="I30" i="2"/>
  <c r="H35" i="2"/>
  <c r="H39" i="2"/>
  <c r="H40" i="2"/>
  <c r="H49" i="2"/>
  <c r="I27" i="2"/>
  <c r="I17" i="2"/>
  <c r="I50" i="2"/>
  <c r="I47" i="2"/>
  <c r="I37" i="2"/>
  <c r="I6" i="2"/>
  <c r="I56" i="2"/>
  <c r="I46" i="2"/>
  <c r="I36" i="2"/>
  <c r="I26" i="2"/>
  <c r="I16" i="2"/>
  <c r="I42" i="2"/>
  <c r="I32" i="2"/>
  <c r="I22" i="2"/>
  <c r="I12" i="2"/>
  <c r="I58" i="2"/>
  <c r="I48" i="2"/>
  <c r="I38" i="2"/>
  <c r="I28" i="2"/>
  <c r="I51" i="2"/>
  <c r="I31" i="2"/>
  <c r="I11" i="2"/>
  <c r="S61" i="2"/>
  <c r="N61" i="2"/>
  <c r="T61" i="2"/>
  <c r="R61" i="2"/>
  <c r="O61" i="2"/>
  <c r="M61" i="2"/>
  <c r="Q61" i="2"/>
  <c r="P61" i="2"/>
  <c r="H64" i="2" l="1"/>
  <c r="H65" i="2"/>
  <c r="H69" i="2"/>
  <c r="H66" i="2"/>
  <c r="H68" i="2"/>
  <c r="H67" i="2"/>
  <c r="I67" i="2"/>
  <c r="I66" i="2"/>
  <c r="I65" i="2"/>
  <c r="I64" i="2"/>
  <c r="H70" i="2" l="1"/>
  <c r="J64" i="2" s="1"/>
  <c r="I70" i="2"/>
  <c r="J68" i="2" l="1"/>
  <c r="J66" i="2"/>
  <c r="J65" i="2"/>
  <c r="J67" i="2"/>
  <c r="J69" i="2"/>
  <c r="J63" i="2"/>
  <c r="J70" i="2" s="1"/>
  <c r="K65" i="2"/>
  <c r="K66" i="2"/>
  <c r="K67" i="2"/>
  <c r="K63" i="2"/>
  <c r="K64" i="2"/>
  <c r="K70" i="2" l="1"/>
</calcChain>
</file>

<file path=xl/sharedStrings.xml><?xml version="1.0" encoding="utf-8"?>
<sst xmlns="http://schemas.openxmlformats.org/spreadsheetml/2006/main" count="65" uniqueCount="33">
  <si>
    <t xml:space="preserve"> </t>
  </si>
  <si>
    <t xml:space="preserve">  </t>
  </si>
  <si>
    <t>%</t>
  </si>
  <si>
    <t>APS 2</t>
  </si>
  <si>
    <t>APS1</t>
  </si>
  <si>
    <t>Point Sum</t>
  </si>
  <si>
    <t>Patient Code</t>
  </si>
  <si>
    <t>Year of presentation</t>
  </si>
  <si>
    <t>Age (years)</t>
  </si>
  <si>
    <t>Female Sex (yes/no)</t>
  </si>
  <si>
    <t>Treating Medical Specialty Code</t>
  </si>
  <si>
    <t>Lebgt of prodrome in days</t>
  </si>
  <si>
    <t>Full chart available</t>
  </si>
  <si>
    <t>APS2</t>
  </si>
  <si>
    <t>AKI as Crea &gt;=0,3 mg/dL ULN on DOA (yes/no)</t>
  </si>
  <si>
    <t>LDH &gt;300 U/dL (yes/no)</t>
  </si>
  <si>
    <t>Fever (yes/no)</t>
  </si>
  <si>
    <t>Headache (yes/no)</t>
  </si>
  <si>
    <t>Splenomegaly (yes/no)</t>
  </si>
  <si>
    <t>Fluelike Symptoms (yes/no)</t>
  </si>
  <si>
    <t>Loin Pain (yes/no)</t>
  </si>
  <si>
    <t>Diarrhea/Vomiting (yes/no)</t>
  </si>
  <si>
    <t>Edema (yes/no)</t>
  </si>
  <si>
    <t>Conjunctivitis (yes/no)</t>
  </si>
  <si>
    <t>Petechiae (yes/no)</t>
  </si>
  <si>
    <t>Crea mg/dL on DOA</t>
  </si>
  <si>
    <t>Platelets/nL on DOA</t>
  </si>
  <si>
    <t>CRP mg/dL on DOA</t>
  </si>
  <si>
    <t>LDH U/L on DOA</t>
  </si>
  <si>
    <t>Proteinuria on DOA (yes/no)</t>
  </si>
  <si>
    <t>Hematuria on DOA (yes/no)</t>
  </si>
  <si>
    <t>WBC/nL on DOA</t>
  </si>
  <si>
    <t>absol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</si>
</sst>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i/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66">
    <xf numFmtId="0" fontId="0" fillId="0" borderId="0" xfId="0"/>
    <xf numFmtId="164" fontId="0" fillId="2" borderId="0" xfId="0" applyNumberFormat="1" applyFill="1"/>
    <xf numFmtId="0" fontId="0" fillId="2" borderId="0" xfId="0" applyFill="1"/>
    <xf numFmtId="0" fontId="0" fillId="0" borderId="2" xfId="0" applyBorder="1"/>
    <xf numFmtId="0" fontId="2" fillId="3" borderId="3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3" borderId="3" xfId="0" applyFont="1" applyFill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165" fontId="0" fillId="0" borderId="0" xfId="0" applyNumberFormat="1"/>
    <xf numFmtId="9" fontId="0" fillId="0" borderId="0" xfId="0" applyNumberFormat="1"/>
    <xf numFmtId="0" fontId="1" fillId="4" borderId="5" xfId="2" applyFill="1" applyBorder="1" applyAlignment="1">
      <alignment horizontal="left" vertical="top" wrapText="1"/>
    </xf>
    <xf numFmtId="0" fontId="1" fillId="4" borderId="6" xfId="2" applyFill="1" applyBorder="1" applyAlignment="1">
      <alignment horizontal="left" vertical="top" wrapText="1"/>
    </xf>
    <xf numFmtId="0" fontId="1" fillId="4" borderId="6" xfId="2" applyFill="1" applyBorder="1" applyAlignment="1">
      <alignment vertical="top" wrapText="1"/>
    </xf>
    <xf numFmtId="0" fontId="2" fillId="5" borderId="3" xfId="0" applyFont="1" applyFill="1" applyBorder="1" applyAlignment="1">
      <alignment wrapText="1"/>
    </xf>
    <xf numFmtId="0" fontId="2" fillId="5" borderId="3" xfId="0" applyFont="1" applyFill="1" applyBorder="1" applyAlignment="1">
      <alignment horizontal="right" wrapText="1"/>
    </xf>
    <xf numFmtId="0" fontId="0" fillId="6" borderId="0" xfId="0" applyFill="1"/>
    <xf numFmtId="9" fontId="0" fillId="6" borderId="0" xfId="1" applyFont="1" applyFill="1"/>
    <xf numFmtId="0" fontId="0" fillId="7" borderId="2" xfId="0" applyFill="1" applyBorder="1"/>
    <xf numFmtId="9" fontId="0" fillId="7" borderId="2" xfId="1" applyFont="1" applyFill="1" applyBorder="1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2" fillId="0" borderId="9" xfId="0" applyFont="1" applyBorder="1"/>
    <xf numFmtId="0" fontId="2" fillId="0" borderId="0" xfId="0" quotePrefix="1" applyFont="1" applyBorder="1"/>
    <xf numFmtId="0" fontId="2" fillId="0" borderId="0" xfId="0" quotePrefix="1" applyNumberFormat="1" applyFont="1" applyBorder="1" applyAlignment="1">
      <alignment horizontal="right" wrapText="1"/>
    </xf>
    <xf numFmtId="0" fontId="2" fillId="0" borderId="4" xfId="0" applyFont="1" applyBorder="1"/>
    <xf numFmtId="0" fontId="2" fillId="0" borderId="6" xfId="0" applyFont="1" applyBorder="1"/>
    <xf numFmtId="0" fontId="2" fillId="0" borderId="4" xfId="0" applyFont="1" applyBorder="1" applyAlignment="1">
      <alignment wrapText="1"/>
    </xf>
    <xf numFmtId="0" fontId="2" fillId="0" borderId="6" xfId="0" quotePrefix="1" applyNumberFormat="1" applyFont="1" applyBorder="1" applyAlignment="1">
      <alignment horizontal="right" wrapText="1"/>
    </xf>
    <xf numFmtId="0" fontId="2" fillId="0" borderId="5" xfId="0" applyFont="1" applyBorder="1"/>
    <xf numFmtId="0" fontId="2" fillId="8" borderId="10" xfId="0" applyFont="1" applyFill="1" applyBorder="1"/>
    <xf numFmtId="0" fontId="2" fillId="8" borderId="9" xfId="0" applyFont="1" applyFill="1" applyBorder="1" applyAlignment="1">
      <alignment wrapText="1"/>
    </xf>
    <xf numFmtId="14" fontId="2" fillId="8" borderId="10" xfId="0" applyNumberFormat="1" applyFont="1" applyFill="1" applyBorder="1" applyAlignment="1">
      <alignment horizontal="right" wrapText="1"/>
    </xf>
    <xf numFmtId="0" fontId="2" fillId="8" borderId="0" xfId="0" applyFont="1" applyFill="1" applyBorder="1"/>
    <xf numFmtId="0" fontId="2" fillId="8" borderId="1" xfId="0" applyFont="1" applyFill="1" applyBorder="1" applyAlignment="1">
      <alignment wrapText="1"/>
    </xf>
    <xf numFmtId="14" fontId="2" fillId="8" borderId="0" xfId="0" applyNumberFormat="1" applyFont="1" applyFill="1" applyBorder="1" applyAlignment="1">
      <alignment horizontal="right" wrapText="1"/>
    </xf>
    <xf numFmtId="0" fontId="2" fillId="8" borderId="2" xfId="0" applyFont="1" applyFill="1" applyBorder="1"/>
    <xf numFmtId="0" fontId="2" fillId="8" borderId="0" xfId="0" quotePrefix="1" applyFont="1" applyFill="1" applyBorder="1"/>
    <xf numFmtId="14" fontId="2" fillId="8" borderId="0" xfId="0" quotePrefix="1" applyNumberFormat="1" applyFont="1" applyFill="1" applyBorder="1" applyAlignment="1">
      <alignment horizontal="right" wrapText="1"/>
    </xf>
    <xf numFmtId="0" fontId="2" fillId="8" borderId="1" xfId="0" applyFont="1" applyFill="1" applyBorder="1" applyAlignment="1">
      <alignment horizontal="right" wrapText="1"/>
    </xf>
    <xf numFmtId="0" fontId="6" fillId="8" borderId="0" xfId="0" applyFont="1" applyFill="1" applyBorder="1"/>
    <xf numFmtId="0" fontId="2" fillId="8" borderId="0" xfId="0" quotePrefix="1" applyNumberFormat="1" applyFont="1" applyFill="1" applyBorder="1" applyAlignment="1">
      <alignment horizontal="right" wrapText="1"/>
    </xf>
    <xf numFmtId="0" fontId="3" fillId="6" borderId="12" xfId="2" applyFont="1" applyFill="1" applyBorder="1" applyAlignment="1">
      <alignment vertical="top" wrapText="1"/>
    </xf>
    <xf numFmtId="0" fontId="3" fillId="6" borderId="12" xfId="2" applyFont="1" applyFill="1" applyBorder="1" applyAlignment="1">
      <alignment horizontal="left" vertical="top" wrapText="1"/>
    </xf>
    <xf numFmtId="0" fontId="3" fillId="6" borderId="13" xfId="2" applyFont="1" applyFill="1" applyBorder="1" applyAlignment="1">
      <alignment horizontal="left" vertical="top" wrapText="1"/>
    </xf>
    <xf numFmtId="0" fontId="2" fillId="8" borderId="10" xfId="0" applyFont="1" applyFill="1" applyBorder="1" applyAlignment="1">
      <alignment wrapText="1"/>
    </xf>
    <xf numFmtId="0" fontId="2" fillId="8" borderId="0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4" fillId="6" borderId="3" xfId="2" applyFont="1" applyFill="1" applyBorder="1" applyAlignment="1">
      <alignment vertical="top" wrapText="1"/>
    </xf>
    <xf numFmtId="0" fontId="2" fillId="8" borderId="1" xfId="0" applyFont="1" applyFill="1" applyBorder="1"/>
    <xf numFmtId="0" fontId="2" fillId="6" borderId="1" xfId="0" applyFont="1" applyFill="1" applyBorder="1"/>
    <xf numFmtId="0" fontId="2" fillId="6" borderId="4" xfId="0" applyFont="1" applyFill="1" applyBorder="1"/>
    <xf numFmtId="0" fontId="5" fillId="7" borderId="3" xfId="2" applyFont="1" applyFill="1" applyBorder="1" applyAlignment="1">
      <alignment vertical="top" wrapText="1"/>
    </xf>
    <xf numFmtId="0" fontId="2" fillId="7" borderId="1" xfId="0" applyFont="1" applyFill="1" applyBorder="1"/>
    <xf numFmtId="0" fontId="2" fillId="7" borderId="4" xfId="0" applyFont="1" applyFill="1" applyBorder="1"/>
    <xf numFmtId="0" fontId="2" fillId="8" borderId="7" xfId="0" applyFont="1" applyFill="1" applyBorder="1"/>
    <xf numFmtId="0" fontId="2" fillId="0" borderId="7" xfId="0" applyFont="1" applyBorder="1"/>
    <xf numFmtId="165" fontId="2" fillId="0" borderId="7" xfId="0" applyNumberFormat="1" applyFont="1" applyBorder="1"/>
    <xf numFmtId="0" fontId="2" fillId="0" borderId="8" xfId="0" applyFont="1" applyBorder="1"/>
    <xf numFmtId="0" fontId="2" fillId="8" borderId="7" xfId="0" quotePrefix="1" applyFont="1" applyFill="1" applyBorder="1"/>
    <xf numFmtId="0" fontId="2" fillId="0" borderId="7" xfId="0" quotePrefix="1" applyFont="1" applyBorder="1"/>
    <xf numFmtId="0" fontId="1" fillId="4" borderId="11" xfId="2" applyFill="1" applyBorder="1" applyAlignment="1">
      <alignment vertical="top" wrapText="1"/>
    </xf>
    <xf numFmtId="0" fontId="1" fillId="4" borderId="12" xfId="2" applyFill="1" applyBorder="1" applyAlignment="1">
      <alignment vertical="top" wrapText="1"/>
    </xf>
    <xf numFmtId="0" fontId="1" fillId="4" borderId="13" xfId="2" applyFill="1" applyBorder="1" applyAlignment="1">
      <alignment vertical="top" wrapText="1"/>
    </xf>
    <xf numFmtId="0" fontId="1" fillId="4" borderId="11" xfId="2" applyFill="1" applyBorder="1" applyAlignment="1">
      <alignment horizontal="left" vertical="top" wrapText="1"/>
    </xf>
    <xf numFmtId="0" fontId="1" fillId="4" borderId="12" xfId="2" applyFill="1" applyBorder="1" applyAlignment="1">
      <alignment horizontal="left" vertical="top" wrapText="1"/>
    </xf>
  </cellXfs>
  <cellStyles count="3">
    <cellStyle name="Prozent" xfId="1" builtinId="5"/>
    <cellStyle name="Standard" xfId="0" builtinId="0"/>
    <cellStyle name="Standard 2" xfId="2" xr:uid="{E996A8EE-A2B9-124B-9196-E398F0599C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6F6B8-9961-6D4D-9E20-DA42F29DE229}">
  <dimension ref="A1:AA74"/>
  <sheetViews>
    <sheetView tabSelected="1" zoomScale="90" zoomScaleNormal="90" zoomScalePageLayoutView="284" workbookViewId="0">
      <selection activeCell="P13" sqref="P13"/>
    </sheetView>
  </sheetViews>
  <sheetFormatPr baseColWidth="10" defaultRowHeight="16" x14ac:dyDescent="0.2"/>
  <cols>
    <col min="1" max="1" width="6" customWidth="1"/>
    <col min="2" max="27" width="8.33203125" customWidth="1"/>
  </cols>
  <sheetData>
    <row r="1" spans="1:27" ht="118" customHeight="1" x14ac:dyDescent="0.2">
      <c r="A1" s="10" t="s">
        <v>6</v>
      </c>
      <c r="B1" s="11" t="s">
        <v>12</v>
      </c>
      <c r="C1" s="11" t="s">
        <v>7</v>
      </c>
      <c r="D1" s="11" t="s">
        <v>8</v>
      </c>
      <c r="E1" s="11" t="s">
        <v>9</v>
      </c>
      <c r="F1" s="12" t="s">
        <v>10</v>
      </c>
      <c r="G1" s="12" t="s">
        <v>11</v>
      </c>
      <c r="H1" s="48" t="s">
        <v>4</v>
      </c>
      <c r="I1" s="52" t="s">
        <v>13</v>
      </c>
      <c r="J1" s="42" t="s">
        <v>14</v>
      </c>
      <c r="K1" s="43" t="s">
        <v>15</v>
      </c>
      <c r="L1" s="43" t="s">
        <v>16</v>
      </c>
      <c r="M1" s="44" t="s">
        <v>17</v>
      </c>
      <c r="N1" s="11" t="s">
        <v>18</v>
      </c>
      <c r="O1" s="11" t="s">
        <v>19</v>
      </c>
      <c r="P1" s="11" t="s">
        <v>20</v>
      </c>
      <c r="Q1" s="11" t="s">
        <v>21</v>
      </c>
      <c r="R1" s="11" t="s">
        <v>22</v>
      </c>
      <c r="S1" s="11" t="s">
        <v>23</v>
      </c>
      <c r="T1" s="11" t="s">
        <v>24</v>
      </c>
      <c r="U1" s="61" t="s">
        <v>25</v>
      </c>
      <c r="V1" s="62" t="s">
        <v>26</v>
      </c>
      <c r="W1" s="62" t="s">
        <v>27</v>
      </c>
      <c r="X1" s="63" t="s">
        <v>28</v>
      </c>
      <c r="Y1" s="64" t="s">
        <v>29</v>
      </c>
      <c r="Z1" s="65" t="s">
        <v>30</v>
      </c>
      <c r="AA1" s="63" t="s">
        <v>31</v>
      </c>
    </row>
    <row r="2" spans="1:27" ht="17" x14ac:dyDescent="0.2">
      <c r="A2" s="22"/>
      <c r="B2" s="13" t="s">
        <v>0</v>
      </c>
      <c r="C2" s="30">
        <v>2001</v>
      </c>
      <c r="D2" s="30">
        <v>44</v>
      </c>
      <c r="E2" s="31">
        <v>1</v>
      </c>
      <c r="F2" s="32"/>
      <c r="G2" s="45"/>
      <c r="H2" s="49"/>
      <c r="I2" s="49"/>
      <c r="J2" s="33" t="str">
        <f>IF(U2="","",IF(E2=1,IF(U2&gt;=1.3,1,0),IF(U2&gt;=1.5,1,0)))</f>
        <v/>
      </c>
      <c r="K2" s="33"/>
      <c r="L2" s="33"/>
      <c r="M2" s="36"/>
      <c r="N2" s="30"/>
      <c r="O2" s="30"/>
      <c r="P2" s="30"/>
      <c r="Q2" s="30"/>
      <c r="R2" s="30"/>
      <c r="S2" s="30"/>
      <c r="T2" s="30"/>
      <c r="U2" s="55"/>
      <c r="V2" s="33"/>
      <c r="W2" s="33"/>
      <c r="X2" s="36"/>
      <c r="Y2" s="55"/>
      <c r="Z2" s="33"/>
      <c r="AA2" s="36"/>
    </row>
    <row r="3" spans="1:27" ht="17" x14ac:dyDescent="0.2">
      <c r="A3" s="19"/>
      <c r="B3" s="13" t="s">
        <v>0</v>
      </c>
      <c r="C3" s="33">
        <v>2002</v>
      </c>
      <c r="D3" s="33">
        <v>31</v>
      </c>
      <c r="E3" s="34">
        <v>0</v>
      </c>
      <c r="F3" s="35"/>
      <c r="G3" s="46"/>
      <c r="H3" s="49"/>
      <c r="I3" s="49"/>
      <c r="J3" s="33" t="str">
        <f>IF(U3="","",IF(E3=1,IF(U3&gt;=1.3,1,0),IF(U3&gt;=1.5,1,0)))</f>
        <v/>
      </c>
      <c r="K3" s="33"/>
      <c r="L3" s="33"/>
      <c r="M3" s="36"/>
      <c r="N3" s="33"/>
      <c r="O3" s="33"/>
      <c r="P3" s="33"/>
      <c r="Q3" s="33"/>
      <c r="R3" s="33"/>
      <c r="S3" s="33"/>
      <c r="T3" s="33"/>
      <c r="U3" s="55"/>
      <c r="V3" s="33"/>
      <c r="W3" s="33"/>
      <c r="X3" s="36"/>
      <c r="Y3" s="55"/>
      <c r="Z3" s="33"/>
      <c r="AA3" s="36"/>
    </row>
    <row r="4" spans="1:27" ht="17" x14ac:dyDescent="0.2">
      <c r="A4" s="19"/>
      <c r="B4" s="13" t="s">
        <v>0</v>
      </c>
      <c r="C4" s="33">
        <v>2003</v>
      </c>
      <c r="D4" s="33">
        <v>30</v>
      </c>
      <c r="E4" s="34">
        <v>0</v>
      </c>
      <c r="F4" s="35"/>
      <c r="G4" s="46"/>
      <c r="H4" s="49"/>
      <c r="I4" s="49"/>
      <c r="J4" s="33" t="str">
        <f>IF(U4="","",IF(E4=1,IF(U4&gt;=1.3,1,0),IF(U4&gt;=1.5,1,0)))</f>
        <v/>
      </c>
      <c r="K4" s="33"/>
      <c r="L4" s="33"/>
      <c r="M4" s="36"/>
      <c r="N4" s="33"/>
      <c r="O4" s="33"/>
      <c r="P4" s="33"/>
      <c r="Q4" s="33"/>
      <c r="R4" s="33"/>
      <c r="S4" s="33"/>
      <c r="T4" s="33"/>
      <c r="U4" s="55"/>
      <c r="V4" s="33"/>
      <c r="W4" s="33"/>
      <c r="X4" s="36"/>
      <c r="Y4" s="55"/>
      <c r="Z4" s="33"/>
      <c r="AA4" s="36"/>
    </row>
    <row r="5" spans="1:27" ht="17" x14ac:dyDescent="0.2">
      <c r="A5" s="19"/>
      <c r="B5" s="13" t="s">
        <v>0</v>
      </c>
      <c r="C5" s="33">
        <v>2003</v>
      </c>
      <c r="D5" s="33">
        <v>24</v>
      </c>
      <c r="E5" s="34">
        <v>0</v>
      </c>
      <c r="F5" s="35"/>
      <c r="G5" s="46"/>
      <c r="H5" s="49"/>
      <c r="I5" s="49"/>
      <c r="J5" s="33" t="str">
        <f>IF(U5="","",IF(E5=1,IF(U5&gt;=1.3,1,0),IF(U5&gt;=1.5,1,0)))</f>
        <v/>
      </c>
      <c r="K5" s="33"/>
      <c r="L5" s="33"/>
      <c r="M5" s="36"/>
      <c r="N5" s="33"/>
      <c r="O5" s="33"/>
      <c r="P5" s="33"/>
      <c r="Q5" s="33"/>
      <c r="R5" s="33"/>
      <c r="S5" s="33"/>
      <c r="T5" s="33"/>
      <c r="U5" s="55"/>
      <c r="V5" s="33"/>
      <c r="W5" s="33"/>
      <c r="X5" s="36"/>
      <c r="Y5" s="59"/>
      <c r="Z5" s="37"/>
      <c r="AA5" s="36"/>
    </row>
    <row r="6" spans="1:27" ht="17" x14ac:dyDescent="0.2">
      <c r="A6" s="19">
        <v>5</v>
      </c>
      <c r="B6" s="4" t="s">
        <v>0</v>
      </c>
      <c r="C6" s="20">
        <v>2003</v>
      </c>
      <c r="D6" s="20">
        <v>50</v>
      </c>
      <c r="E6" s="5">
        <v>0</v>
      </c>
      <c r="F6" s="24">
        <v>1</v>
      </c>
      <c r="G6" s="47">
        <v>2</v>
      </c>
      <c r="H6" s="50">
        <f>SUM(J6+K6+2*L6+2*M6)</f>
        <v>4</v>
      </c>
      <c r="I6" s="53">
        <f t="shared" ref="I6:I37" si="0">SUM(J6:M6)</f>
        <v>2</v>
      </c>
      <c r="J6" s="20">
        <f>IF(U6="","",IF(E6=1,IF(U6&gt;=1.3,1,0),IF(U6&gt;=1.5,1,0)))</f>
        <v>0</v>
      </c>
      <c r="K6" s="20">
        <f t="shared" ref="K6:K37" si="1">IF(X6&gt;300,1,0)</f>
        <v>0</v>
      </c>
      <c r="L6" s="20">
        <v>1</v>
      </c>
      <c r="M6" s="21">
        <v>1</v>
      </c>
      <c r="N6" s="20">
        <v>0</v>
      </c>
      <c r="O6" s="20">
        <v>1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56">
        <v>1.4</v>
      </c>
      <c r="V6" s="20">
        <v>131</v>
      </c>
      <c r="W6" s="20">
        <v>96</v>
      </c>
      <c r="X6" s="21">
        <v>245</v>
      </c>
      <c r="Y6" s="56">
        <v>0</v>
      </c>
      <c r="Z6" s="20">
        <v>0</v>
      </c>
      <c r="AA6" s="21">
        <v>8.4</v>
      </c>
    </row>
    <row r="7" spans="1:27" ht="17" x14ac:dyDescent="0.2">
      <c r="A7" s="19"/>
      <c r="B7" s="13" t="s">
        <v>0</v>
      </c>
      <c r="C7" s="33">
        <v>2003</v>
      </c>
      <c r="D7" s="33">
        <v>37</v>
      </c>
      <c r="E7" s="34">
        <v>0</v>
      </c>
      <c r="F7" s="35"/>
      <c r="G7" s="46"/>
      <c r="H7" s="49"/>
      <c r="I7" s="49"/>
      <c r="J7" s="33" t="str">
        <f>IF(U7="","",IF(E7=1,IF(U7&gt;=1.3,1,0),IF(U7&gt;=1.5,1,0)))</f>
        <v/>
      </c>
      <c r="K7" s="33"/>
      <c r="L7" s="33"/>
      <c r="M7" s="36"/>
      <c r="N7" s="33"/>
      <c r="O7" s="33"/>
      <c r="P7" s="33"/>
      <c r="Q7" s="33"/>
      <c r="R7" s="33"/>
      <c r="S7" s="33"/>
      <c r="T7" s="33"/>
      <c r="U7" s="55"/>
      <c r="V7" s="33"/>
      <c r="W7" s="33"/>
      <c r="X7" s="36"/>
      <c r="Y7" s="55"/>
      <c r="Z7" s="33"/>
      <c r="AA7" s="36"/>
    </row>
    <row r="8" spans="1:27" ht="17" x14ac:dyDescent="0.2">
      <c r="A8" s="19"/>
      <c r="B8" s="13" t="s">
        <v>0</v>
      </c>
      <c r="C8" s="33">
        <v>2003</v>
      </c>
      <c r="D8" s="33">
        <v>47</v>
      </c>
      <c r="E8" s="34">
        <v>0</v>
      </c>
      <c r="F8" s="35"/>
      <c r="G8" s="46"/>
      <c r="H8" s="49"/>
      <c r="I8" s="49"/>
      <c r="J8" s="33" t="str">
        <f>IF(U8="","",IF(E8=1,IF(U8&gt;=1.3,1,0),IF(U8&gt;=1.5,1,0)))</f>
        <v/>
      </c>
      <c r="K8" s="33"/>
      <c r="L8" s="33"/>
      <c r="M8" s="36"/>
      <c r="N8" s="33"/>
      <c r="O8" s="33"/>
      <c r="P8" s="33"/>
      <c r="Q8" s="33"/>
      <c r="R8" s="33"/>
      <c r="S8" s="33"/>
      <c r="T8" s="33"/>
      <c r="U8" s="55"/>
      <c r="V8" s="33"/>
      <c r="W8" s="33"/>
      <c r="X8" s="36"/>
      <c r="Y8" s="55"/>
      <c r="Z8" s="33"/>
      <c r="AA8" s="36"/>
    </row>
    <row r="9" spans="1:27" ht="17" x14ac:dyDescent="0.2">
      <c r="A9" s="19"/>
      <c r="B9" s="13" t="s">
        <v>0</v>
      </c>
      <c r="C9" s="33">
        <v>2003</v>
      </c>
      <c r="D9" s="33">
        <v>73</v>
      </c>
      <c r="E9" s="34">
        <v>0</v>
      </c>
      <c r="F9" s="35"/>
      <c r="G9" s="46"/>
      <c r="H9" s="49"/>
      <c r="I9" s="49"/>
      <c r="J9" s="33" t="str">
        <f>IF(U9="","",IF(E9=1,IF(U9&gt;=1.3,1,0),IF(U9&gt;=1.5,1,0)))</f>
        <v/>
      </c>
      <c r="K9" s="33"/>
      <c r="L9" s="33"/>
      <c r="M9" s="36"/>
      <c r="N9" s="33"/>
      <c r="O9" s="33"/>
      <c r="P9" s="33"/>
      <c r="Q9" s="33"/>
      <c r="R9" s="33"/>
      <c r="S9" s="33"/>
      <c r="T9" s="33"/>
      <c r="U9" s="55"/>
      <c r="V9" s="33"/>
      <c r="W9" s="33"/>
      <c r="X9" s="36"/>
      <c r="Y9" s="55"/>
      <c r="Z9" s="33"/>
      <c r="AA9" s="36"/>
    </row>
    <row r="10" spans="1:27" ht="17" x14ac:dyDescent="0.2">
      <c r="A10" s="19"/>
      <c r="B10" s="13" t="s">
        <v>0</v>
      </c>
      <c r="C10" s="33">
        <v>2003</v>
      </c>
      <c r="D10" s="33">
        <v>31</v>
      </c>
      <c r="E10" s="34">
        <v>0</v>
      </c>
      <c r="F10" s="35"/>
      <c r="G10" s="46"/>
      <c r="H10" s="49"/>
      <c r="I10" s="49"/>
      <c r="J10" s="33" t="str">
        <f>IF(U10="","",IF(E10=1,IF(U10&gt;=1.3,1,0),IF(U10&gt;=1.5,1,0)))</f>
        <v/>
      </c>
      <c r="K10" s="33"/>
      <c r="L10" s="33"/>
      <c r="M10" s="36"/>
      <c r="N10" s="33"/>
      <c r="O10" s="33"/>
      <c r="P10" s="33"/>
      <c r="Q10" s="33"/>
      <c r="R10" s="33"/>
      <c r="S10" s="33"/>
      <c r="T10" s="33"/>
      <c r="U10" s="55"/>
      <c r="V10" s="33"/>
      <c r="W10" s="33"/>
      <c r="X10" s="36"/>
      <c r="Y10" s="55"/>
      <c r="Z10" s="33"/>
      <c r="AA10" s="36"/>
    </row>
    <row r="11" spans="1:27" x14ac:dyDescent="0.2">
      <c r="A11" s="19">
        <v>10</v>
      </c>
      <c r="B11" s="4"/>
      <c r="C11" s="20">
        <v>2004</v>
      </c>
      <c r="D11" s="20">
        <v>33</v>
      </c>
      <c r="E11" s="5">
        <v>1</v>
      </c>
      <c r="F11" s="24">
        <v>1</v>
      </c>
      <c r="G11" s="47">
        <v>9</v>
      </c>
      <c r="H11" s="50">
        <f t="shared" ref="H11:H58" si="2">SUM(J11+K11+2*L11+2*M11)</f>
        <v>3</v>
      </c>
      <c r="I11" s="53">
        <f t="shared" si="0"/>
        <v>2</v>
      </c>
      <c r="J11" s="20">
        <f>IF(U11="","",IF(E11=1,IF(U11&gt;=1.3,1,0),IF(U11&gt;=1.5,1,0)))</f>
        <v>1</v>
      </c>
      <c r="K11" s="20">
        <f t="shared" si="1"/>
        <v>0</v>
      </c>
      <c r="L11" s="20">
        <v>1</v>
      </c>
      <c r="M11" s="21">
        <v>0</v>
      </c>
      <c r="N11" s="20">
        <v>0</v>
      </c>
      <c r="O11" s="20">
        <v>1</v>
      </c>
      <c r="P11" s="20">
        <v>0</v>
      </c>
      <c r="Q11" s="20">
        <v>0</v>
      </c>
      <c r="R11" s="20">
        <v>1</v>
      </c>
      <c r="S11" s="20">
        <v>0</v>
      </c>
      <c r="T11" s="20">
        <v>0</v>
      </c>
      <c r="U11" s="56">
        <v>3.3</v>
      </c>
      <c r="V11" s="20">
        <v>126</v>
      </c>
      <c r="W11" s="20">
        <v>39</v>
      </c>
      <c r="X11" s="21">
        <v>276</v>
      </c>
      <c r="Y11" s="56">
        <v>1</v>
      </c>
      <c r="Z11" s="20">
        <v>0</v>
      </c>
      <c r="AA11" s="21">
        <v>5.4</v>
      </c>
    </row>
    <row r="12" spans="1:27" ht="17" x14ac:dyDescent="0.2">
      <c r="A12" s="19">
        <v>11</v>
      </c>
      <c r="B12" s="4" t="s">
        <v>1</v>
      </c>
      <c r="C12" s="20">
        <v>2005</v>
      </c>
      <c r="D12" s="20">
        <v>66</v>
      </c>
      <c r="E12" s="5">
        <v>0</v>
      </c>
      <c r="F12" s="24">
        <v>3</v>
      </c>
      <c r="G12" s="47">
        <v>1</v>
      </c>
      <c r="H12" s="50">
        <f t="shared" si="2"/>
        <v>4</v>
      </c>
      <c r="I12" s="53">
        <f t="shared" si="0"/>
        <v>2</v>
      </c>
      <c r="J12" s="20">
        <f>IF(U12="","",IF(E12=1,IF(U12&gt;=1.3,1,0),IF(U12&gt;=1.5,1,0)))</f>
        <v>0</v>
      </c>
      <c r="K12" s="20">
        <f t="shared" si="1"/>
        <v>0</v>
      </c>
      <c r="L12" s="20">
        <v>1</v>
      </c>
      <c r="M12" s="21">
        <v>1</v>
      </c>
      <c r="N12" s="20">
        <v>0</v>
      </c>
      <c r="O12" s="20">
        <v>0</v>
      </c>
      <c r="P12" s="20">
        <v>0</v>
      </c>
      <c r="Q12" s="20">
        <v>1</v>
      </c>
      <c r="R12" s="20">
        <v>0</v>
      </c>
      <c r="S12" s="20">
        <v>0</v>
      </c>
      <c r="T12" s="20">
        <v>0</v>
      </c>
      <c r="U12" s="56">
        <v>1.2</v>
      </c>
      <c r="V12" s="20">
        <v>116</v>
      </c>
      <c r="W12" s="20">
        <v>25</v>
      </c>
      <c r="X12" s="21">
        <v>200</v>
      </c>
      <c r="Y12" s="56"/>
      <c r="Z12" s="20"/>
      <c r="AA12" s="21">
        <v>7.4</v>
      </c>
    </row>
    <row r="13" spans="1:27" ht="17" x14ac:dyDescent="0.2">
      <c r="A13" s="19">
        <v>12</v>
      </c>
      <c r="B13" s="6" t="s">
        <v>0</v>
      </c>
      <c r="C13" s="20">
        <v>2005</v>
      </c>
      <c r="D13" s="20">
        <v>26</v>
      </c>
      <c r="E13" s="7">
        <v>0</v>
      </c>
      <c r="F13" s="24">
        <v>1</v>
      </c>
      <c r="G13" s="47">
        <v>7</v>
      </c>
      <c r="H13" s="50">
        <f t="shared" si="2"/>
        <v>4</v>
      </c>
      <c r="I13" s="53">
        <f t="shared" si="0"/>
        <v>3</v>
      </c>
      <c r="J13" s="20">
        <f>IF(U13="","",IF(E13=1,IF(U13&gt;=1.3,1,0),IF(U13&gt;=1.5,1,0)))</f>
        <v>1</v>
      </c>
      <c r="K13" s="20">
        <f t="shared" si="1"/>
        <v>1</v>
      </c>
      <c r="L13" s="20">
        <v>1</v>
      </c>
      <c r="M13" s="21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56">
        <v>3.9</v>
      </c>
      <c r="V13" s="20">
        <v>308</v>
      </c>
      <c r="W13" s="20">
        <v>27</v>
      </c>
      <c r="X13" s="21">
        <v>334</v>
      </c>
      <c r="Y13" s="56">
        <v>0</v>
      </c>
      <c r="Z13" s="20">
        <v>0</v>
      </c>
      <c r="AA13" s="21">
        <v>10.7</v>
      </c>
    </row>
    <row r="14" spans="1:27" ht="17" x14ac:dyDescent="0.2">
      <c r="A14" s="19">
        <v>13</v>
      </c>
      <c r="B14" s="6" t="s">
        <v>0</v>
      </c>
      <c r="C14" s="20">
        <v>2005</v>
      </c>
      <c r="D14" s="20">
        <v>27</v>
      </c>
      <c r="E14" s="7">
        <v>0</v>
      </c>
      <c r="F14" s="24">
        <v>1</v>
      </c>
      <c r="G14" s="47">
        <v>10</v>
      </c>
      <c r="H14" s="50">
        <f t="shared" si="2"/>
        <v>3</v>
      </c>
      <c r="I14" s="53">
        <f t="shared" si="0"/>
        <v>2</v>
      </c>
      <c r="J14" s="20">
        <f>IF(U14="","",IF(E14=1,IF(U14&gt;=1.3,1,0),IF(U14&gt;=1.5,1,0)))</f>
        <v>1</v>
      </c>
      <c r="K14" s="20">
        <f t="shared" si="1"/>
        <v>0</v>
      </c>
      <c r="L14" s="20">
        <v>1</v>
      </c>
      <c r="M14" s="21">
        <v>0</v>
      </c>
      <c r="N14" s="20">
        <v>0</v>
      </c>
      <c r="O14" s="20">
        <v>1</v>
      </c>
      <c r="P14" s="20">
        <v>0</v>
      </c>
      <c r="Q14" s="20">
        <v>1</v>
      </c>
      <c r="R14" s="20">
        <v>0</v>
      </c>
      <c r="S14" s="20">
        <v>0</v>
      </c>
      <c r="T14" s="20">
        <v>1</v>
      </c>
      <c r="U14" s="56">
        <v>3.9</v>
      </c>
      <c r="V14" s="20">
        <v>140</v>
      </c>
      <c r="W14" s="20">
        <v>43</v>
      </c>
      <c r="X14" s="21">
        <v>228</v>
      </c>
      <c r="Y14" s="56"/>
      <c r="Z14" s="20"/>
      <c r="AA14" s="21">
        <v>6.1</v>
      </c>
    </row>
    <row r="15" spans="1:27" x14ac:dyDescent="0.2">
      <c r="A15" s="19">
        <v>14</v>
      </c>
      <c r="B15" s="4"/>
      <c r="C15" s="20">
        <v>2005</v>
      </c>
      <c r="D15" s="20">
        <v>46</v>
      </c>
      <c r="E15" s="5">
        <v>0</v>
      </c>
      <c r="F15" s="24">
        <v>1</v>
      </c>
      <c r="G15" s="47">
        <v>1</v>
      </c>
      <c r="H15" s="50">
        <f t="shared" si="2"/>
        <v>3</v>
      </c>
      <c r="I15" s="53">
        <f t="shared" si="0"/>
        <v>2</v>
      </c>
      <c r="J15" s="20">
        <f>IF(U15="","",IF(E15=1,IF(U15&gt;=1.3,1,0),IF(U15&gt;=1.5,1,0)))</f>
        <v>1</v>
      </c>
      <c r="K15" s="20">
        <f t="shared" si="1"/>
        <v>0</v>
      </c>
      <c r="L15" s="20">
        <v>1</v>
      </c>
      <c r="M15" s="21">
        <v>0</v>
      </c>
      <c r="N15" s="20">
        <v>1</v>
      </c>
      <c r="O15" s="20">
        <v>0</v>
      </c>
      <c r="P15" s="20">
        <v>1</v>
      </c>
      <c r="Q15" s="20">
        <v>0</v>
      </c>
      <c r="R15" s="20">
        <v>0</v>
      </c>
      <c r="S15" s="20">
        <v>0</v>
      </c>
      <c r="T15" s="20">
        <v>0</v>
      </c>
      <c r="U15" s="56">
        <v>1.7</v>
      </c>
      <c r="V15" s="20">
        <v>111</v>
      </c>
      <c r="W15" s="20">
        <v>23</v>
      </c>
      <c r="X15" s="21">
        <v>289</v>
      </c>
      <c r="Y15" s="60">
        <v>3</v>
      </c>
      <c r="Z15" s="20">
        <v>0</v>
      </c>
      <c r="AA15" s="21">
        <v>7.2</v>
      </c>
    </row>
    <row r="16" spans="1:27" x14ac:dyDescent="0.2">
      <c r="A16" s="19">
        <v>15</v>
      </c>
      <c r="B16" s="4"/>
      <c r="C16" s="20">
        <v>2005</v>
      </c>
      <c r="D16" s="20">
        <v>55</v>
      </c>
      <c r="E16" s="7">
        <v>0</v>
      </c>
      <c r="F16" s="24">
        <v>1</v>
      </c>
      <c r="G16" s="47">
        <v>10</v>
      </c>
      <c r="H16" s="50">
        <f t="shared" si="2"/>
        <v>3</v>
      </c>
      <c r="I16" s="53">
        <f t="shared" si="0"/>
        <v>2</v>
      </c>
      <c r="J16" s="20">
        <f>IF(U16="","",IF(E16=1,IF(U16&gt;=1.3,1,0),IF(U16&gt;=1.5,1,0)))</f>
        <v>1</v>
      </c>
      <c r="K16" s="20">
        <f t="shared" si="1"/>
        <v>0</v>
      </c>
      <c r="L16" s="20">
        <v>1</v>
      </c>
      <c r="M16" s="21">
        <v>0</v>
      </c>
      <c r="N16" s="20">
        <v>0</v>
      </c>
      <c r="O16" s="20">
        <v>1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56">
        <v>3.3</v>
      </c>
      <c r="V16" s="20">
        <v>268</v>
      </c>
      <c r="W16" s="20">
        <v>49</v>
      </c>
      <c r="X16" s="21">
        <v>290</v>
      </c>
      <c r="Y16" s="56">
        <v>0</v>
      </c>
      <c r="Z16" s="20">
        <v>1</v>
      </c>
      <c r="AA16" s="21">
        <v>7.7</v>
      </c>
    </row>
    <row r="17" spans="1:27" ht="17" x14ac:dyDescent="0.2">
      <c r="A17" s="19">
        <v>16</v>
      </c>
      <c r="B17" s="6" t="s">
        <v>0</v>
      </c>
      <c r="C17" s="20">
        <v>2005</v>
      </c>
      <c r="D17" s="20">
        <v>44</v>
      </c>
      <c r="E17" s="7">
        <v>0</v>
      </c>
      <c r="F17" s="24">
        <v>1</v>
      </c>
      <c r="G17" s="47">
        <v>12</v>
      </c>
      <c r="H17" s="50">
        <f t="shared" si="2"/>
        <v>3</v>
      </c>
      <c r="I17" s="53">
        <f t="shared" si="0"/>
        <v>2</v>
      </c>
      <c r="J17" s="20">
        <f>IF(U17="","",IF(E17=1,IF(U17&gt;=1.3,1,0),IF(U17&gt;=1.5,1,0)))</f>
        <v>1</v>
      </c>
      <c r="K17" s="20">
        <f t="shared" si="1"/>
        <v>0</v>
      </c>
      <c r="L17" s="20">
        <v>1</v>
      </c>
      <c r="M17" s="21">
        <v>0</v>
      </c>
      <c r="N17" s="20">
        <v>1</v>
      </c>
      <c r="O17" s="20">
        <v>0</v>
      </c>
      <c r="P17" s="20">
        <v>1</v>
      </c>
      <c r="Q17" s="20">
        <v>0</v>
      </c>
      <c r="R17" s="20">
        <v>0</v>
      </c>
      <c r="S17" s="20">
        <v>0</v>
      </c>
      <c r="T17" s="20">
        <v>0</v>
      </c>
      <c r="U17" s="56">
        <v>5.7</v>
      </c>
      <c r="V17" s="20">
        <v>516</v>
      </c>
      <c r="W17" s="20">
        <v>13</v>
      </c>
      <c r="X17" s="21">
        <v>238</v>
      </c>
      <c r="Y17" s="56">
        <v>0</v>
      </c>
      <c r="Z17" s="20">
        <v>0</v>
      </c>
      <c r="AA17" s="21">
        <v>19.2</v>
      </c>
    </row>
    <row r="18" spans="1:27" ht="17" x14ac:dyDescent="0.2">
      <c r="A18" s="19"/>
      <c r="B18" s="13" t="s">
        <v>0</v>
      </c>
      <c r="C18" s="33">
        <v>2005</v>
      </c>
      <c r="D18" s="33"/>
      <c r="E18" s="34"/>
      <c r="F18" s="38"/>
      <c r="G18" s="46"/>
      <c r="H18" s="49"/>
      <c r="I18" s="49"/>
      <c r="J18" s="33"/>
      <c r="K18" s="33"/>
      <c r="L18" s="33"/>
      <c r="M18" s="36"/>
      <c r="N18" s="33"/>
      <c r="O18" s="33"/>
      <c r="P18" s="33"/>
      <c r="Q18" s="33"/>
      <c r="R18" s="33"/>
      <c r="S18" s="33"/>
      <c r="T18" s="33"/>
      <c r="U18" s="55"/>
      <c r="V18" s="33"/>
      <c r="W18" s="33"/>
      <c r="X18" s="36"/>
      <c r="Y18" s="55"/>
      <c r="Z18" s="33"/>
      <c r="AA18" s="36"/>
    </row>
    <row r="19" spans="1:27" x14ac:dyDescent="0.2">
      <c r="A19" s="19">
        <v>18</v>
      </c>
      <c r="B19" s="6"/>
      <c r="C19" s="20">
        <v>2005</v>
      </c>
      <c r="D19" s="20">
        <v>62</v>
      </c>
      <c r="E19" s="7">
        <v>1</v>
      </c>
      <c r="F19" s="24">
        <v>1</v>
      </c>
      <c r="G19" s="47">
        <v>7</v>
      </c>
      <c r="H19" s="50">
        <f t="shared" si="2"/>
        <v>4</v>
      </c>
      <c r="I19" s="53">
        <f t="shared" si="0"/>
        <v>3</v>
      </c>
      <c r="J19" s="20">
        <f>IF(U19="","",IF(E19=1,IF(U19&gt;=1.3,1,0),IF(U19&gt;=1.5,1,0)))</f>
        <v>1</v>
      </c>
      <c r="K19" s="20">
        <f t="shared" si="1"/>
        <v>1</v>
      </c>
      <c r="L19" s="20">
        <v>1</v>
      </c>
      <c r="M19" s="21">
        <v>0</v>
      </c>
      <c r="N19" s="20">
        <v>0</v>
      </c>
      <c r="O19" s="20">
        <v>0</v>
      </c>
      <c r="P19" s="20">
        <v>1</v>
      </c>
      <c r="Q19" s="20">
        <v>1</v>
      </c>
      <c r="R19" s="20">
        <v>1</v>
      </c>
      <c r="S19" s="20">
        <v>0</v>
      </c>
      <c r="T19" s="20">
        <v>0</v>
      </c>
      <c r="U19" s="56">
        <v>5.8</v>
      </c>
      <c r="V19" s="20">
        <v>412</v>
      </c>
      <c r="W19" s="20">
        <v>28</v>
      </c>
      <c r="X19" s="21">
        <v>316</v>
      </c>
      <c r="Y19" s="56"/>
      <c r="Z19" s="20"/>
      <c r="AA19" s="21">
        <v>15.9</v>
      </c>
    </row>
    <row r="20" spans="1:27" x14ac:dyDescent="0.2">
      <c r="A20" s="19"/>
      <c r="B20" s="13"/>
      <c r="C20" s="33">
        <v>2005</v>
      </c>
      <c r="D20" s="33"/>
      <c r="E20" s="34"/>
      <c r="F20" s="38"/>
      <c r="G20" s="46"/>
      <c r="H20" s="49"/>
      <c r="I20" s="49"/>
      <c r="J20" s="33" t="str">
        <f>IF(U20="","",IF(E20=1,IF(U20&gt;=1.3,1,0),IF(U20&gt;=1.5,1,0)))</f>
        <v/>
      </c>
      <c r="K20" s="33"/>
      <c r="L20" s="33"/>
      <c r="M20" s="36"/>
      <c r="N20" s="33"/>
      <c r="O20" s="33"/>
      <c r="P20" s="33"/>
      <c r="Q20" s="33"/>
      <c r="R20" s="33"/>
      <c r="S20" s="33"/>
      <c r="T20" s="33"/>
      <c r="U20" s="55"/>
      <c r="V20" s="33"/>
      <c r="W20" s="33"/>
      <c r="X20" s="36"/>
      <c r="Y20" s="55"/>
      <c r="Z20" s="33"/>
      <c r="AA20" s="36"/>
    </row>
    <row r="21" spans="1:27" ht="17" x14ac:dyDescent="0.2">
      <c r="A21" s="19"/>
      <c r="B21" s="14" t="s">
        <v>0</v>
      </c>
      <c r="C21" s="33">
        <v>2005</v>
      </c>
      <c r="D21" s="33"/>
      <c r="E21" s="39"/>
      <c r="F21" s="38"/>
      <c r="G21" s="46"/>
      <c r="H21" s="49"/>
      <c r="I21" s="49"/>
      <c r="J21" s="33" t="str">
        <f>IF(U21="","",IF(E21=1,IF(U21&gt;=1.3,1,0),IF(U21&gt;=1.5,1,0)))</f>
        <v/>
      </c>
      <c r="K21" s="33"/>
      <c r="L21" s="33"/>
      <c r="M21" s="36"/>
      <c r="N21" s="33"/>
      <c r="O21" s="33"/>
      <c r="P21" s="33"/>
      <c r="Q21" s="33"/>
      <c r="R21" s="33"/>
      <c r="S21" s="33"/>
      <c r="T21" s="33"/>
      <c r="U21" s="55"/>
      <c r="V21" s="33"/>
      <c r="W21" s="33"/>
      <c r="X21" s="36"/>
      <c r="Y21" s="55"/>
      <c r="Z21" s="33"/>
      <c r="AA21" s="36"/>
    </row>
    <row r="22" spans="1:27" ht="17" x14ac:dyDescent="0.2">
      <c r="A22" s="19">
        <v>21</v>
      </c>
      <c r="B22" s="6" t="s">
        <v>0</v>
      </c>
      <c r="C22" s="20">
        <v>2005</v>
      </c>
      <c r="D22" s="20">
        <v>53</v>
      </c>
      <c r="E22" s="7">
        <v>0</v>
      </c>
      <c r="F22" s="24">
        <v>1</v>
      </c>
      <c r="G22" s="47">
        <v>7</v>
      </c>
      <c r="H22" s="50">
        <f t="shared" si="2"/>
        <v>6</v>
      </c>
      <c r="I22" s="53">
        <f t="shared" si="0"/>
        <v>4</v>
      </c>
      <c r="J22" s="20">
        <f>IF(U22="","",IF(E22=1,IF(U22&gt;=1.3,1,0),IF(U22&gt;=1.5,1,0)))</f>
        <v>1</v>
      </c>
      <c r="K22" s="20">
        <f t="shared" si="1"/>
        <v>1</v>
      </c>
      <c r="L22" s="20">
        <v>1</v>
      </c>
      <c r="M22" s="21">
        <v>1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56">
        <v>5.3</v>
      </c>
      <c r="V22" s="20">
        <v>98</v>
      </c>
      <c r="W22" s="20">
        <v>100</v>
      </c>
      <c r="X22" s="21">
        <v>432</v>
      </c>
      <c r="Y22" s="60">
        <v>4</v>
      </c>
      <c r="Z22" s="20">
        <v>2</v>
      </c>
      <c r="AA22" s="21">
        <v>18.100000000000001</v>
      </c>
    </row>
    <row r="23" spans="1:27" ht="17" x14ac:dyDescent="0.2">
      <c r="A23" s="19">
        <v>22</v>
      </c>
      <c r="B23" s="6" t="s">
        <v>1</v>
      </c>
      <c r="C23" s="20">
        <v>2005</v>
      </c>
      <c r="D23" s="20">
        <v>22</v>
      </c>
      <c r="E23" s="7">
        <v>0</v>
      </c>
      <c r="F23" s="24">
        <v>1</v>
      </c>
      <c r="G23" s="47">
        <v>1</v>
      </c>
      <c r="H23" s="50">
        <f t="shared" si="2"/>
        <v>5</v>
      </c>
      <c r="I23" s="53">
        <f t="shared" si="0"/>
        <v>3</v>
      </c>
      <c r="J23" s="20">
        <f>IF(U23="","",IF(E23=1,IF(U23&gt;=1.3,1,0),IF(U23&gt;=1.5,1,0)))</f>
        <v>0</v>
      </c>
      <c r="K23" s="20">
        <f t="shared" si="1"/>
        <v>1</v>
      </c>
      <c r="L23" s="20">
        <v>1</v>
      </c>
      <c r="M23" s="21">
        <v>1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56">
        <v>1.2</v>
      </c>
      <c r="V23" s="20">
        <v>98</v>
      </c>
      <c r="W23" s="20">
        <v>17</v>
      </c>
      <c r="X23" s="21">
        <v>398</v>
      </c>
      <c r="Y23" s="56"/>
      <c r="Z23" s="20"/>
      <c r="AA23" s="21">
        <v>8.4</v>
      </c>
    </row>
    <row r="24" spans="1:27" ht="17" x14ac:dyDescent="0.2">
      <c r="A24" s="19">
        <v>23</v>
      </c>
      <c r="B24" s="6" t="s">
        <v>0</v>
      </c>
      <c r="C24" s="20">
        <v>2005</v>
      </c>
      <c r="D24" s="20">
        <v>32</v>
      </c>
      <c r="E24" s="7">
        <v>0</v>
      </c>
      <c r="F24" s="24">
        <v>1</v>
      </c>
      <c r="G24" s="47">
        <v>1</v>
      </c>
      <c r="H24" s="50">
        <f t="shared" si="2"/>
        <v>2</v>
      </c>
      <c r="I24" s="53">
        <f t="shared" si="0"/>
        <v>1</v>
      </c>
      <c r="J24" s="20">
        <f>IF(U24="","",IF(E24=1,IF(U24&gt;=1.3,1,0),IF(U24&gt;=1.5,1,0)))</f>
        <v>0</v>
      </c>
      <c r="K24" s="20">
        <f t="shared" si="1"/>
        <v>0</v>
      </c>
      <c r="L24" s="20">
        <v>1</v>
      </c>
      <c r="M24" s="21">
        <v>0</v>
      </c>
      <c r="N24" s="20">
        <v>1</v>
      </c>
      <c r="O24" s="20">
        <v>0</v>
      </c>
      <c r="P24" s="20">
        <v>1</v>
      </c>
      <c r="Q24" s="20">
        <v>1</v>
      </c>
      <c r="R24" s="20">
        <v>1</v>
      </c>
      <c r="S24" s="20">
        <v>1</v>
      </c>
      <c r="T24" s="20">
        <v>1</v>
      </c>
      <c r="U24" s="56">
        <v>1.3</v>
      </c>
      <c r="V24" s="20">
        <v>133</v>
      </c>
      <c r="W24" s="20">
        <v>92</v>
      </c>
      <c r="X24" s="21">
        <v>129</v>
      </c>
      <c r="Y24" s="56"/>
      <c r="Z24" s="20"/>
      <c r="AA24" s="21">
        <v>5.5</v>
      </c>
    </row>
    <row r="25" spans="1:27" x14ac:dyDescent="0.2">
      <c r="A25" s="19">
        <v>24</v>
      </c>
      <c r="B25" s="6"/>
      <c r="C25" s="20">
        <v>2005</v>
      </c>
      <c r="D25" s="20">
        <v>75</v>
      </c>
      <c r="E25" s="7">
        <v>0</v>
      </c>
      <c r="F25" s="24">
        <v>1</v>
      </c>
      <c r="G25" s="47">
        <v>2</v>
      </c>
      <c r="H25" s="50">
        <f t="shared" si="2"/>
        <v>4</v>
      </c>
      <c r="I25" s="53">
        <f t="shared" si="0"/>
        <v>3</v>
      </c>
      <c r="J25" s="20">
        <f>IF(U25="","",IF(E25=1,IF(U25&gt;=1.3,1,0),IF(U25&gt;=1.5,1,0)))</f>
        <v>1</v>
      </c>
      <c r="K25" s="20">
        <f t="shared" si="1"/>
        <v>1</v>
      </c>
      <c r="L25" s="20">
        <v>1</v>
      </c>
      <c r="M25" s="21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56">
        <v>5.0999999999999996</v>
      </c>
      <c r="V25" s="20">
        <v>39</v>
      </c>
      <c r="W25" s="20">
        <v>39</v>
      </c>
      <c r="X25" s="21">
        <v>1000</v>
      </c>
      <c r="Y25" s="56"/>
      <c r="Z25" s="20"/>
      <c r="AA25" s="21">
        <v>18.399999999999999</v>
      </c>
    </row>
    <row r="26" spans="1:27" ht="17" x14ac:dyDescent="0.2">
      <c r="A26" s="19">
        <v>25</v>
      </c>
      <c r="B26" s="6" t="s">
        <v>0</v>
      </c>
      <c r="C26" s="20">
        <v>2005</v>
      </c>
      <c r="D26" s="20">
        <v>27</v>
      </c>
      <c r="E26" s="7">
        <v>0</v>
      </c>
      <c r="F26" s="24">
        <v>1</v>
      </c>
      <c r="G26" s="47">
        <v>7</v>
      </c>
      <c r="H26" s="50">
        <f t="shared" si="2"/>
        <v>6</v>
      </c>
      <c r="I26" s="53">
        <f t="shared" si="0"/>
        <v>4</v>
      </c>
      <c r="J26" s="20">
        <f>IF(U26="","",IF(E26=1,IF(U26&gt;=1.3,1,0),IF(U26&gt;=1.5,1,0)))</f>
        <v>1</v>
      </c>
      <c r="K26" s="20">
        <f t="shared" si="1"/>
        <v>1</v>
      </c>
      <c r="L26" s="20">
        <v>1</v>
      </c>
      <c r="M26" s="21">
        <v>1</v>
      </c>
      <c r="N26" s="20">
        <v>0</v>
      </c>
      <c r="O26" s="20">
        <v>1</v>
      </c>
      <c r="P26" s="20">
        <v>1</v>
      </c>
      <c r="Q26" s="20">
        <v>1</v>
      </c>
      <c r="R26" s="20">
        <v>1</v>
      </c>
      <c r="S26" s="20">
        <v>0</v>
      </c>
      <c r="T26" s="20">
        <v>1</v>
      </c>
      <c r="U26" s="56">
        <v>5.3</v>
      </c>
      <c r="V26" s="20">
        <v>189</v>
      </c>
      <c r="W26" s="20">
        <v>26</v>
      </c>
      <c r="X26" s="21">
        <v>369</v>
      </c>
      <c r="Y26" s="56">
        <v>1</v>
      </c>
      <c r="Z26" s="20">
        <v>1</v>
      </c>
      <c r="AA26" s="21">
        <v>9.3000000000000007</v>
      </c>
    </row>
    <row r="27" spans="1:27" ht="17" x14ac:dyDescent="0.2">
      <c r="A27" s="19">
        <v>26</v>
      </c>
      <c r="B27" s="6" t="s">
        <v>0</v>
      </c>
      <c r="C27" s="20">
        <v>2005</v>
      </c>
      <c r="D27" s="20">
        <v>62</v>
      </c>
      <c r="E27" s="7">
        <v>1</v>
      </c>
      <c r="F27" s="24">
        <v>1</v>
      </c>
      <c r="G27" s="47">
        <v>3</v>
      </c>
      <c r="H27" s="50">
        <f t="shared" si="2"/>
        <v>4</v>
      </c>
      <c r="I27" s="53">
        <f t="shared" si="0"/>
        <v>3</v>
      </c>
      <c r="J27" s="20">
        <f>IF(U27="","",IF(E27=1,IF(U27&gt;=1.3,1,0),IF(U27&gt;=1.5,1,0)))</f>
        <v>1</v>
      </c>
      <c r="K27" s="20">
        <f t="shared" si="1"/>
        <v>1</v>
      </c>
      <c r="L27" s="20">
        <v>1</v>
      </c>
      <c r="M27" s="21">
        <v>0</v>
      </c>
      <c r="N27" s="20">
        <v>1</v>
      </c>
      <c r="O27" s="20">
        <v>0</v>
      </c>
      <c r="P27" s="20">
        <v>1</v>
      </c>
      <c r="Q27" s="20">
        <v>1</v>
      </c>
      <c r="R27" s="20">
        <v>1</v>
      </c>
      <c r="S27" s="20">
        <v>0</v>
      </c>
      <c r="T27" s="20">
        <v>0</v>
      </c>
      <c r="U27" s="57">
        <v>6</v>
      </c>
      <c r="V27" s="20">
        <v>135</v>
      </c>
      <c r="W27" s="20">
        <v>45</v>
      </c>
      <c r="X27" s="21">
        <v>362</v>
      </c>
      <c r="Y27" s="60">
        <v>3</v>
      </c>
      <c r="Z27" s="20">
        <v>2</v>
      </c>
      <c r="AA27" s="21">
        <v>8.1999999999999993</v>
      </c>
    </row>
    <row r="28" spans="1:27" ht="17" x14ac:dyDescent="0.2">
      <c r="A28" s="19">
        <v>27</v>
      </c>
      <c r="B28" s="6" t="s">
        <v>0</v>
      </c>
      <c r="C28" s="20">
        <v>2005</v>
      </c>
      <c r="D28" s="20">
        <v>23</v>
      </c>
      <c r="E28" s="7">
        <v>0</v>
      </c>
      <c r="F28" s="24">
        <v>1</v>
      </c>
      <c r="G28" s="47">
        <v>6</v>
      </c>
      <c r="H28" s="50">
        <f t="shared" si="2"/>
        <v>5</v>
      </c>
      <c r="I28" s="53">
        <f t="shared" si="0"/>
        <v>3</v>
      </c>
      <c r="J28" s="20">
        <f>IF(U28="","",IF(E28=1,IF(U28&gt;=1.3,1,0),IF(U28&gt;=1.5,1,0)))</f>
        <v>0</v>
      </c>
      <c r="K28" s="20">
        <f t="shared" si="1"/>
        <v>1</v>
      </c>
      <c r="L28" s="20">
        <v>1</v>
      </c>
      <c r="M28" s="21">
        <v>1</v>
      </c>
      <c r="N28" s="20">
        <v>1</v>
      </c>
      <c r="O28" s="20">
        <v>0</v>
      </c>
      <c r="P28" s="20">
        <v>0</v>
      </c>
      <c r="Q28" s="20">
        <v>1</v>
      </c>
      <c r="R28" s="20">
        <v>1</v>
      </c>
      <c r="S28" s="20">
        <v>0</v>
      </c>
      <c r="T28" s="20">
        <v>0</v>
      </c>
      <c r="U28" s="56">
        <v>1.2</v>
      </c>
      <c r="V28" s="20">
        <v>54</v>
      </c>
      <c r="W28" s="20">
        <v>70</v>
      </c>
      <c r="X28" s="21">
        <v>360</v>
      </c>
      <c r="Y28" s="60">
        <v>4</v>
      </c>
      <c r="Z28" s="20">
        <v>2</v>
      </c>
      <c r="AA28" s="21">
        <v>9.6999999999999993</v>
      </c>
    </row>
    <row r="29" spans="1:27" ht="17" x14ac:dyDescent="0.2">
      <c r="A29" s="19">
        <v>28</v>
      </c>
      <c r="B29" s="6" t="s">
        <v>0</v>
      </c>
      <c r="C29" s="20">
        <v>2005</v>
      </c>
      <c r="D29" s="20">
        <v>36</v>
      </c>
      <c r="E29" s="7">
        <v>0</v>
      </c>
      <c r="F29" s="24">
        <v>1</v>
      </c>
      <c r="G29" s="47">
        <v>7</v>
      </c>
      <c r="H29" s="50">
        <f t="shared" si="2"/>
        <v>3</v>
      </c>
      <c r="I29" s="53">
        <f t="shared" si="0"/>
        <v>2</v>
      </c>
      <c r="J29" s="20">
        <f>IF(U29="","",IF(E29=1,IF(U29&gt;=1.3,1,0),IF(U29&gt;=1.5,1,0)))</f>
        <v>1</v>
      </c>
      <c r="K29" s="20">
        <f t="shared" si="1"/>
        <v>0</v>
      </c>
      <c r="L29" s="20">
        <v>1</v>
      </c>
      <c r="M29" s="21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56">
        <v>1.7</v>
      </c>
      <c r="V29" s="20">
        <v>87</v>
      </c>
      <c r="W29" s="20">
        <v>60</v>
      </c>
      <c r="X29" s="21">
        <v>282</v>
      </c>
      <c r="Y29" s="56"/>
      <c r="Z29" s="20"/>
      <c r="AA29" s="21">
        <v>12.1</v>
      </c>
    </row>
    <row r="30" spans="1:27" x14ac:dyDescent="0.2">
      <c r="A30" s="19">
        <v>29</v>
      </c>
      <c r="B30" s="6"/>
      <c r="C30" s="20">
        <v>2005</v>
      </c>
      <c r="D30" s="20">
        <v>43</v>
      </c>
      <c r="E30" s="7">
        <v>0</v>
      </c>
      <c r="F30" s="24">
        <v>1</v>
      </c>
      <c r="G30" s="47">
        <v>7</v>
      </c>
      <c r="H30" s="50">
        <f t="shared" si="2"/>
        <v>3</v>
      </c>
      <c r="I30" s="53">
        <f t="shared" si="0"/>
        <v>2</v>
      </c>
      <c r="J30" s="20">
        <f>IF(U30="","",IF(E30=1,IF(U30&gt;=1.3,1,0),IF(U30&gt;=1.5,1,0)))</f>
        <v>1</v>
      </c>
      <c r="K30" s="20">
        <f t="shared" si="1"/>
        <v>0</v>
      </c>
      <c r="L30" s="20">
        <v>1</v>
      </c>
      <c r="M30" s="21">
        <v>0</v>
      </c>
      <c r="N30" s="20">
        <v>0</v>
      </c>
      <c r="O30" s="20">
        <v>0</v>
      </c>
      <c r="P30" s="20">
        <v>1</v>
      </c>
      <c r="Q30" s="20">
        <v>0</v>
      </c>
      <c r="R30" s="20">
        <v>0</v>
      </c>
      <c r="S30" s="20">
        <v>0</v>
      </c>
      <c r="T30" s="20">
        <v>0</v>
      </c>
      <c r="U30" s="57">
        <v>4</v>
      </c>
      <c r="V30" s="20">
        <v>364</v>
      </c>
      <c r="W30" s="20">
        <v>31</v>
      </c>
      <c r="X30" s="21">
        <v>252</v>
      </c>
      <c r="Y30" s="56">
        <v>0</v>
      </c>
      <c r="Z30" s="20">
        <v>0</v>
      </c>
      <c r="AA30" s="21">
        <v>11.2</v>
      </c>
    </row>
    <row r="31" spans="1:27" ht="17" x14ac:dyDescent="0.2">
      <c r="A31" s="19">
        <v>30</v>
      </c>
      <c r="B31" s="4" t="s">
        <v>0</v>
      </c>
      <c r="C31" s="20">
        <v>2005</v>
      </c>
      <c r="D31" s="20">
        <v>31</v>
      </c>
      <c r="E31" s="5">
        <v>0</v>
      </c>
      <c r="F31" s="24">
        <v>3</v>
      </c>
      <c r="G31" s="47">
        <v>1</v>
      </c>
      <c r="H31" s="50">
        <f t="shared" si="2"/>
        <v>2</v>
      </c>
      <c r="I31" s="53">
        <f t="shared" si="0"/>
        <v>1</v>
      </c>
      <c r="J31" s="20">
        <f>IF(U31="","",IF(E31=1,IF(U31&gt;=1.3,1,0),IF(U31&gt;=1.5,1,0)))</f>
        <v>0</v>
      </c>
      <c r="K31" s="20">
        <f t="shared" si="1"/>
        <v>0</v>
      </c>
      <c r="L31" s="20">
        <v>1</v>
      </c>
      <c r="M31" s="21">
        <v>0</v>
      </c>
      <c r="N31" s="20">
        <v>0</v>
      </c>
      <c r="O31" s="20">
        <v>1</v>
      </c>
      <c r="P31" s="20">
        <v>1</v>
      </c>
      <c r="Q31" s="20">
        <v>0</v>
      </c>
      <c r="R31" s="20">
        <v>0</v>
      </c>
      <c r="S31" s="20">
        <v>0</v>
      </c>
      <c r="T31" s="20">
        <v>0</v>
      </c>
      <c r="U31" s="56">
        <v>1.3</v>
      </c>
      <c r="V31" s="20">
        <v>6</v>
      </c>
      <c r="W31" s="20">
        <v>20</v>
      </c>
      <c r="X31" s="21">
        <v>248</v>
      </c>
      <c r="Y31" s="56">
        <v>1</v>
      </c>
      <c r="Z31" s="20">
        <v>2</v>
      </c>
      <c r="AA31" s="21">
        <v>4.8</v>
      </c>
    </row>
    <row r="32" spans="1:27" ht="17" x14ac:dyDescent="0.2">
      <c r="A32" s="19">
        <v>31</v>
      </c>
      <c r="B32" s="6" t="s">
        <v>0</v>
      </c>
      <c r="C32" s="20">
        <v>2005</v>
      </c>
      <c r="D32" s="20">
        <v>22</v>
      </c>
      <c r="E32" s="7">
        <v>0</v>
      </c>
      <c r="F32" s="24">
        <v>1</v>
      </c>
      <c r="G32" s="47">
        <v>5</v>
      </c>
      <c r="H32" s="50">
        <f t="shared" si="2"/>
        <v>4</v>
      </c>
      <c r="I32" s="53">
        <f t="shared" si="0"/>
        <v>3</v>
      </c>
      <c r="J32" s="20">
        <f>IF(U32="","",IF(E32=1,IF(U32&gt;=1.3,1,0),IF(U32&gt;=1.5,1,0)))</f>
        <v>1</v>
      </c>
      <c r="K32" s="20">
        <f t="shared" si="1"/>
        <v>1</v>
      </c>
      <c r="L32" s="20">
        <v>1</v>
      </c>
      <c r="M32" s="21">
        <v>0</v>
      </c>
      <c r="N32" s="20">
        <v>0</v>
      </c>
      <c r="O32" s="20">
        <v>1</v>
      </c>
      <c r="P32" s="20">
        <v>0</v>
      </c>
      <c r="Q32" s="20">
        <v>1</v>
      </c>
      <c r="R32" s="20">
        <v>0</v>
      </c>
      <c r="S32" s="20">
        <v>0</v>
      </c>
      <c r="T32" s="20">
        <v>1</v>
      </c>
      <c r="U32" s="56">
        <v>3.4</v>
      </c>
      <c r="V32" s="20">
        <v>164</v>
      </c>
      <c r="W32" s="20">
        <v>25</v>
      </c>
      <c r="X32" s="21">
        <v>321</v>
      </c>
      <c r="Y32" s="56">
        <v>2</v>
      </c>
      <c r="Z32" s="20">
        <v>0</v>
      </c>
      <c r="AA32" s="21">
        <v>7.9</v>
      </c>
    </row>
    <row r="33" spans="1:27" ht="17" x14ac:dyDescent="0.2">
      <c r="A33" s="19">
        <v>32</v>
      </c>
      <c r="B33" s="6" t="s">
        <v>0</v>
      </c>
      <c r="C33" s="20">
        <v>2005</v>
      </c>
      <c r="D33" s="20">
        <v>31</v>
      </c>
      <c r="E33" s="7">
        <v>1</v>
      </c>
      <c r="F33" s="24">
        <v>1</v>
      </c>
      <c r="G33" s="47">
        <v>7</v>
      </c>
      <c r="H33" s="50">
        <f t="shared" si="2"/>
        <v>3</v>
      </c>
      <c r="I33" s="53">
        <f t="shared" si="0"/>
        <v>2</v>
      </c>
      <c r="J33" s="20">
        <f>IF(U33="","",IF(E33=1,IF(U33&gt;=1.3,1,0),IF(U33&gt;=1.5,1,0)))</f>
        <v>1</v>
      </c>
      <c r="K33" s="20">
        <f t="shared" si="1"/>
        <v>0</v>
      </c>
      <c r="L33" s="20">
        <v>1</v>
      </c>
      <c r="M33" s="21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56">
        <v>4.4000000000000004</v>
      </c>
      <c r="V33" s="20">
        <v>197</v>
      </c>
      <c r="W33" s="20">
        <v>19</v>
      </c>
      <c r="X33" s="21">
        <v>293</v>
      </c>
      <c r="Y33" s="56"/>
      <c r="Z33" s="20"/>
      <c r="AA33" s="21">
        <v>13.2</v>
      </c>
    </row>
    <row r="34" spans="1:27" x14ac:dyDescent="0.2">
      <c r="A34" s="19"/>
      <c r="B34" s="13"/>
      <c r="C34" s="33">
        <v>2006</v>
      </c>
      <c r="D34" s="33"/>
      <c r="E34" s="34"/>
      <c r="F34" s="38"/>
      <c r="G34" s="46"/>
      <c r="H34" s="49"/>
      <c r="I34" s="49"/>
      <c r="J34" s="33" t="str">
        <f>IF(U34="","",IF(E34=1,IF(U34&gt;=1.3,1,0),IF(U34&gt;=1.5,1,0)))</f>
        <v/>
      </c>
      <c r="K34" s="33"/>
      <c r="L34" s="33"/>
      <c r="M34" s="36"/>
      <c r="N34" s="33"/>
      <c r="O34" s="33"/>
      <c r="P34" s="33"/>
      <c r="Q34" s="33"/>
      <c r="R34" s="33"/>
      <c r="S34" s="33"/>
      <c r="T34" s="33"/>
      <c r="U34" s="55"/>
      <c r="V34" s="33"/>
      <c r="W34" s="33"/>
      <c r="X34" s="36"/>
      <c r="Y34" s="55"/>
      <c r="Z34" s="33"/>
      <c r="AA34" s="36"/>
    </row>
    <row r="35" spans="1:27" ht="17" x14ac:dyDescent="0.2">
      <c r="A35" s="19">
        <v>34</v>
      </c>
      <c r="B35" s="6" t="s">
        <v>0</v>
      </c>
      <c r="C35" s="20">
        <v>2007</v>
      </c>
      <c r="D35" s="20">
        <v>39</v>
      </c>
      <c r="E35" s="7">
        <v>0</v>
      </c>
      <c r="F35" s="24">
        <v>1</v>
      </c>
      <c r="G35" s="47">
        <v>2</v>
      </c>
      <c r="H35" s="50">
        <f t="shared" si="2"/>
        <v>3</v>
      </c>
      <c r="I35" s="53">
        <f t="shared" si="0"/>
        <v>2</v>
      </c>
      <c r="J35" s="20">
        <f>IF(U35="","",IF(E35=1,IF(U35&gt;=1.3,1,0),IF(U35&gt;=1.5,1,0)))</f>
        <v>1</v>
      </c>
      <c r="K35" s="20">
        <f t="shared" si="1"/>
        <v>0</v>
      </c>
      <c r="L35" s="20">
        <v>1</v>
      </c>
      <c r="M35" s="21">
        <v>0</v>
      </c>
      <c r="N35" s="20">
        <v>0</v>
      </c>
      <c r="O35" s="20">
        <v>1</v>
      </c>
      <c r="P35" s="20">
        <v>1</v>
      </c>
      <c r="Q35" s="20">
        <v>0</v>
      </c>
      <c r="R35" s="20">
        <v>0</v>
      </c>
      <c r="S35" s="20">
        <v>0</v>
      </c>
      <c r="T35" s="20">
        <v>0</v>
      </c>
      <c r="U35" s="56">
        <v>2.8</v>
      </c>
      <c r="V35" s="20">
        <v>50</v>
      </c>
      <c r="W35" s="20">
        <v>54</v>
      </c>
      <c r="X35" s="21">
        <v>295</v>
      </c>
      <c r="Y35" s="56">
        <v>1</v>
      </c>
      <c r="Z35" s="23">
        <v>3</v>
      </c>
      <c r="AA35" s="21">
        <v>12.9</v>
      </c>
    </row>
    <row r="36" spans="1:27" x14ac:dyDescent="0.2">
      <c r="A36" s="19">
        <v>35</v>
      </c>
      <c r="B36" s="6"/>
      <c r="C36" s="20">
        <v>2007</v>
      </c>
      <c r="D36" s="20">
        <v>31</v>
      </c>
      <c r="E36" s="7">
        <v>0</v>
      </c>
      <c r="F36" s="24">
        <v>3</v>
      </c>
      <c r="G36" s="47">
        <v>4</v>
      </c>
      <c r="H36" s="50">
        <f t="shared" si="2"/>
        <v>6</v>
      </c>
      <c r="I36" s="53">
        <f t="shared" si="0"/>
        <v>4</v>
      </c>
      <c r="J36" s="20">
        <f>IF(U36="","",IF(E36=1,IF(U36&gt;=1.3,1,0),IF(U36&gt;=1.5,1,0)))</f>
        <v>1</v>
      </c>
      <c r="K36" s="20">
        <f t="shared" si="1"/>
        <v>1</v>
      </c>
      <c r="L36" s="20">
        <v>1</v>
      </c>
      <c r="M36" s="21">
        <v>1</v>
      </c>
      <c r="N36" s="20">
        <v>0</v>
      </c>
      <c r="O36" s="20">
        <v>1</v>
      </c>
      <c r="P36" s="20">
        <v>1</v>
      </c>
      <c r="Q36" s="20">
        <v>1</v>
      </c>
      <c r="R36" s="20">
        <v>0</v>
      </c>
      <c r="S36" s="20">
        <v>0</v>
      </c>
      <c r="T36" s="20">
        <v>0</v>
      </c>
      <c r="U36" s="56">
        <v>1.7</v>
      </c>
      <c r="V36" s="20">
        <v>47</v>
      </c>
      <c r="W36" s="20">
        <v>102</v>
      </c>
      <c r="X36" s="21">
        <v>894</v>
      </c>
      <c r="Y36" s="60">
        <v>4</v>
      </c>
      <c r="Z36" s="20">
        <v>2</v>
      </c>
      <c r="AA36" s="21">
        <v>14.6</v>
      </c>
    </row>
    <row r="37" spans="1:27" x14ac:dyDescent="0.2">
      <c r="A37" s="19">
        <v>36</v>
      </c>
      <c r="B37" s="4"/>
      <c r="C37" s="20">
        <v>2007</v>
      </c>
      <c r="D37" s="20">
        <v>54</v>
      </c>
      <c r="E37" s="5">
        <v>0</v>
      </c>
      <c r="F37" s="24">
        <v>6</v>
      </c>
      <c r="G37" s="47">
        <v>7</v>
      </c>
      <c r="H37" s="50">
        <f t="shared" si="2"/>
        <v>4</v>
      </c>
      <c r="I37" s="53">
        <f t="shared" si="0"/>
        <v>3</v>
      </c>
      <c r="J37" s="20">
        <f>IF(U37="","",IF(E37=1,IF(U37&gt;=1.3,1,0),IF(U37&gt;=1.5,1,0)))</f>
        <v>1</v>
      </c>
      <c r="K37" s="20">
        <f t="shared" si="1"/>
        <v>1</v>
      </c>
      <c r="L37" s="20">
        <v>1</v>
      </c>
      <c r="M37" s="21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56">
        <v>1.8</v>
      </c>
      <c r="V37" s="20">
        <v>147</v>
      </c>
      <c r="W37" s="20">
        <v>18</v>
      </c>
      <c r="X37" s="21">
        <v>347</v>
      </c>
      <c r="Y37" s="60">
        <v>1</v>
      </c>
      <c r="Z37" s="20">
        <v>0</v>
      </c>
      <c r="AA37" s="21">
        <v>12</v>
      </c>
    </row>
    <row r="38" spans="1:27" ht="17" x14ac:dyDescent="0.2">
      <c r="A38" s="19">
        <v>37</v>
      </c>
      <c r="B38" s="4" t="s">
        <v>0</v>
      </c>
      <c r="C38" s="20">
        <v>2007</v>
      </c>
      <c r="D38" s="20">
        <v>44</v>
      </c>
      <c r="E38" s="5">
        <v>0</v>
      </c>
      <c r="F38" s="24">
        <v>1</v>
      </c>
      <c r="G38" s="47">
        <v>10</v>
      </c>
      <c r="H38" s="50">
        <f t="shared" si="2"/>
        <v>4</v>
      </c>
      <c r="I38" s="53">
        <f t="shared" ref="I38:I58" si="3">SUM(J38:M38)</f>
        <v>3</v>
      </c>
      <c r="J38" s="20">
        <f>IF(U38="","",IF(E38=1,IF(U38&gt;=1.3,1,0),IF(U38&gt;=1.5,1,0)))</f>
        <v>1</v>
      </c>
      <c r="K38" s="20">
        <f t="shared" ref="K38:K58" si="4">IF(X38&gt;300,1,0)</f>
        <v>1</v>
      </c>
      <c r="L38" s="20">
        <v>1</v>
      </c>
      <c r="M38" s="21">
        <v>0</v>
      </c>
      <c r="N38" s="20">
        <v>0</v>
      </c>
      <c r="O38" s="20">
        <v>0</v>
      </c>
      <c r="P38" s="20">
        <v>0</v>
      </c>
      <c r="Q38" s="20">
        <v>1</v>
      </c>
      <c r="R38" s="20">
        <v>0</v>
      </c>
      <c r="S38" s="20">
        <v>0</v>
      </c>
      <c r="T38" s="20">
        <v>0</v>
      </c>
      <c r="U38" s="56">
        <v>10.8</v>
      </c>
      <c r="V38" s="20">
        <v>343</v>
      </c>
      <c r="W38" s="20">
        <v>81</v>
      </c>
      <c r="X38" s="21">
        <v>321</v>
      </c>
      <c r="Y38" s="60">
        <v>4</v>
      </c>
      <c r="Z38" s="23">
        <v>3</v>
      </c>
      <c r="AA38" s="21">
        <v>10.4</v>
      </c>
    </row>
    <row r="39" spans="1:27" ht="17" x14ac:dyDescent="0.2">
      <c r="A39" s="19">
        <v>38</v>
      </c>
      <c r="B39" s="4" t="s">
        <v>0</v>
      </c>
      <c r="C39" s="20">
        <v>2007</v>
      </c>
      <c r="D39" s="20">
        <v>44</v>
      </c>
      <c r="E39" s="5">
        <v>0</v>
      </c>
      <c r="F39" s="24">
        <v>1</v>
      </c>
      <c r="G39" s="47">
        <v>14</v>
      </c>
      <c r="H39" s="50">
        <f t="shared" si="2"/>
        <v>3</v>
      </c>
      <c r="I39" s="53">
        <f t="shared" si="3"/>
        <v>2</v>
      </c>
      <c r="J39" s="20">
        <f>IF(U39="","",IF(E39=1,IF(U39&gt;=1.3,1,0),IF(U39&gt;=1.5,1,0)))</f>
        <v>1</v>
      </c>
      <c r="K39" s="20">
        <f t="shared" si="4"/>
        <v>0</v>
      </c>
      <c r="L39" s="20">
        <v>1</v>
      </c>
      <c r="M39" s="21">
        <v>0</v>
      </c>
      <c r="N39" s="20">
        <v>0</v>
      </c>
      <c r="O39" s="20">
        <v>1</v>
      </c>
      <c r="P39" s="20">
        <v>0</v>
      </c>
      <c r="Q39" s="20">
        <v>1</v>
      </c>
      <c r="R39" s="20">
        <v>0</v>
      </c>
      <c r="S39" s="20">
        <v>0</v>
      </c>
      <c r="T39" s="20">
        <v>0</v>
      </c>
      <c r="U39" s="56">
        <v>1.8</v>
      </c>
      <c r="V39" s="20">
        <v>557</v>
      </c>
      <c r="W39" s="20">
        <v>13</v>
      </c>
      <c r="X39" s="21">
        <v>274</v>
      </c>
      <c r="Y39" s="56">
        <v>0</v>
      </c>
      <c r="Z39" s="20">
        <v>0</v>
      </c>
      <c r="AA39" s="21">
        <v>7.8</v>
      </c>
    </row>
    <row r="40" spans="1:27" ht="17" x14ac:dyDescent="0.2">
      <c r="A40" s="19">
        <v>39</v>
      </c>
      <c r="B40" s="4" t="s">
        <v>0</v>
      </c>
      <c r="C40" s="20">
        <v>2007</v>
      </c>
      <c r="D40" s="20">
        <v>28</v>
      </c>
      <c r="E40" s="5">
        <v>0</v>
      </c>
      <c r="F40" s="24">
        <v>1</v>
      </c>
      <c r="G40" s="47">
        <v>10</v>
      </c>
      <c r="H40" s="50">
        <f t="shared" si="2"/>
        <v>4</v>
      </c>
      <c r="I40" s="53">
        <f t="shared" si="3"/>
        <v>3</v>
      </c>
      <c r="J40" s="20">
        <f>IF(U40="","",IF(E40=1,IF(U40&gt;=1.3,1,0),IF(U40&gt;=1.5,1,0)))</f>
        <v>1</v>
      </c>
      <c r="K40" s="20">
        <f t="shared" si="4"/>
        <v>1</v>
      </c>
      <c r="L40" s="20">
        <v>1</v>
      </c>
      <c r="M40" s="21">
        <v>0</v>
      </c>
      <c r="N40" s="20">
        <v>1</v>
      </c>
      <c r="O40" s="20">
        <v>1</v>
      </c>
      <c r="P40" s="20">
        <v>0</v>
      </c>
      <c r="Q40" s="20">
        <v>1</v>
      </c>
      <c r="R40" s="20">
        <v>1</v>
      </c>
      <c r="S40" s="20">
        <v>0</v>
      </c>
      <c r="T40" s="20">
        <v>0</v>
      </c>
      <c r="U40" s="56">
        <v>2.8</v>
      </c>
      <c r="V40" s="20">
        <v>331</v>
      </c>
      <c r="W40" s="20">
        <v>25</v>
      </c>
      <c r="X40" s="21">
        <v>379</v>
      </c>
      <c r="Y40" s="56"/>
      <c r="Z40" s="20"/>
      <c r="AA40" s="21">
        <v>7.7</v>
      </c>
    </row>
    <row r="41" spans="1:27" x14ac:dyDescent="0.2">
      <c r="A41" s="19"/>
      <c r="B41" s="13"/>
      <c r="C41" s="33">
        <v>2008</v>
      </c>
      <c r="D41" s="33"/>
      <c r="E41" s="34"/>
      <c r="F41" s="38"/>
      <c r="G41" s="46"/>
      <c r="H41" s="49"/>
      <c r="I41" s="49"/>
      <c r="J41" s="33"/>
      <c r="K41" s="33"/>
      <c r="L41" s="40"/>
      <c r="M41" s="36"/>
      <c r="N41" s="33"/>
      <c r="O41" s="33"/>
      <c r="P41" s="33"/>
      <c r="Q41" s="33"/>
      <c r="R41" s="33"/>
      <c r="S41" s="33"/>
      <c r="T41" s="33"/>
      <c r="U41" s="55"/>
      <c r="V41" s="33"/>
      <c r="W41" s="33"/>
      <c r="X41" s="36"/>
      <c r="Y41" s="55"/>
      <c r="Z41" s="33"/>
      <c r="AA41" s="36"/>
    </row>
    <row r="42" spans="1:27" x14ac:dyDescent="0.2">
      <c r="A42" s="19">
        <v>41</v>
      </c>
      <c r="B42" s="4"/>
      <c r="C42" s="20">
        <v>2008</v>
      </c>
      <c r="D42" s="20">
        <v>31</v>
      </c>
      <c r="E42" s="5">
        <v>0</v>
      </c>
      <c r="F42" s="24">
        <v>1</v>
      </c>
      <c r="G42" s="47">
        <v>7</v>
      </c>
      <c r="H42" s="50">
        <f t="shared" si="2"/>
        <v>4</v>
      </c>
      <c r="I42" s="53">
        <f t="shared" si="3"/>
        <v>3</v>
      </c>
      <c r="J42" s="20">
        <f>IF(U42="","",IF(E42=1,IF(U42&gt;=1.3,1,0),IF(U42&gt;=1.5,1,0)))</f>
        <v>1</v>
      </c>
      <c r="K42" s="20">
        <f t="shared" si="4"/>
        <v>1</v>
      </c>
      <c r="L42" s="20">
        <v>1</v>
      </c>
      <c r="M42" s="21">
        <v>0</v>
      </c>
      <c r="N42" s="20">
        <v>0</v>
      </c>
      <c r="O42" s="20">
        <v>0</v>
      </c>
      <c r="P42" s="20">
        <v>1</v>
      </c>
      <c r="Q42" s="20">
        <v>1</v>
      </c>
      <c r="R42" s="20">
        <v>1</v>
      </c>
      <c r="S42" s="20">
        <v>0</v>
      </c>
      <c r="T42" s="20">
        <v>0</v>
      </c>
      <c r="U42" s="56">
        <v>2.2999999999999998</v>
      </c>
      <c r="V42" s="20">
        <v>360</v>
      </c>
      <c r="W42" s="20">
        <v>48</v>
      </c>
      <c r="X42" s="21">
        <v>354</v>
      </c>
      <c r="Y42" s="56">
        <v>0</v>
      </c>
      <c r="Z42" s="20">
        <v>0</v>
      </c>
      <c r="AA42" s="21">
        <v>7.7</v>
      </c>
    </row>
    <row r="43" spans="1:27" x14ac:dyDescent="0.2">
      <c r="A43" s="19"/>
      <c r="B43" s="13"/>
      <c r="C43" s="33">
        <v>2008</v>
      </c>
      <c r="D43" s="33"/>
      <c r="E43" s="34"/>
      <c r="F43" s="41">
        <v>1</v>
      </c>
      <c r="G43" s="46"/>
      <c r="H43" s="49"/>
      <c r="I43" s="49"/>
      <c r="J43" s="33" t="str">
        <f>IF(U43="","",IF(E43=1,IF(U43&gt;=1.3,1,0),IF(U43&gt;=1.5,1,0)))</f>
        <v/>
      </c>
      <c r="K43" s="33"/>
      <c r="L43" s="33"/>
      <c r="M43" s="36"/>
      <c r="N43" s="33"/>
      <c r="O43" s="33"/>
      <c r="P43" s="33"/>
      <c r="Q43" s="33"/>
      <c r="R43" s="33"/>
      <c r="S43" s="33"/>
      <c r="T43" s="33"/>
      <c r="U43" s="55"/>
      <c r="V43" s="33"/>
      <c r="W43" s="33"/>
      <c r="X43" s="36"/>
      <c r="Y43" s="55"/>
      <c r="Z43" s="33"/>
      <c r="AA43" s="36"/>
    </row>
    <row r="44" spans="1:27" x14ac:dyDescent="0.2">
      <c r="A44" s="19">
        <v>43</v>
      </c>
      <c r="B44" s="4"/>
      <c r="C44" s="20">
        <v>2008</v>
      </c>
      <c r="D44" s="20">
        <v>53</v>
      </c>
      <c r="E44" s="5">
        <v>0</v>
      </c>
      <c r="F44" s="24">
        <v>1</v>
      </c>
      <c r="G44" s="47">
        <v>7</v>
      </c>
      <c r="H44" s="50">
        <f t="shared" si="2"/>
        <v>5</v>
      </c>
      <c r="I44" s="53">
        <f t="shared" si="3"/>
        <v>3</v>
      </c>
      <c r="J44" s="20">
        <f>IF(U44="","",IF(E44=1,IF(U44&gt;=1.3,1,0),IF(U44&gt;=1.5,1,0)))</f>
        <v>1</v>
      </c>
      <c r="K44" s="20">
        <f t="shared" si="4"/>
        <v>0</v>
      </c>
      <c r="L44" s="20">
        <v>1</v>
      </c>
      <c r="M44" s="21">
        <v>1</v>
      </c>
      <c r="N44" s="20">
        <v>0</v>
      </c>
      <c r="O44" s="20">
        <v>0</v>
      </c>
      <c r="P44" s="20">
        <v>1</v>
      </c>
      <c r="Q44" s="20">
        <v>0</v>
      </c>
      <c r="R44" s="20">
        <v>0</v>
      </c>
      <c r="S44" s="20">
        <v>0</v>
      </c>
      <c r="T44" s="20">
        <v>0</v>
      </c>
      <c r="U44" s="56">
        <v>3.9</v>
      </c>
      <c r="V44" s="20">
        <v>251</v>
      </c>
      <c r="W44" s="20">
        <v>30</v>
      </c>
      <c r="X44" s="21">
        <v>284</v>
      </c>
      <c r="Y44" s="60">
        <v>4</v>
      </c>
      <c r="Z44" s="23">
        <v>3</v>
      </c>
      <c r="AA44" s="21">
        <v>6.3</v>
      </c>
    </row>
    <row r="45" spans="1:27" x14ac:dyDescent="0.2">
      <c r="A45" s="19">
        <v>44</v>
      </c>
      <c r="B45" s="4"/>
      <c r="C45" s="20">
        <v>2009</v>
      </c>
      <c r="D45" s="20">
        <v>28</v>
      </c>
      <c r="E45" s="5">
        <v>0</v>
      </c>
      <c r="F45" s="24">
        <v>1</v>
      </c>
      <c r="G45" s="20">
        <v>8</v>
      </c>
      <c r="H45" s="50">
        <f t="shared" si="2"/>
        <v>4</v>
      </c>
      <c r="I45" s="53">
        <f t="shared" si="3"/>
        <v>3</v>
      </c>
      <c r="J45" s="20">
        <f>IF(U45="","",IF(E45=1,IF(U45&gt;=1.3,1,0),IF(U45&gt;=1.5,1,0)))</f>
        <v>1</v>
      </c>
      <c r="K45" s="20">
        <f t="shared" si="4"/>
        <v>1</v>
      </c>
      <c r="L45" s="20">
        <v>1</v>
      </c>
      <c r="M45" s="21">
        <v>0</v>
      </c>
      <c r="N45" s="20">
        <v>0</v>
      </c>
      <c r="O45" s="20">
        <v>1</v>
      </c>
      <c r="P45" s="20">
        <v>1</v>
      </c>
      <c r="Q45" s="20">
        <v>0</v>
      </c>
      <c r="R45" s="20">
        <v>1</v>
      </c>
      <c r="S45" s="20">
        <v>0</v>
      </c>
      <c r="T45" s="20">
        <v>0</v>
      </c>
      <c r="U45" s="56">
        <v>1.5</v>
      </c>
      <c r="V45" s="20">
        <v>341</v>
      </c>
      <c r="W45" s="20">
        <v>23</v>
      </c>
      <c r="X45" s="21">
        <v>397</v>
      </c>
      <c r="Y45" s="56">
        <v>0</v>
      </c>
      <c r="Z45" s="20">
        <v>0</v>
      </c>
      <c r="AA45" s="21">
        <v>6.7</v>
      </c>
    </row>
    <row r="46" spans="1:27" x14ac:dyDescent="0.2">
      <c r="A46" s="19">
        <v>45</v>
      </c>
      <c r="B46" s="4"/>
      <c r="C46" s="20">
        <v>2010</v>
      </c>
      <c r="D46" s="20">
        <v>42</v>
      </c>
      <c r="E46" s="5">
        <v>1</v>
      </c>
      <c r="F46" s="24">
        <v>1</v>
      </c>
      <c r="G46" s="20">
        <v>6</v>
      </c>
      <c r="H46" s="50">
        <f t="shared" si="2"/>
        <v>5</v>
      </c>
      <c r="I46" s="53">
        <f t="shared" si="3"/>
        <v>3</v>
      </c>
      <c r="J46" s="20">
        <f>IF(U46="","",IF(E46=1,IF(U46&gt;=1.3,1,0),IF(U46&gt;=1.5,1,0)))</f>
        <v>1</v>
      </c>
      <c r="K46" s="20">
        <f t="shared" si="4"/>
        <v>0</v>
      </c>
      <c r="L46" s="20">
        <v>1</v>
      </c>
      <c r="M46" s="21">
        <v>1</v>
      </c>
      <c r="N46" s="20">
        <v>0</v>
      </c>
      <c r="O46" s="20">
        <v>1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57">
        <v>4</v>
      </c>
      <c r="V46" s="20">
        <v>81</v>
      </c>
      <c r="W46" s="20">
        <v>49</v>
      </c>
      <c r="X46" s="21">
        <v>281</v>
      </c>
      <c r="Y46" s="60">
        <v>4</v>
      </c>
      <c r="Z46" s="20">
        <v>2</v>
      </c>
      <c r="AA46" s="21">
        <v>8.6</v>
      </c>
    </row>
    <row r="47" spans="1:27" x14ac:dyDescent="0.2">
      <c r="A47" s="19">
        <v>46</v>
      </c>
      <c r="B47" s="4"/>
      <c r="C47" s="20">
        <v>2010</v>
      </c>
      <c r="D47" s="20">
        <v>43</v>
      </c>
      <c r="E47" s="5">
        <v>0</v>
      </c>
      <c r="F47" s="24">
        <v>1</v>
      </c>
      <c r="G47" s="20">
        <v>12</v>
      </c>
      <c r="H47" s="50">
        <f t="shared" si="2"/>
        <v>3</v>
      </c>
      <c r="I47" s="53">
        <f t="shared" si="3"/>
        <v>2</v>
      </c>
      <c r="J47" s="20">
        <f>IF(U47="","",IF(E47=1,IF(U47&gt;=1.3,1,0),IF(U47&gt;=1.5,1,0)))</f>
        <v>1</v>
      </c>
      <c r="K47" s="20">
        <f t="shared" si="4"/>
        <v>0</v>
      </c>
      <c r="L47" s="20">
        <v>1</v>
      </c>
      <c r="M47" s="21">
        <v>0</v>
      </c>
      <c r="N47" s="20">
        <v>0</v>
      </c>
      <c r="O47" s="20">
        <v>1</v>
      </c>
      <c r="P47" s="20">
        <v>1</v>
      </c>
      <c r="Q47" s="20">
        <v>0</v>
      </c>
      <c r="R47" s="20">
        <v>0</v>
      </c>
      <c r="S47" s="20">
        <v>0</v>
      </c>
      <c r="T47" s="20">
        <v>0</v>
      </c>
      <c r="U47" s="56">
        <v>1.5</v>
      </c>
      <c r="V47" s="20">
        <v>151</v>
      </c>
      <c r="W47" s="20">
        <v>53</v>
      </c>
      <c r="X47" s="21">
        <v>267</v>
      </c>
      <c r="Y47" s="60">
        <v>4</v>
      </c>
      <c r="Z47" s="20">
        <v>1</v>
      </c>
      <c r="AA47" s="21">
        <v>5.0999999999999996</v>
      </c>
    </row>
    <row r="48" spans="1:27" x14ac:dyDescent="0.2">
      <c r="A48" s="19">
        <v>47</v>
      </c>
      <c r="B48" s="4"/>
      <c r="C48" s="20">
        <v>2010</v>
      </c>
      <c r="D48" s="20">
        <v>40</v>
      </c>
      <c r="E48" s="5">
        <v>1</v>
      </c>
      <c r="F48" s="24">
        <v>1</v>
      </c>
      <c r="G48" s="20">
        <v>5</v>
      </c>
      <c r="H48" s="50">
        <f t="shared" si="2"/>
        <v>4</v>
      </c>
      <c r="I48" s="53">
        <f t="shared" si="3"/>
        <v>3</v>
      </c>
      <c r="J48" s="20">
        <f>IF(U48="","",IF(E48=1,IF(U48&gt;=1.3,1,0),IF(U48&gt;=1.5,1,0)))</f>
        <v>1</v>
      </c>
      <c r="K48" s="20">
        <f t="shared" si="4"/>
        <v>1</v>
      </c>
      <c r="L48" s="20">
        <v>1</v>
      </c>
      <c r="M48" s="21">
        <v>0</v>
      </c>
      <c r="N48" s="20">
        <v>0</v>
      </c>
      <c r="O48" s="20">
        <v>0</v>
      </c>
      <c r="P48" s="20">
        <v>1</v>
      </c>
      <c r="Q48" s="20">
        <v>1</v>
      </c>
      <c r="R48" s="20">
        <v>0</v>
      </c>
      <c r="S48" s="20">
        <v>0</v>
      </c>
      <c r="T48" s="20">
        <v>0</v>
      </c>
      <c r="U48" s="56">
        <v>6.8</v>
      </c>
      <c r="V48" s="20">
        <v>258</v>
      </c>
      <c r="W48" s="20">
        <v>54</v>
      </c>
      <c r="X48" s="21">
        <v>304</v>
      </c>
      <c r="Y48" s="56">
        <v>1</v>
      </c>
      <c r="Z48" s="20">
        <v>0</v>
      </c>
      <c r="AA48" s="21">
        <v>10.4</v>
      </c>
    </row>
    <row r="49" spans="1:27" x14ac:dyDescent="0.2">
      <c r="A49" s="19">
        <v>48</v>
      </c>
      <c r="B49" s="4"/>
      <c r="C49" s="20">
        <v>2011</v>
      </c>
      <c r="D49" s="20">
        <v>27</v>
      </c>
      <c r="E49" s="5">
        <v>0</v>
      </c>
      <c r="F49" s="24">
        <v>7</v>
      </c>
      <c r="G49" s="20">
        <v>3</v>
      </c>
      <c r="H49" s="50">
        <f t="shared" si="2"/>
        <v>5</v>
      </c>
      <c r="I49" s="53">
        <f t="shared" si="3"/>
        <v>3</v>
      </c>
      <c r="J49" s="20">
        <f>IF(U49="","",IF(E49=1,IF(U49&gt;=1.3,1,0),IF(U49&gt;=1.5,1,0)))</f>
        <v>1</v>
      </c>
      <c r="K49" s="20">
        <f t="shared" si="4"/>
        <v>0</v>
      </c>
      <c r="L49" s="20">
        <v>1</v>
      </c>
      <c r="M49" s="21">
        <v>1</v>
      </c>
      <c r="N49" s="20">
        <v>0</v>
      </c>
      <c r="O49" s="20">
        <v>0</v>
      </c>
      <c r="P49" s="20">
        <v>1</v>
      </c>
      <c r="Q49" s="20">
        <v>0</v>
      </c>
      <c r="R49" s="20">
        <v>0</v>
      </c>
      <c r="S49" s="20">
        <v>0</v>
      </c>
      <c r="T49" s="20">
        <v>0</v>
      </c>
      <c r="U49" s="56">
        <v>1.7</v>
      </c>
      <c r="V49" s="20">
        <v>181</v>
      </c>
      <c r="W49" s="20">
        <v>0</v>
      </c>
      <c r="X49" s="21">
        <v>156</v>
      </c>
      <c r="Y49" s="56">
        <v>0</v>
      </c>
      <c r="Z49" s="20">
        <v>0</v>
      </c>
      <c r="AA49" s="21">
        <v>7.2</v>
      </c>
    </row>
    <row r="50" spans="1:27" x14ac:dyDescent="0.2">
      <c r="A50" s="19">
        <v>49</v>
      </c>
      <c r="B50" s="4"/>
      <c r="C50" s="20">
        <v>2011</v>
      </c>
      <c r="D50" s="20">
        <v>42</v>
      </c>
      <c r="E50" s="5">
        <v>0</v>
      </c>
      <c r="F50" s="24">
        <v>1</v>
      </c>
      <c r="G50" s="20">
        <v>14</v>
      </c>
      <c r="H50" s="50">
        <f t="shared" si="2"/>
        <v>4</v>
      </c>
      <c r="I50" s="53">
        <f t="shared" si="3"/>
        <v>2</v>
      </c>
      <c r="J50" s="20">
        <f>IF(U50="","",IF(E50=1,IF(U50&gt;=1.3,1,0),IF(U50&gt;=1.5,1,0)))</f>
        <v>0</v>
      </c>
      <c r="K50" s="20">
        <f t="shared" si="4"/>
        <v>0</v>
      </c>
      <c r="L50" s="20">
        <v>1</v>
      </c>
      <c r="M50" s="21">
        <v>1</v>
      </c>
      <c r="N50" s="20">
        <v>0</v>
      </c>
      <c r="O50" s="20">
        <v>0</v>
      </c>
      <c r="P50" s="20">
        <v>1</v>
      </c>
      <c r="Q50" s="20">
        <v>1</v>
      </c>
      <c r="R50" s="20">
        <v>0</v>
      </c>
      <c r="S50" s="20">
        <v>0</v>
      </c>
      <c r="T50" s="20">
        <v>0</v>
      </c>
      <c r="U50" s="56">
        <v>1.2</v>
      </c>
      <c r="V50" s="20">
        <v>371</v>
      </c>
      <c r="W50" s="20">
        <v>7</v>
      </c>
      <c r="X50" s="21">
        <v>265</v>
      </c>
      <c r="Y50" s="56">
        <v>0</v>
      </c>
      <c r="Z50" s="20">
        <v>0</v>
      </c>
      <c r="AA50" s="21">
        <v>5.4</v>
      </c>
    </row>
    <row r="51" spans="1:27" x14ac:dyDescent="0.2">
      <c r="A51" s="19">
        <v>50</v>
      </c>
      <c r="B51" s="4"/>
      <c r="C51" s="20">
        <v>2011</v>
      </c>
      <c r="D51" s="20">
        <v>56</v>
      </c>
      <c r="E51" s="5">
        <v>1</v>
      </c>
      <c r="F51" s="24">
        <v>1</v>
      </c>
      <c r="G51" s="20">
        <v>4</v>
      </c>
      <c r="H51" s="50">
        <f t="shared" si="2"/>
        <v>2</v>
      </c>
      <c r="I51" s="53">
        <f t="shared" si="3"/>
        <v>2</v>
      </c>
      <c r="J51" s="20">
        <f>IF(U51="","",IF(E51=1,IF(U51&gt;=1.3,1,0),IF(U51&gt;=1.5,1,0)))</f>
        <v>1</v>
      </c>
      <c r="K51" s="20">
        <f t="shared" si="4"/>
        <v>1</v>
      </c>
      <c r="L51" s="20">
        <v>0</v>
      </c>
      <c r="M51" s="21">
        <v>0</v>
      </c>
      <c r="N51" s="20">
        <v>0</v>
      </c>
      <c r="O51" s="20">
        <v>0</v>
      </c>
      <c r="P51" s="20">
        <v>0</v>
      </c>
      <c r="Q51" s="20">
        <v>1</v>
      </c>
      <c r="R51" s="20">
        <v>0</v>
      </c>
      <c r="S51" s="20">
        <v>0</v>
      </c>
      <c r="T51" s="20">
        <v>0</v>
      </c>
      <c r="U51" s="56">
        <v>3.4</v>
      </c>
      <c r="V51" s="20">
        <v>130</v>
      </c>
      <c r="W51" s="20">
        <v>24</v>
      </c>
      <c r="X51" s="21">
        <v>349</v>
      </c>
      <c r="Y51" s="56">
        <v>2</v>
      </c>
      <c r="Z51" s="20">
        <v>0</v>
      </c>
      <c r="AA51" s="21">
        <v>4.5</v>
      </c>
    </row>
    <row r="52" spans="1:27" x14ac:dyDescent="0.2">
      <c r="A52" s="19"/>
      <c r="B52" s="13"/>
      <c r="C52" s="33">
        <v>2011</v>
      </c>
      <c r="D52" s="33"/>
      <c r="E52" s="34"/>
      <c r="F52" s="38"/>
      <c r="G52" s="33"/>
      <c r="H52" s="49"/>
      <c r="I52" s="49"/>
      <c r="J52" s="33"/>
      <c r="K52" s="33"/>
      <c r="L52" s="33"/>
      <c r="M52" s="36"/>
      <c r="N52" s="33"/>
      <c r="O52" s="33"/>
      <c r="P52" s="33"/>
      <c r="Q52" s="33"/>
      <c r="R52" s="33"/>
      <c r="S52" s="33"/>
      <c r="T52" s="33"/>
      <c r="U52" s="55"/>
      <c r="V52" s="33"/>
      <c r="W52" s="33"/>
      <c r="X52" s="36"/>
      <c r="Y52" s="55"/>
      <c r="Z52" s="33"/>
      <c r="AA52" s="36"/>
    </row>
    <row r="53" spans="1:27" x14ac:dyDescent="0.2">
      <c r="A53" s="19">
        <v>52</v>
      </c>
      <c r="B53" s="4"/>
      <c r="C53" s="20">
        <v>2011</v>
      </c>
      <c r="D53" s="20">
        <v>64</v>
      </c>
      <c r="E53" s="5">
        <v>1</v>
      </c>
      <c r="F53" s="24">
        <v>1</v>
      </c>
      <c r="G53" s="20">
        <v>14</v>
      </c>
      <c r="H53" s="50">
        <f t="shared" si="2"/>
        <v>4</v>
      </c>
      <c r="I53" s="53">
        <f t="shared" si="3"/>
        <v>3</v>
      </c>
      <c r="J53" s="20">
        <f>IF(U53="","",IF(E53=1,IF(U53&gt;=1.3,1,0),IF(U53&gt;=1.5,1,0)))</f>
        <v>1</v>
      </c>
      <c r="K53" s="20">
        <f t="shared" si="4"/>
        <v>1</v>
      </c>
      <c r="L53" s="20">
        <v>1</v>
      </c>
      <c r="M53" s="21">
        <v>0</v>
      </c>
      <c r="N53" s="20">
        <v>0</v>
      </c>
      <c r="O53" s="20">
        <v>0</v>
      </c>
      <c r="P53" s="20">
        <v>0</v>
      </c>
      <c r="Q53" s="20">
        <v>1</v>
      </c>
      <c r="R53" s="20">
        <v>0</v>
      </c>
      <c r="S53" s="20">
        <v>0</v>
      </c>
      <c r="T53" s="20">
        <v>0</v>
      </c>
      <c r="U53" s="56">
        <v>3.2</v>
      </c>
      <c r="V53" s="20">
        <v>168</v>
      </c>
      <c r="W53" s="20">
        <v>11</v>
      </c>
      <c r="X53" s="21">
        <v>331</v>
      </c>
      <c r="Y53" s="56"/>
      <c r="Z53" s="20"/>
      <c r="AA53" s="21">
        <v>16.899999999999999</v>
      </c>
    </row>
    <row r="54" spans="1:27" x14ac:dyDescent="0.2">
      <c r="A54" s="19">
        <v>53</v>
      </c>
      <c r="B54" s="4"/>
      <c r="C54" s="20">
        <v>2011</v>
      </c>
      <c r="D54" s="20">
        <v>53</v>
      </c>
      <c r="E54" s="5">
        <v>0</v>
      </c>
      <c r="F54" s="24">
        <v>1</v>
      </c>
      <c r="G54" s="20">
        <v>7</v>
      </c>
      <c r="H54" s="50">
        <f t="shared" si="2"/>
        <v>4</v>
      </c>
      <c r="I54" s="53">
        <f t="shared" si="3"/>
        <v>3</v>
      </c>
      <c r="J54" s="20">
        <f>IF(U54="","",IF(E54=1,IF(U54&gt;=1.3,1,0),IF(U54&gt;=1.5,1,0)))</f>
        <v>1</v>
      </c>
      <c r="K54" s="20">
        <f t="shared" si="4"/>
        <v>1</v>
      </c>
      <c r="L54" s="20">
        <v>1</v>
      </c>
      <c r="M54" s="21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56">
        <v>9.1</v>
      </c>
      <c r="V54" s="20">
        <v>195</v>
      </c>
      <c r="W54" s="20">
        <v>22</v>
      </c>
      <c r="X54" s="21">
        <v>313</v>
      </c>
      <c r="Y54" s="56">
        <v>1</v>
      </c>
      <c r="Z54" s="20">
        <v>1</v>
      </c>
      <c r="AA54" s="21">
        <v>7.7</v>
      </c>
    </row>
    <row r="55" spans="1:27" x14ac:dyDescent="0.2">
      <c r="A55" s="19">
        <v>54</v>
      </c>
      <c r="B55" s="4"/>
      <c r="C55" s="20">
        <v>2012</v>
      </c>
      <c r="D55" s="20">
        <v>41</v>
      </c>
      <c r="E55" s="5">
        <v>0</v>
      </c>
      <c r="F55" s="24">
        <v>1</v>
      </c>
      <c r="G55" s="20">
        <v>2</v>
      </c>
      <c r="H55" s="50">
        <f t="shared" si="2"/>
        <v>4</v>
      </c>
      <c r="I55" s="53">
        <f t="shared" si="3"/>
        <v>3</v>
      </c>
      <c r="J55" s="20">
        <f>IF(U55="","",IF(E55=1,IF(U55&gt;=1.3,1,0),IF(U55&gt;=1.5,1,0)))</f>
        <v>1</v>
      </c>
      <c r="K55" s="20">
        <f t="shared" si="4"/>
        <v>1</v>
      </c>
      <c r="L55" s="20">
        <v>1</v>
      </c>
      <c r="M55" s="21">
        <v>0</v>
      </c>
      <c r="N55" s="20">
        <v>0</v>
      </c>
      <c r="O55" s="20">
        <v>0</v>
      </c>
      <c r="P55" s="20">
        <v>0</v>
      </c>
      <c r="Q55" s="20">
        <v>1</v>
      </c>
      <c r="R55" s="20">
        <v>0</v>
      </c>
      <c r="S55" s="20">
        <v>0</v>
      </c>
      <c r="T55" s="20">
        <v>0</v>
      </c>
      <c r="U55" s="56">
        <v>4.4000000000000004</v>
      </c>
      <c r="V55" s="20">
        <v>153</v>
      </c>
      <c r="W55" s="20">
        <v>80</v>
      </c>
      <c r="X55" s="21">
        <v>419</v>
      </c>
      <c r="Y55" s="60">
        <v>4</v>
      </c>
      <c r="Z55" s="20">
        <v>2</v>
      </c>
      <c r="AA55" s="21">
        <v>17.2</v>
      </c>
    </row>
    <row r="56" spans="1:27" x14ac:dyDescent="0.2">
      <c r="A56" s="19">
        <v>55</v>
      </c>
      <c r="B56" s="4"/>
      <c r="C56" s="20">
        <v>2012</v>
      </c>
      <c r="D56" s="20">
        <v>47</v>
      </c>
      <c r="E56" s="5">
        <v>0</v>
      </c>
      <c r="F56" s="24">
        <v>1</v>
      </c>
      <c r="G56" s="20">
        <v>4</v>
      </c>
      <c r="H56" s="50">
        <f t="shared" si="2"/>
        <v>3</v>
      </c>
      <c r="I56" s="53">
        <f t="shared" si="3"/>
        <v>2</v>
      </c>
      <c r="J56" s="20">
        <f>IF(U56="","",IF(E56=1,IF(U56&gt;=1.3,1,0),IF(U56&gt;=1.5,1,0)))</f>
        <v>1</v>
      </c>
      <c r="K56" s="20">
        <f t="shared" si="4"/>
        <v>0</v>
      </c>
      <c r="L56" s="20">
        <v>1</v>
      </c>
      <c r="M56" s="21">
        <v>0</v>
      </c>
      <c r="N56" s="20">
        <v>0</v>
      </c>
      <c r="O56" s="20">
        <v>0</v>
      </c>
      <c r="P56" s="20">
        <v>1</v>
      </c>
      <c r="Q56" s="20">
        <v>0</v>
      </c>
      <c r="R56" s="20">
        <v>0</v>
      </c>
      <c r="S56" s="20">
        <v>0</v>
      </c>
      <c r="T56" s="20">
        <v>0</v>
      </c>
      <c r="U56" s="56">
        <v>2.2000000000000002</v>
      </c>
      <c r="V56" s="20">
        <v>68</v>
      </c>
      <c r="W56" s="20">
        <v>31</v>
      </c>
      <c r="X56" s="21">
        <v>273</v>
      </c>
      <c r="Y56" s="56"/>
      <c r="Z56" s="20"/>
      <c r="AA56" s="21">
        <v>17.3</v>
      </c>
    </row>
    <row r="57" spans="1:27" x14ac:dyDescent="0.2">
      <c r="A57" s="19"/>
      <c r="B57" s="13"/>
      <c r="C57" s="33">
        <v>2012</v>
      </c>
      <c r="D57" s="33"/>
      <c r="E57" s="34"/>
      <c r="F57" s="38"/>
      <c r="G57" s="38"/>
      <c r="H57" s="49"/>
      <c r="I57" s="49"/>
      <c r="J57" s="33" t="str">
        <f>IF(U57="","",IF(E57=1,IF(U57&gt;=1.3,1,0),IF(U57&gt;=1.5,1,0)))</f>
        <v/>
      </c>
      <c r="K57" s="33"/>
      <c r="L57" s="33"/>
      <c r="M57" s="36"/>
      <c r="N57" s="33"/>
      <c r="O57" s="33"/>
      <c r="P57" s="33"/>
      <c r="Q57" s="33"/>
      <c r="R57" s="33"/>
      <c r="S57" s="33"/>
      <c r="T57" s="33"/>
      <c r="U57" s="55"/>
      <c r="V57" s="33"/>
      <c r="W57" s="33"/>
      <c r="X57" s="36"/>
      <c r="Y57" s="55"/>
      <c r="Z57" s="33"/>
      <c r="AA57" s="36"/>
    </row>
    <row r="58" spans="1:27" x14ac:dyDescent="0.2">
      <c r="A58" s="25">
        <v>57</v>
      </c>
      <c r="B58" s="4"/>
      <c r="C58" s="26">
        <v>2012</v>
      </c>
      <c r="D58" s="26">
        <v>29</v>
      </c>
      <c r="E58" s="27">
        <v>0</v>
      </c>
      <c r="F58" s="28">
        <v>1</v>
      </c>
      <c r="G58" s="26">
        <v>7</v>
      </c>
      <c r="H58" s="51">
        <f t="shared" si="2"/>
        <v>3</v>
      </c>
      <c r="I58" s="54">
        <f t="shared" si="3"/>
        <v>2</v>
      </c>
      <c r="J58" s="26">
        <f>IF(U58="","",IF(E58=1,IF(U58&gt;=1.3,1,0),IF(U58&gt;=1.5,1,0)))</f>
        <v>1</v>
      </c>
      <c r="K58" s="26">
        <f t="shared" si="4"/>
        <v>0</v>
      </c>
      <c r="L58" s="26">
        <v>1</v>
      </c>
      <c r="M58" s="29">
        <v>0</v>
      </c>
      <c r="N58" s="26">
        <v>0</v>
      </c>
      <c r="O58" s="26">
        <v>1</v>
      </c>
      <c r="P58" s="26">
        <v>1</v>
      </c>
      <c r="Q58" s="26">
        <v>0</v>
      </c>
      <c r="R58" s="26">
        <v>0</v>
      </c>
      <c r="S58" s="26">
        <v>0</v>
      </c>
      <c r="T58" s="26">
        <v>0</v>
      </c>
      <c r="U58" s="58">
        <v>4.9000000000000004</v>
      </c>
      <c r="V58" s="26">
        <v>116</v>
      </c>
      <c r="W58" s="26">
        <v>51</v>
      </c>
      <c r="X58" s="29">
        <v>269</v>
      </c>
      <c r="Y58" s="58"/>
      <c r="Z58" s="26"/>
      <c r="AA58" s="29">
        <v>8.6999999999999993</v>
      </c>
    </row>
    <row r="59" spans="1:27" x14ac:dyDescent="0.2">
      <c r="J59">
        <f t="shared" ref="J59:K59" si="5">COUNT(J2:J58)</f>
        <v>41</v>
      </c>
      <c r="K59">
        <f t="shared" si="5"/>
        <v>41</v>
      </c>
      <c r="L59">
        <f>COUNT(L2:L58)</f>
        <v>41</v>
      </c>
      <c r="M59">
        <f>COUNT(M2:M58)</f>
        <v>41</v>
      </c>
      <c r="N59">
        <f>COUNT(N2:N58)</f>
        <v>41</v>
      </c>
      <c r="O59">
        <f>COUNT(O2:O58)</f>
        <v>41</v>
      </c>
      <c r="P59">
        <f>COUNT(P2:P58)</f>
        <v>41</v>
      </c>
      <c r="Q59">
        <f>COUNT(Q2:Q58)</f>
        <v>41</v>
      </c>
      <c r="R59">
        <f>COUNT(R2:R58)</f>
        <v>41</v>
      </c>
      <c r="S59">
        <f>COUNT(S2:S58)</f>
        <v>41</v>
      </c>
      <c r="T59">
        <f>COUNT(T2:T58)</f>
        <v>41</v>
      </c>
    </row>
    <row r="60" spans="1:27" x14ac:dyDescent="0.2">
      <c r="A60" s="2">
        <f>COUNT(A2:A58)</f>
        <v>41</v>
      </c>
      <c r="B60" s="2"/>
      <c r="C60" s="2"/>
      <c r="D60" s="8"/>
      <c r="J60">
        <f t="shared" ref="J60:K60" si="6">COUNTIF(J2:J58,1)</f>
        <v>34</v>
      </c>
      <c r="K60">
        <f t="shared" si="6"/>
        <v>20</v>
      </c>
      <c r="L60">
        <f>COUNTIF(L2:L58,1)</f>
        <v>40</v>
      </c>
      <c r="M60">
        <f>COUNTIF(M2:M58,1)</f>
        <v>11</v>
      </c>
      <c r="N60">
        <f>COUNTIF(N2:N58,1)</f>
        <v>6</v>
      </c>
      <c r="O60">
        <f>COUNTIF(O2:O58,1)</f>
        <v>15</v>
      </c>
      <c r="P60">
        <f>COUNTIF(P2:P58,1)</f>
        <v>19</v>
      </c>
      <c r="Q60">
        <f>COUNTIF(Q2:Q58,1)</f>
        <v>18</v>
      </c>
      <c r="R60">
        <f>COUNTIF(R2:R58,1)</f>
        <v>9</v>
      </c>
      <c r="S60">
        <f>COUNTIF(S2:S58,1)</f>
        <v>1</v>
      </c>
      <c r="T60">
        <f>COUNTIF(T2:T58,1)</f>
        <v>4</v>
      </c>
    </row>
    <row r="61" spans="1:27" x14ac:dyDescent="0.2">
      <c r="A61">
        <v>57</v>
      </c>
      <c r="G61" s="3" t="s">
        <v>5</v>
      </c>
      <c r="H61" s="15" t="s">
        <v>4</v>
      </c>
      <c r="I61" s="17" t="s">
        <v>3</v>
      </c>
      <c r="J61" s="15" t="s">
        <v>4</v>
      </c>
      <c r="K61" s="17" t="s">
        <v>3</v>
      </c>
      <c r="L61" s="1">
        <f>L60/L59</f>
        <v>0.97560975609756095</v>
      </c>
      <c r="M61" s="1">
        <f>M60/M59</f>
        <v>0.26829268292682928</v>
      </c>
      <c r="N61" s="1">
        <f t="shared" ref="N61:T61" si="7">N60/N59</f>
        <v>0.14634146341463414</v>
      </c>
      <c r="O61" s="1">
        <f t="shared" si="7"/>
        <v>0.36585365853658536</v>
      </c>
      <c r="P61" s="1">
        <f t="shared" si="7"/>
        <v>0.46341463414634149</v>
      </c>
      <c r="Q61" s="1">
        <f t="shared" si="7"/>
        <v>0.43902439024390244</v>
      </c>
      <c r="R61" s="1">
        <f t="shared" si="7"/>
        <v>0.21951219512195122</v>
      </c>
      <c r="S61" s="1">
        <f t="shared" si="7"/>
        <v>2.4390243902439025E-2</v>
      </c>
      <c r="T61" s="1">
        <f t="shared" si="7"/>
        <v>9.7560975609756101E-2</v>
      </c>
    </row>
    <row r="62" spans="1:27" x14ac:dyDescent="0.2">
      <c r="G62" s="3"/>
      <c r="H62" s="15" t="s">
        <v>32</v>
      </c>
      <c r="I62" s="17" t="s">
        <v>32</v>
      </c>
      <c r="J62" s="15" t="s">
        <v>2</v>
      </c>
      <c r="K62" s="17" t="s">
        <v>2</v>
      </c>
    </row>
    <row r="63" spans="1:27" x14ac:dyDescent="0.2">
      <c r="G63" s="3">
        <v>0</v>
      </c>
      <c r="H63" s="15">
        <v>0</v>
      </c>
      <c r="I63" s="17">
        <v>0</v>
      </c>
      <c r="J63" s="16">
        <f>H63/H70</f>
        <v>0</v>
      </c>
      <c r="K63" s="18">
        <f>I63/I70</f>
        <v>0</v>
      </c>
    </row>
    <row r="64" spans="1:27" x14ac:dyDescent="0.2">
      <c r="G64" s="3">
        <v>1</v>
      </c>
      <c r="H64" s="15">
        <f>COUNTIF(H6:H58,1)</f>
        <v>0</v>
      </c>
      <c r="I64" s="17">
        <f>COUNTIF(I6:I58,1)</f>
        <v>2</v>
      </c>
      <c r="J64" s="16">
        <f>H64/H70</f>
        <v>0</v>
      </c>
      <c r="K64" s="18">
        <f>I64/I70</f>
        <v>4.878048780487805E-2</v>
      </c>
    </row>
    <row r="65" spans="7:11" x14ac:dyDescent="0.2">
      <c r="G65" s="3">
        <v>2</v>
      </c>
      <c r="H65" s="15">
        <f>COUNTIF(H6:H58,2)</f>
        <v>3</v>
      </c>
      <c r="I65" s="17">
        <f>COUNTIF(I6:I58,2)</f>
        <v>17</v>
      </c>
      <c r="J65" s="16">
        <f>H65/H70</f>
        <v>7.3170731707317069E-2</v>
      </c>
      <c r="K65" s="18">
        <f>I65/I70</f>
        <v>0.41463414634146339</v>
      </c>
    </row>
    <row r="66" spans="7:11" x14ac:dyDescent="0.2">
      <c r="G66" s="3">
        <v>3</v>
      </c>
      <c r="H66" s="15">
        <f>COUNTIF(H6:H58,3)</f>
        <v>13</v>
      </c>
      <c r="I66" s="17">
        <f>COUNTIF(I6:I58,3)</f>
        <v>19</v>
      </c>
      <c r="J66" s="16">
        <f>H66/H70</f>
        <v>0.31707317073170732</v>
      </c>
      <c r="K66" s="18">
        <f>I66/I70</f>
        <v>0.46341463414634149</v>
      </c>
    </row>
    <row r="67" spans="7:11" x14ac:dyDescent="0.2">
      <c r="G67" s="3">
        <v>4</v>
      </c>
      <c r="H67" s="15">
        <f>COUNTIF(H6:H58,4)</f>
        <v>17</v>
      </c>
      <c r="I67" s="17">
        <f>COUNTIF(I6:I58,4)</f>
        <v>3</v>
      </c>
      <c r="J67" s="16">
        <f>H67/H70</f>
        <v>0.41463414634146339</v>
      </c>
      <c r="K67" s="18">
        <f>I67/I70</f>
        <v>7.3170731707317069E-2</v>
      </c>
    </row>
    <row r="68" spans="7:11" x14ac:dyDescent="0.2">
      <c r="G68" s="3">
        <v>5</v>
      </c>
      <c r="H68" s="15">
        <f>COUNTIF(H6:H58,5)</f>
        <v>5</v>
      </c>
      <c r="I68" s="17">
        <v>0</v>
      </c>
      <c r="J68" s="16">
        <f>H68/H70</f>
        <v>0.12195121951219512</v>
      </c>
      <c r="K68" s="17"/>
    </row>
    <row r="69" spans="7:11" x14ac:dyDescent="0.2">
      <c r="G69" s="3">
        <v>6</v>
      </c>
      <c r="H69" s="15">
        <f>COUNTIF(H6:H58,6)</f>
        <v>3</v>
      </c>
      <c r="I69" s="17">
        <v>0</v>
      </c>
      <c r="J69" s="16">
        <f>H69/H70</f>
        <v>7.3170731707317069E-2</v>
      </c>
      <c r="K69" s="17"/>
    </row>
    <row r="70" spans="7:11" x14ac:dyDescent="0.2">
      <c r="H70">
        <f>SUM(H63:H69)</f>
        <v>41</v>
      </c>
      <c r="I70">
        <f>SUM(I63:I69)</f>
        <v>41</v>
      </c>
      <c r="J70" s="9">
        <f>SUM(J63:J69)</f>
        <v>1</v>
      </c>
      <c r="K70" s="9">
        <f>SUM(K63:K69)</f>
        <v>0.99999999999999989</v>
      </c>
    </row>
    <row r="71" spans="7:11" ht="21" customHeight="1" x14ac:dyDescent="0.2"/>
    <row r="72" spans="7:11" hidden="1" x14ac:dyDescent="0.2"/>
    <row r="73" spans="7:11" ht="1" customHeight="1" x14ac:dyDescent="0.2"/>
    <row r="74" spans="7:11" ht="17" customHeight="1" x14ac:dyDescent="0.2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Hanta-only validation cohort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Brockmann</dc:creator>
  <cp:lastModifiedBy>Gerald Braun</cp:lastModifiedBy>
  <dcterms:created xsi:type="dcterms:W3CDTF">2024-04-07T20:45:51Z</dcterms:created>
  <dcterms:modified xsi:type="dcterms:W3CDTF">2024-04-30T08:36:46Z</dcterms:modified>
</cp:coreProperties>
</file>