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filterPrivacy="1" codeName="ThisWorkbook"/>
  <xr:revisionPtr revIDLastSave="59" documentId="8_{CBE66B46-2DB8-408B-96E5-325CD691E787}" xr6:coauthVersionLast="47" xr6:coauthVersionMax="47" xr10:uidLastSave="{4ECFAF30-743A-48F6-B6C9-4712C255622F}"/>
  <bookViews>
    <workbookView xWindow="-6750" yWindow="-21720" windowWidth="38640" windowHeight="21390" xr2:uid="{00000000-000D-0000-FFFF-FFFF00000000}"/>
  </bookViews>
  <sheets>
    <sheet name="BẢNG BÁO GIÁ" sheetId="4" r:id="rId1"/>
    <sheet name="tính toán" sheetId="2" state="hidden" r:id="rId2"/>
  </sheets>
  <definedNames>
    <definedName name="Dấu_neo_bảng" localSheetId="0">Danh_sách3[[#Headers],[Ngành hàng]]</definedName>
    <definedName name="Dấu_neo_bảng">#REF!</definedName>
    <definedName name="_xlnm.Print_Titles" localSheetId="0">'BẢNG BÁO GIÁ'!$3:$3</definedName>
    <definedName name="Tiêu_đề_cột_1" localSheetId="0">Danh_sách3[[#Headers],[Ngành hàng]]</definedName>
    <definedName name="Tiêu_đề_cột_1">#REF!</definedName>
    <definedName name="Tổng_thực_phẩm">'tính toán'!$L$4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6" i="4" l="1"/>
  <c r="M18" i="4"/>
  <c r="M19" i="4"/>
  <c r="E6" i="2" l="1" a="1"/>
  <c r="E6" i="2" s="1"/>
  <c r="E7" i="2" l="1" a="1"/>
  <c r="E7" i="2" s="1"/>
  <c r="F6" i="2"/>
  <c r="G6" i="2" s="1"/>
  <c r="L4" i="2"/>
  <c r="E8" i="2" l="1" a="1"/>
  <c r="E8" i="2" s="1"/>
  <c r="F8" i="2" s="1"/>
  <c r="G8" i="2" s="1"/>
  <c r="F7" i="2"/>
  <c r="G7" i="2" s="1"/>
  <c r="E9" i="2" l="1" a="1"/>
  <c r="E9" i="2" s="1"/>
  <c r="F9" i="2" s="1"/>
  <c r="G9" i="2" s="1"/>
  <c r="E10" i="2" l="1" a="1"/>
  <c r="E10" i="2" s="1"/>
  <c r="E11" i="2" s="1" a="1"/>
  <c r="E11" i="2" s="1"/>
  <c r="F11" i="2" s="1"/>
  <c r="G11" i="2" s="1"/>
  <c r="E12" i="2" l="1" a="1"/>
  <c r="E12" i="2" s="1"/>
  <c r="F12" i="2" s="1"/>
  <c r="G12" i="2" s="1"/>
  <c r="F10" i="2"/>
  <c r="G10" i="2" s="1"/>
  <c r="E13" i="2" l="1" a="1"/>
  <c r="E13" i="2" s="1"/>
  <c r="F13" i="2" s="1"/>
  <c r="G13" i="2" s="1"/>
  <c r="E14" i="2" l="1" a="1"/>
  <c r="E14" i="2" s="1"/>
  <c r="F14" i="2" s="1"/>
  <c r="G14" i="2" s="1"/>
  <c r="E15" i="2" l="1" a="1"/>
  <c r="E15" i="2" s="1"/>
  <c r="F15" i="2" s="1"/>
  <c r="G15" i="2" s="1"/>
  <c r="E16" i="2" l="1" a="1"/>
  <c r="E16" i="2" s="1"/>
  <c r="F16" i="2" s="1"/>
  <c r="G16" i="2" s="1"/>
  <c r="E17" i="2" l="1" a="1"/>
  <c r="E17" i="2" s="1"/>
  <c r="F17" i="2" s="1"/>
  <c r="G17" i="2" s="1"/>
  <c r="E18" i="2" l="1" a="1"/>
  <c r="E18" i="2" s="1"/>
  <c r="F18" i="2" s="1"/>
  <c r="G18" i="2" s="1"/>
  <c r="E19" i="2" l="1" a="1"/>
  <c r="E19" i="2" s="1"/>
  <c r="F19" i="2" s="1"/>
  <c r="G19" i="2" s="1"/>
  <c r="E20" i="2" l="1" a="1"/>
  <c r="E20" i="2" s="1"/>
  <c r="F20" i="2" s="1"/>
  <c r="G20" i="2" s="1"/>
  <c r="E21" i="2" l="1" a="1"/>
  <c r="E21" i="2" s="1"/>
  <c r="F21" i="2" s="1"/>
  <c r="G21" i="2" s="1"/>
  <c r="H9" i="2" s="1"/>
  <c r="I9" i="2" s="1"/>
  <c r="K9" i="2" s="1"/>
  <c r="L9" i="2" s="1"/>
  <c r="M3" i="4" s="1"/>
  <c r="J9" i="2" l="1"/>
  <c r="M9" i="2" s="1"/>
  <c r="M1" i="4" s="1"/>
  <c r="H6" i="2"/>
  <c r="I6" i="2" s="1"/>
  <c r="K6" i="2" s="1"/>
  <c r="L6" i="2" s="1"/>
  <c r="H8" i="2"/>
  <c r="I8" i="2" s="1"/>
  <c r="J8" i="2" s="1"/>
  <c r="M8" i="2" s="1"/>
  <c r="H7" i="2"/>
  <c r="I7" i="2" s="1"/>
  <c r="K7" i="2" s="1"/>
  <c r="L7" i="2" s="1"/>
  <c r="M13" i="4" s="1"/>
  <c r="J6" i="2" l="1"/>
  <c r="M6" i="2" s="1"/>
  <c r="J7" i="2"/>
  <c r="M7" i="2" s="1"/>
  <c r="M12" i="4" s="1"/>
  <c r="K8" i="2"/>
  <c r="L8" i="2" s="1"/>
  <c r="M9" i="4" s="1"/>
  <c r="K3" i="2" l="1"/>
  <c r="L3" i="2" s="1"/>
</calcChain>
</file>

<file path=xl/sharedStrings.xml><?xml version="1.0" encoding="utf-8"?>
<sst xmlns="http://schemas.openxmlformats.org/spreadsheetml/2006/main" count="412" uniqueCount="256">
  <si>
    <t>BẢNG BÁO GIÁ SẢN PHẨM</t>
  </si>
  <si>
    <t>Ngành hàng</t>
  </si>
  <si>
    <t>Mã sản phẩm</t>
  </si>
  <si>
    <t>Tên sản phẩm</t>
  </si>
  <si>
    <t>Giá bán lẻ</t>
  </si>
  <si>
    <t>Khuyến mại</t>
  </si>
  <si>
    <t>Quà tặng kèm</t>
  </si>
  <si>
    <t>Hình ảnh</t>
  </si>
  <si>
    <t>Thông tin sản phẩm</t>
  </si>
  <si>
    <t>Ghi chú</t>
  </si>
  <si>
    <t>Máy ép chậm</t>
  </si>
  <si>
    <t>MESM500W</t>
  </si>
  <si>
    <t>Máy ép chậm Bosch MESM500W (trắng)</t>
  </si>
  <si>
    <t>Đặc tính sản phẩm: 
+ Ép nhẹ nhàng ở tốc độ thấp GentleSqueezing
+ Động cơ 150 watt mang lại hiệu suất tối ưu với mức tiếng ồn thấp
+ Chống tràn và nhỏ giọt sau khi ép hoa quả DripStop
+ Dễ dàng làm sạch Easy Cleaning
Phụ kiện đi kèm: 1 x quyển công thức nấu ăn, 1 x cốc đựng nước trái cây, 1 x chổi, 1 x bộ lọc thô, 1 x bộ lọc sorbet
Chức năng an toàn: 
+ Không chứa BPA
+ Khóa an toàn
Công suất điện: 150 W
Màu: Trắng
Trọng lượng: 4,2 kg
Kích thước sản phẩm 427 x 152 x 152 mm
Xuất xứ: Trung Quốc</t>
  </si>
  <si>
    <t>Máy xay</t>
  </si>
  <si>
    <t>MCM3501M</t>
  </si>
  <si>
    <t>Máy xay đa năng Bosch MCM3501M</t>
  </si>
  <si>
    <t>Đặc tính sản phẩm: 
+ Dao đa chức năng, thép không gỉ
+ Bát nhựa trong suốt 2,3 L 
+ 17000 vòng quay/phút
+ SmartStorage: phụ kiện có thể dễ dàng được lưu trữ trong bát trộn
Chức năng an toàn: Khóa an toàn
Phụ kiện đi kèm:
1 x nắp, 1 x âu trộn 500g, 1 x phụ kiện nhựa, 1 x đĩa băm nhỏ có thể đảo ngược, 1 x đĩa đập, 1 x đĩa cắt có thể đảo ngược, 1 x dụng cụ nhồi, 1 x dao đa năng, 1 x lưỡi cắt đa năng, 1 x âu đựng phụ kiện, 1 x dụng cụ nhào bột, 1 x nắp bảo vệ lưỡi dao, 1 x lưỡi mài
Thông số kỹ thuật
+ Công suất: 800 W
+ Trọng lượng: 3,7 kg
+ Kích thước (CxRxS): 37,5 x 22 x 26 cm
+ Độ ồn: 80 dB(A) re 1 pW
Xuất xứ: Slovenia</t>
  </si>
  <si>
    <t>Bếp ga</t>
  </si>
  <si>
    <t>PRB3A6B70</t>
  </si>
  <si>
    <t>Bếp ga Domino Bosch PRB3A6B70- Series 8</t>
  </si>
  <si>
    <t>-55%</t>
  </si>
  <si>
    <t>Đặc tính sản phẩm:
+ 2 vùng nấu
+ Khí gas Biomethane thân thiện với môi trường
+ Núm vặn thiết kế công thái học
+ Lựa chọn mức lửa FlameSelect
+ Giá đỡ chảo có thể được làm sạch bằng máy rửa chén bát
Chức năng an toàn: 
+ Thiết bị an toàn chống lửa
Thông số kỹ thuật: 
+ Công suất điện: 4700 W
+ Kích thước sản phẩm (CxRxS): 47 x 306 x 527 mm
+ Kích thước lắp đặt (CxRxS): 45 x 270 x 490-500 mm
Xuất xứ: Tây Ban Nha</t>
  </si>
  <si>
    <t>Bếp từ</t>
  </si>
  <si>
    <t>-47%</t>
  </si>
  <si>
    <t>PVQ731F15E</t>
  </si>
  <si>
    <t>Bếp từ kết hợp hút mùi Bosch PVQ731F15E- Series 6 (hút mùi khe giữa)</t>
  </si>
  <si>
    <t>-41%</t>
  </si>
  <si>
    <t>Đặc tính sản phẩm: 
+ 2 vùng nấu
+ 17 mức gia nhiệt
+ Làm nóng nhanh Power Boost
+ Chuyển cài đặt công suất nấu tự động
Chức năng an toàn: 
+ Khóa trẻ em
+ Tự động tắt an toàn
+ Đèn báo nhiệt dư 2 giai đoạn
Thông số kỹ thuật
Công suất điện: 7400 W
Kích thước sản phẩm (CxRxS): 223 x 710 x 522 mm
Kích thước lắp đặt (CxRxS): 223 x 560 x 490 mm
Xuất xứ: Tây Ban Nha</t>
  </si>
  <si>
    <t>Bếp nướng</t>
  </si>
  <si>
    <t>PKY475FB1E</t>
  </si>
  <si>
    <t>Bếp nướng Teppan Yaki 2 vùng nấu Bosch PKY475FB1E- Series 6</t>
  </si>
  <si>
    <t>-42%</t>
  </si>
  <si>
    <t>Đặc tính sản phẩm:
+ Công nghệ điều khiển DirectSelect: Trực tiếp lựa chọn vùng nấu, mức công suất và các chức năng khác một cách dễ dàng
+ Thiết kế ComfortProfil: Thiết kế vát cạnh được bo viền bằng thép không gỉ với vẻ đẹp thanh lịch, sang trọng.
+ Chiều rộng 40cm: phù hợp khi kết hợp cùng các bếp Domino và bếp ComfortProfile khác
+ Bề mặt gốm thủy tinh: thiết kế sang trọng và dễ dàng lau chùi
+ Chế độ hâm nóng thức ăn: giữ ấm thực phẩm ở nhiệt độ tối ưu 70°C
Chức năng an toàn: 
+ Khóa trẻ em
+ Tự tắt khi không sử dụng và khi quá nhiệt
+ Hiển thị nhiệt dư H/h
+ An toàn khi tràn
Thông số kỹ thuật: 
+ Tổng công suất: 1.9 kW
+ Hiệu điện thế 220V- 240V
+ Tần số 50/60 Hz
+ Chiều dài dây cáp 1m không kèm đầu cắm
+ Kích thước sản phẩm: 396R x 527S x 90C mm
+ Kích thước hộp bếp: 360R x 490-500S x 90C mm
Xuất xứ: Pháp</t>
  </si>
  <si>
    <t>Lò nướng</t>
  </si>
  <si>
    <t>HBG633BS1A</t>
  </si>
  <si>
    <t>Lò nướng âm tủ 71L HBG633BS1A -Series 8</t>
  </si>
  <si>
    <t>-51%</t>
  </si>
  <si>
    <t>Đặc tính sản phẩm: 
+ 10 phương pháp gia nhiệt
+ Chế độ khí nóng 4D Hotair
+ Màn hình cảm ứng TFT với Vòng điều khiển
+ Chế độ làm sạch nhờ lớp màng Ecoclean Direct
+ Cửa vạt với Soft Open và Soft Close
Chức năng an toàn: 
+ Khóa trẻ em
+ Đèn báo nhiệt dư 2 giai đoạn
Thông số kỹ thuật
Công suất điện: 3600 W
Thể tích: 71 lít
Kích thước sản phẩm (CxRxS):595 x 594 x 548 mm
Kích thước lắp đặt: 585-595 x 560-568 x 550 mm
Xuất xứ: Đức</t>
  </si>
  <si>
    <t>HBG5585S6B</t>
  </si>
  <si>
    <t>Lò nướng âm tủ 71L HBG5585S6B -Series 6</t>
  </si>
  <si>
    <t>-54%</t>
  </si>
  <si>
    <t>Đặc tính sản phẩm: 
+ 9 phương pháp gia nhiệt
+ 30 chương trình cài đặt có sẵn AutoPilot 30
+ Chế độ khí nóng 3D Hotair,  Hot air grilling, Hotair gentle
+ Núm điều khiển xoay 
+ Chế độ làm sạch nhờ lớp màng Ecoclean Direct
+ Kết nối thông minh Home Connect
Chức năng an toàn: 
+ Khóa trẻ em
+ Cửa kính 3 lớp
+ Đèn báo nhiệt dư 2 giai đoạn
Thông số kỹ thuật
Công suất điện: 2990 W
Thể tích: 71 lít
Kích thước sản phẩm (CxRxS):595 x 594 x 548 mm
Kích thước lắp đặt (CxRxS): 585-595 x 560-568 x 550 mm
Xuất xứ: Tây Ban Nha</t>
  </si>
  <si>
    <t>HBF113BR0A</t>
  </si>
  <si>
    <t>Lò nướng âm tủ 66L HBF113BR0A -Series 2</t>
  </si>
  <si>
    <t>Đặc tính sản phẩm: 
+ 5 phương pháp gia nhiệt
+ Màn hình LED điều khiển
+ Chế độ khí nóng 3D Hotair, Hot air grilling, Hotair gentle
+ Màn hình LED hiển thị
+ Núm điều khiển xoay
Chức năng an toàn: 
+ Khóa trẻ em
+ Cửa kính 3 lớp
Thông số kỹ thuật
Công suất điện: 3300 W
Thể tích: 66 lít
Kích thước sản phẩm (CxRxS):595 x 594 x 548 mm
Kích thước lắp đặt (CxRxS): 575-597 x 560-568 x 550 mm
Xuất xứ: Thổ Nhĩ Kỳ</t>
  </si>
  <si>
    <t>HBS534BS0B</t>
  </si>
  <si>
    <t>Lò nướng âm tủ 71L HBS534BS0B -Series 4</t>
  </si>
  <si>
    <t>-48%</t>
  </si>
  <si>
    <t>Đặc tính sản phẩm: 
+ 7 phương pháp gia nhiệt
+ Chế độ khí nóng 3D Hotair
+ Màn hình LED hiển thị
+ Núm điều khiển xoay
+ Chế độ làm sạch nhờ lớp màng Ecoclean Direct
Chức năng an toàn: 
+ Khóa trẻ em
Thông số kỹ thuật
Công suất điện: 2990 W
Thể tích: 71 lít
Kích thước sản phẩm (CxRxS):595 x 594 x 548 mm
Kích thước lắp đặt: 585-595 x 560-568 x 550 mm
Xuất xứ: Đức</t>
  </si>
  <si>
    <t>Lò vi sóng</t>
  </si>
  <si>
    <t>BFL634GB1B</t>
  </si>
  <si>
    <t>Lò vi sóng âm tủ Bosch 21L BFL634GB1B- Series 8</t>
  </si>
  <si>
    <t>Đặc tính sản phẩm: 
+ 5 phương pháp gia nhiệt
+ Núm điều khiển xoay, Điều khiển cảm ứng
+ 7 chương trình cài đặt có sẵn AutoPilot 7
+ Màn hình cảm ứng TFT với Vòng điều khiển
Chức năng an toàn: 
+ Hỗ trợ làm sạch Cleaning Assistance
Thông số kỹ thuật
Công suất điện: 1,22 kW
Thể tích: 21 lít
Kích thước sản phẩm (CxRxS): 382 x 594 x 318 mm
Kích thước lắp đặt: 362-380 x 560-568 x 300 mm
Xuất xứ: Anh</t>
  </si>
  <si>
    <t>MESM731M</t>
  </si>
  <si>
    <t>Máy ép chậm Bosch MESM731M (đen)</t>
  </si>
  <si>
    <t>-61%</t>
  </si>
  <si>
    <t>Đăc tính sản phẩm: 
+ Ép nhẹ nhàng ở tốc độ thấp GentleSqueezing
+ Động cơ 150 watt mang lại hiệu suất tối ưu với mức tiếng ồn thấp
+ Điều chỉnh độ dày của thịt hoa quả theo sở thích cá nhân MixControl
+ Chống tràn và nhỏ giọt sau khi ép hoa quả DripStop
+ Dễ dàng làm sạch Easy Cleaning
Phụ kiện đi kèm: 1 x quyển công thức nấu ăn, 1 x cốc đựng nước trái cây, 1 x chổi, 1 x bộ lọc thô, 1 x bộ lọc sorbet
Chức năng an toàn: 
+ Không chứa BPA
+ Khóa an toàn
Công suất điện: 150 W
Màu: Đen
Trọng lượng: 4,3 kg
Kích thước sản phẩm 427 x 152 x 152 mm
Xuất xứ: Trung Quốc</t>
  </si>
  <si>
    <t>Máy giặt</t>
  </si>
  <si>
    <t>WAX32M40SG</t>
  </si>
  <si>
    <t>Máy giặt Bosch 10Kg WAX32M40SG -Series 8</t>
  </si>
  <si>
    <t>-39%</t>
  </si>
  <si>
    <t>Đặc tính sản phẩm: 
+ 1600 vòng quay/phút
+ Tiết kiệm thời gian và năng lượng điện với Vario Perfect
+ Kết nối thông minh Home Connect
+ Động cơ không chổi than EcoSilence™
+ Thiết kế chống rung Anti Vibration
Chức năng an toàn: 
+ Cảm biến AquaStop
+ Khóa trẻ em
Công suất điện: 2300 W
Trọng lượng: 82,2 kg
Kích thước sản phẩm(CxRxS) 848 x 598 x 590 mm
Xuất xứ: Đức</t>
  </si>
  <si>
    <t>Máy hút bụi</t>
  </si>
  <si>
    <t>BHN16L</t>
  </si>
  <si>
    <t>Máy hút bụi cầm tay Bosch BHN16L (nâu)</t>
  </si>
  <si>
    <t>Đặc tính sản phẩm: 
+ Pin bền bỉ nhờ công nghệ Li-ion
+ Hiệu suất làm sạch mạnh mẽ với hệ thống luồng khí lốc xoáy Cyclonic Airflow
+ Lưới lọc có thể giặt
+ Làm sạch đa năng, có thể sử dụng trong nhà hoặc cho nội thất ô tô
+ 2 mức công suất
Màu: Nâu xám
Phụ kiện đi kèm: 1 x đầu hút khe
Thời gian sạc: 4-5 tiếng
Kích thước sản phẩm (CxRxS): 13.5 cm x 11 cm x 38 cm
Xuất xứ: Hồng Kông</t>
  </si>
  <si>
    <t>BHN20L</t>
  </si>
  <si>
    <t>Máy hút bụi cầm tay Bosch BHN20L (xanh đen)</t>
  </si>
  <si>
    <t>Đặc tính sản phẩm: 
+ Pin bền bỉ nhờ công nghệ Li-ion
+ Hiệu suất làm sạch mạnh mẽ với hệ thống luồng khí lốc xoáy Cyclonic Airflow
+ Lưới lọc có thể giặt
+ Làm sạch đa năng, có thể sử dụng trong nhà hoặc cho nội thất ô tô
+ 2 mức công suất
Công suất điện: 450 W
Màu: Xanh đậm
Phụ kiện đi kèm: 1 x đầu hút khe
Thời gian sạc: 4-5 tiếng
Kích thước sản phẩm (CxRxS): 13.5 cm x 11 cm x 38 cm
Xuất xứ: Hồng Kông</t>
  </si>
  <si>
    <t>BCS61113</t>
  </si>
  <si>
    <t>Máy hút bụi không dây Bosch BCS61113- Series 6</t>
  </si>
  <si>
    <t>Đặc tính sản phẩm: 
+ Thời gian sử dụng được kéo dài nhờ pin dự phòng
+ Hút bụi nội thất ô tô
+ Làm sạch hiệu quả trên tất cả các loại sàn với chổi AllFloor Power và động cơ TurboSpin nhỏ gon
+ Bộ pin có thể tích hợp với các sản phẩm Bosch khác
+ Thiết kế nhỏ gọn, tiết kiệm không gian
Màu: Trắng
Phụ kiện đi kèm: 1 x đầu hút khe XXL, 1 x cáp sạc, 1 x pin dự phòng, 1 x ổ sạc, 1 x đầu hút
chổi lông 2 trong 1
Thông số kỹ thuật
+ Độ ồn: 85 dB(A) re 1 pW
+ Kích thước sản phẩm (CxRxS): 122,1 x 26,6 x 20,4 cm
Xuất xứ: Đức</t>
  </si>
  <si>
    <t>BCH3P2301</t>
  </si>
  <si>
    <t>Máy hút bụi không dây Bosch BCH3P2301- Series 4 (trắng)</t>
  </si>
  <si>
    <t>Đặc tính sản phẩm: 
+ Pin bền bỉ nhờ công nghệ Li-ion
+ Làm sạch hiệu quả trên tất cả các loại sàn với chổi AllFloor Power và đèn Led
+ Hệ thống RobustAir
+ Tích hợp 2 chức năng: hút bụi cầm tay và hút bụi cây
+ 2 mức công suất
Màu: Trắng kim loại
Phụ kiện đi kèm: 1 x đầu hút khe mở rộng, 1 x đầu hút chổi lông 2 trong 1
Thông số kỹ thuật
+ Độ ồn: 81 dB(A) re 1 pW
+ Kích thước sản phẩm (cao x rộng x sâu): 115 x 26,5 x 18 cm
Xuất xứ: Hồng Kông</t>
  </si>
  <si>
    <t>BCH3K2851</t>
  </si>
  <si>
    <t>Máy hút bụi không dây Bosch BCH3K2851- Series 4 (xanh xám)</t>
  </si>
  <si>
    <t>-49%</t>
  </si>
  <si>
    <t>Đặc tính sản phẩm: 
+ Pin bền bỉ hiệu suất cao sử dụng công nghệ Li-ion
+ Làm sạch hiệu quả trên tất cả các loại sàn với chổi AllFloor Power và đèn LED
+ Hệ thống RobustAir
+ Tích hợp 2 chức năng: hút bụi cầm tay và hút bụi cây 2 mức công suất
Màu: Xanh kim loại
Phụ kiện đi kèm: 1 x đầu hút khe mở rộng, 1 x đầu hút chổi lông 2 trong 1
Thông số kỹ thuật
+ Độ ồn: 82 dB(A) re 1 pW
+ Kích thước sản phẩm (CxRxS): 115 x 26,5 x 18 cm
Xuất xứ: Ba Lan</t>
  </si>
  <si>
    <t>BGS21WPOW</t>
  </si>
  <si>
    <t xml:space="preserve"> Máy hút bụi có dây Bosch BGS21WPOW- Series 4 2000W (đen) (dạng ống đựng bụi) </t>
  </si>
  <si>
    <t>-50%</t>
  </si>
  <si>
    <t>Đặc tính sản phẩm: 
+ Động cơ 2000 wattt mạnh mẽ
+ Bàn chải Turbo xoay tốc độ cao đặc biệt
+ Bộ lọc kép
+ Thiết kế nhỏ gọn, tiết kiệm không gian
+ Công nghệ Power AirCycle: cho hiệu quả làm sạch cao hơn
Màu: Đen
Phụ kiện đi kèm: 1 x đầu hút kết hợp, 1 x turbo brush, 1x đầu hút vạn năng
Dung tích: 2 lít
Kích thước sản phẩm (CxRxS): 28,7 x 30,1 x 44,6 cm
Xuất xứ: Ba Lan</t>
  </si>
  <si>
    <t>BGS21WHYG</t>
  </si>
  <si>
    <t>Máy hút bụi có dây Bosch BGS21WHYG- Series 4 (trắng)</t>
  </si>
  <si>
    <t>Đặc tính sản phẩm: 
+ Công nghệ Power AirCycle: cho hiệu quả làm sạch cao hơn
+ Bộ lọc vệ sinh chống dị ứng UltraAllergy
+ Điều chỉnh công suất tối ưu trên tất cả các mặt sàn
+ Hệ thống làm sạch đơn giản EasyClean
+ Thiết kế nhỏ gọn, tiết kiệm không gian
Màu: Trắng
Phụ kiện đi kèm: 1 x đầu hút kết hợp, 1 x đầu hút vạn năng, 1 x đầu hút thảm
Dung tích: 2 lít
Kích thước sản phẩm (CxRxS): 28,7 x 30,1 x 44,6 cm
Xuất xứ: Ba Lan</t>
  </si>
  <si>
    <t>BGS21WX100</t>
  </si>
  <si>
    <t>Máy hút bụi có dây Bosch BGS21WX100- Series 4 (đen, bo tròn)</t>
  </si>
  <si>
    <t>-44%</t>
  </si>
  <si>
    <t>Đặc tính sản phẩm: 
+ Động cơ 2000 wattt mạnh mẽ
+ Bộ lọc kép
+ Thiết kế nhỏ gọn, tiết kiệm không gian
+ Công nghệ Power AirCycle: cho hiệu quả làm sạch cao hơn
+ Điều chỉnh công suất tối ưu trên tất cả các mặt sàn
Màu: Đen
Phụ kiện đi kèm: 1x đầu hút vạn năng
Dung tích: 2 lít
Kích thước sản phẩm (CxRxS): 28,7 x 30,1 x 44,6 cm
Xuất xứ: Ba Lan</t>
  </si>
  <si>
    <t>Máy hút mùi</t>
  </si>
  <si>
    <t>DWF97RV60B</t>
  </si>
  <si>
    <t>Máy hút mùi gắn tường Bosch DWF97RV60B- Series 8 90cm</t>
  </si>
  <si>
    <t>Đặc tính sản phẩm:
+ Cảm biến không khí PerfectAir
+ 3 mức hút và 2 cài đặt chuyên sâu
+ Máy hút mùi tự động bật khi bắt đầu nấu trên bếp
+ Điều khiển bằng giọng nói Alexa
+ Kết nối thông minh Home Connect
Thông số kỹ thuật
+ Độ ồn: 57 dB(A) re 1 pW
+ Công suất hút tối đa: 717 m³/h
+ Kích thước sản phẩm (CxRxS):550 x 890.0 x 263.0 mm
Xuất xứ: Đức</t>
  </si>
  <si>
    <t>DWK97JQ60B</t>
  </si>
  <si>
    <t>Máy hút mùi gắn tường Bosch DWK97JQ60B- Series 6 mặt kính nghiêng 90cm</t>
  </si>
  <si>
    <t>Đặc tính sản phẩm:
+ Cảm biến không khí PerfectAir
+ Công nghệ không chổi than Eco Silence Drive
+ Bảng điều khiển cảm ứng DirectSelect Control
+ 3 mức hút và 2 cài đặt chuyên sâu
+ Đèn LED chiếu sáng
Thông số kỹ thuật
+ Độ ồn: 53 dB(A) re 1 pW
+ Công suất hút tối đa: 714 m³/h
+ Kích thước sản phẩm (CxRxS): 452 x 890.0 x 499.0 mm
Xuất xứ: Đức</t>
  </si>
  <si>
    <t>DWK67CM60B</t>
  </si>
  <si>
    <t>Máy hút mùi gắn tường Bosch DWK67CM60B- Series 4</t>
  </si>
  <si>
    <t>Đặc tính sản phẩm:
+ Vận hành yên tĩnh
+ 3 mức hút và 1 cài đặt chuyên sâu
+ Bảng điều khiển cảm ứng DirectSelect Touch Control
+ Cài đặt hút chuyên sâu Intensive Speed
+ Lưới lọc có thể vệ sinh trong máy rửa bát
Thông số kỹ thuật
+ Độ ồn: 58 dB(A) re 1 pW
+ Công suất hút tối đa: 700 m³/h
+ Kích thước sản phẩm (CxRxS):452 x 590.0 x 499.0 mm
Xuất xứ: Đức</t>
  </si>
  <si>
    <t>DWB98JQ50B</t>
  </si>
  <si>
    <t>Máy hút mùi gắn tường chữ T Bosch DWB98JQ50B- Series 6 90cm dạng ống</t>
  </si>
  <si>
    <t>Đặc tính sản phẩm:
+ Bảng điều khiển cảm ứng DirectSelect Control
+ Vận hành rất yên tĩnh với công nghệ không chổi than Eco Silence Drive
+ 3 mức hút và 2 cài đặt chuyên sâu
+ Thiết kế dễ dàng vệ sinh
Thông số kỹ thuật
+ Độ ồn: 55 dB(A) re 1 pW
+ Công suất hút tối đa: 350 m³/h
+ Kích thước sản phẩm (CxRxS):614-1064 x 898.0 x 500.0 mm
Xuất xứ: Đức</t>
  </si>
  <si>
    <t>DWB77CM50</t>
  </si>
  <si>
    <t>Máy hút mùi dạng chữ T Bosch DWB77CM50- Series 6 (70cm)</t>
  </si>
  <si>
    <t>Đặc tính sản phẩm:
+ Vận hành yên tĩnh
+ Cảm biến chạm TouchSelect
+ Cài đặt hút chuyên sâu
+ Thiết kế dễ dàng vệ sinh
+ Đèn LED chiếu sáng
+ Lưới lọc có thể vệ sinh trong máy rửa bát
+ 3 mức hút và 1 cài đặt chuyên sâu
Thông số kỹ thuật
+ Độ ồn: 65 dB(A) re 1 pW
+ Công suất hút tối đa: 346 m³/h
+ Số mức công suất hút: 160 W
+ + Kích thước sản phẩm (CxRxS): 614-1064 x 698.0 x 500.0 mm
Xuất xứ: Đức</t>
  </si>
  <si>
    <t>DWB97DM50B</t>
  </si>
  <si>
    <t>Máy hút mùi gắn tường chữ T Bosch DWB97DM50B- Series 4 90cm</t>
  </si>
  <si>
    <t>Đặc tính sản phẩm: 
+ Cảm biến chạm TouchSelect
+ 3 mức hút và 1 cài đặt chuyên sâu
+ Động cơ quạt 2 kênh hiệu suất cao
+ Đèn LED chiếu sáng
+ Lưới lọc có thể vệ sinh trong máy rửa bát
Thông số kỹ thuật
+ Độ ồn: 65 dB(A) re 1 pW
+ Công suất hút tối đa: 348 m³/h
+ Kích thước sản phẩm (CxRxS): 490 x 650 x 1030 mm
Xuất xứ: Đức</t>
  </si>
  <si>
    <t>DHL755BL</t>
  </si>
  <si>
    <t>Máy hút mùi âm tủ Bosch DHL755BL- Series 4 70cm</t>
  </si>
  <si>
    <t>Đặc tính sản phẩm: 
+ 3 mức công suất hút
+ Điều khiển bằng nút cơ
+ Hệ thống chiếu sáng bằng đèn halogen 2 x 20 W
Chức năng an toàn
+ Tấm lưới lọc có thể rửa bằng máy rửa chén
Thông số kỹ thuật
+ Độ ồn: 43 dB
+ Tổng công suất: 206W
+ Dòng điện: 220-240V/10A/50-60Hz
+ Chiều dài dây cáp: 1.3 m, không kèm đầu cắm
+ Kích thước sản phẩm: 255C x 730R x 380S mm
+ Kích thước lắp đặt: 255mm x 700.0mm x 350mm
Xuất xứ: Đức</t>
  </si>
  <si>
    <t>DFS097K51</t>
  </si>
  <si>
    <t>Máy hút mùi âm tủ Bosch DFS097K51- Series 8 90cm, bảng điều khiển cảm ứng</t>
  </si>
  <si>
    <t>Đặc tính sản phẩm:
+ Cảm biến chạm TouchSelect
+ 3 mức hút và 1 cài đặt chuyên sâu
+ Động cơ quạt 2 kênh hiệu suất cao
+ Đèn LED chiếu sáng
+ Lưới lọc có thể vệ sinh trong máy rửa bát
Thông số kỹ thuật
+ Độ ồn: 65 dB(A) re 1 pW
+ Công suất hút tối đa: 348 m³/h
+ Kích thước sản phẩm (CxRxS):  635-1075  x 900 x 500 mm
Xuất xứ: Đức</t>
  </si>
  <si>
    <t>DFS067A51B</t>
  </si>
  <si>
    <t>Máy hút mùi âm tủ Bosch DFS067A51B- Series 4 60cm, dạng tủ-kéo</t>
  </si>
  <si>
    <t>-52%</t>
  </si>
  <si>
    <t>Đặc tính sản phẩm:
+ Thiết kế dạng âm tủ kéo rút
+ Điều khiển chạm trực tiếp
+ Dạng hút mùi âm tủ
+ Thích hợp cho cả hút xả thải hoặc tuần hoàn
+ Điều khiển cảm ứng 4 cấp độ (3 thông thường+1 tăng cường)
+ Động cơ không chổi than EcoSilence Drive
+ Công suất hút theo tiêu chuẩn DIN / EN 61591
Thông số kỹ thuật
+ Kích thước sản phẩm (CxRxS): 426 x 598 x 290 mm
+ Kích thước âm tủ (CxRxS): 162 x 526 x 290 mm
+ Thích hợp hút xả thải (ống thoát) hoặc tuần hoàn
+ Thích hợp lắp đặt bên trong các loại tủ treo tường (60 cm)
+ Chiều dài dây cáp: 1.75 m
+ Tổng công suất: 144 W
Xuất xứ: Đức</t>
  </si>
  <si>
    <t>DFM094W53</t>
  </si>
  <si>
    <t>Máy hút mùi âm tủ Bosch DFM094W53- Series 2 90cm</t>
  </si>
  <si>
    <t>Đặc tính sản phẩm:
+ Thiết kế âm tủ
+ Màu bạc, kim loại
+ Hiệu quả lọc dầu mỡ: có thể loại bỏ 85% những phân tử dầu mỡ trong không khí của gian bếp
+ Đèn LED chiếu sáng: Để chiếu sáng tối ưu, tiết kiệm năng lượng cho bếp của bạn
+ Tốc độ hút: đảm bảo chất lượng không khí tối ưu cho nhà bếp.
+ Bộ lọc dầu mỡ kim loại: tạo ra không khí thơm mát, tươi mới trước, trong và sau khi nấu ăn.
Thông số kỹ thuật
+ Tổng công suất: 108 W
+ Hiệu điện thế: 220 - 240V
+ Tần số: 50/60 Hz, 10A
+ Chiều dài dây cáp: 175cm, không kèm đầu cắm
+ Kích thước sản phẩm (CxRxS): 203 x 898.0 x 290.0  mm
Xuất xứ: Đức</t>
  </si>
  <si>
    <t>DFM063W56B</t>
  </si>
  <si>
    <t>Máy hút mùi âm tủ Bosch DFM063W56B- Series 2 60cm</t>
  </si>
  <si>
    <t>-53%</t>
  </si>
  <si>
    <t>Đặc tính sản phẩm:
+ Đèn LED chiếu sáng
+ Lưới lọc có thể vệ sinh trong máy rửa bát
+ Bật/Tắt tự động
Thông số kỹ thuật
+ Độ ồn: 64 dB(A) re 1 pW
+ Công suất hút tối đa: 328 m³/h
+ Kích thước sản phẩm (CxRxS): 203 x 598.0 x 290.0 mm
Xuất xứ: Đức</t>
  </si>
  <si>
    <t>DIB98JQ50B</t>
  </si>
  <si>
    <t>Máy hút mùi đảo chữ T Bosch DIB98JQ50B- Series 6 90cm</t>
  </si>
  <si>
    <t>-45%</t>
  </si>
  <si>
    <t>Đặc tính sản phẩm:
+ Cảm biến PerfectAir: Tự động điều chỉnh công suất phù hợp với từng quá trình nấu nướng
+ Tự động chuyển từ mức hút tăng cường về mức công suất thông thường sau 6 phút
+ Điều khiển cảm ứng
+ Hệ thống chiếu sáng bằng đèn LED 4x1.5 W
+ Tiết kiệm năng lượng theo tiêu chuẩn Châu Âu: A+
Chức năng an toàn
+ Tấm lưới lọc có thể rửa bằng máy rửa chén
+ Cảnh báo bão hòa bộ lọc dầu mỡ và bộ lọc than hoạt tính
Thông số kỹ thuật
+ Tổng công suất: 166 W
+ Hiệu điện thế: 220 - 240V, Tần số 50/60Hz, 10A
+ Chiều dài dây cáp: 130cm, không kèm đầu cắm
+ Kích thước sản phẩm: 744 - 924/ 744 - 1044 C x 898 R x 600 S (mm)
Xuất xứ: Đức</t>
  </si>
  <si>
    <t>DFS067K51</t>
  </si>
  <si>
    <t>Máy hút mùi âm tủ Bosch DFS067K51- Series 8 (60cm)</t>
  </si>
  <si>
    <t>Đặc tính sản phẩm:
+ Cảm biến PerfectAir: Tự động điều chỉnh công suất phù hợp với từng quá trình nấu nướng
+ Tự động chuyển từ mức hút tăng cường về mức công suất thông thường sau 6 phút
+ Điều khiển cảm ứng
+ 3 mức công suất hút và 2 mức tăng cường
+ Hệ thống chiếu sáng bằng đèn LED 4x1.5 W
+ Tiết kiệm năng lượng theo tiêu chuẩn Châu Âu: A+
Chức năng an toàn
+ Tự tắt khi trượt vào
+ Tấm lưới lọc có thể rửa bằng máy rửa chén
+ Cảnh báo bão hòa bộ lọc dầu mỡ và bộ lọc than hoạt tính
Thông số kỹ thuật
+ Tổng công suất: 144 W
+ Độ ồn: 60 dB(A) re 1 pW
+ Công suất hút tối đa: 628 m3/h
+ Kích thước sản phẩm: 	426 x 598.0 x 290.0 mm
+ Kích thước lắp đặt: 385mm x 524.0mm x 290mm
Xuất xứ: Đức</t>
  </si>
  <si>
    <t>DWB66DM50B</t>
  </si>
  <si>
    <t>Máy hút mùi dạng chữ T Bosch DWB66DM50B- Series 4 (60cm)</t>
  </si>
  <si>
    <t xml:space="preserve"> Đặc tính sản phẩm: 
+ Vận hành yên tĩnh
+ Cảm biến chạm TouchSelect
+ Cài đặt hút chuyên sâu
+ Thiết kế dễ dàng vệ sinh
+ Đèn LED chiếu sáng
+ Lưới lọc có thể vệ sinh trong máy rửa bát
+ 3 mức hút và 1 cài đặt chuyên sâu
Thông số kỹ thuật
+ Độ ồn: 60 dB(A) re 1 pW
+ Công suất hút tối đa: 345 m³/h
+ Số mức công suất hút: 160 W
+ Kích thước sản phẩm (CxRxS): 635-1075 MM x 600.0 x 500.0 mm
Xuất xứ: Đức</t>
  </si>
  <si>
    <t>Máy rửa chén</t>
  </si>
  <si>
    <t>SMS23BW01T</t>
  </si>
  <si>
    <t>Máy Rửa Chén Độc Lập 12 Bộ Bosch SMS23BW01T Series 2</t>
  </si>
  <si>
    <t xml:space="preserve"> Đặc tính sản phẩm: 
+ Động cơ không chổi than EcoSilence Drive
+ Làm sạch tăng cường với ActiveWater
+ Khay phân phối tự động chất tẩy rửa DosageAssist
+ Kết nối ứng dụng Home Connect
+ Hệ thống giỏ Vario
+ Giỏ trên cùng có thể điều chỉnh
Chức năng an toàn: 
+ Chống rò rỉ nước Aqua Stop
+ Bảo vệ đồ thủy tinh
Thông số kỹ thuật
+ Độ ồn: 52 dB(A) re 1 pW
+ Mức tiêu thụ nước: 10,5 lít
+ Mức tiêu thụ điện năng: 1,022 kWh/chu kỳ
Xuất xứ: Thổ Nhĩ Kỳ</t>
  </si>
  <si>
    <t>SKS68BB008</t>
  </si>
  <si>
    <t>Máy Rửa Chén Để Bàn 6 Bộ Bosch SKS68BB008 Series 4</t>
  </si>
  <si>
    <t>-56%</t>
  </si>
  <si>
    <t xml:space="preserve"> Đặc tính sản phẩm: 
+ Sấy khô tăng cường với tùy chọn ExtraDry
+ Làm sạch tăng cường với ActiveWater
+ Động cơ không chổi than EcoSilence Drive
+ Tùy chọn rửa nhanh SpeedPerfect™
+ Tùy chọn VarioSpeed
+ Tùy chọn Intensive Zone
Chức năng an toàn: Chống rò rỉ nước Aqua Stop
Thông số kỹ thuật
+ Độ ồn: 49 dB(A) re 1 pW
+ Mức tiêu thụ nước: 8 lít
+ Mức tiêu thụ điện năng: 0,61 kWh/chu kỳ
+ Trọng lượng: 22,9 kg
+ Kích thước sản phẩm (CxRxS): 450 x 551 x 500 mm
Xuất xứ: Tây Ban Nha</t>
  </si>
  <si>
    <t>SMV25BX03R</t>
  </si>
  <si>
    <t>Máy Rửa Chén Âm Toàn Phần 12 Bộ Bosch SMV25BX03R Series 2</t>
  </si>
  <si>
    <t xml:space="preserve"> Đặc tính sản phẩm: 
+ Sấy cơ bản PureDry nhờ bộ trao đổi nhiệt
+ Động cơ không chổi than EcoSilence Drive
+ Làm sạch tăng cường với ActiveWater
+ Khay phân phối tự động chất tẩy rửa DosageAssist
Chức năng an toàn: Hệ thống chống tràn nước 24/7
Thông số kỹ thuật
+ Độ ồn: 50 dB(A) re 1 pW
+ Mức tiêu thụ nước: 10,5 lít
+ Mức tiêu thụ điện năng: 1,05 kWh/chu kỳ
+ Kích thước sản phẩm (CxRxS): 815 x 598 x 550 mm
+ Trọng lượng: 32,1 kg
Xuất xứ: Thổ Nhĩ Kỳ</t>
  </si>
  <si>
    <t>SMI4HCS48E</t>
  </si>
  <si>
    <t>Máy rửa chén bát bán âm Bosch 14 bộ SMI4HCS48E- Series 4</t>
  </si>
  <si>
    <t xml:space="preserve"> Đặc tính sản phẩm: 
+ Sấy khô tăng cường với tùy chọn ExtraDry
+ Tùy chọn rửa nhanh SpeedPerfect+
+ Cảm biến nước AquaSensor
+ Động cơ không chổi than EcoSilence Drive
+ Kết nối ứng dụng Home Connect
+ Hệ thống giỏ Flex
Chức năng an toàn: Chống rò rỉ nước Aqua Stop
Thông số kỹ thuật
+ Độ ồn: 44 dB(A) re 1 pW
+ Mức tiêu thụ nước: 9,5 lít
+ Mức tiêu thụ điện năng: 0,93 kWh/chu kỳ
+ Kích thước sản phẩm (CxRxS): 815 x 598 x 573 mm
+ Kích thước lắp đặt (CxRxS): 	815-875 x 600 x 550 mm
+ Trọng lượng: 37,5 kg
Xuất xứ: Đức</t>
  </si>
  <si>
    <t>SMI4HAS48E</t>
  </si>
  <si>
    <t>Máy rửa chén bát bán âm 13 bộ SMI4HAS48E- Series 4</t>
  </si>
  <si>
    <t>Đặc tính sản phẩm: 
+ Sấy khô tăng cường với tùy chọn ExtraDry
+ Tùy chọn rửa nhanh SpeedPerfect+
+ Cảm biến nước AquaSensor
+ Động cơ không chổi than EcoSilence Drive
+ Làm sạch tăng cường với ActiveWater
+ Kết nối ứng dụng Home Connect
+ Hệ thống giỏ Flex
Chức năng an toàn: Chống rò rỉ nước Aqua Stop
Thông số kỹ thuật
+ Độ ồn: 44 dB(A) re 1 pW
+ Mức tiêu thụ nước: 9,5 lít
+ Mức tiêu thụ điện năng: 0,836 kWh/chu kỳ
+ Kích thước sản phẩm (CxRxS): 815 x 598 x 573 mm
+ + Trọng lượng: 36,6 kg
Xuất xứ: Đức</t>
  </si>
  <si>
    <t>SMS2ITW04E</t>
  </si>
  <si>
    <t>Máy rửa chén bát độc lập Bosch 12 bộ SMS2ITW04E -Series 2 (trắng)</t>
  </si>
  <si>
    <t>Đặc tính sản phẩm: 
+ Động cơ không chổi than EcoSilence Drive Drive
+ Giảm thời gian rửa đến 75% với tùy chọn SpeedPerfect+
+ Sấy khô tăng cường ExtraDry
+ Cảm biến nước AquaSensor
+ Khay phân phối tự động chất tẩy rửa DosageAssist
+ Kết nối thông minh từ xa Home Connect
Chức năng an toàn: 
+ Chống rò rỉ nước Aqua Stop
+ Công nghệ bảo vệ ly và đồ thủy tinh
Thông số kỹ thuật
+ Độ ồn: 50 dB(A) re 1 pW
+ Mức tiêu thụ nước: 10 lít
+ Mức tiêu thụ điện năng: 1,02 kWh/chu kỳ
+ Kích thước sản phẩm (CxRxS): 845 x 600 x 600 mm
+ Trọng lượng: 46,7 kg
Xuất xứ: Thổ Nhĩ Kỳ</t>
  </si>
  <si>
    <t>SPS2HKW57E</t>
  </si>
  <si>
    <t>Máy rửa chén bát độc lập Bosch 9 bộ SPS2HKW57E -Series 2 (45cm)</t>
  </si>
  <si>
    <t>Đặc tính sản phẩm: 
+ Động cơ không chổi than EcoSilence Drive
+ Sấy khô tăng cường ExtraDry
+ Giảm thời gian rửa đến 75% với tùy chọn SpeedPerfect+
+ Làm sạch tăng cường với ActiveWater
+ Cảm biến nước AquaSensor
+ Kết nối thông minh từ xa Home Connect
+ Hệ thống giỏ Vario
Chức năng an toàn: 
+ Chống rò rỉ nước Aqua Stop
+ Công nghệ bảo vệ ly và đồ thủy tinh
+ Khóa trẻ em
Thông số kỹ thuật
+ Độ ồn: 48 dB(A) re 1 pW
+ Mức tiêu thụ nước: 8,5 lít
+ Mức tiêu thụ điện năng: 0,77 kWh/chu kỳ
+ Kích thước sản phẩm (CxRxS): 845 x 450 x 600 mm
+ Trọng lượng: 43,5 kg
Xuất xứ: Ba Lan</t>
  </si>
  <si>
    <t>SMS6ECC51E</t>
  </si>
  <si>
    <t>Máy rửa chén bát độc lập Bosch 13 bộ SMS6ECC51E- Serie 6, màu đen</t>
  </si>
  <si>
    <t xml:space="preserve"> Đặc tính sản phẩm: 
+Động cơ không chổi than EcoSilence Drive
+ Cửa tự động mở để sấy khô hiệu quả với tùy chọn Efficient Dry
+ Giảm thời gian rửa đến 75% với tùy chọn SpeedPerfect+
+ Khu vực Extra Clean
+ Lớp vỏ chống vân tay AntiFingerprint
+ Cảm biến nước AquaSensor
+ Kết nối thông minh từ xa Home Connect
+ Hệ thống giá đỡ EasyGlide™ 
+ Hệ thống giỏ Max Flex
+ Ngăn kéo VarioDrawer
Chức năng an toàn: 
+ Chống rò rỉ nước Aqua Stop
+ Công nghệ bảo vệ ly và đồ thủy tinh
+ Khóa trẻ em
Thông số kỹ thuật
+ Độ ồn: 42 dB(A) re 1 pW
+ Mức tiêu thụ nước: 6,7 lít
+ Mức tiêu thụ điện năng: 0,92 kWh/chu kỳ
+ Kích thước sản phẩm (CxRxS): 845 x 600 x 600 mm
+ Trọng lượng: 55,5 kg
Xuất xứ: Đức</t>
  </si>
  <si>
    <t>SMS4IKC62T</t>
  </si>
  <si>
    <t>Máy rửa chén bát độc lập Bosch 13 bộ SMS4IKC62T- Series 4, màu inox đen</t>
  </si>
  <si>
    <t xml:space="preserve"> Đặc tính sản phẩm: 
+Động cơ không chổi than EcoSilence Drive
+ Tùy chọn rửa nhanh SpeedPerfect+
+ Tùy chọn chương trình yêu thích
+ Diệt khuẩn tăng cường HygienePlus
+ Theo dõi số lượng viên rửa chén còn lại với Tab Counter
+ Kết nối ứng dụng Home Connect
Chức năng an toàn: 
+ Chống rò rỉ nước Aqua Stop
+ Công nghệ bảo vệ ly và đồ thủy tinh
Thông số kỹ thuật
+ Độ ồn: 48 dB(A) re 1 pW
+ Mức tiêu thụ nước: 9,5 lít
+ Mức tiêu thụ điện năng: 0,836 kWh/chu kỳ
+ Kích thước sản phẩm (CxRxS): 845 x 600 x 600 mm
+ Trọng lượng: 46,8 kg
Xuất xứ: Thổ Nhĩ Kỳ</t>
  </si>
  <si>
    <t>Máy sấy</t>
  </si>
  <si>
    <t>WTN84201MY</t>
  </si>
  <si>
    <t>Máy sấy ngưng tụ 8Kg Bosch WTN84201MY- Series 4</t>
  </si>
  <si>
    <t>-36%</t>
  </si>
  <si>
    <t>Đặc tính sản phẩm: 
+ Dung tích: 8 Kg
+ Heat pump
+ Hệ thống sấy nhạy cảm Sensitive Drying
+ Thiết kế chống rung AntiVibration
+ Cảm biến Auto Dry
Chức năng an toàn
+ Khóa trẻ em
+ Cảm biến Duo-Tronic theo dõi độ ẩm và nhiệt độ 
Thông số kỹ thuật
+ Độ ồn: 65 dB(A) re 1 pW
+ Công suất điện năng: 2600 W
+ Mức tiêu thụ điện năng: 4,63 kWh
+ Trọng lượng: 39,8 kg
+ Kích thước (S x R x C): 842 x 598 x 613 mm
Xuất xứ: Ba Lan</t>
  </si>
  <si>
    <t>-40%</t>
  </si>
  <si>
    <t>MS6CB6157</t>
  </si>
  <si>
    <t>Máy xay sinh tố cầm tay MS6CB6157 (2 cối + 1 phới, màu đen) - 1000W</t>
  </si>
  <si>
    <t>Đặc tính sản phẩm: 
+ 12 cài đặt tốc độ + chức năng turbo
+ Thiết kế công thái học gọn nhẹ
+ Lưỡi dao QuattroBlade
+ Chống bắn Anti Splash DoubleWhisk
Chức năng an toàn: Không chứa BPA
Màu: Đen
Phụ kiện đi kèm:
2 x nắp, 1 x cốc trộn/đong, 1 x đũa trộn bằng thép không gỉ, 1 x lưỡi cắt đa năng, 1 x phới trộn 2 lồng
Thông số kỹ thuật
+ Trọng lượng: 2 kg
+ Kích thước (cao x rộng x sâu): 39,3 x 5,5 x 6,2 cm
+ Độ ồn: 80 dB(A) re 1 pW
Xuất xứ: Slovenia</t>
  </si>
  <si>
    <t>MS6CM6166</t>
  </si>
  <si>
    <t>Máy xay sinh tố cầm tay MS6CM6166 (2 cối + 1 phới, màu xám) - 1000W</t>
  </si>
  <si>
    <t>Đặc tính sản phẩm: 
+ 12 cài đặt tốc độ + chức năng turbo
+ Thiết kế công thái học gọn nhẹ
+ Lưỡi dao QuattroBlade
+ Chống bắn Anti Splash
+ Dụng cụ cắt VarioChopper
Chức năng an toàn: Không chứa BPA
Màu: Inox
Phụ kiện đi kèm:
2 x nắp, 1 x cốc trộn/đong, 1 x đũa trộn bằng thép không gỉ, 1 x phới đánh trứng, 1 x VarioChopper
Thông số kỹ thuật
+ Trọng lượng: 2 kg
+ Kích thước (cao x rộng x sâu): 39,3 x 5,5 x 6,2 cm
+ Độ ồn: 80 dB(A) re 1 pW
Xuất xứ: Slovenia</t>
  </si>
  <si>
    <t>MS6CB61V5G</t>
  </si>
  <si>
    <t>Máy xay sinh tố cầm tay Bosch MS6CB61V5G - 1000W</t>
  </si>
  <si>
    <t>Đặc tính sản phẩm: 
+ 12 cài đặt tốc độ + chức năng turbo
+ Thiết kế công thái học gọn nhẹ
+ Lưỡi dao QuattroBlade
+ Chống bắn Anti Splash
+ Hệ thống chân không Fresh vacuum
Chức năng an toàn: Không chứa BPA
Màu: Đen
Phụ kiện đi kèm:
1 x nắp, 1 x cốc trộn/đong, 1 x đũa trộn bằng thép không gỉ, 1 x phới đánh trứng, 1 x lưỡi cắt đa năng, 3 x túi zip chân không lớn, 3 x túi zip chân không nhỏ, 1 x hộp đựng chữ nhật 1,2l, 1 x bơm chân không
Thông số kỹ thuật
+ Trọng lượng: 2 kg
+ Kích thước (CxRxS): 39,3 x 5,5 x 6,2 cm
+ Độ ồn: 80 dB(A) re 1 pW
Xuất xứ: Slovenia</t>
  </si>
  <si>
    <t>MS6CA4150G</t>
  </si>
  <si>
    <t>Máy xay sinh tố cầm tay Bosch MS6CA4150G - 800W</t>
  </si>
  <si>
    <t>Đặc tính sản phẩm: 
+ 12 cài đặt tốc độ + chức năng turbo
+ Thiết kế công thái học gọn nhẹ
+ Lưỡi dao QuattroBlade
+ Chống bắn Anti Splash
Chức năng an toàn: Không chứa BPA
Màu: Trắng
Phụ kiện đi kèm:
2 x nắp, 1 x cốc trộn/đong, 1 x đũa trộn bằng thép không gỉ, 1 x phới đánh trứng, 1 x lưỡi cắt đa năng
Thông số kỹ thuật
+ Trọng lượng: 2 kg
+ Kích thước (CxRxS): 39,3 x 5,5 x 6,2 cm
+ Độ ồn: 80 dB(A) re 1 pW
Xuất xứ: Slovenia</t>
  </si>
  <si>
    <t>MS61A4110</t>
  </si>
  <si>
    <t>Máy xay sinh tố cầm tay MS61A4110 (1 cối)</t>
  </si>
  <si>
    <t>Đặc tính sản phẩm: 
+ 12 cài đặt tốc độ + chức năng turbo
+ Thiết kế công thái học gọn nhẹ
+ Lưỡi dao QuattroBlade
+ Chống bắn Anti Splash
Chức năng an toàn: Khóa an toàn
Màu: Đen
Phụ kiện đi kèm:
1 x nắp, 1 x cốc trộn/đong, 1 x đũa trộn bằng thép không gỉ
Thông số kỹ thuật
+ Trọng lượng: 2 kg
+ Kích thước (cao x rộng x sâu): 393 x 55 x 62 mm
+ Độ ồn: 80 dB(A) re 1 pW
Xuất xứ: Slovenia</t>
  </si>
  <si>
    <t>MUMS2EW20</t>
  </si>
  <si>
    <t>Máy xay trộn đa năng Bosch MUMS2EW20 3.8L</t>
  </si>
  <si>
    <t>Đặc tính sản phẩm: 
+ Động cơ Bosch hiệu suất cao
+ 12000 vòng quay/phút
+ Dễ dàng làm sạch Easy Cleaning
Chức năng an toàn: Chân cao su để tăng thêm độ ổn định và an toàn
Màu: Trắng
Phụ kiện đi kèm:
1 x nắp, 1 x lưỡi cắt liên tục, 1 x móc nhào bột, 1 x phụ kiện nhựa, 1 x đĩa băm nhỏ có thể đảo ngược, 1 x đĩa bào mịn, 1 x phới trộn, 1 x phới đánh trứng, 1 x đĩa cắt có thể đảo ngược
Thông số kỹ thuật
+ Công suất: 700 W
+ Trọng lượng: 5,6 kg
+ Kích thước (CxRxS): 26,6 x 26,6 x 27,7 cm
+ Độ ồn: 76 dB(A) re 1 pW
Xuất xứ: Slovenia</t>
  </si>
  <si>
    <t>MUMS2AW00</t>
  </si>
  <si>
    <t>Máy xay trộn đa năng Bosch MUMS2AW00</t>
  </si>
  <si>
    <t>Đặc tính sản phẩm: 
+ Động cơ Bosch hiệu suất cao
+ 12000 vòng quay/phút
+ Dễ dàng làm sạch Easy Cleaning
Chức năng an toàn: Chân cao su để tăng thêm độ ổn định và an toàn
Màu: Trắng
Phụ kiện đi kèm:
1 x nắp, 1 x móc nhào bột, 1 x phới trộn, 1 x phới đánh trứng
Thông số kỹ thuật
+ Công suất: 700 W
+ Trọng lượng: 3,9 kg
+ Kích thước (CxRxS): 26,6 x 26,6 x 27,7 cm
+ Độ ồn: 76 dB(A) re 1 pW
Xuất xứ: Slovenia</t>
  </si>
  <si>
    <t>MFW3520W</t>
  </si>
  <si>
    <t>Máy xay thịt Bosch MFW3520W</t>
  </si>
  <si>
    <t>Đặc tính sản phẩm: 
+ Hiệu suất cao
+ Giải pháp lưu trữ phụ kiện tích hợp
+ Khay chiết rót lớn, dụng cụ tiện dụng
Chức năng an toàn: Chân cao su để tăng thêm độ ổn
định
Màu: Trắng
Phụ kiện đi kèm:
1 x chất hỗ trợ chiết rót, 1 x khay nạp, 1 x dụng cụ nhồi, 1 x phụ kiện xúc xích, 1 x đĩa 4 mm, 1 x đĩa 8 mm, 1 x phụ kiện kebbe
Thông số kỹ thuật
+ Công suất: 1500 W
+ Trọng lượng: 3,3 kg
+ Kích thước (CxRxS): 25 x 16 x 23 cm
+ Độ ồn: 78 dB(A) re 1 pW
Xuất xứ: Slovenia</t>
  </si>
  <si>
    <t>Tủ lạnh</t>
  </si>
  <si>
    <t>KDN55NL20M</t>
  </si>
  <si>
    <t>Tủ lạnh 2 cánh 453L Bosch KDN55NL20M- Series 4</t>
  </si>
  <si>
    <t>Đặc tính sản phẩm: 
+ Hệ thống phân bổ luồng không khí lạnh Multi AirFlow System
+ Lọc không khí sạch AirFresh Filter
+ Chức năng làm đông thực phẩm siêu tốc SuperFreezing
+ 2 hệ thống làm lạnh
+ Ngăn giữ thực phẩm tươi lâu VitaFresh
Thông số kỹ thuật
+ Dung tích: 453 lít
+ Trọng lượng: 74,6 kg
+ Mức tiêu thụ điện: 455 kWh/năm
+ Kích thước (CxRxS): 186 x 70 x 74 cm
+ Độ ồn: 41 dB(A) re 1 pW
Xuất xứ: Thổ Nhĩ Kỳ</t>
  </si>
  <si>
    <t>KIN86AF30O</t>
  </si>
  <si>
    <t>Tủ lạnh âm tủ 273L Bosch KIN86AF30O- Series 6</t>
  </si>
  <si>
    <t>Đặc tính sản phẩm: 
+ Công nghệ biến tần Intelligent Inverter Technology
+ Ngăn thực phẩm đông lạnh lớn Big Box
+ Ngăn thực phẩm có thể tháo rời Vario Zone
+ Chức năng làm đông thực phẩm siêu tốc SuperFreezing
+ 2 hệ thống làm lạnh
Thông số kỹ thuật
+ Dung tích: 256 lít
+ Trọng lượng: 70,8 kg
+ Mức tiêu thụ điện: 223 kWh/năm
+ Kích thước (CxRxS): 177 x 56 x 54 cm
+ Độ ồn: 38 dB(A) re 1 pW
Xuất xứ: Thổ Nhĩ Kỳ</t>
  </si>
  <si>
    <t>KGN56LB40O</t>
  </si>
  <si>
    <t>Tủ lạnh 2 cánh 559L Bosch KGN56LB40O- Series 6</t>
  </si>
  <si>
    <t>Đặc tính sản phẩm: 
+ Kết nối thông minh từ xa Home Connect
+ Đảm bảo thực phẩm không bị đông băng NoFrost
+ Chức năng làm lạnh siêu tốc SuperCooling
+ Chức năng làm đông thực phẩm siêu tốc SuperFreezing
+ Hệ thống đa luồng Multiairflow làm lạnh đa chiều và đồng đều
+ Ngăn thực phẩm đông lạnh lớn Big Box
+ Ngăn giữ thực phẩm tươi lâu VitaFresh Plus
+ Cảm biến Fresh Sense
+ Ngăn thực phẩm có thể tháo rời Vario Zone
Thông số kỹ thuật
+ Dung tích: 505 lít
+ Trọng lượng: 106,5 kg
+ Mức tiêu thụ điện: 455 kWh/năm
+ Kích thước (CxRxS): 193cm x 70cm x 80cm
+ Độ ồn: 42 dB(A) re 1 pW
Xuất xứ: Thổ Nhĩ Kỳ</t>
  </si>
  <si>
    <t>KGN56XI40J</t>
  </si>
  <si>
    <t>Tủ lạnh 2 cánh 559L Bosch KGN56XI40J- Series 4</t>
  </si>
  <si>
    <t>Đặc tính sản phẩm: 
​+ Công nghệ Inverter tiết kiệm điện
+ Hệ thống đèn LED chiếu sáng bên trong.
+ Bảng điều khiển cảm ứng trên cửa​
+ Công nghệ làm lạnh MultiAirflow tăng hiệu quả và tận dụng tối đa luồng khí lạnh
+ Chức năng làm đông nhanh, làm lạnh nhanh
+ Ngăn giữ thực phẩm tươi lâu VitaFresh Plus
+ Ngăn thực phẩm đông lạnh lớn Big Box
Chức năng an toàn: 
+ Các kệ kính cường lực chịu tải trọng cao
+ Cảnh báo mở cửa
+ Khóa bảng điều khiển
Thông số kỹ thuật
+ Dung tích: 559 lít
+ Công suất: 100W
+ Trọng lượng: 89.5 kg
+ Độ ồn: 40 dB(A) re 1 pW
+ Kích thước (CxRxS): 199cm x 77,5cm x 89,5cm
Xuất xứ: Thổ Nhĩ Kỳ</t>
  </si>
  <si>
    <t>KGN33NL30O</t>
  </si>
  <si>
    <t>Tủ lạnh 2 cánh 356L Bosch KGN33NL30O- Series 2</t>
  </si>
  <si>
    <t>Đặc tính sản phẩm: 
+ Hệ thống phân bổ luồng không khí lạnh Multi AirFlow System Multi Box
+ Chức năng làm đông thực phẩm siêu tốc SuperFreezing
+ Cảm biến Fresh Sense
+ Ngăn giữ thực phẩm tươi lâu VitaFresh
Thông số kỹ thuật
+ Dung tích: 279 lít
+ Trọng lượng: 58,7 kg
+ Mức tiêu thụ điện: 228 kWh/năm
+ Kích thước (CxRxS): 176 x 60 x 66 cm
+ Độ ồn: 42 dB(A) re 1 pW
Xuất xứ: Thổ Nhĩ Kỳ</t>
  </si>
  <si>
    <t>PID675DC1E</t>
  </si>
  <si>
    <t>Bếp từ Bosch 3 vùng nấu PID675DC1E -Series 8 (60cm)</t>
  </si>
  <si>
    <t>Đặc tính sản phẩm:
+ 3 vùng nấu cùng lúc
+ Chế độ chiên hoàn hảo PerfectFry
+ Bảng điều khiển DirectSelect Premium
+ Làm nóng nhanh Power Boost
+ Làm nóng chảo nhanh Pan Boost
Chức năng an toàn: 
+ Khóa trẻ em
+ Tự động tắt an toàn
+ Đèn báo nhiệt dư 2 giai đoạn
Công suất điện: 7400 W
Kích thước sản phẩm (CxRxS): 51 x 606 x 527 mm
Kích thước lắp đặt: 51 x 560-560 x 490-500 mm
Xuất xứ: Tây Ban Nha</t>
  </si>
  <si>
    <t>PXE675DC1E</t>
  </si>
  <si>
    <t>Bếp từ Bosch linh hoạt 4 vùng nấu PXE675DC1E -Series 8 (60cm)</t>
  </si>
  <si>
    <t>Đặc tính sản phẩm: 
+ 4 vùng nấu cùng lúc
+ Bảng điều khiển DirectSelect Premium
+ Cảm ứng linh hoạt kết hợp 2 vùng nấu FlexInduction
+ Chế độ chiên hoàn hảo PerfectFry
+ Chế độ cài đặt các mức nhiệt khác nhau cho các vùng nấu Move Mode
Chức năng an toàn: 
+ Khóa trẻ em
+ Tự động tắt an toàn
+ Đèn báo nhiệt dư 2 giai đoạn
Thông số kỹ thuật
Công suất điện: 7400 W
Kích thước sản phẩm (CxRxS): 51 x 606 x 527 mm
Kích thước lắp đặt (CxRxS): 51 x 560 x 490-500 mm
Xuất xứ: Tây Ban Nha</t>
  </si>
  <si>
    <t>PXX975DC1E</t>
  </si>
  <si>
    <t>Bếp từ Bosch linh hoạt 5 vùng nấu PXX975DC1E -Series 8 (90cm)</t>
  </si>
  <si>
    <t>Đặc tính sản phẩm: 
+ 5 vùng nấu cùng lúc
+ 17 mức gia nhiệt
+ Làm nóng nhanh Power Boost
+ Làm nóng chảo nhanh Pan Boost
+ Công nghệ từ Induction
Chức năng an toàn: 
+ Khóa trẻ em
+ Tự động tắt an toàn
+ Đèn báo nhiệt dư 2 giai đoạn
Thông số kỹ thuật
Công suất điện: 11100 W
Kích thước sản phẩm (CxRxS): 51 x 916 x 527 mm
Kích thước lắp đặt (CxRxS): 51 x 880-880 x 490-500 mm
Xuất xứ: Tây Ban Nha</t>
  </si>
  <si>
    <t>PXY601JW1E</t>
  </si>
  <si>
    <t>Bếp từ Bosch linh hoạt 4 vùng nấu PXY601JW1E -Series 8 (60cm)</t>
  </si>
  <si>
    <t>Đặc tính sản phẩm: 
+ 4 vùng nấu cùng lúc
+ Chế độ chiên hoàn hảo PerfectFry
+ Bảng điều khiển chạm TFT
+ Cảm ứng kết hợp vùng nấu mở rộng Extended FlexInduction Zone
+ Cảm biến nấu PerfectCook
Chức năng an toàn: 
+ Khóa trẻ em
+ Tự động tắt an toàn
+ Đèn báo nhiệt dư 2 giai đoạn
Thông số kỹ thuật
Công suất điện: 7400 W
Kích thước sản phẩm (CxRxS): 56 x 527 x 512 mm
Kích thước lắp đặt (CxRxS): 56 x 576 x 515 mm
Xuất xứ: Tây Ban Nha</t>
  </si>
  <si>
    <t>PID631BB5E</t>
  </si>
  <si>
    <t>Bếp từ Bosch 3 vùng nấu PID631BB5E -Series 4 (60cm)</t>
  </si>
  <si>
    <t>Đặc tính sản phẩm: 
+ 3 vùng nấu cùng lúc
+ 17 mức gia nhiệt
+ Làm nóng nhanh Power Boost
+ Công nghệ từ Induction
+ Màn hình cảm ứng chạm Touch Select
Chức năng an toàn: 
+ Khóa trẻ em
+ Tự động tắt an toàn
+ Đèn báo nhiệt dư 2 giai đoạn
Thông số kỹ thuật
Công suất điện: 4600 W
Kích thước sản phẩm (CxRxS): 51 x 592 x 522 mm
Kích thước lắp đặt (CxRxS): 51 x 560-560 x 490-500 mm
Xuất xứ: Tây Ban Nha</t>
  </si>
  <si>
    <t>DHI923GSG</t>
  </si>
  <si>
    <t>Máy hút mùi âm tủ Bosch DHI923GSG- Series 4 (90cm)</t>
  </si>
  <si>
    <t>Đặc tính sản phẩm: 
+ Đèn LED chiếu sáng
+ Tùy chọn 3 mức hút
+ Điều khiển nút nhấn
+ Lưới lọc có thể vệ sinh trong máy rửa bát
Chức năng an toàn: 
+ Khóa trẻ em
+ Tự động tắt an toàn
+ Đèn báo nhiệt dư 2 giai đoạn
Thông số kỹ thuật
+ Độ ồn: 68 dB(A) re 1 pW
+ Công suất hút tối đa: 368m2/h
+ Kích thước sản phẩm (CxRxS): 180 x 598 x 280 mm
+ Kích thước lắp đặt (CxRxS): 140mm x 850.0mm x 280mm
Xuất xứ: Ý</t>
  </si>
  <si>
    <t>PCC6A5B90</t>
  </si>
  <si>
    <t>Bếp gas Bosch PCC6A5B90- Series 6 - 3 vùng nấu (60cm)</t>
  </si>
  <si>
    <t>Đặc tính sản phẩm: 
+ 3 vùng nấu
+ Khí gas Biomethane thân thiện với môi trường
+ Núm vặn thiết kế công thái học
+ Công suất nấu lên đến 4 kW với Wok burner
+ Lựa chọn mức lửa FlamTây Ban Nhaelect
Chức năng an toàn: 
+ Thiết bị an toàn chống lửa
Thông số kỹ thuật
Công suất điện: 8000 W
Kích thước sản phẩm (CxRxS):53 x 582 x 520 mm
Kích thước lắp đặt (CxRxS): 45 x 560-562 x 480-492 mm
Xuất xứ: Tây Ban Nha</t>
  </si>
  <si>
    <t>***  Trang tính này vẫn bị ẩn ***</t>
  </si>
  <si>
    <t>TỔNG KHÁC</t>
  </si>
  <si>
    <t>TỔNG TIỀN TẠP PHẨM</t>
  </si>
  <si>
    <t>Giá ưu đãi</t>
  </si>
  <si>
    <t>-38%</t>
  </si>
  <si>
    <t>-59%</t>
  </si>
  <si>
    <t>-66%</t>
  </si>
  <si>
    <t>-46%</t>
  </si>
  <si>
    <t>-32%</t>
  </si>
  <si>
    <t>-14%</t>
  </si>
  <si>
    <t>-28%</t>
  </si>
  <si>
    <t>-23%</t>
  </si>
  <si>
    <t>-17%</t>
  </si>
  <si>
    <t>-35%</t>
  </si>
  <si>
    <t>Column1</t>
  </si>
  <si>
    <t>- Nhập Mã QUOCKHANH 
- Tặng dung dịch diệt khuẩn Dettol 500ml - SL có hạn</t>
  </si>
  <si>
    <t>- Nhập Mã QUOCKHANH 
- Tặng máy đánh trứng trị giá 1490K</t>
  </si>
  <si>
    <t>Nhập BOSCHHOME</t>
  </si>
  <si>
    <t>- Nhập BOSCHHOME
-Tặng dung dịch diệt khuẩn Dettol 500ml - SL có hạn</t>
  </si>
  <si>
    <t>- Nhập BOSCHHOME
- Tặng viên rửa chén Finish - SL có 
- Tặng Máy đánh trứng MFQ22100 - SL có hạn</t>
  </si>
  <si>
    <t>- Nhập BOSCHHOME
- Tặng viên rửa chén Finish - SL có hạn</t>
  </si>
  <si>
    <t>Flash sales</t>
  </si>
  <si>
    <t>Dự kiến hàng về 28.08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</si>
</sst>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43" formatCode="_(* #,##0.00_);_(* \(#,##0.00\);_(* &quot;-&quot;??_);_(@_)"/>
    <numFmt numFmtId="164" formatCode="_ &quot;₹&quot;\ * #,##0_ ;_ &quot;₹&quot;\ * \-#,##0_ ;_ &quot;₹&quot;\ * &quot;-&quot;_ ;_ @_ "/>
    <numFmt numFmtId="165" formatCode="_ * #,##0_ ;_ * \-#,##0_ ;_ * &quot;-&quot;_ ;_ @_ "/>
    <numFmt numFmtId="166" formatCode="_ &quot;₹&quot;\ * #,##0.00_ ;_ &quot;₹&quot;\ * \-#,##0.00_ ;_ &quot;₹&quot;\ * &quot;-&quot;??_ ;_ @_ "/>
    <numFmt numFmtId="167" formatCode="_ * #,##0.00_ ;_ * \-#,##0.00_ ;_ * &quot;-&quot;??_ ;_ @_ "/>
    <numFmt numFmtId="168" formatCode="#,##0.00\ &quot;₫&quot;"/>
    <numFmt numFmtId="169" formatCode="#,##0\ &quot;₫&quot;"/>
    <numFmt numFmtId="170" formatCode="&quot; Đã xong&quot;;&quot;&quot;;&quot;&quot;"/>
    <numFmt numFmtId="171" formatCode="_(* #,##0_);_(* \(#,##0\);_(* &quot;-&quot;??_);_(@_)"/>
  </numFmts>
  <fonts count="43" x14ac:knownFonts="1">
    <font>
      <sz val="11"/>
      <color theme="3"/>
      <name val="Calibri"/>
      <family val="2"/>
    </font>
    <font>
      <sz val="11"/>
      <color theme="1"/>
      <name val="Euphemia"/>
      <family val="2"/>
      <scheme val="minor"/>
    </font>
    <font>
      <sz val="11"/>
      <color theme="1"/>
      <name val="Euphemia"/>
      <family val="2"/>
      <scheme val="minor"/>
    </font>
    <font>
      <sz val="11"/>
      <color theme="3" tint="0.59999389629810485"/>
      <name val="Euphemia"/>
      <family val="2"/>
      <scheme val="minor"/>
    </font>
    <font>
      <sz val="11"/>
      <color theme="1"/>
      <name val="Calibri"/>
      <family val="2"/>
    </font>
    <font>
      <sz val="11"/>
      <color theme="0"/>
      <name val="Calibri"/>
      <family val="2"/>
    </font>
    <font>
      <sz val="11"/>
      <color rgb="FF9C0006"/>
      <name val="Calibri"/>
      <family val="2"/>
    </font>
    <font>
      <b/>
      <sz val="11"/>
      <color rgb="FFFA7D00"/>
      <name val="Calibri"/>
      <family val="2"/>
    </font>
    <font>
      <b/>
      <sz val="11"/>
      <color theme="0"/>
      <name val="Calibri"/>
      <family val="2"/>
    </font>
    <font>
      <sz val="11"/>
      <color theme="3"/>
      <name val="Calibri"/>
      <family val="2"/>
    </font>
    <font>
      <i/>
      <sz val="11"/>
      <color theme="1" tint="0.34998626667073579"/>
      <name val="Calibri"/>
      <family val="2"/>
    </font>
    <font>
      <sz val="11"/>
      <color rgb="FF006100"/>
      <name val="Calibri"/>
      <family val="2"/>
    </font>
    <font>
      <sz val="36"/>
      <color theme="8"/>
      <name val="Tahoma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1"/>
      <color rgb="FF3F3F76"/>
      <name val="Calibri"/>
      <family val="2"/>
    </font>
    <font>
      <sz val="11"/>
      <color rgb="FFFA7D00"/>
      <name val="Calibri"/>
      <family val="2"/>
    </font>
    <font>
      <sz val="11"/>
      <color theme="8" tint="0.89992980742820516"/>
      <name val="Calibri"/>
      <family val="2"/>
    </font>
    <font>
      <sz val="11"/>
      <color rgb="FF9C5700"/>
      <name val="Calibri"/>
      <family val="2"/>
    </font>
    <font>
      <b/>
      <sz val="11"/>
      <color rgb="FF3F3F3F"/>
      <name val="Calibri"/>
      <family val="2"/>
    </font>
    <font>
      <sz val="11"/>
      <color theme="3"/>
      <name val="Tahoma"/>
      <family val="2"/>
    </font>
    <font>
      <sz val="18"/>
      <color theme="3"/>
      <name val="Tahoma"/>
      <family val="2"/>
    </font>
    <font>
      <b/>
      <sz val="11"/>
      <color theme="1"/>
      <name val="Calibri"/>
      <family val="2"/>
    </font>
    <font>
      <sz val="11"/>
      <color rgb="FFFF0000"/>
      <name val="Calibri"/>
      <family val="2"/>
    </font>
    <font>
      <sz val="36"/>
      <color theme="6" tint="-0.499984740745262"/>
      <name val="Bosch Sans Bold"/>
      <family val="3"/>
    </font>
    <font>
      <sz val="11"/>
      <color theme="3"/>
      <name val="Bosch Sans"/>
      <family val="2"/>
    </font>
    <font>
      <sz val="11"/>
      <color theme="3" tint="0.59999389629810485"/>
      <name val="Bosch Sans"/>
      <family val="2"/>
    </font>
    <font>
      <b/>
      <sz val="11"/>
      <color theme="3"/>
      <name val="Bosch Sans"/>
      <family val="2"/>
    </font>
    <font>
      <b/>
      <sz val="11"/>
      <color theme="3" tint="0.59999389629810485"/>
      <name val="Bosch Sans"/>
      <family val="2"/>
    </font>
    <font>
      <sz val="11"/>
      <name val="Bosch Sans"/>
      <family val="2"/>
    </font>
    <font>
      <b/>
      <sz val="11"/>
      <name val="Bosch Sans"/>
      <family val="2"/>
    </font>
    <font>
      <sz val="6"/>
      <name val="Bosch Sans"/>
      <family val="2"/>
    </font>
    <font>
      <sz val="8"/>
      <name val="Calibri"/>
      <family val="2"/>
    </font>
    <font>
      <b/>
      <sz val="11"/>
      <color theme="6" tint="-0.499984740745262"/>
      <name val="Bosch Sans"/>
      <family val="2"/>
    </font>
    <font>
      <sz val="10"/>
      <name val="Bosch Sans"/>
      <family val="2"/>
    </font>
    <font>
      <sz val="10"/>
      <color theme="3"/>
      <name val="Calibri"/>
      <family val="2"/>
    </font>
    <font>
      <sz val="8"/>
      <name val="Euphemia"/>
      <family val="2"/>
      <scheme val="minor"/>
    </font>
    <font>
      <sz val="28"/>
      <color theme="6" tint="-0.499984740745262"/>
      <name val="Bosch Sans Bold"/>
      <family val="3"/>
    </font>
    <font>
      <sz val="11"/>
      <name val="Calibri"/>
      <family val="2"/>
    </font>
    <font>
      <sz val="12"/>
      <color theme="1"/>
      <name val="Euphemia"/>
      <family val="2"/>
      <scheme val="minor"/>
    </font>
    <font>
      <u/>
      <sz val="11"/>
      <color theme="10"/>
      <name val="Euphemia"/>
      <family val="2"/>
      <scheme val="minor"/>
    </font>
    <font>
      <b/>
      <sz val="28"/>
      <color theme="6" tint="-0.499984740745262"/>
      <name val="Bosch Sans Bold"/>
      <family val="3"/>
    </font>
    <font>
      <b/>
      <sz val="16"/>
      <color rgb="FFFF0000"/>
      <name val="Bosch Sans"/>
      <family val="2"/>
    </font>
  </fonts>
  <fills count="40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CC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/>
      <bottom style="medium">
        <color theme="4" tint="-0.499984740745262"/>
      </bottom>
      <diagonal/>
    </border>
    <border>
      <left/>
      <right/>
      <top/>
      <bottom style="thick">
        <color theme="4" tint="-0.499984740745262"/>
      </bottom>
      <diagonal/>
    </border>
    <border>
      <left/>
      <right/>
      <top style="thin">
        <color theme="4" tint="-0.499984740745262"/>
      </top>
      <bottom style="double">
        <color theme="4" tint="-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rgb="FF000000"/>
      </bottom>
      <diagonal/>
    </border>
    <border>
      <left/>
      <right style="hair">
        <color indexed="64"/>
      </right>
      <top style="hair">
        <color indexed="64"/>
      </top>
      <bottom/>
      <diagonal/>
    </border>
  </borders>
  <cellStyleXfs count="128">
    <xf numFmtId="0" fontId="0" fillId="0" borderId="0" applyNumberFormat="0" applyFill="0" applyBorder="0" applyAlignment="0" applyProtection="0"/>
    <xf numFmtId="168" fontId="4" fillId="0" borderId="0" applyFont="0" applyFill="0" applyBorder="0" applyProtection="0">
      <alignment horizontal="right"/>
    </xf>
    <xf numFmtId="0" fontId="12" fillId="0" borderId="0" applyNumberFormat="0" applyFill="0" applyBorder="0" applyProtection="0"/>
    <xf numFmtId="0" fontId="20" fillId="0" borderId="0" applyNumberFormat="0" applyFill="0" applyBorder="0" applyAlignment="0" applyProtection="0"/>
    <xf numFmtId="0" fontId="14" fillId="0" borderId="0" applyNumberFormat="0" applyFill="0" applyBorder="0" applyProtection="0">
      <alignment horizontal="left"/>
    </xf>
    <xf numFmtId="0" fontId="9" fillId="3" borderId="0" applyNumberFormat="0" applyBorder="0" applyAlignment="0" applyProtection="0"/>
    <xf numFmtId="0" fontId="17" fillId="2" borderId="0" applyNumberFormat="0" applyBorder="0" applyAlignment="0" applyProtection="0"/>
    <xf numFmtId="0" fontId="9" fillId="0" borderId="0" applyNumberFormat="0" applyFill="0" applyBorder="0" applyProtection="0">
      <alignment horizontal="left" indent="1"/>
    </xf>
    <xf numFmtId="167" fontId="9" fillId="0" borderId="0" applyFill="0" applyBorder="0" applyAlignment="0" applyProtection="0"/>
    <xf numFmtId="165" fontId="9" fillId="0" borderId="0" applyFill="0" applyBorder="0" applyAlignment="0" applyProtection="0"/>
    <xf numFmtId="166" fontId="9" fillId="0" borderId="0" applyFill="0" applyBorder="0" applyAlignment="0" applyProtection="0"/>
    <xf numFmtId="164" fontId="9" fillId="0" borderId="0" applyFill="0" applyBorder="0" applyAlignment="0" applyProtection="0"/>
    <xf numFmtId="9" fontId="9" fillId="0" borderId="0" applyFill="0" applyBorder="0" applyAlignment="0" applyProtection="0"/>
    <xf numFmtId="0" fontId="13" fillId="0" borderId="3" applyNumberFormat="0" applyFill="0" applyAlignment="0" applyProtection="0"/>
    <xf numFmtId="0" fontId="14" fillId="0" borderId="2" applyNumberFormat="0" applyFill="0" applyAlignment="0" applyProtection="0"/>
    <xf numFmtId="0" fontId="9" fillId="5" borderId="1" applyNumberFormat="0" applyAlignment="0" applyProtection="0"/>
    <xf numFmtId="0" fontId="10" fillId="0" borderId="0" applyNumberFormat="0" applyFill="0" applyBorder="0" applyAlignment="0" applyProtection="0"/>
    <xf numFmtId="0" fontId="22" fillId="0" borderId="4" applyNumberFormat="0" applyFill="0" applyAlignment="0" applyProtection="0"/>
    <xf numFmtId="0" fontId="21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6" fillId="8" borderId="0" applyNumberFormat="0" applyBorder="0" applyAlignment="0" applyProtection="0"/>
    <xf numFmtId="0" fontId="18" fillId="9" borderId="0" applyNumberFormat="0" applyBorder="0" applyAlignment="0" applyProtection="0"/>
    <xf numFmtId="0" fontId="15" fillId="10" borderId="5" applyNumberFormat="0" applyAlignment="0" applyProtection="0"/>
    <xf numFmtId="0" fontId="19" fillId="11" borderId="6" applyNumberFormat="0" applyAlignment="0" applyProtection="0"/>
    <xf numFmtId="0" fontId="7" fillId="11" borderId="5" applyNumberFormat="0" applyAlignment="0" applyProtection="0"/>
    <xf numFmtId="0" fontId="16" fillId="0" borderId="7" applyNumberFormat="0" applyFill="0" applyAlignment="0" applyProtection="0"/>
    <xf numFmtId="0" fontId="8" fillId="12" borderId="8" applyNumberFormat="0" applyAlignment="0" applyProtection="0"/>
    <xf numFmtId="0" fontId="23" fillId="0" borderId="0" applyNumberFormat="0" applyFill="0" applyBorder="0" applyAlignment="0" applyProtection="0"/>
    <xf numFmtId="0" fontId="5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5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5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5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5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5" fillId="33" borderId="0" applyNumberFormat="0" applyBorder="0" applyAlignment="0" applyProtection="0"/>
    <xf numFmtId="0" fontId="4" fillId="34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2" fillId="0" borderId="0" applyNumberFormat="0" applyFill="0" applyBorder="0" applyProtection="0"/>
    <xf numFmtId="43" fontId="39" fillId="0" borderId="0" applyFont="0" applyFill="0" applyBorder="0" applyAlignment="0" applyProtection="0"/>
    <xf numFmtId="167" fontId="9" fillId="0" borderId="0" applyFill="0" applyBorder="0" applyAlignment="0" applyProtection="0"/>
    <xf numFmtId="165" fontId="9" fillId="0" borderId="0" applyFill="0" applyBorder="0" applyAlignment="0" applyProtection="0"/>
    <xf numFmtId="166" fontId="9" fillId="0" borderId="0" applyFill="0" applyBorder="0" applyAlignment="0" applyProtection="0"/>
    <xf numFmtId="164" fontId="9" fillId="0" borderId="0" applyFill="0" applyBorder="0" applyAlignment="0" applyProtection="0"/>
    <xf numFmtId="9" fontId="9" fillId="0" borderId="0" applyFill="0" applyBorder="0" applyAlignment="0" applyProtection="0"/>
    <xf numFmtId="0" fontId="13" fillId="0" borderId="3" applyNumberFormat="0" applyFill="0" applyAlignment="0" applyProtection="0"/>
    <xf numFmtId="0" fontId="14" fillId="0" borderId="2" applyNumberFormat="0" applyFill="0" applyAlignment="0" applyProtection="0"/>
    <xf numFmtId="0" fontId="9" fillId="5" borderId="1" applyNumberFormat="0" applyAlignment="0" applyProtection="0"/>
    <xf numFmtId="0" fontId="10" fillId="0" borderId="0" applyNumberFormat="0" applyFill="0" applyBorder="0" applyAlignment="0" applyProtection="0"/>
    <xf numFmtId="0" fontId="22" fillId="0" borderId="4" applyNumberFormat="0" applyFill="0" applyAlignment="0" applyProtection="0"/>
    <xf numFmtId="0" fontId="21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6" fillId="8" borderId="0" applyNumberFormat="0" applyBorder="0" applyAlignment="0" applyProtection="0"/>
    <xf numFmtId="0" fontId="18" fillId="9" borderId="0" applyNumberFormat="0" applyBorder="0" applyAlignment="0" applyProtection="0"/>
    <xf numFmtId="0" fontId="15" fillId="10" borderId="5" applyNumberFormat="0" applyAlignment="0" applyProtection="0"/>
    <xf numFmtId="0" fontId="19" fillId="11" borderId="6" applyNumberFormat="0" applyAlignment="0" applyProtection="0"/>
    <xf numFmtId="0" fontId="7" fillId="11" borderId="5" applyNumberFormat="0" applyAlignment="0" applyProtection="0"/>
    <xf numFmtId="0" fontId="16" fillId="0" borderId="7" applyNumberFormat="0" applyFill="0" applyAlignment="0" applyProtection="0"/>
    <xf numFmtId="0" fontId="8" fillId="12" borderId="8" applyNumberFormat="0" applyAlignment="0" applyProtection="0"/>
    <xf numFmtId="0" fontId="23" fillId="0" borderId="0" applyNumberFormat="0" applyFill="0" applyBorder="0" applyAlignment="0" applyProtection="0"/>
    <xf numFmtId="0" fontId="5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5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5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5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5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5" fillId="33" borderId="0" applyNumberFormat="0" applyBorder="0" applyAlignment="0" applyProtection="0"/>
    <xf numFmtId="0" fontId="4" fillId="34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</cellStyleXfs>
  <cellXfs count="85">
    <xf numFmtId="0" fontId="0" fillId="0" borderId="0" xfId="0"/>
    <xf numFmtId="168" fontId="0" fillId="0" borderId="0" xfId="1" applyFont="1">
      <alignment horizontal="right"/>
    </xf>
    <xf numFmtId="0" fontId="0" fillId="4" borderId="0" xfId="0" applyFill="1"/>
    <xf numFmtId="168" fontId="0" fillId="0" borderId="0" xfId="0" applyNumberFormat="1"/>
    <xf numFmtId="169" fontId="0" fillId="0" borderId="0" xfId="0" applyNumberFormat="1"/>
    <xf numFmtId="168" fontId="9" fillId="0" borderId="0" xfId="1" applyFont="1">
      <alignment horizontal="right"/>
    </xf>
    <xf numFmtId="0" fontId="27" fillId="3" borderId="0" xfId="5" applyFont="1" applyAlignment="1">
      <alignment horizontal="center" vertical="center" wrapText="1"/>
    </xf>
    <xf numFmtId="0" fontId="28" fillId="6" borderId="0" xfId="0" applyFont="1" applyFill="1" applyAlignment="1">
      <alignment horizontal="center" vertical="center" wrapText="1"/>
    </xf>
    <xf numFmtId="0" fontId="27" fillId="6" borderId="0" xfId="0" applyFont="1" applyFill="1" applyAlignment="1">
      <alignment horizontal="center" vertical="center" wrapText="1"/>
    </xf>
    <xf numFmtId="0" fontId="12" fillId="6" borderId="0" xfId="2" applyFill="1" applyAlignment="1">
      <alignment horizontal="center" vertical="center" wrapText="1"/>
    </xf>
    <xf numFmtId="0" fontId="25" fillId="3" borderId="0" xfId="5" applyFont="1" applyAlignment="1">
      <alignment horizontal="center" vertical="center" wrapText="1"/>
    </xf>
    <xf numFmtId="0" fontId="25" fillId="6" borderId="0" xfId="0" applyFont="1" applyFill="1" applyAlignment="1">
      <alignment horizontal="center" vertical="center" wrapText="1"/>
    </xf>
    <xf numFmtId="0" fontId="0" fillId="3" borderId="0" xfId="5" applyFont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3" borderId="0" xfId="5" applyFont="1" applyAlignment="1">
      <alignment horizontal="left" vertical="center" wrapText="1"/>
    </xf>
    <xf numFmtId="0" fontId="33" fillId="3" borderId="10" xfId="0" applyFont="1" applyFill="1" applyBorder="1" applyAlignment="1">
      <alignment horizontal="center" vertical="center" wrapText="1"/>
    </xf>
    <xf numFmtId="0" fontId="33" fillId="3" borderId="11" xfId="0" applyFont="1" applyFill="1" applyBorder="1" applyAlignment="1">
      <alignment horizontal="center" vertical="center" wrapText="1"/>
    </xf>
    <xf numFmtId="0" fontId="33" fillId="3" borderId="12" xfId="0" applyFont="1" applyFill="1" applyBorder="1" applyAlignment="1">
      <alignment horizontal="center" vertical="center" wrapText="1"/>
    </xf>
    <xf numFmtId="170" fontId="25" fillId="3" borderId="13" xfId="0" applyNumberFormat="1" applyFont="1" applyFill="1" applyBorder="1" applyAlignment="1">
      <alignment horizontal="center" vertical="center" wrapText="1"/>
    </xf>
    <xf numFmtId="0" fontId="31" fillId="0" borderId="14" xfId="0" applyFont="1" applyBorder="1" applyAlignment="1">
      <alignment horizontal="left" vertical="center" wrapText="1"/>
    </xf>
    <xf numFmtId="170" fontId="0" fillId="3" borderId="13" xfId="0" applyNumberFormat="1" applyFill="1" applyBorder="1" applyAlignment="1">
      <alignment horizontal="center" vertical="center" wrapText="1"/>
    </xf>
    <xf numFmtId="171" fontId="29" fillId="0" borderId="9" xfId="8" applyNumberFormat="1" applyFont="1" applyFill="1" applyBorder="1" applyAlignment="1">
      <alignment horizontal="left" vertical="center" wrapText="1"/>
    </xf>
    <xf numFmtId="170" fontId="0" fillId="3" borderId="13" xfId="5" applyNumberFormat="1" applyFont="1" applyBorder="1" applyAlignment="1">
      <alignment horizontal="center" vertical="center" wrapText="1"/>
    </xf>
    <xf numFmtId="3" fontId="25" fillId="3" borderId="9" xfId="5" applyNumberFormat="1" applyFont="1" applyBorder="1" applyAlignment="1">
      <alignment horizontal="center" vertical="center" wrapText="1"/>
    </xf>
    <xf numFmtId="0" fontId="24" fillId="3" borderId="0" xfId="5" applyFont="1" applyAlignment="1">
      <alignment vertical="center" wrapText="1"/>
    </xf>
    <xf numFmtId="0" fontId="12" fillId="6" borderId="0" xfId="2" applyFill="1" applyBorder="1" applyAlignment="1">
      <alignment horizontal="center" vertical="center" wrapText="1"/>
    </xf>
    <xf numFmtId="0" fontId="0" fillId="6" borderId="0" xfId="0" applyFill="1" applyBorder="1" applyAlignment="1">
      <alignment horizontal="center" vertical="center" wrapText="1"/>
    </xf>
    <xf numFmtId="3" fontId="30" fillId="37" borderId="9" xfId="5" applyNumberFormat="1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 vertical="center" wrapText="1"/>
    </xf>
    <xf numFmtId="0" fontId="26" fillId="6" borderId="0" xfId="0" applyFont="1" applyFill="1" applyAlignment="1">
      <alignment horizontal="center" vertical="center" wrapText="1"/>
    </xf>
    <xf numFmtId="0" fontId="31" fillId="0" borderId="14" xfId="7" applyFont="1" applyBorder="1" applyAlignment="1">
      <alignment horizontal="left" vertical="center" wrapText="1"/>
    </xf>
    <xf numFmtId="0" fontId="31" fillId="0" borderId="16" xfId="7" applyFont="1" applyBorder="1" applyAlignment="1">
      <alignment horizontal="left" vertical="center" wrapText="1"/>
    </xf>
    <xf numFmtId="0" fontId="31" fillId="3" borderId="14" xfId="7" applyFont="1" applyFill="1" applyBorder="1" applyAlignment="1">
      <alignment horizontal="left" vertical="center" wrapText="1"/>
    </xf>
    <xf numFmtId="2" fontId="33" fillId="3" borderId="11" xfId="0" applyNumberFormat="1" applyFont="1" applyFill="1" applyBorder="1" applyAlignment="1">
      <alignment horizontal="center" vertical="center" wrapText="1"/>
    </xf>
    <xf numFmtId="2" fontId="25" fillId="3" borderId="9" xfId="5" applyNumberFormat="1" applyFont="1" applyBorder="1" applyAlignment="1">
      <alignment horizontal="center" vertical="center" wrapText="1"/>
    </xf>
    <xf numFmtId="2" fontId="25" fillId="3" borderId="15" xfId="5" applyNumberFormat="1" applyFont="1" applyBorder="1" applyAlignment="1">
      <alignment horizontal="center" vertical="center" wrapText="1"/>
    </xf>
    <xf numFmtId="2" fontId="0" fillId="3" borderId="0" xfId="5" applyNumberFormat="1" applyFont="1" applyAlignment="1">
      <alignment horizontal="center" vertical="center" wrapText="1"/>
    </xf>
    <xf numFmtId="2" fontId="34" fillId="0" borderId="9" xfId="1" applyNumberFormat="1" applyFont="1" applyBorder="1" applyAlignment="1">
      <alignment horizontal="left" vertical="center" wrapText="1"/>
    </xf>
    <xf numFmtId="2" fontId="34" fillId="0" borderId="9" xfId="0" applyNumberFormat="1" applyFont="1" applyBorder="1" applyAlignment="1">
      <alignment horizontal="left" vertical="center" wrapText="1"/>
    </xf>
    <xf numFmtId="2" fontId="35" fillId="3" borderId="0" xfId="5" applyNumberFormat="1" applyFont="1" applyAlignment="1">
      <alignment horizontal="left" vertical="center" wrapText="1"/>
    </xf>
    <xf numFmtId="2" fontId="33" fillId="0" borderId="11" xfId="0" applyNumberFormat="1" applyFont="1" applyFill="1" applyBorder="1" applyAlignment="1">
      <alignment horizontal="center" vertical="center" wrapText="1"/>
    </xf>
    <xf numFmtId="2" fontId="25" fillId="0" borderId="9" xfId="1" applyNumberFormat="1" applyFont="1" applyFill="1" applyBorder="1" applyAlignment="1">
      <alignment horizontal="center" vertical="center" wrapText="1"/>
    </xf>
    <xf numFmtId="2" fontId="25" fillId="0" borderId="15" xfId="1" applyNumberFormat="1" applyFont="1" applyFill="1" applyBorder="1" applyAlignment="1">
      <alignment horizontal="center" vertical="center" wrapText="1"/>
    </xf>
    <xf numFmtId="2" fontId="0" fillId="0" borderId="9" xfId="0" applyNumberFormat="1" applyBorder="1"/>
    <xf numFmtId="2" fontId="25" fillId="0" borderId="9" xfId="0" applyNumberFormat="1" applyFont="1" applyBorder="1"/>
    <xf numFmtId="2" fontId="0" fillId="0" borderId="9" xfId="1" applyNumberFormat="1" applyFont="1" applyFill="1" applyBorder="1" applyAlignment="1">
      <alignment horizontal="center" vertical="center" wrapText="1"/>
    </xf>
    <xf numFmtId="2" fontId="0" fillId="0" borderId="0" xfId="5" applyNumberFormat="1" applyFont="1" applyFill="1" applyAlignment="1">
      <alignment horizontal="center" vertical="center" wrapText="1"/>
    </xf>
    <xf numFmtId="2" fontId="36" fillId="0" borderId="9" xfId="0" applyNumberFormat="1" applyFont="1" applyBorder="1" applyAlignment="1">
      <alignment horizontal="center" vertical="center" wrapText="1"/>
    </xf>
    <xf numFmtId="171" fontId="29" fillId="3" borderId="9" xfId="5" applyNumberFormat="1" applyFont="1" applyBorder="1" applyAlignment="1">
      <alignment horizontal="left" vertical="center" wrapText="1"/>
    </xf>
    <xf numFmtId="0" fontId="29" fillId="3" borderId="9" xfId="5" applyFont="1" applyBorder="1" applyAlignment="1">
      <alignment horizontal="left" vertical="center" wrapText="1"/>
    </xf>
    <xf numFmtId="0" fontId="29" fillId="0" borderId="9" xfId="5" applyFont="1" applyFill="1" applyBorder="1" applyAlignment="1">
      <alignment horizontal="left" vertical="center" wrapText="1"/>
    </xf>
    <xf numFmtId="0" fontId="0" fillId="0" borderId="0" xfId="6" applyFont="1" applyFill="1" applyBorder="1" applyAlignment="1">
      <alignment vertical="center" wrapText="1"/>
    </xf>
    <xf numFmtId="2" fontId="33" fillId="0" borderId="18" xfId="0" applyNumberFormat="1" applyFont="1" applyFill="1" applyBorder="1" applyAlignment="1">
      <alignment horizontal="center" vertical="center" wrapText="1"/>
    </xf>
    <xf numFmtId="0" fontId="31" fillId="0" borderId="14" xfId="7" applyNumberFormat="1" applyFont="1" applyBorder="1" applyAlignment="1">
      <alignment horizontal="left" vertical="center" wrapText="1"/>
    </xf>
    <xf numFmtId="3" fontId="25" fillId="3" borderId="13" xfId="5" applyNumberFormat="1" applyFont="1" applyBorder="1" applyAlignment="1">
      <alignment horizontal="center" vertical="center" wrapText="1"/>
    </xf>
    <xf numFmtId="0" fontId="37" fillId="3" borderId="0" xfId="5" applyFont="1" applyBorder="1" applyAlignment="1">
      <alignment horizontal="center" vertical="center" wrapText="1"/>
    </xf>
    <xf numFmtId="2" fontId="29" fillId="0" borderId="14" xfId="1" applyNumberFormat="1" applyFont="1" applyFill="1" applyBorder="1" applyAlignment="1">
      <alignment horizontal="center" vertical="center" wrapText="1"/>
    </xf>
    <xf numFmtId="0" fontId="38" fillId="0" borderId="0" xfId="6" applyFont="1" applyFill="1" applyBorder="1" applyAlignment="1">
      <alignment vertical="center" wrapText="1"/>
    </xf>
    <xf numFmtId="0" fontId="31" fillId="3" borderId="14" xfId="7" applyNumberFormat="1" applyFont="1" applyFill="1" applyBorder="1" applyAlignment="1">
      <alignment horizontal="left" vertical="center" wrapText="1"/>
    </xf>
    <xf numFmtId="0" fontId="30" fillId="38" borderId="9" xfId="4" applyFont="1" applyFill="1" applyBorder="1" applyAlignment="1">
      <alignment horizontal="center" vertical="center" wrapText="1"/>
    </xf>
    <xf numFmtId="0" fontId="30" fillId="0" borderId="14" xfId="4" applyFont="1" applyFill="1" applyBorder="1" applyAlignment="1">
      <alignment horizontal="center" vertical="center" wrapText="1"/>
    </xf>
    <xf numFmtId="0" fontId="30" fillId="0" borderId="9" xfId="0" applyFont="1" applyFill="1" applyBorder="1" applyAlignment="1">
      <alignment horizontal="center" vertical="center" wrapText="1"/>
    </xf>
    <xf numFmtId="0" fontId="30" fillId="0" borderId="16" xfId="4" applyFont="1" applyFill="1" applyBorder="1" applyAlignment="1">
      <alignment horizontal="center" vertical="center" wrapText="1"/>
    </xf>
    <xf numFmtId="170" fontId="0" fillId="3" borderId="19" xfId="5" applyNumberFormat="1" applyFont="1" applyBorder="1" applyAlignment="1">
      <alignment horizontal="center" vertical="center" wrapText="1"/>
    </xf>
    <xf numFmtId="3" fontId="25" fillId="3" borderId="19" xfId="5" applyNumberFormat="1" applyFont="1" applyBorder="1" applyAlignment="1">
      <alignment horizontal="center" vertical="center" wrapText="1"/>
    </xf>
    <xf numFmtId="0" fontId="29" fillId="3" borderId="15" xfId="5" applyFont="1" applyBorder="1" applyAlignment="1">
      <alignment horizontal="left" vertical="center" wrapText="1"/>
    </xf>
    <xf numFmtId="2" fontId="38" fillId="0" borderId="0" xfId="5" applyNumberFormat="1" applyFont="1" applyFill="1" applyAlignment="1">
      <alignment horizontal="center" vertical="center" wrapText="1"/>
    </xf>
    <xf numFmtId="0" fontId="30" fillId="0" borderId="9" xfId="4" applyFont="1" applyFill="1" applyBorder="1" applyAlignment="1">
      <alignment horizontal="center" vertical="center" wrapText="1"/>
    </xf>
    <xf numFmtId="49" fontId="25" fillId="3" borderId="9" xfId="5" applyNumberFormat="1" applyFont="1" applyBorder="1" applyAlignment="1">
      <alignment horizontal="center" vertical="center" wrapText="1"/>
    </xf>
    <xf numFmtId="0" fontId="30" fillId="0" borderId="15" xfId="0" applyFont="1" applyFill="1" applyBorder="1" applyAlignment="1">
      <alignment horizontal="center" vertical="center" wrapText="1"/>
    </xf>
    <xf numFmtId="171" fontId="29" fillId="0" borderId="15" xfId="8" applyNumberFormat="1" applyFont="1" applyFill="1" applyBorder="1" applyAlignment="1">
      <alignment horizontal="left" vertical="center" wrapText="1"/>
    </xf>
    <xf numFmtId="2" fontId="0" fillId="0" borderId="11" xfId="1" applyNumberFormat="1" applyFont="1" applyFill="1" applyBorder="1" applyAlignment="1">
      <alignment horizontal="center" vertical="center" wrapText="1"/>
    </xf>
    <xf numFmtId="2" fontId="25" fillId="0" borderId="15" xfId="0" applyNumberFormat="1" applyFont="1" applyBorder="1"/>
    <xf numFmtId="0" fontId="31" fillId="3" borderId="17" xfId="7" applyNumberFormat="1" applyFont="1" applyFill="1" applyBorder="1" applyAlignment="1">
      <alignment horizontal="left" vertical="center" wrapText="1"/>
    </xf>
    <xf numFmtId="0" fontId="31" fillId="3" borderId="9" xfId="7" applyNumberFormat="1" applyFont="1" applyFill="1" applyBorder="1" applyAlignment="1">
      <alignment horizontal="left" vertical="center" wrapText="1"/>
    </xf>
    <xf numFmtId="0" fontId="31" fillId="0" borderId="16" xfId="0" applyFont="1" applyBorder="1" applyAlignment="1">
      <alignment horizontal="left" vertical="center" wrapText="1"/>
    </xf>
    <xf numFmtId="0" fontId="31" fillId="0" borderId="9" xfId="7" applyNumberFormat="1" applyFont="1" applyBorder="1" applyAlignment="1">
      <alignment horizontal="left" vertical="center" wrapText="1"/>
    </xf>
    <xf numFmtId="0" fontId="3" fillId="6" borderId="0" xfId="0" applyFont="1" applyFill="1" applyAlignment="1">
      <alignment horizontal="center" vertical="center" wrapText="1"/>
    </xf>
    <xf numFmtId="0" fontId="41" fillId="3" borderId="12" xfId="5" applyFont="1" applyBorder="1" applyAlignment="1">
      <alignment horizontal="center" vertical="center" wrapText="1"/>
    </xf>
    <xf numFmtId="0" fontId="41" fillId="3" borderId="17" xfId="5" applyFont="1" applyBorder="1" applyAlignment="1">
      <alignment horizontal="center" vertical="center" wrapText="1"/>
    </xf>
    <xf numFmtId="0" fontId="41" fillId="3" borderId="10" xfId="5" applyFont="1" applyBorder="1" applyAlignment="1">
      <alignment horizontal="center" vertical="center" wrapText="1"/>
    </xf>
    <xf numFmtId="0" fontId="26" fillId="6" borderId="0" xfId="0" applyFont="1" applyFill="1" applyAlignment="1">
      <alignment horizontal="center" vertical="center" wrapText="1"/>
    </xf>
    <xf numFmtId="2" fontId="34" fillId="3" borderId="9" xfId="1" quotePrefix="1" applyNumberFormat="1" applyFont="1" applyFill="1" applyBorder="1" applyAlignment="1">
      <alignment horizontal="left" vertical="center" wrapText="1"/>
    </xf>
    <xf numFmtId="2" fontId="34" fillId="0" borderId="9" xfId="1" quotePrefix="1" applyNumberFormat="1" applyFont="1" applyBorder="1" applyAlignment="1">
      <alignment horizontal="left" vertical="center" wrapText="1"/>
    </xf>
    <xf numFmtId="2" fontId="42" fillId="39" borderId="14" xfId="1" applyNumberFormat="1" applyFont="1" applyFill="1" applyBorder="1" applyAlignment="1">
      <alignment horizontal="center" vertical="center" wrapText="1"/>
    </xf>
  </cellXfs>
  <cellStyles count="128">
    <cellStyle name="20% - Accent1" xfId="30" builtinId="30" customBuiltin="1"/>
    <cellStyle name="20% - Accent1 2" xfId="91" xr:uid="{F8E92E9B-31A1-453C-AA97-B638B29F80C4}"/>
    <cellStyle name="20% - Accent2" xfId="34" builtinId="34" customBuiltin="1"/>
    <cellStyle name="20% - Accent2 2" xfId="95" xr:uid="{85AA6659-A16B-4526-BE57-4E60AEB4359F}"/>
    <cellStyle name="20% - Accent3" xfId="38" builtinId="38" customBuiltin="1"/>
    <cellStyle name="20% - Accent3 2" xfId="99" xr:uid="{260BB189-7AB3-4F7E-91FC-128BB0B9E6AA}"/>
    <cellStyle name="20% - Accent4" xfId="42" builtinId="42" customBuiltin="1"/>
    <cellStyle name="20% - Accent4 2" xfId="103" xr:uid="{1443AA88-5249-415D-AA22-63345AB99253}"/>
    <cellStyle name="20% - Accent5" xfId="46" builtinId="46" customBuiltin="1"/>
    <cellStyle name="20% - Accent5 2" xfId="107" xr:uid="{A9F5BA72-845F-49DF-B1F0-6FDBAEA27215}"/>
    <cellStyle name="20% - Accent6" xfId="50" builtinId="50" customBuiltin="1"/>
    <cellStyle name="20% - Accent6 2" xfId="111" xr:uid="{86E937A2-BD26-4AF0-BF6F-0405B44C7D56}"/>
    <cellStyle name="40% - Accent1" xfId="31" builtinId="31" customBuiltin="1"/>
    <cellStyle name="40% - Accent1 2" xfId="92" xr:uid="{C3158655-19D1-489A-95D7-A318CA53BC81}"/>
    <cellStyle name="40% - Accent2" xfId="35" builtinId="35" customBuiltin="1"/>
    <cellStyle name="40% - Accent2 2" xfId="96" xr:uid="{2B5CF2DC-BFB4-4956-A9FA-B299A38AAC35}"/>
    <cellStyle name="40% - Accent3" xfId="39" builtinId="39" customBuiltin="1"/>
    <cellStyle name="40% - Accent3 2" xfId="100" xr:uid="{D5749746-A222-47B5-A7F7-C1CCAF3E6E86}"/>
    <cellStyle name="40% - Accent4" xfId="43" builtinId="43" customBuiltin="1"/>
    <cellStyle name="40% - Accent4 2" xfId="104" xr:uid="{A4D5F86D-399B-4E79-B1C5-4DB6108B95DD}"/>
    <cellStyle name="40% - Accent5" xfId="47" builtinId="47" customBuiltin="1"/>
    <cellStyle name="40% - Accent5 2" xfId="108" xr:uid="{20073C08-A31F-4ED8-B6B9-66B2EED2BF09}"/>
    <cellStyle name="40% - Accent6" xfId="51" builtinId="51" customBuiltin="1"/>
    <cellStyle name="40% - Accent6 2" xfId="112" xr:uid="{4ABC0875-A25D-40BF-89F9-BDB4E425B051}"/>
    <cellStyle name="60% - Accent1" xfId="32" builtinId="32" customBuiltin="1"/>
    <cellStyle name="60% - Accent1 2" xfId="93" xr:uid="{B5CE30C0-6D68-4A03-9BB3-2E829936DBD4}"/>
    <cellStyle name="60% - Accent2" xfId="36" builtinId="36" customBuiltin="1"/>
    <cellStyle name="60% - Accent2 2" xfId="97" xr:uid="{9E25E965-5032-4839-BA2B-88159250536A}"/>
    <cellStyle name="60% - Accent3" xfId="40" builtinId="40" customBuiltin="1"/>
    <cellStyle name="60% - Accent3 2" xfId="101" xr:uid="{4229F817-D60F-4E59-A417-A548E43D76E0}"/>
    <cellStyle name="60% - Accent4" xfId="44" builtinId="44" customBuiltin="1"/>
    <cellStyle name="60% - Accent4 2" xfId="105" xr:uid="{2E059F88-F40A-474A-A468-DDD1160BC985}"/>
    <cellStyle name="60% - Accent5" xfId="48" builtinId="48" customBuiltin="1"/>
    <cellStyle name="60% - Accent5 2" xfId="109" xr:uid="{ECC16A0E-0593-4520-813E-10B662B26E71}"/>
    <cellStyle name="60% - Accent6" xfId="52" builtinId="52" customBuiltin="1"/>
    <cellStyle name="60% - Accent6 2" xfId="113" xr:uid="{201488A3-3628-4794-ACFB-650272440634}"/>
    <cellStyle name="Accent1" xfId="29" builtinId="29" customBuiltin="1"/>
    <cellStyle name="Accent1 2" xfId="90" xr:uid="{A273D5B0-F62D-4640-8E75-81E2D37BD3B7}"/>
    <cellStyle name="Accent2" xfId="33" builtinId="33" customBuiltin="1"/>
    <cellStyle name="Accent2 2" xfId="94" xr:uid="{A407C60B-08DB-4122-82B7-BE6D3387E13E}"/>
    <cellStyle name="Accent3" xfId="37" builtinId="37" customBuiltin="1"/>
    <cellStyle name="Accent3 2" xfId="98" xr:uid="{CAE365D7-B450-4838-9A57-502EBA53A083}"/>
    <cellStyle name="Accent4" xfId="41" builtinId="41" customBuiltin="1"/>
    <cellStyle name="Accent4 2" xfId="102" xr:uid="{17B99E6D-CB9C-457E-9F4F-FD2D11B86B35}"/>
    <cellStyle name="Accent5" xfId="45" builtinId="45" customBuiltin="1"/>
    <cellStyle name="Accent5 2" xfId="106" xr:uid="{FEC2D851-F648-4C39-AA40-607CEC4850DD}"/>
    <cellStyle name="Accent6" xfId="49" builtinId="49" customBuiltin="1"/>
    <cellStyle name="Accent6 2" xfId="110" xr:uid="{E5647483-2112-4476-B794-23B648DD624A}"/>
    <cellStyle name="Bad" xfId="21" builtinId="27" customBuiltin="1"/>
    <cellStyle name="Bad 2" xfId="82" xr:uid="{A304185B-5779-4315-83EE-5E00408DAD4B}"/>
    <cellStyle name="Calculation" xfId="25" builtinId="22" customBuiltin="1"/>
    <cellStyle name="Calculation 2" xfId="86" xr:uid="{ED350480-F6DB-4AA7-A8FA-1187A06F53DE}"/>
    <cellStyle name="Check Cell" xfId="27" builtinId="23" customBuiltin="1"/>
    <cellStyle name="Check Cell 2" xfId="88" xr:uid="{3C43FD23-7FCF-4092-A52B-072502528771}"/>
    <cellStyle name="Comma" xfId="8" builtinId="3" customBuiltin="1"/>
    <cellStyle name="Comma [0]" xfId="9" builtinId="6" customBuiltin="1"/>
    <cellStyle name="Comma [0] 2" xfId="70" xr:uid="{5498DC30-9F3F-4010-BAFE-36A4DDE4FF30}"/>
    <cellStyle name="Comma 10" xfId="124" xr:uid="{E9CBC1DE-6842-4A25-90F6-381D6A92CE3F}"/>
    <cellStyle name="Comma 11" xfId="125" xr:uid="{C67838E6-4CFF-447B-971C-B239C4DFB1E7}"/>
    <cellStyle name="Comma 12" xfId="127" xr:uid="{F00574ED-693F-4994-901B-62A4E1600FC3}"/>
    <cellStyle name="Comma 13" xfId="122" xr:uid="{9A6297C0-F3F7-41ED-ABAF-4101C30DC05A}"/>
    <cellStyle name="Comma 14" xfId="120" xr:uid="{01B8FDD5-6ED9-4CC5-92B5-CCD03469DD81}"/>
    <cellStyle name="Comma 15" xfId="119" xr:uid="{BFEFE29B-7C7D-4118-9BC5-0674BCD34E56}"/>
    <cellStyle name="Comma 16" xfId="126" xr:uid="{C1C6B8B3-8AFC-4577-808A-28FE4EA64604}"/>
    <cellStyle name="Comma 17" xfId="121" xr:uid="{695B748A-1C4F-465B-A070-F96E88A02496}"/>
    <cellStyle name="Comma 2" xfId="60" xr:uid="{D5F28DF6-8CB0-4B8E-B9AA-97CE47B68219}"/>
    <cellStyle name="Comma 3" xfId="54" xr:uid="{FE434999-6A1E-41BC-BBBF-2FA858AF18A3}"/>
    <cellStyle name="Comma 3 2" xfId="115" xr:uid="{E56AFA94-E397-436A-922A-6E7092BA0160}"/>
    <cellStyle name="Comma 3 3" xfId="63" xr:uid="{7D06FDAA-463D-425E-B17A-5E935BB89501}"/>
    <cellStyle name="Comma 4" xfId="69" xr:uid="{1C57A609-E88F-4861-B1DD-F4CCC563C2BD}"/>
    <cellStyle name="Comma 5" xfId="57" xr:uid="{0E0CDF7D-87AA-40CA-8629-1976629CB255}"/>
    <cellStyle name="Comma 6" xfId="68" xr:uid="{0CAE6312-9C79-4E4B-AAB8-CBFFF1ED08D3}"/>
    <cellStyle name="Comma 7" xfId="123" xr:uid="{637502B1-BCD2-4755-B916-1AB4CC420DC5}"/>
    <cellStyle name="Comma 8" xfId="117" xr:uid="{F487A422-E582-43E7-B8D7-AE20D9577819}"/>
    <cellStyle name="Comma 9" xfId="118" xr:uid="{ADA53FD5-D24D-4E8B-90BA-106D7199DC26}"/>
    <cellStyle name="Currency" xfId="10" builtinId="4" customBuiltin="1"/>
    <cellStyle name="Currency [0]" xfId="11" builtinId="7" customBuiltin="1"/>
    <cellStyle name="Currency [0] 2" xfId="72" xr:uid="{7715409C-004B-4780-B0A5-6A9654B9B6FE}"/>
    <cellStyle name="Currency 2" xfId="71" xr:uid="{257A5A6E-0E56-4AD7-93AE-8A5B6B44136F}"/>
    <cellStyle name="Explanatory Text" xfId="16" builtinId="53" customBuiltin="1"/>
    <cellStyle name="Explanatory Text 2" xfId="77" xr:uid="{545C0862-86CD-447A-8252-18A2688145F2}"/>
    <cellStyle name="Good" xfId="20" builtinId="26" customBuiltin="1"/>
    <cellStyle name="Good 2" xfId="81" xr:uid="{578A8EBF-9AEF-43CC-ABC2-7D6B8F1D0ABE}"/>
    <cellStyle name="Heading 1" xfId="2" builtinId="16" customBuiltin="1"/>
    <cellStyle name="Heading 1 2" xfId="67" xr:uid="{4AD8B841-F96B-4BCE-802A-38CEF883964A}"/>
    <cellStyle name="Heading 2" xfId="13" builtinId="17" customBuiltin="1"/>
    <cellStyle name="Heading 2 2" xfId="74" xr:uid="{92963D9A-17CF-4AD4-AACF-BF77EF745D7D}"/>
    <cellStyle name="Heading 3" xfId="14" builtinId="18" customBuiltin="1"/>
    <cellStyle name="Heading 3 2" xfId="75" xr:uid="{53372CCC-90E0-422C-9A2C-297955B1E0CB}"/>
    <cellStyle name="Heading 4" xfId="19" builtinId="19" customBuiltin="1"/>
    <cellStyle name="Heading 4 2" xfId="80" xr:uid="{99397E74-2AAF-4296-84C6-CD4055510D30}"/>
    <cellStyle name="Hyperlink 2" xfId="65" xr:uid="{90979737-4EB6-4089-908E-17AE7F541B51}"/>
    <cellStyle name="Input" xfId="23" builtinId="20" customBuiltin="1"/>
    <cellStyle name="Input 2" xfId="84" xr:uid="{B0128148-8938-4E15-A08A-96752CF2175B}"/>
    <cellStyle name="Linked Cell" xfId="26" builtinId="24" customBuiltin="1"/>
    <cellStyle name="Linked Cell 2" xfId="87" xr:uid="{0355B411-7EA4-4101-A51A-AFE1A7FC2E89}"/>
    <cellStyle name="Mục" xfId="4" xr:uid="{00000000-0005-0000-0000-00000A000000}"/>
    <cellStyle name="Nền màu tía" xfId="6" xr:uid="{00000000-0005-0000-0000-00000E000000}"/>
    <cellStyle name="Nền màu trắng" xfId="5" xr:uid="{00000000-0005-0000-0000-000011000000}"/>
    <cellStyle name="Neutral" xfId="22" builtinId="28" customBuiltin="1"/>
    <cellStyle name="Neutral 2" xfId="83" xr:uid="{B762D2A1-0F79-429E-BACD-A5B19DCFEC62}"/>
    <cellStyle name="Normal" xfId="0" builtinId="0" customBuiltin="1"/>
    <cellStyle name="Normal 2" xfId="59" xr:uid="{E172C773-93CF-4765-B51C-97AC93B50225}"/>
    <cellStyle name="Normal 3" xfId="53" xr:uid="{4E4E2B7E-5732-4268-A4EC-A35E84527D58}"/>
    <cellStyle name="Normal 3 2" xfId="114" xr:uid="{29225D79-3F4A-497D-9A45-59DEB2B325B4}"/>
    <cellStyle name="Normal 3 3" xfId="62" xr:uid="{A4EAD6E3-F301-4077-969E-93CA9CBAF90F}"/>
    <cellStyle name="Normal 4" xfId="66" xr:uid="{59991F74-6581-4B52-B376-8C9E09A1D8A0}"/>
    <cellStyle name="Normal 5" xfId="56" xr:uid="{D6E61C51-23F7-481A-8A23-CD9DFA3CF944}"/>
    <cellStyle name="Note" xfId="15" builtinId="10" customBuiltin="1"/>
    <cellStyle name="Note 2" xfId="76" xr:uid="{EC555623-EEFE-4D5A-89A6-850960718521}"/>
    <cellStyle name="Output" xfId="24" builtinId="21" customBuiltin="1"/>
    <cellStyle name="Output 2" xfId="85" xr:uid="{E7B28DEC-9BA6-4465-A8DE-F26AC30D1438}"/>
    <cellStyle name="Percent" xfId="12" builtinId="5" customBuiltin="1"/>
    <cellStyle name="Percent 2" xfId="61" xr:uid="{0024D0D0-FB7A-4911-989B-CB6A973B25C1}"/>
    <cellStyle name="Percent 3" xfId="55" xr:uid="{721754F0-5ABD-43AE-80F8-5E280F6C20FB}"/>
    <cellStyle name="Percent 3 2" xfId="116" xr:uid="{E9DA831B-F976-4854-99AF-2DB20481CF85}"/>
    <cellStyle name="Percent 3 3" xfId="64" xr:uid="{B08F1489-E80A-4970-9095-43782E801833}"/>
    <cellStyle name="Percent 4" xfId="73" xr:uid="{20FEE1F9-52E4-4BDA-9B00-05F36D819682}"/>
    <cellStyle name="Percent 5" xfId="58" xr:uid="{EEA8CC48-6F37-4A82-9C99-D7084528A9AA}"/>
    <cellStyle name="Thụt lề" xfId="7" xr:uid="{00000000-0005-0000-0000-000009000000}"/>
    <cellStyle name="Tiêu đề bảng" xfId="3" xr:uid="{00000000-0005-0000-0000-00000F000000}"/>
    <cellStyle name="Title" xfId="18" builtinId="15" customBuiltin="1"/>
    <cellStyle name="Title 2" xfId="79" xr:uid="{581E2ADE-D902-48DF-9A93-DEA1D40B305B}"/>
    <cellStyle name="Total" xfId="17" builtinId="25" customBuiltin="1"/>
    <cellStyle name="Total 2" xfId="78" xr:uid="{D2DDC4D7-D20C-49C6-BD7F-5681951C947C}"/>
    <cellStyle name="Tùy chỉnh tiền tệ" xfId="1" xr:uid="{00000000-0005-0000-0000-000004000000}"/>
    <cellStyle name="Warning Text" xfId="28" builtinId="11" customBuiltin="1"/>
    <cellStyle name="Warning Text 2" xfId="89" xr:uid="{618C84E7-A4FA-4BE7-9C92-B2EFBBDEC1C7}"/>
  </cellStyles>
  <dxfs count="3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Bosch Sans"/>
        <family val="2"/>
        <scheme val="none"/>
      </font>
      <numFmt numFmtId="3" formatCode="#,##0"/>
      <fill>
        <patternFill>
          <fgColor indexed="64"/>
          <bgColor theme="4" tint="0.79998168889431442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alignment horizontal="center" vertical="center" textRotation="0" wrapText="1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/>
        <bottom/>
        <vertical style="hair">
          <color rgb="FF000000"/>
        </vertical>
        <horizontal style="hair">
          <color rgb="FF000000"/>
        </horizontal>
      </border>
    </dxf>
    <dxf>
      <numFmt numFmtId="2" formatCode="0.00"/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/>
        <bottom/>
        <vertical style="hair">
          <color rgb="FF000000"/>
        </vertical>
        <horizontal style="hair">
          <color rgb="FF000000"/>
        </horizontal>
      </border>
    </dxf>
    <dxf>
      <font>
        <strike val="0"/>
        <outline val="0"/>
        <shadow val="0"/>
        <u val="none"/>
        <vertAlign val="baseline"/>
        <color auto="1"/>
      </font>
      <numFmt numFmtId="2" formatCode="0.00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scheme val="none"/>
      </font>
      <alignment horizontal="left" vertical="bottom" textRotation="0" wrapText="0" indent="1" justifyLastLine="0" shrinkToFit="0" readingOrder="0"/>
    </dxf>
    <dxf>
      <font>
        <strike val="0"/>
        <outline val="0"/>
        <shadow val="0"/>
        <u val="none"/>
        <vertAlign val="baseline"/>
        <sz val="6"/>
        <color auto="1"/>
        <name val="Bosch Sans"/>
        <family val="2"/>
        <scheme val="none"/>
      </font>
      <numFmt numFmtId="0" formatCode="General"/>
      <alignment horizontal="left" vertical="center" textRotation="0" wrapText="1" indent="0" justifyLastLine="0" shrinkToFit="0" readingOrder="0"/>
      <border diagonalUp="0" diagonalDown="0">
        <left style="hair">
          <color indexed="64"/>
        </left>
        <right/>
        <top style="hair">
          <color indexed="64"/>
        </top>
        <bottom style="hair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3"/>
        <name val="Calibri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name val="Bosch Sans"/>
        <family val="2"/>
        <scheme val="none"/>
      </font>
      <numFmt numFmtId="2" formatCode="0.00"/>
      <alignment horizontal="left" vertical="center" textRotation="0" wrapText="1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Bosch Sans"/>
        <family val="2"/>
        <scheme val="none"/>
      </font>
      <numFmt numFmtId="2" formatCode="0.00"/>
      <alignment horizontal="center" vertical="center" textRotation="0" wrapText="1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scheme val="none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1"/>
        <name val="Bosch Sans"/>
        <family val="2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 outline="0">
        <left/>
        <right style="hair">
          <color indexed="64"/>
        </right>
        <top style="hair">
          <color indexed="64"/>
        </top>
        <bottom style="hair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Bosch Sans"/>
        <family val="2"/>
        <scheme val="none"/>
      </font>
      <alignment horizontal="left" vertical="center" textRotation="0" wrapText="1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auto="1"/>
        <name val="Bosch Sans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indexed="64"/>
        </left>
        <right/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numFmt numFmtId="170" formatCode="&quot; Đã xong&quot;;&quot;&quot;;&quot;&quot;"/>
      <alignment horizontal="center" vertical="center" textRotation="0" wrapText="1" indent="0" justifyLastLine="0" shrinkToFit="0" readingOrder="0"/>
      <border diagonalUp="0" diagonalDown="0" outline="0">
        <left/>
        <right style="hair">
          <color indexed="64"/>
        </right>
        <top style="hair">
          <color indexed="64"/>
        </top>
        <bottom style="hair">
          <color indexed="64"/>
        </bottom>
      </border>
    </dxf>
    <dxf>
      <alignment horizontal="center" vertical="center" textRotation="0" wrapText="1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/>
        <bottom/>
        <vertical style="hair">
          <color rgb="FF000000"/>
        </vertical>
        <horizontal style="hair">
          <color rgb="FF000000"/>
        </horizontal>
      </border>
    </dxf>
    <dxf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</border>
    </dxf>
    <dxf>
      <alignment horizontal="center" vertical="center" textRotation="0" wrapText="1" indent="0" justifyLastLine="0" shrinkToFit="0" readingOrder="0"/>
    </dxf>
    <dxf>
      <border>
        <bottom style="hair">
          <color rgb="FF000000"/>
        </bottom>
      </border>
    </dxf>
    <dxf>
      <font>
        <b/>
        <strike val="0"/>
        <outline val="0"/>
        <shadow val="0"/>
        <u val="none"/>
        <vertAlign val="baseline"/>
        <sz val="11"/>
        <color theme="6" tint="-0.499984740745262"/>
        <name val="Bosch Sans"/>
        <family val="2"/>
        <scheme val="none"/>
      </font>
      <alignment horizontal="center" vertical="center" textRotation="0" wrapText="1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/>
        <bottom/>
        <vertical style="hair">
          <color indexed="64"/>
        </vertical>
        <horizontal style="hair">
          <color indexed="64"/>
        </horizontal>
      </border>
    </dxf>
    <dxf>
      <fill>
        <patternFill>
          <bgColor theme="2"/>
        </patternFill>
      </fill>
    </dxf>
    <dxf>
      <font>
        <color theme="8"/>
      </font>
      <border>
        <bottom style="medium">
          <color theme="8"/>
        </bottom>
      </border>
    </dxf>
    <dxf>
      <fill>
        <patternFill>
          <bgColor theme="0"/>
        </patternFill>
      </fill>
    </dxf>
  </dxfs>
  <tableStyles count="1" defaultTableStyle="TableStyleMedium2" defaultPivotStyle="PivotStyleLight16">
    <tableStyle name="Danh sách tạp phẩm" pivot="0" count="3" xr9:uid="{00000000-0011-0000-FFFF-FFFF00000000}">
      <tableStyleElement type="wholeTable" dxfId="38"/>
      <tableStyleElement type="headerRow" dxfId="37"/>
      <tableStyleElement type="firstRowStripe" dxfId="3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6598</xdr:colOff>
      <xdr:row>0</xdr:row>
      <xdr:rowOff>5</xdr:rowOff>
    </xdr:from>
    <xdr:to>
      <xdr:col>11</xdr:col>
      <xdr:colOff>11616</xdr:colOff>
      <xdr:row>0</xdr:row>
      <xdr:rowOff>68275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9E0A10-590C-4E38-9C18-11735CDE5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122757" y="5"/>
          <a:ext cx="16151054" cy="68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478690</xdr:colOff>
      <xdr:row>3</xdr:row>
      <xdr:rowOff>87922</xdr:rowOff>
    </xdr:from>
    <xdr:to>
      <xdr:col>8</xdr:col>
      <xdr:colOff>1612165</xdr:colOff>
      <xdr:row>3</xdr:row>
      <xdr:rowOff>1440369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2BE1BF1-1F44-4426-BE9A-9801F16C7944}"/>
            </a:ext>
            <a:ext uri="{147F2762-F138-4A5C-976F-8EAC2B608ADB}">
              <a16:predDERef xmlns:a16="http://schemas.microsoft.com/office/drawing/2014/main" pred="{5572FEB7-64BB-E657-7C82-39AA3842C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28536" y="1172307"/>
          <a:ext cx="1127125" cy="1352447"/>
        </a:xfrm>
        <a:prstGeom prst="rect">
          <a:avLst/>
        </a:prstGeom>
      </xdr:spPr>
    </xdr:pic>
    <xdr:clientData/>
  </xdr:twoCellAnchor>
  <xdr:twoCellAnchor>
    <xdr:from>
      <xdr:col>8</xdr:col>
      <xdr:colOff>595919</xdr:colOff>
      <xdr:row>6</xdr:row>
      <xdr:rowOff>87923</xdr:rowOff>
    </xdr:from>
    <xdr:to>
      <xdr:col>8</xdr:col>
      <xdr:colOff>1456300</xdr:colOff>
      <xdr:row>6</xdr:row>
      <xdr:rowOff>1349130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3A30186-6E12-4503-B95D-F56AE7EB689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970" r="24404"/>
        <a:stretch/>
      </xdr:blipFill>
      <xdr:spPr bwMode="auto">
        <a:xfrm>
          <a:off x="8645765" y="4318000"/>
          <a:ext cx="860381" cy="1261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137600</xdr:colOff>
      <xdr:row>14</xdr:row>
      <xdr:rowOff>56591</xdr:rowOff>
    </xdr:from>
    <xdr:to>
      <xdr:col>8</xdr:col>
      <xdr:colOff>1935976</xdr:colOff>
      <xdr:row>14</xdr:row>
      <xdr:rowOff>1345641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62272B-AB82-467F-BD8C-A1116875E89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666"/>
        <a:stretch/>
      </xdr:blipFill>
      <xdr:spPr bwMode="auto">
        <a:xfrm>
          <a:off x="8462295" y="19036896"/>
          <a:ext cx="1798376" cy="128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488459</xdr:colOff>
      <xdr:row>17</xdr:row>
      <xdr:rowOff>138633</xdr:rowOff>
    </xdr:from>
    <xdr:to>
      <xdr:col>8</xdr:col>
      <xdr:colOff>1545734</xdr:colOff>
      <xdr:row>17</xdr:row>
      <xdr:rowOff>1195908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DEADFB2-6AA8-4691-9E9F-C697AC6DA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17026" y="22301682"/>
          <a:ext cx="1057275" cy="106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449382</xdr:colOff>
      <xdr:row>16</xdr:row>
      <xdr:rowOff>156310</xdr:rowOff>
    </xdr:from>
    <xdr:to>
      <xdr:col>8</xdr:col>
      <xdr:colOff>1572844</xdr:colOff>
      <xdr:row>16</xdr:row>
      <xdr:rowOff>1488817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2B01C8-8749-4F4F-BD4F-C3C7C58CB0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99228" y="12455772"/>
          <a:ext cx="1123462" cy="13293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380998</xdr:colOff>
      <xdr:row>15</xdr:row>
      <xdr:rowOff>117231</xdr:rowOff>
    </xdr:from>
    <xdr:to>
      <xdr:col>8</xdr:col>
      <xdr:colOff>1580235</xdr:colOff>
      <xdr:row>15</xdr:row>
      <xdr:rowOff>1367693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785856D-9448-45FF-B375-0CA93C5FD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30844" y="14145846"/>
          <a:ext cx="1199237" cy="12504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400535</xdr:colOff>
      <xdr:row>4</xdr:row>
      <xdr:rowOff>107462</xdr:rowOff>
    </xdr:from>
    <xdr:to>
      <xdr:col>8</xdr:col>
      <xdr:colOff>1657835</xdr:colOff>
      <xdr:row>4</xdr:row>
      <xdr:rowOff>1438630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E75B736-A14E-475A-A409-5E3C59969353}"/>
            </a:ext>
            <a:ext uri="{147F2762-F138-4A5C-976F-8EAC2B608ADB}">
              <a16:predDERef xmlns:a16="http://schemas.microsoft.com/office/drawing/2014/main" pred="{C51CCFC5-4F8F-BDC8-4037-B1AA4D79E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50381" y="16734693"/>
          <a:ext cx="1257300" cy="1337518"/>
        </a:xfrm>
        <a:prstGeom prst="rect">
          <a:avLst/>
        </a:prstGeom>
      </xdr:spPr>
    </xdr:pic>
    <xdr:clientData/>
  </xdr:twoCellAnchor>
  <xdr:twoCellAnchor>
    <xdr:from>
      <xdr:col>8</xdr:col>
      <xdr:colOff>400534</xdr:colOff>
      <xdr:row>21</xdr:row>
      <xdr:rowOff>78152</xdr:rowOff>
    </xdr:from>
    <xdr:to>
      <xdr:col>8</xdr:col>
      <xdr:colOff>1497679</xdr:colOff>
      <xdr:row>21</xdr:row>
      <xdr:rowOff>1152767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92E5ADE-010D-4A8D-9300-FEF0F91CDB3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309"/>
        <a:stretch/>
      </xdr:blipFill>
      <xdr:spPr bwMode="auto">
        <a:xfrm>
          <a:off x="8450380" y="20046460"/>
          <a:ext cx="1097145" cy="1074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380998</xdr:colOff>
      <xdr:row>27</xdr:row>
      <xdr:rowOff>134949</xdr:rowOff>
    </xdr:from>
    <xdr:to>
      <xdr:col>8</xdr:col>
      <xdr:colOff>1388450</xdr:colOff>
      <xdr:row>27</xdr:row>
      <xdr:rowOff>1441145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61390CB-5BF5-4049-A558-54CB5B35E27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918"/>
        <a:stretch/>
      </xdr:blipFill>
      <xdr:spPr bwMode="auto">
        <a:xfrm>
          <a:off x="8430844" y="24421257"/>
          <a:ext cx="1007452" cy="1306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145266</xdr:colOff>
      <xdr:row>26</xdr:row>
      <xdr:rowOff>129506</xdr:rowOff>
    </xdr:from>
    <xdr:to>
      <xdr:col>8</xdr:col>
      <xdr:colOff>1553306</xdr:colOff>
      <xdr:row>26</xdr:row>
      <xdr:rowOff>1260720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12F03F4-F04B-4C72-A1D0-F2266B16F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5112" y="25959352"/>
          <a:ext cx="1408040" cy="11375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439612</xdr:colOff>
      <xdr:row>24</xdr:row>
      <xdr:rowOff>56510</xdr:rowOff>
    </xdr:from>
    <xdr:to>
      <xdr:col>8</xdr:col>
      <xdr:colOff>1621689</xdr:colOff>
      <xdr:row>24</xdr:row>
      <xdr:rowOff>1379373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29F3D85-F3ED-4D2A-AE6A-6BD6335DD1D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68" t="7742" r="26590"/>
        <a:stretch/>
      </xdr:blipFill>
      <xdr:spPr bwMode="auto">
        <a:xfrm>
          <a:off x="8489458" y="23463587"/>
          <a:ext cx="1182077" cy="1184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380997</xdr:colOff>
      <xdr:row>25</xdr:row>
      <xdr:rowOff>60774</xdr:rowOff>
    </xdr:from>
    <xdr:to>
      <xdr:col>8</xdr:col>
      <xdr:colOff>1582613</xdr:colOff>
      <xdr:row>25</xdr:row>
      <xdr:rowOff>1158724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D769C5C-D87F-4D5F-9C51-D0044FCB95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16" r="12903" b="9941"/>
        <a:stretch/>
      </xdr:blipFill>
      <xdr:spPr bwMode="auto">
        <a:xfrm>
          <a:off x="8430843" y="28401312"/>
          <a:ext cx="1201616" cy="109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279611</xdr:colOff>
      <xdr:row>39</xdr:row>
      <xdr:rowOff>219389</xdr:rowOff>
    </xdr:from>
    <xdr:to>
      <xdr:col>8</xdr:col>
      <xdr:colOff>1797691</xdr:colOff>
      <xdr:row>39</xdr:row>
      <xdr:rowOff>1362228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6E5F37D-4D3C-4067-8706-8CCC1F4F87F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592" b="6348"/>
        <a:stretch/>
      </xdr:blipFill>
      <xdr:spPr bwMode="auto">
        <a:xfrm>
          <a:off x="8608178" y="54546737"/>
          <a:ext cx="1514905" cy="11428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465226</xdr:colOff>
      <xdr:row>40</xdr:row>
      <xdr:rowOff>202772</xdr:rowOff>
    </xdr:from>
    <xdr:to>
      <xdr:col>8</xdr:col>
      <xdr:colOff>1686464</xdr:colOff>
      <xdr:row>40</xdr:row>
      <xdr:rowOff>1463598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B636DA5-0A88-AE01-601A-34510F227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93793" y="56133107"/>
          <a:ext cx="1218063" cy="1257651"/>
        </a:xfrm>
        <a:prstGeom prst="rect">
          <a:avLst/>
        </a:prstGeom>
      </xdr:spPr>
    </xdr:pic>
    <xdr:clientData/>
  </xdr:twoCellAnchor>
  <xdr:twoCellAnchor>
    <xdr:from>
      <xdr:col>8</xdr:col>
      <xdr:colOff>355919</xdr:colOff>
      <xdr:row>41</xdr:row>
      <xdr:rowOff>147849</xdr:rowOff>
    </xdr:from>
    <xdr:to>
      <xdr:col>8</xdr:col>
      <xdr:colOff>1773673</xdr:colOff>
      <xdr:row>41</xdr:row>
      <xdr:rowOff>1260862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6765D55-8BC0-5A70-A747-673D7E681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84486" y="57692788"/>
          <a:ext cx="1417754" cy="1109838"/>
        </a:xfrm>
        <a:prstGeom prst="rect">
          <a:avLst/>
        </a:prstGeom>
      </xdr:spPr>
    </xdr:pic>
    <xdr:clientData/>
  </xdr:twoCellAnchor>
  <xdr:twoCellAnchor>
    <xdr:from>
      <xdr:col>8</xdr:col>
      <xdr:colOff>320892</xdr:colOff>
      <xdr:row>43</xdr:row>
      <xdr:rowOff>216830</xdr:rowOff>
    </xdr:from>
    <xdr:to>
      <xdr:col>8</xdr:col>
      <xdr:colOff>1892823</xdr:colOff>
      <xdr:row>43</xdr:row>
      <xdr:rowOff>937090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D7837C3-A449-411D-88E1-1E7D3ABB6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5587" y="64042074"/>
          <a:ext cx="1571931" cy="7266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351690</xdr:colOff>
      <xdr:row>37</xdr:row>
      <xdr:rowOff>224692</xdr:rowOff>
    </xdr:from>
    <xdr:to>
      <xdr:col>8</xdr:col>
      <xdr:colOff>1745515</xdr:colOff>
      <xdr:row>37</xdr:row>
      <xdr:rowOff>1256930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93F1149-E153-4BAA-AA6F-58A09B06C74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605" t="6965" b="5970"/>
        <a:stretch/>
      </xdr:blipFill>
      <xdr:spPr bwMode="auto">
        <a:xfrm>
          <a:off x="8401536" y="30831692"/>
          <a:ext cx="1393825" cy="10354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240808</xdr:colOff>
      <xdr:row>42</xdr:row>
      <xdr:rowOff>244731</xdr:rowOff>
    </xdr:from>
    <xdr:to>
      <xdr:col>8</xdr:col>
      <xdr:colOff>1894634</xdr:colOff>
      <xdr:row>42</xdr:row>
      <xdr:rowOff>1113651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26300FF-8481-6E11-C382-8A6767383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569375" y="59311347"/>
          <a:ext cx="1657001" cy="1053070"/>
        </a:xfrm>
        <a:prstGeom prst="rect">
          <a:avLst/>
        </a:prstGeom>
      </xdr:spPr>
    </xdr:pic>
    <xdr:clientData/>
  </xdr:twoCellAnchor>
  <xdr:twoCellAnchor>
    <xdr:from>
      <xdr:col>8</xdr:col>
      <xdr:colOff>268269</xdr:colOff>
      <xdr:row>33</xdr:row>
      <xdr:rowOff>341123</xdr:rowOff>
    </xdr:from>
    <xdr:to>
      <xdr:col>8</xdr:col>
      <xdr:colOff>1997813</xdr:colOff>
      <xdr:row>33</xdr:row>
      <xdr:rowOff>1090805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F322B50-84DA-B6D4-6352-3B38141DB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96836" y="45759111"/>
          <a:ext cx="1729544" cy="759207"/>
        </a:xfrm>
        <a:prstGeom prst="rect">
          <a:avLst/>
        </a:prstGeom>
      </xdr:spPr>
    </xdr:pic>
    <xdr:clientData/>
  </xdr:twoCellAnchor>
  <xdr:twoCellAnchor>
    <xdr:from>
      <xdr:col>8</xdr:col>
      <xdr:colOff>374922</xdr:colOff>
      <xdr:row>31</xdr:row>
      <xdr:rowOff>162621</xdr:rowOff>
    </xdr:from>
    <xdr:to>
      <xdr:col>8</xdr:col>
      <xdr:colOff>1945542</xdr:colOff>
      <xdr:row>31</xdr:row>
      <xdr:rowOff>1099814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D949A03-22E2-DE86-E3EA-87FB7F52C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703489" y="42572103"/>
          <a:ext cx="1570620" cy="934018"/>
        </a:xfrm>
        <a:prstGeom prst="rect">
          <a:avLst/>
        </a:prstGeom>
      </xdr:spPr>
    </xdr:pic>
    <xdr:clientData/>
  </xdr:twoCellAnchor>
  <xdr:twoCellAnchor>
    <xdr:from>
      <xdr:col>8</xdr:col>
      <xdr:colOff>145581</xdr:colOff>
      <xdr:row>30</xdr:row>
      <xdr:rowOff>431419</xdr:rowOff>
    </xdr:from>
    <xdr:to>
      <xdr:col>8</xdr:col>
      <xdr:colOff>2030912</xdr:colOff>
      <xdr:row>30</xdr:row>
      <xdr:rowOff>949325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54C50BA-3D80-8736-F67E-E60BC47E1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474148" y="41261145"/>
          <a:ext cx="1888506" cy="521081"/>
        </a:xfrm>
        <a:prstGeom prst="rect">
          <a:avLst/>
        </a:prstGeom>
      </xdr:spPr>
    </xdr:pic>
    <xdr:clientData/>
  </xdr:twoCellAnchor>
  <xdr:twoCellAnchor>
    <xdr:from>
      <xdr:col>8</xdr:col>
      <xdr:colOff>231304</xdr:colOff>
      <xdr:row>29</xdr:row>
      <xdr:rowOff>46998</xdr:rowOff>
    </xdr:from>
    <xdr:to>
      <xdr:col>8</xdr:col>
      <xdr:colOff>1959090</xdr:colOff>
      <xdr:row>29</xdr:row>
      <xdr:rowOff>993697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7D0FB4E-877E-45D0-9260-23F62AF46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9871" y="39645443"/>
          <a:ext cx="1727786" cy="9435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175845</xdr:colOff>
      <xdr:row>38</xdr:row>
      <xdr:rowOff>195384</xdr:rowOff>
    </xdr:from>
    <xdr:to>
      <xdr:col>8</xdr:col>
      <xdr:colOff>1821976</xdr:colOff>
      <xdr:row>38</xdr:row>
      <xdr:rowOff>1237517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EAD51EA-966C-C1C8-3397-783DE6AB8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225691" y="38627538"/>
          <a:ext cx="1646131" cy="1045308"/>
        </a:xfrm>
        <a:prstGeom prst="rect">
          <a:avLst/>
        </a:prstGeom>
      </xdr:spPr>
    </xdr:pic>
    <xdr:clientData/>
  </xdr:twoCellAnchor>
  <xdr:twoCellAnchor>
    <xdr:from>
      <xdr:col>8</xdr:col>
      <xdr:colOff>488463</xdr:colOff>
      <xdr:row>45</xdr:row>
      <xdr:rowOff>166078</xdr:rowOff>
    </xdr:from>
    <xdr:to>
      <xdr:col>8</xdr:col>
      <xdr:colOff>1514232</xdr:colOff>
      <xdr:row>45</xdr:row>
      <xdr:rowOff>1394450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C5043A0-BEF9-9E08-0518-E4DABC309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538309" y="51200540"/>
          <a:ext cx="1025769" cy="1234722"/>
        </a:xfrm>
        <a:prstGeom prst="rect">
          <a:avLst/>
        </a:prstGeom>
      </xdr:spPr>
    </xdr:pic>
    <xdr:clientData/>
  </xdr:twoCellAnchor>
  <xdr:twoCellAnchor>
    <xdr:from>
      <xdr:col>8</xdr:col>
      <xdr:colOff>322384</xdr:colOff>
      <xdr:row>28</xdr:row>
      <xdr:rowOff>39077</xdr:rowOff>
    </xdr:from>
    <xdr:to>
      <xdr:col>8</xdr:col>
      <xdr:colOff>1475153</xdr:colOff>
      <xdr:row>28</xdr:row>
      <xdr:rowOff>1429225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D954921-DA79-E681-F071-7EA801B4C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372230" y="22860000"/>
          <a:ext cx="1152769" cy="1386973"/>
        </a:xfrm>
        <a:prstGeom prst="rect">
          <a:avLst/>
        </a:prstGeom>
      </xdr:spPr>
    </xdr:pic>
    <xdr:clientData/>
  </xdr:twoCellAnchor>
  <xdr:twoCellAnchor>
    <xdr:from>
      <xdr:col>8</xdr:col>
      <xdr:colOff>410308</xdr:colOff>
      <xdr:row>20</xdr:row>
      <xdr:rowOff>175846</xdr:rowOff>
    </xdr:from>
    <xdr:to>
      <xdr:col>8</xdr:col>
      <xdr:colOff>1514232</xdr:colOff>
      <xdr:row>20</xdr:row>
      <xdr:rowOff>1528157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E3877BE-BB71-70E9-ADDF-3E92459C6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460154" y="18395461"/>
          <a:ext cx="1103924" cy="1345961"/>
        </a:xfrm>
        <a:prstGeom prst="rect">
          <a:avLst/>
        </a:prstGeom>
      </xdr:spPr>
    </xdr:pic>
    <xdr:clientData/>
  </xdr:twoCellAnchor>
  <xdr:twoCellAnchor>
    <xdr:from>
      <xdr:col>8</xdr:col>
      <xdr:colOff>459155</xdr:colOff>
      <xdr:row>18</xdr:row>
      <xdr:rowOff>122816</xdr:rowOff>
    </xdr:from>
    <xdr:to>
      <xdr:col>8</xdr:col>
      <xdr:colOff>1550133</xdr:colOff>
      <xdr:row>18</xdr:row>
      <xdr:rowOff>1230475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E9AB11A-FA6A-D7FB-A49A-2BFB3520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787722" y="23610072"/>
          <a:ext cx="1094153" cy="1101309"/>
        </a:xfrm>
        <a:prstGeom prst="rect">
          <a:avLst/>
        </a:prstGeom>
      </xdr:spPr>
    </xdr:pic>
    <xdr:clientData/>
  </xdr:twoCellAnchor>
  <xdr:twoCellAnchor>
    <xdr:from>
      <xdr:col>8</xdr:col>
      <xdr:colOff>351694</xdr:colOff>
      <xdr:row>32</xdr:row>
      <xdr:rowOff>337432</xdr:rowOff>
    </xdr:from>
    <xdr:to>
      <xdr:col>8</xdr:col>
      <xdr:colOff>1961115</xdr:colOff>
      <xdr:row>32</xdr:row>
      <xdr:rowOff>1241812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B10133E7-6C20-A724-6CE5-53AD41291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680261" y="44129200"/>
          <a:ext cx="1609421" cy="913905"/>
        </a:xfrm>
        <a:prstGeom prst="rect">
          <a:avLst/>
        </a:prstGeom>
      </xdr:spPr>
    </xdr:pic>
    <xdr:clientData/>
  </xdr:twoCellAnchor>
  <xdr:twoCellAnchor>
    <xdr:from>
      <xdr:col>8</xdr:col>
      <xdr:colOff>312616</xdr:colOff>
      <xdr:row>36</xdr:row>
      <xdr:rowOff>146538</xdr:rowOff>
    </xdr:from>
    <xdr:to>
      <xdr:col>8</xdr:col>
      <xdr:colOff>1781059</xdr:colOff>
      <xdr:row>36</xdr:row>
      <xdr:rowOff>1409944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B1B5737-0CF4-358E-1A9E-1A913F222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362462" y="46970461"/>
          <a:ext cx="1468443" cy="1260231"/>
        </a:xfrm>
        <a:prstGeom prst="rect">
          <a:avLst/>
        </a:prstGeom>
      </xdr:spPr>
    </xdr:pic>
    <xdr:clientData/>
  </xdr:twoCellAnchor>
  <xdr:twoCellAnchor>
    <xdr:from>
      <xdr:col>8</xdr:col>
      <xdr:colOff>429847</xdr:colOff>
      <xdr:row>47</xdr:row>
      <xdr:rowOff>205154</xdr:rowOff>
    </xdr:from>
    <xdr:to>
      <xdr:col>8</xdr:col>
      <xdr:colOff>1571076</xdr:colOff>
      <xdr:row>47</xdr:row>
      <xdr:rowOff>1566253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186F527-C61A-49FE-8D2E-B128DE07E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9693" y="52861308"/>
          <a:ext cx="1141229" cy="13579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390769</xdr:colOff>
      <xdr:row>53</xdr:row>
      <xdr:rowOff>48847</xdr:rowOff>
    </xdr:from>
    <xdr:to>
      <xdr:col>8</xdr:col>
      <xdr:colOff>1563077</xdr:colOff>
      <xdr:row>53</xdr:row>
      <xdr:rowOff>1457096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2A6CD5F-EC93-42CD-88B1-5FDAB0E80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0615" y="58898693"/>
          <a:ext cx="1172308" cy="1405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517769</xdr:colOff>
      <xdr:row>57</xdr:row>
      <xdr:rowOff>107462</xdr:rowOff>
    </xdr:from>
    <xdr:to>
      <xdr:col>8</xdr:col>
      <xdr:colOff>1546072</xdr:colOff>
      <xdr:row>57</xdr:row>
      <xdr:rowOff>1310787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053BF46-3004-402D-AEF1-3548D9DF666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92"/>
        <a:stretch/>
      </xdr:blipFill>
      <xdr:spPr bwMode="auto">
        <a:xfrm>
          <a:off x="8567615" y="61096770"/>
          <a:ext cx="1028303" cy="120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302847</xdr:colOff>
      <xdr:row>58</xdr:row>
      <xdr:rowOff>39077</xdr:rowOff>
    </xdr:from>
    <xdr:to>
      <xdr:col>8</xdr:col>
      <xdr:colOff>1621693</xdr:colOff>
      <xdr:row>58</xdr:row>
      <xdr:rowOff>1340818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2319469-FAC5-4099-9CAF-91EC5329C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2693" y="62454692"/>
          <a:ext cx="1318846" cy="1308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332154</xdr:colOff>
      <xdr:row>55</xdr:row>
      <xdr:rowOff>273539</xdr:rowOff>
    </xdr:from>
    <xdr:to>
      <xdr:col>8</xdr:col>
      <xdr:colOff>1764565</xdr:colOff>
      <xdr:row>55</xdr:row>
      <xdr:rowOff>1368914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F737F9C-34E9-41D3-A33A-FC97D429742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71" b="14702"/>
        <a:stretch/>
      </xdr:blipFill>
      <xdr:spPr bwMode="auto">
        <a:xfrm>
          <a:off x="8382000" y="64213154"/>
          <a:ext cx="1432411" cy="1098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341923</xdr:colOff>
      <xdr:row>54</xdr:row>
      <xdr:rowOff>69313</xdr:rowOff>
    </xdr:from>
    <xdr:to>
      <xdr:col>8</xdr:col>
      <xdr:colOff>1602155</xdr:colOff>
      <xdr:row>54</xdr:row>
      <xdr:rowOff>1371488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83FEFEC-80BC-4C7E-AB47-D209BF249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70490" y="86514496"/>
          <a:ext cx="1260232" cy="130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410308</xdr:colOff>
      <xdr:row>56</xdr:row>
      <xdr:rowOff>117231</xdr:rowOff>
    </xdr:from>
    <xdr:to>
      <xdr:col>8</xdr:col>
      <xdr:colOff>1515950</xdr:colOff>
      <xdr:row>56</xdr:row>
      <xdr:rowOff>1295156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538AAC73-B294-415F-B239-93DFEC162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60154" y="67212308"/>
          <a:ext cx="1099292" cy="1177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295275</xdr:colOff>
      <xdr:row>61</xdr:row>
      <xdr:rowOff>95250</xdr:rowOff>
    </xdr:from>
    <xdr:to>
      <xdr:col>8</xdr:col>
      <xdr:colOff>1638300</xdr:colOff>
      <xdr:row>61</xdr:row>
      <xdr:rowOff>1431925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AB8C2F08-FAEF-4EEB-BB6E-8F42CDDABF6F}"/>
            </a:ext>
            <a:ext uri="{147F2762-F138-4A5C-976F-8EAC2B608ADB}">
              <a16:predDERef xmlns:a16="http://schemas.microsoft.com/office/drawing/2014/main" pred="{538AAC73-B294-415F-B239-93DFEC162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48650" y="80124300"/>
          <a:ext cx="1343025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283308</xdr:colOff>
      <xdr:row>60</xdr:row>
      <xdr:rowOff>117231</xdr:rowOff>
    </xdr:from>
    <xdr:to>
      <xdr:col>8</xdr:col>
      <xdr:colOff>1641150</xdr:colOff>
      <xdr:row>60</xdr:row>
      <xdr:rowOff>1228481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E7A86154-C2C9-4988-8438-0EA1F973F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3154" y="70162616"/>
          <a:ext cx="1357842" cy="111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322385</xdr:colOff>
      <xdr:row>59</xdr:row>
      <xdr:rowOff>97693</xdr:rowOff>
    </xdr:from>
    <xdr:to>
      <xdr:col>8</xdr:col>
      <xdr:colOff>1590538</xdr:colOff>
      <xdr:row>59</xdr:row>
      <xdr:rowOff>1472468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33939D2-6155-430C-A155-48D23F5FF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72231" y="71569385"/>
          <a:ext cx="1268153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586154</xdr:colOff>
      <xdr:row>63</xdr:row>
      <xdr:rowOff>126999</xdr:rowOff>
    </xdr:from>
    <xdr:to>
      <xdr:col>8</xdr:col>
      <xdr:colOff>1397000</xdr:colOff>
      <xdr:row>63</xdr:row>
      <xdr:rowOff>1610736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2E86245-7EFB-4009-BE21-4B683C4D8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6000" y="73220384"/>
          <a:ext cx="810846" cy="1477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174006</xdr:colOff>
      <xdr:row>66</xdr:row>
      <xdr:rowOff>76200</xdr:rowOff>
    </xdr:from>
    <xdr:to>
      <xdr:col>8</xdr:col>
      <xdr:colOff>1667298</xdr:colOff>
      <xdr:row>66</xdr:row>
      <xdr:rowOff>1582931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D32055F2-C23F-4158-BDCC-A40BCE70C3EE}"/>
            </a:ext>
            <a:ext uri="{147F2762-F138-4A5C-976F-8EAC2B608ADB}">
              <a16:predDERef xmlns:a16="http://schemas.microsoft.com/office/drawing/2014/main" pred="{22E86245-7EFB-4009-BE21-4B683C4D8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2573" y="103492145"/>
          <a:ext cx="1486942" cy="15035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283308</xdr:colOff>
      <xdr:row>64</xdr:row>
      <xdr:rowOff>107461</xdr:rowOff>
    </xdr:from>
    <xdr:to>
      <xdr:col>8</xdr:col>
      <xdr:colOff>1611924</xdr:colOff>
      <xdr:row>64</xdr:row>
      <xdr:rowOff>1668085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0AAE206-FE08-4BAB-8F40-BEEF8D34A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3154" y="76678692"/>
          <a:ext cx="1328616" cy="15574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508000</xdr:colOff>
      <xdr:row>65</xdr:row>
      <xdr:rowOff>254000</xdr:rowOff>
    </xdr:from>
    <xdr:to>
      <xdr:col>8</xdr:col>
      <xdr:colOff>1475154</xdr:colOff>
      <xdr:row>65</xdr:row>
      <xdr:rowOff>1650768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050C055-C29C-4C21-A6D0-35EC1E6E7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7846" y="83790692"/>
          <a:ext cx="967154" cy="1393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527539</xdr:colOff>
      <xdr:row>62</xdr:row>
      <xdr:rowOff>117231</xdr:rowOff>
    </xdr:from>
    <xdr:to>
      <xdr:col>8</xdr:col>
      <xdr:colOff>1455616</xdr:colOff>
      <xdr:row>62</xdr:row>
      <xdr:rowOff>1488099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BD59A099-B815-41EB-9DE1-28ACEF87AEE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391" r="35391"/>
        <a:stretch/>
      </xdr:blipFill>
      <xdr:spPr bwMode="auto">
        <a:xfrm>
          <a:off x="8577385" y="85988769"/>
          <a:ext cx="928077" cy="1367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508001</xdr:colOff>
      <xdr:row>49</xdr:row>
      <xdr:rowOff>136769</xdr:rowOff>
    </xdr:from>
    <xdr:to>
      <xdr:col>8</xdr:col>
      <xdr:colOff>1445847</xdr:colOff>
      <xdr:row>49</xdr:row>
      <xdr:rowOff>1459812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26C15EDD-4E6C-323B-6310-4E235B3D7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557847" y="56046077"/>
          <a:ext cx="937846" cy="1326218"/>
        </a:xfrm>
        <a:prstGeom prst="rect">
          <a:avLst/>
        </a:prstGeom>
      </xdr:spPr>
    </xdr:pic>
    <xdr:clientData/>
  </xdr:twoCellAnchor>
  <xdr:twoCellAnchor>
    <xdr:from>
      <xdr:col>8</xdr:col>
      <xdr:colOff>439617</xdr:colOff>
      <xdr:row>48</xdr:row>
      <xdr:rowOff>156308</xdr:rowOff>
    </xdr:from>
    <xdr:to>
      <xdr:col>8</xdr:col>
      <xdr:colOff>1484923</xdr:colOff>
      <xdr:row>48</xdr:row>
      <xdr:rowOff>1463288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CA47E68-1049-0BD8-8213-26256FE67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489463" y="59895154"/>
          <a:ext cx="1045306" cy="1310155"/>
        </a:xfrm>
        <a:prstGeom prst="rect">
          <a:avLst/>
        </a:prstGeom>
      </xdr:spPr>
    </xdr:pic>
    <xdr:clientData/>
  </xdr:twoCellAnchor>
  <xdr:twoCellAnchor>
    <xdr:from>
      <xdr:col>8</xdr:col>
      <xdr:colOff>488462</xdr:colOff>
      <xdr:row>52</xdr:row>
      <xdr:rowOff>107461</xdr:rowOff>
    </xdr:from>
    <xdr:to>
      <xdr:col>8</xdr:col>
      <xdr:colOff>1545828</xdr:colOff>
      <xdr:row>52</xdr:row>
      <xdr:rowOff>1400175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DF9DAC5-EAA7-54A6-2F20-0EB43AA0B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538308" y="47136538"/>
          <a:ext cx="1057366" cy="1289539"/>
        </a:xfrm>
        <a:prstGeom prst="rect">
          <a:avLst/>
        </a:prstGeom>
      </xdr:spPr>
    </xdr:pic>
    <xdr:clientData/>
  </xdr:twoCellAnchor>
  <xdr:twoCellAnchor>
    <xdr:from>
      <xdr:col>8</xdr:col>
      <xdr:colOff>429846</xdr:colOff>
      <xdr:row>51</xdr:row>
      <xdr:rowOff>283309</xdr:rowOff>
    </xdr:from>
    <xdr:to>
      <xdr:col>8</xdr:col>
      <xdr:colOff>1524449</xdr:colOff>
      <xdr:row>51</xdr:row>
      <xdr:rowOff>1205036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D9757D7-F8BC-7ED1-F989-C592A8796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479692" y="48816847"/>
          <a:ext cx="1094603" cy="928077"/>
        </a:xfrm>
        <a:prstGeom prst="rect">
          <a:avLst/>
        </a:prstGeom>
      </xdr:spPr>
    </xdr:pic>
    <xdr:clientData/>
  </xdr:twoCellAnchor>
  <xdr:twoCellAnchor>
    <xdr:from>
      <xdr:col>8</xdr:col>
      <xdr:colOff>322385</xdr:colOff>
      <xdr:row>44</xdr:row>
      <xdr:rowOff>87922</xdr:rowOff>
    </xdr:from>
    <xdr:to>
      <xdr:col>8</xdr:col>
      <xdr:colOff>1597427</xdr:colOff>
      <xdr:row>44</xdr:row>
      <xdr:rowOff>1487503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13ACF294-65ED-2123-F34A-969E878FD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372231" y="51356845"/>
          <a:ext cx="1275042" cy="1399581"/>
        </a:xfrm>
        <a:prstGeom prst="rect">
          <a:avLst/>
        </a:prstGeom>
      </xdr:spPr>
    </xdr:pic>
    <xdr:clientData/>
  </xdr:twoCellAnchor>
  <xdr:twoCellAnchor>
    <xdr:from>
      <xdr:col>8</xdr:col>
      <xdr:colOff>459155</xdr:colOff>
      <xdr:row>46</xdr:row>
      <xdr:rowOff>107461</xdr:rowOff>
    </xdr:from>
    <xdr:to>
      <xdr:col>8</xdr:col>
      <xdr:colOff>1524001</xdr:colOff>
      <xdr:row>46</xdr:row>
      <xdr:rowOff>1408581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2EB152-2D23-A72C-76E3-8A63F7362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509001" y="52167692"/>
          <a:ext cx="1064846" cy="1304295"/>
        </a:xfrm>
        <a:prstGeom prst="rect">
          <a:avLst/>
        </a:prstGeom>
      </xdr:spPr>
    </xdr:pic>
    <xdr:clientData/>
  </xdr:twoCellAnchor>
  <xdr:twoCellAnchor>
    <xdr:from>
      <xdr:col>8</xdr:col>
      <xdr:colOff>449385</xdr:colOff>
      <xdr:row>22</xdr:row>
      <xdr:rowOff>302847</xdr:rowOff>
    </xdr:from>
    <xdr:to>
      <xdr:col>8</xdr:col>
      <xdr:colOff>1543539</xdr:colOff>
      <xdr:row>22</xdr:row>
      <xdr:rowOff>1160227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4732CF7-FFAA-42F0-97E8-37DF1325E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99231" y="21502078"/>
          <a:ext cx="1094154" cy="857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496275</xdr:colOff>
      <xdr:row>8</xdr:row>
      <xdr:rowOff>205752</xdr:rowOff>
    </xdr:from>
    <xdr:to>
      <xdr:col>8</xdr:col>
      <xdr:colOff>1534745</xdr:colOff>
      <xdr:row>8</xdr:row>
      <xdr:rowOff>1572224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DBB90E-863C-20CB-3835-961AF4B8E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824842" y="6118222"/>
          <a:ext cx="1038470" cy="1363297"/>
        </a:xfrm>
        <a:prstGeom prst="rect">
          <a:avLst/>
        </a:prstGeom>
      </xdr:spPr>
    </xdr:pic>
    <xdr:clientData/>
  </xdr:twoCellAnchor>
  <xdr:twoCellAnchor>
    <xdr:from>
      <xdr:col>8</xdr:col>
      <xdr:colOff>223924</xdr:colOff>
      <xdr:row>19</xdr:row>
      <xdr:rowOff>251211</xdr:rowOff>
    </xdr:from>
    <xdr:to>
      <xdr:col>8</xdr:col>
      <xdr:colOff>1780338</xdr:colOff>
      <xdr:row>19</xdr:row>
      <xdr:rowOff>1233796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F64543F-92C5-1FF6-C0B0-D5F787469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587083" y="17113601"/>
          <a:ext cx="1562764" cy="982585"/>
        </a:xfrm>
        <a:prstGeom prst="rect">
          <a:avLst/>
        </a:prstGeom>
      </xdr:spPr>
    </xdr:pic>
    <xdr:clientData/>
  </xdr:twoCellAnchor>
  <xdr:twoCellAnchor>
    <xdr:from>
      <xdr:col>8</xdr:col>
      <xdr:colOff>107844</xdr:colOff>
      <xdr:row>35</xdr:row>
      <xdr:rowOff>512774</xdr:rowOff>
    </xdr:from>
    <xdr:to>
      <xdr:col>8</xdr:col>
      <xdr:colOff>1897550</xdr:colOff>
      <xdr:row>35</xdr:row>
      <xdr:rowOff>1305094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8698CF4-1446-2C66-46C9-DF323B5B3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436411" y="48428170"/>
          <a:ext cx="1786531" cy="795495"/>
        </a:xfrm>
        <a:prstGeom prst="rect">
          <a:avLst/>
        </a:prstGeom>
      </xdr:spPr>
    </xdr:pic>
    <xdr:clientData/>
  </xdr:twoCellAnchor>
  <xdr:twoCellAnchor>
    <xdr:from>
      <xdr:col>8</xdr:col>
      <xdr:colOff>408215</xdr:colOff>
      <xdr:row>50</xdr:row>
      <xdr:rowOff>31402</xdr:rowOff>
    </xdr:from>
    <xdr:to>
      <xdr:col>8</xdr:col>
      <xdr:colOff>1483145</xdr:colOff>
      <xdr:row>50</xdr:row>
      <xdr:rowOff>1609745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D31BDBE-3915-5DDC-1AEC-02F6CB9EB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771374" y="60698325"/>
          <a:ext cx="1074930" cy="1581518"/>
        </a:xfrm>
        <a:prstGeom prst="rect">
          <a:avLst/>
        </a:prstGeom>
      </xdr:spPr>
    </xdr:pic>
    <xdr:clientData/>
  </xdr:twoCellAnchor>
  <xdr:twoCellAnchor>
    <xdr:from>
      <xdr:col>8</xdr:col>
      <xdr:colOff>249183</xdr:colOff>
      <xdr:row>10</xdr:row>
      <xdr:rowOff>386625</xdr:rowOff>
    </xdr:from>
    <xdr:to>
      <xdr:col>8</xdr:col>
      <xdr:colOff>1760044</xdr:colOff>
      <xdr:row>10</xdr:row>
      <xdr:rowOff>1705471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5EAD673-43BB-61DF-EA3A-90D8292DB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577750" y="9237905"/>
          <a:ext cx="1507686" cy="1312496"/>
        </a:xfrm>
        <a:prstGeom prst="rect">
          <a:avLst/>
        </a:prstGeom>
      </xdr:spPr>
    </xdr:pic>
    <xdr:clientData/>
  </xdr:twoCellAnchor>
  <xdr:twoCellAnchor>
    <xdr:from>
      <xdr:col>8</xdr:col>
      <xdr:colOff>219808</xdr:colOff>
      <xdr:row>11</xdr:row>
      <xdr:rowOff>62802</xdr:rowOff>
    </xdr:from>
    <xdr:to>
      <xdr:col>8</xdr:col>
      <xdr:colOff>1751170</xdr:colOff>
      <xdr:row>11</xdr:row>
      <xdr:rowOff>1418701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B28C2E9-E4CF-7E8F-4293-FED33EDCB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8582967" y="93051923"/>
          <a:ext cx="1531362" cy="1359074"/>
        </a:xfrm>
        <a:prstGeom prst="rect">
          <a:avLst/>
        </a:prstGeom>
      </xdr:spPr>
    </xdr:pic>
    <xdr:clientData/>
  </xdr:twoCellAnchor>
  <xdr:twoCellAnchor>
    <xdr:from>
      <xdr:col>8</xdr:col>
      <xdr:colOff>69152</xdr:colOff>
      <xdr:row>13</xdr:row>
      <xdr:rowOff>202991</xdr:rowOff>
    </xdr:from>
    <xdr:to>
      <xdr:col>8</xdr:col>
      <xdr:colOff>1894533</xdr:colOff>
      <xdr:row>13</xdr:row>
      <xdr:rowOff>1316015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0AF67BF-F422-E2A9-4D66-0689116DE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8432311" y="94678431"/>
          <a:ext cx="1828556" cy="1109849"/>
        </a:xfrm>
        <a:prstGeom prst="rect">
          <a:avLst/>
        </a:prstGeom>
      </xdr:spPr>
    </xdr:pic>
    <xdr:clientData/>
  </xdr:twoCellAnchor>
  <xdr:twoCellAnchor>
    <xdr:from>
      <xdr:col>8</xdr:col>
      <xdr:colOff>275338</xdr:colOff>
      <xdr:row>12</xdr:row>
      <xdr:rowOff>235492</xdr:rowOff>
    </xdr:from>
    <xdr:to>
      <xdr:col>8</xdr:col>
      <xdr:colOff>1722465</xdr:colOff>
      <xdr:row>13</xdr:row>
      <xdr:rowOff>4661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4ACD933A-8627-D744-5C21-A3889A5B0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603905" y="12792230"/>
          <a:ext cx="1450302" cy="1294718"/>
        </a:xfrm>
        <a:prstGeom prst="rect">
          <a:avLst/>
        </a:prstGeom>
      </xdr:spPr>
    </xdr:pic>
    <xdr:clientData/>
  </xdr:twoCellAnchor>
  <xdr:twoCellAnchor>
    <xdr:from>
      <xdr:col>8</xdr:col>
      <xdr:colOff>299572</xdr:colOff>
      <xdr:row>9</xdr:row>
      <xdr:rowOff>124662</xdr:rowOff>
    </xdr:from>
    <xdr:to>
      <xdr:col>8</xdr:col>
      <xdr:colOff>1675860</xdr:colOff>
      <xdr:row>9</xdr:row>
      <xdr:rowOff>1345474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BBAEB6DE-0F9D-4F9B-B45F-5F95BAC1C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8628139" y="7558808"/>
          <a:ext cx="1376288" cy="1217637"/>
        </a:xfrm>
        <a:prstGeom prst="rect">
          <a:avLst/>
        </a:prstGeom>
      </xdr:spPr>
    </xdr:pic>
    <xdr:clientData/>
  </xdr:twoCellAnchor>
  <xdr:twoCellAnchor>
    <xdr:from>
      <xdr:col>8</xdr:col>
      <xdr:colOff>112233</xdr:colOff>
      <xdr:row>34</xdr:row>
      <xdr:rowOff>363299</xdr:rowOff>
    </xdr:from>
    <xdr:to>
      <xdr:col>8</xdr:col>
      <xdr:colOff>1934091</xdr:colOff>
      <xdr:row>34</xdr:row>
      <xdr:rowOff>895132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222EFA4-E7DF-0115-E5E6-FF5E0DFB6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8440800" y="47279732"/>
          <a:ext cx="1825033" cy="531833"/>
        </a:xfrm>
        <a:prstGeom prst="rect">
          <a:avLst/>
        </a:prstGeom>
      </xdr:spPr>
    </xdr:pic>
    <xdr:clientData/>
  </xdr:twoCellAnchor>
  <xdr:twoCellAnchor>
    <xdr:from>
      <xdr:col>8</xdr:col>
      <xdr:colOff>335361</xdr:colOff>
      <xdr:row>7</xdr:row>
      <xdr:rowOff>92386</xdr:rowOff>
    </xdr:from>
    <xdr:to>
      <xdr:col>8</xdr:col>
      <xdr:colOff>1704357</xdr:colOff>
      <xdr:row>7</xdr:row>
      <xdr:rowOff>1303206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FE9CCDA6-31E5-CEF9-3BBA-B0C2A5F32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8663928" y="4541258"/>
          <a:ext cx="1375346" cy="1217170"/>
        </a:xfrm>
        <a:prstGeom prst="rect">
          <a:avLst/>
        </a:prstGeom>
      </xdr:spPr>
    </xdr:pic>
    <xdr:clientData/>
  </xdr:twoCellAnchor>
  <xdr:twoCellAnchor>
    <xdr:from>
      <xdr:col>8</xdr:col>
      <xdr:colOff>349529</xdr:colOff>
      <xdr:row>23</xdr:row>
      <xdr:rowOff>140190</xdr:rowOff>
    </xdr:from>
    <xdr:to>
      <xdr:col>8</xdr:col>
      <xdr:colOff>1503737</xdr:colOff>
      <xdr:row>23</xdr:row>
      <xdr:rowOff>1611924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F4D2B2F-49A2-4438-96D1-228A8687A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8681271" y="1444341"/>
          <a:ext cx="1151033" cy="1468559"/>
        </a:xfrm>
        <a:prstGeom prst="rect">
          <a:avLst/>
        </a:prstGeom>
      </xdr:spPr>
    </xdr:pic>
    <xdr:clientData/>
  </xdr:twoCellAnchor>
  <xdr:twoCellAnchor>
    <xdr:from>
      <xdr:col>8</xdr:col>
      <xdr:colOff>135175</xdr:colOff>
      <xdr:row>5</xdr:row>
      <xdr:rowOff>81312</xdr:rowOff>
    </xdr:from>
    <xdr:to>
      <xdr:col>8</xdr:col>
      <xdr:colOff>1831124</xdr:colOff>
      <xdr:row>5</xdr:row>
      <xdr:rowOff>1329814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7D981CA-759A-43F4-9A60-A3CCC9A0B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63742" y="2927196"/>
          <a:ext cx="1695949" cy="12453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53E2A0F-BC19-4BFB-A7AF-111BE23040FF}" name="Danh_sách3" displayName="Danh_sách3" ref="B3:L67" headerRowDxfId="35" dataDxfId="33" totalsRowDxfId="31" headerRowBorderDxfId="34" tableBorderDxfId="32">
  <autoFilter ref="B3:L67" xr:uid="{E53E2A0F-BC19-4BFB-A7AF-111BE23040FF}"/>
  <tableColumns count="11">
    <tableColumn id="1" xr3:uid="{824BE608-5107-4128-8A51-66C85782D0D5}" name="Ngành hàng" totalsRowLabel="Tổng" dataDxfId="30" totalsRowDxfId="29"/>
    <tableColumn id="2" xr3:uid="{87A6DD8A-4D6A-42D8-94AA-746986FD21F5}" name="Mã sản phẩm" dataDxfId="28" totalsRowDxfId="27" dataCellStyle="Mục"/>
    <tableColumn id="9" xr3:uid="{457B0A1D-1379-4F83-B394-0711E19C3B2E}" name="Tên sản phẩm" dataDxfId="26" dataCellStyle="Nền màu trắng"/>
    <tableColumn id="3" xr3:uid="{C4B17275-0D2C-4A14-B2A9-DB3AC01A2DB2}" name="Giá bán lẻ" dataDxfId="25" totalsRowDxfId="24" dataCellStyle="Nền màu trắng"/>
    <tableColumn id="10" xr3:uid="{DF9F8B36-5C58-4CCA-93DC-BCA7D4FE63D7}" name="Giá ưu đãi" dataDxfId="14" dataCellStyle="Nền màu trắng"/>
    <tableColumn id="11" xr3:uid="{93F5AC33-279F-4122-9353-7323DBAB8537}" name="Khuyến mại" dataDxfId="23" dataCellStyle="Nền màu trắng"/>
    <tableColumn id="5" xr3:uid="{DFC318CD-640B-4E9D-9984-73F6B7DF2841}" name="Quà tặng kèm" dataDxfId="22" dataCellStyle="Tùy chỉnh tiền tệ"/>
    <tableColumn id="6" xr3:uid="{6F432AE4-44CD-4EB3-811E-196B6B142787}" name="Hình ảnh" dataDxfId="21" dataCellStyle="Tùy chỉnh tiền tệ"/>
    <tableColumn id="7" xr3:uid="{D9F829C4-C82C-4CAC-B262-C814B1032F30}" name="Thông tin sản phẩm" totalsRowFunction="count" dataDxfId="20" totalsRowDxfId="19" dataCellStyle="Thụt lề"/>
    <tableColumn id="14" xr3:uid="{6C64F726-36AB-4550-8ACE-2661C032A83E}" name="Ghi chú" dataDxfId="18" totalsRowDxfId="17"/>
    <tableColumn id="4" xr3:uid="{68BBE0E3-2796-4D3C-9969-327B90D988F4}" name="Column1" dataDxfId="16" totalsRowDxfId="15"/>
  </tableColumns>
  <tableStyleInfo showFirstColumn="0" showLastColumn="0" showRowStripes="1" showColumnStripes="0"/>
  <extLst>
    <ext xmlns:x14="http://schemas.microsoft.com/office/spreadsheetml/2009/9/main" uri="{504A1905-F514-4f6f-8877-14C23A59335A}">
      <x14:table altTextSummary="Nhập Mặt hàng, Loại cửa hàng, Danh mục, Số lượng, Đơn vị, Giá đơn vị và Chú thích vào bảng này. Tổng được tính toán tự động"/>
    </ext>
  </extLst>
</table>
</file>

<file path=xl/theme/theme1.xml><?xml version="1.0" encoding="utf-8"?>
<a:theme xmlns:a="http://schemas.openxmlformats.org/drawingml/2006/main" name="Office Theme">
  <a:themeElements>
    <a:clrScheme name="151">
      <a:dk1>
        <a:sysClr val="windowText" lastClr="000000"/>
      </a:dk1>
      <a:lt1>
        <a:sysClr val="window" lastClr="FFFFFF"/>
      </a:lt1>
      <a:dk2>
        <a:srgbClr val="554527"/>
      </a:dk2>
      <a:lt2>
        <a:srgbClr val="FAF8F4"/>
      </a:lt2>
      <a:accent1>
        <a:srgbClr val="F4B224"/>
      </a:accent1>
      <a:accent2>
        <a:srgbClr val="F4900B"/>
      </a:accent2>
      <a:accent3>
        <a:srgbClr val="E66B10"/>
      </a:accent3>
      <a:accent4>
        <a:srgbClr val="D64C16"/>
      </a:accent4>
      <a:accent5>
        <a:srgbClr val="4E1747"/>
      </a:accent5>
      <a:accent6>
        <a:srgbClr val="09AA97"/>
      </a:accent6>
      <a:hlink>
        <a:srgbClr val="09AA97"/>
      </a:hlink>
      <a:folHlink>
        <a:srgbClr val="4E1747"/>
      </a:folHlink>
    </a:clrScheme>
    <a:fontScheme name="151">
      <a:majorFont>
        <a:latin typeface="Franklin Gothic Medium"/>
        <a:ea typeface=""/>
        <a:cs typeface=""/>
      </a:majorFont>
      <a:minorFont>
        <a:latin typeface="Euphemia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194C3-2579-424A-AC85-B3A6338A7B9A}">
  <sheetPr>
    <tabColor theme="4"/>
  </sheetPr>
  <dimension ref="A1:N67"/>
  <sheetViews>
    <sheetView showGridLines="0" tabSelected="1" zoomScale="82" zoomScaleNormal="82" workbookViewId="0">
      <selection activeCell="K7" sqref="K7"/>
    </sheetView>
  </sheetViews>
  <sheetFormatPr defaultColWidth="8.81640625" defaultRowHeight="17" x14ac:dyDescent="0.35"/>
  <cols>
    <col min="1" max="1" width="1.54296875" style="12" customWidth="1"/>
    <col min="2" max="2" width="9.54296875" style="12" customWidth="1"/>
    <col min="3" max="3" width="16.1796875" style="12" customWidth="1"/>
    <col min="4" max="4" width="30.81640625" style="14" customWidth="1"/>
    <col min="5" max="5" width="12.453125" style="12" customWidth="1"/>
    <col min="6" max="6" width="16.453125" style="12" customWidth="1"/>
    <col min="7" max="7" width="12.453125" style="36" customWidth="1"/>
    <col min="8" max="8" width="19.81640625" style="39" customWidth="1"/>
    <col min="9" max="9" width="29.7265625" style="46" customWidth="1"/>
    <col min="10" max="10" width="55.81640625" style="14" customWidth="1"/>
    <col min="11" max="11" width="28.54296875" style="66" customWidth="1"/>
    <col min="12" max="12" width="6.36328125" style="46" customWidth="1"/>
    <col min="13" max="13" width="15" style="28" customWidth="1"/>
    <col min="14" max="16384" width="8.81640625" style="13"/>
  </cols>
  <sheetData>
    <row r="1" spans="1:14" s="26" customFormat="1" ht="5.5" customHeight="1" x14ac:dyDescent="0.35">
      <c r="A1" s="51"/>
      <c r="B1" s="51"/>
      <c r="C1" s="51"/>
      <c r="D1" s="51"/>
      <c r="E1" s="51"/>
      <c r="F1" s="51"/>
      <c r="G1" s="51"/>
      <c r="H1" s="51"/>
      <c r="I1" s="51"/>
      <c r="J1" s="51"/>
      <c r="K1" s="57"/>
      <c r="L1" s="51"/>
      <c r="M1" s="77" t="e">
        <f>'tính toán'!M9</f>
        <v>#REF!</v>
      </c>
      <c r="N1" s="25"/>
    </row>
    <row r="2" spans="1:14" s="9" customFormat="1" ht="51" customHeight="1" x14ac:dyDescent="0.35">
      <c r="A2" s="24"/>
      <c r="B2" s="78" t="s">
        <v>0</v>
      </c>
      <c r="C2" s="79"/>
      <c r="D2" s="79"/>
      <c r="E2" s="79"/>
      <c r="F2" s="79"/>
      <c r="G2" s="79"/>
      <c r="H2" s="79"/>
      <c r="I2" s="79"/>
      <c r="J2" s="79"/>
      <c r="K2" s="80"/>
      <c r="L2" s="55"/>
      <c r="M2" s="77"/>
    </row>
    <row r="3" spans="1:14" s="8" customFormat="1" ht="46" customHeight="1" x14ac:dyDescent="0.35">
      <c r="A3" s="6"/>
      <c r="B3" s="15" t="s">
        <v>1</v>
      </c>
      <c r="C3" s="16" t="s">
        <v>2</v>
      </c>
      <c r="D3" s="16" t="s">
        <v>3</v>
      </c>
      <c r="E3" s="16" t="s">
        <v>4</v>
      </c>
      <c r="F3" s="16" t="s">
        <v>236</v>
      </c>
      <c r="G3" s="33" t="s">
        <v>5</v>
      </c>
      <c r="H3" s="33" t="s">
        <v>6</v>
      </c>
      <c r="I3" s="40" t="s">
        <v>7</v>
      </c>
      <c r="J3" s="17" t="s">
        <v>8</v>
      </c>
      <c r="K3" s="52" t="s">
        <v>9</v>
      </c>
      <c r="L3" s="52" t="s">
        <v>247</v>
      </c>
      <c r="M3" s="7" t="e">
        <f>'tính toán'!L9</f>
        <v>#REF!</v>
      </c>
    </row>
    <row r="4" spans="1:14" ht="121.5" customHeight="1" x14ac:dyDescent="0.35">
      <c r="B4" s="22" t="s">
        <v>10</v>
      </c>
      <c r="C4" s="59" t="s">
        <v>11</v>
      </c>
      <c r="D4" s="48" t="s">
        <v>12</v>
      </c>
      <c r="E4" s="23">
        <v>9090</v>
      </c>
      <c r="F4" s="27">
        <v>3390</v>
      </c>
      <c r="G4" s="34" t="s">
        <v>56</v>
      </c>
      <c r="H4" s="37"/>
      <c r="I4" s="41"/>
      <c r="J4" s="30" t="s">
        <v>13</v>
      </c>
      <c r="K4" s="84" t="s">
        <v>254</v>
      </c>
      <c r="L4" s="56"/>
    </row>
    <row r="5" spans="1:14" ht="124.5" customHeight="1" x14ac:dyDescent="0.35">
      <c r="B5" s="22" t="s">
        <v>10</v>
      </c>
      <c r="C5" s="67" t="s">
        <v>54</v>
      </c>
      <c r="D5" s="48" t="s">
        <v>55</v>
      </c>
      <c r="E5" s="23">
        <v>9390</v>
      </c>
      <c r="F5" s="27">
        <v>3590</v>
      </c>
      <c r="G5" s="34" t="s">
        <v>238</v>
      </c>
      <c r="H5" s="37"/>
      <c r="I5" s="41"/>
      <c r="J5" s="30" t="s">
        <v>57</v>
      </c>
      <c r="K5" s="84" t="s">
        <v>254</v>
      </c>
      <c r="L5" s="56"/>
    </row>
    <row r="6" spans="1:14" ht="128" x14ac:dyDescent="0.35">
      <c r="B6" s="22" t="s">
        <v>14</v>
      </c>
      <c r="C6" s="59" t="s">
        <v>15</v>
      </c>
      <c r="D6" s="50" t="s">
        <v>16</v>
      </c>
      <c r="E6" s="23">
        <v>7990</v>
      </c>
      <c r="F6" s="27">
        <v>2990</v>
      </c>
      <c r="G6" s="34" t="s">
        <v>56</v>
      </c>
      <c r="H6" s="37" t="s">
        <v>250</v>
      </c>
      <c r="I6" s="41"/>
      <c r="J6" s="30" t="s">
        <v>17</v>
      </c>
      <c r="K6" s="56"/>
      <c r="L6" s="56"/>
    </row>
    <row r="7" spans="1:14" ht="117" customHeight="1" x14ac:dyDescent="0.35">
      <c r="B7" s="22" t="s">
        <v>18</v>
      </c>
      <c r="C7" s="67" t="s">
        <v>19</v>
      </c>
      <c r="D7" s="48" t="s">
        <v>20</v>
      </c>
      <c r="E7" s="23">
        <v>19590</v>
      </c>
      <c r="F7" s="27">
        <v>8890</v>
      </c>
      <c r="G7" s="34" t="s">
        <v>125</v>
      </c>
      <c r="H7" s="37" t="s">
        <v>250</v>
      </c>
      <c r="I7" s="41"/>
      <c r="J7" s="30" t="s">
        <v>22</v>
      </c>
      <c r="K7" s="56"/>
      <c r="L7" s="56"/>
    </row>
    <row r="8" spans="1:14" ht="115.5" customHeight="1" x14ac:dyDescent="0.35">
      <c r="B8" s="22" t="s">
        <v>18</v>
      </c>
      <c r="C8" s="67" t="s">
        <v>230</v>
      </c>
      <c r="D8" s="49" t="s">
        <v>231</v>
      </c>
      <c r="E8" s="23">
        <v>12290</v>
      </c>
      <c r="F8" s="27">
        <v>7190</v>
      </c>
      <c r="G8" s="34" t="s">
        <v>61</v>
      </c>
      <c r="H8" s="37" t="s">
        <v>250</v>
      </c>
      <c r="I8" s="45"/>
      <c r="J8" s="58" t="s">
        <v>232</v>
      </c>
      <c r="K8" s="56" t="s">
        <v>255</v>
      </c>
      <c r="L8" s="56"/>
    </row>
    <row r="9" spans="1:14" s="11" customFormat="1" ht="140.5" customHeight="1" x14ac:dyDescent="0.35">
      <c r="A9" s="10"/>
      <c r="B9" s="22" t="s">
        <v>29</v>
      </c>
      <c r="C9" s="67" t="s">
        <v>30</v>
      </c>
      <c r="D9" s="48" t="s">
        <v>31</v>
      </c>
      <c r="E9" s="23">
        <v>51290</v>
      </c>
      <c r="F9" s="27">
        <v>29890</v>
      </c>
      <c r="G9" s="34" t="s">
        <v>61</v>
      </c>
      <c r="H9" s="83" t="s">
        <v>251</v>
      </c>
      <c r="I9" s="45"/>
      <c r="J9" s="76" t="s">
        <v>33</v>
      </c>
      <c r="K9" s="56"/>
      <c r="L9" s="56"/>
      <c r="M9" s="81" t="e">
        <f>'tính toán'!L8</f>
        <v>#REF!</v>
      </c>
    </row>
    <row r="10" spans="1:14" s="11" customFormat="1" ht="120" x14ac:dyDescent="0.35">
      <c r="A10" s="10"/>
      <c r="B10" s="22" t="s">
        <v>23</v>
      </c>
      <c r="C10" s="67" t="s">
        <v>224</v>
      </c>
      <c r="D10" s="49" t="s">
        <v>225</v>
      </c>
      <c r="E10" s="23">
        <v>24390</v>
      </c>
      <c r="F10" s="27">
        <v>10790</v>
      </c>
      <c r="G10" s="34" t="s">
        <v>41</v>
      </c>
      <c r="H10" s="83" t="s">
        <v>251</v>
      </c>
      <c r="I10" s="45"/>
      <c r="J10" s="74" t="s">
        <v>226</v>
      </c>
      <c r="K10" s="56" t="s">
        <v>255</v>
      </c>
      <c r="L10" s="56"/>
      <c r="M10" s="81"/>
    </row>
    <row r="11" spans="1:14" s="11" customFormat="1" ht="171.65" customHeight="1" x14ac:dyDescent="0.35">
      <c r="A11" s="10"/>
      <c r="B11" s="22" t="s">
        <v>23</v>
      </c>
      <c r="C11" s="67" t="s">
        <v>212</v>
      </c>
      <c r="D11" s="49" t="s">
        <v>213</v>
      </c>
      <c r="E11" s="54">
        <v>28990</v>
      </c>
      <c r="F11" s="27">
        <v>13290</v>
      </c>
      <c r="G11" s="34" t="s">
        <v>118</v>
      </c>
      <c r="H11" s="83" t="s">
        <v>251</v>
      </c>
      <c r="I11" s="45"/>
      <c r="J11" s="58" t="s">
        <v>214</v>
      </c>
      <c r="K11" s="56"/>
      <c r="L11" s="56"/>
      <c r="M11" s="29"/>
    </row>
    <row r="12" spans="1:14" s="11" customFormat="1" ht="120" x14ac:dyDescent="0.35">
      <c r="A12" s="10"/>
      <c r="B12" s="22" t="s">
        <v>23</v>
      </c>
      <c r="C12" s="67" t="s">
        <v>215</v>
      </c>
      <c r="D12" s="49" t="s">
        <v>216</v>
      </c>
      <c r="E12" s="23">
        <v>35690</v>
      </c>
      <c r="F12" s="27">
        <v>21490</v>
      </c>
      <c r="G12" s="34" t="s">
        <v>246</v>
      </c>
      <c r="H12" s="83" t="s">
        <v>249</v>
      </c>
      <c r="I12" s="45"/>
      <c r="J12" s="74" t="s">
        <v>217</v>
      </c>
      <c r="K12" s="84" t="s">
        <v>254</v>
      </c>
      <c r="L12" s="56"/>
      <c r="M12" s="29" t="e">
        <f>'tính toán'!M7</f>
        <v>#REF!</v>
      </c>
    </row>
    <row r="13" spans="1:14" s="11" customFormat="1" ht="120" x14ac:dyDescent="0.35">
      <c r="A13" s="10"/>
      <c r="B13" s="22" t="s">
        <v>23</v>
      </c>
      <c r="C13" s="67" t="s">
        <v>221</v>
      </c>
      <c r="D13" s="49" t="s">
        <v>222</v>
      </c>
      <c r="E13" s="23">
        <v>55090</v>
      </c>
      <c r="F13" s="27">
        <v>26490</v>
      </c>
      <c r="G13" s="34" t="s">
        <v>78</v>
      </c>
      <c r="H13" s="83" t="s">
        <v>249</v>
      </c>
      <c r="I13" s="71"/>
      <c r="J13" s="73" t="s">
        <v>223</v>
      </c>
      <c r="K13" s="84" t="s">
        <v>254</v>
      </c>
      <c r="L13" s="56"/>
      <c r="M13" s="77" t="e">
        <f>'tính toán'!L7</f>
        <v>#REF!</v>
      </c>
    </row>
    <row r="14" spans="1:14" ht="120" x14ac:dyDescent="0.35">
      <c r="B14" s="22" t="s">
        <v>23</v>
      </c>
      <c r="C14" s="67" t="s">
        <v>218</v>
      </c>
      <c r="D14" s="49" t="s">
        <v>219</v>
      </c>
      <c r="E14" s="23">
        <v>57990</v>
      </c>
      <c r="F14" s="27">
        <v>26990</v>
      </c>
      <c r="G14" s="34" t="s">
        <v>82</v>
      </c>
      <c r="H14" s="83" t="s">
        <v>249</v>
      </c>
      <c r="I14" s="71"/>
      <c r="J14" s="58" t="s">
        <v>220</v>
      </c>
      <c r="K14" s="84" t="s">
        <v>254</v>
      </c>
      <c r="L14" s="56"/>
      <c r="M14" s="77"/>
    </row>
    <row r="15" spans="1:14" ht="118" customHeight="1" x14ac:dyDescent="0.35">
      <c r="B15" s="22" t="s">
        <v>23</v>
      </c>
      <c r="C15" s="67" t="s">
        <v>25</v>
      </c>
      <c r="D15" s="48" t="s">
        <v>26</v>
      </c>
      <c r="E15" s="54">
        <v>64690</v>
      </c>
      <c r="F15" s="27">
        <v>38290</v>
      </c>
      <c r="G15" s="34" t="s">
        <v>237</v>
      </c>
      <c r="H15" s="83" t="s">
        <v>251</v>
      </c>
      <c r="I15" s="41"/>
      <c r="J15" s="30" t="s">
        <v>28</v>
      </c>
      <c r="K15" s="56"/>
      <c r="L15" s="56"/>
    </row>
    <row r="16" spans="1:14" ht="120" x14ac:dyDescent="0.35">
      <c r="B16" s="22" t="s">
        <v>34</v>
      </c>
      <c r="C16" s="67" t="s">
        <v>43</v>
      </c>
      <c r="D16" s="48" t="s">
        <v>44</v>
      </c>
      <c r="E16" s="23">
        <v>13690</v>
      </c>
      <c r="F16" s="27">
        <v>6390</v>
      </c>
      <c r="G16" s="34" t="s">
        <v>37</v>
      </c>
      <c r="H16" s="37" t="s">
        <v>250</v>
      </c>
      <c r="I16" s="41"/>
      <c r="J16" s="30" t="s">
        <v>45</v>
      </c>
      <c r="K16" s="56"/>
      <c r="L16" s="56"/>
      <c r="M16" s="77" t="e">
        <f>'tính toán'!L3</f>
        <v>#REF!</v>
      </c>
    </row>
    <row r="17" spans="2:13" ht="137.5" customHeight="1" x14ac:dyDescent="0.35">
      <c r="B17" s="22" t="s">
        <v>34</v>
      </c>
      <c r="C17" s="67" t="s">
        <v>39</v>
      </c>
      <c r="D17" s="48" t="s">
        <v>40</v>
      </c>
      <c r="E17" s="23">
        <v>31190</v>
      </c>
      <c r="F17" s="27">
        <v>14290</v>
      </c>
      <c r="G17" s="34" t="s">
        <v>118</v>
      </c>
      <c r="H17" s="83" t="s">
        <v>251</v>
      </c>
      <c r="I17" s="41"/>
      <c r="J17" s="30" t="s">
        <v>42</v>
      </c>
      <c r="K17" s="56"/>
      <c r="L17" s="56"/>
      <c r="M17" s="77"/>
    </row>
    <row r="18" spans="2:13" ht="104" customHeight="1" x14ac:dyDescent="0.35">
      <c r="B18" s="22" t="s">
        <v>34</v>
      </c>
      <c r="C18" s="67" t="s">
        <v>35</v>
      </c>
      <c r="D18" s="48" t="s">
        <v>36</v>
      </c>
      <c r="E18" s="23">
        <v>36490</v>
      </c>
      <c r="F18" s="27">
        <v>17890</v>
      </c>
      <c r="G18" s="34" t="s">
        <v>78</v>
      </c>
      <c r="H18" s="83" t="s">
        <v>251</v>
      </c>
      <c r="I18" s="41"/>
      <c r="J18" s="30" t="s">
        <v>38</v>
      </c>
      <c r="K18" s="56"/>
      <c r="L18" s="56"/>
      <c r="M18" s="28" t="str">
        <f>'tính toán'!M4</f>
        <v>TỔNG TIỀN TẠP PHẨM</v>
      </c>
    </row>
    <row r="19" spans="2:13" ht="106.5" customHeight="1" x14ac:dyDescent="0.35">
      <c r="B19" s="22" t="s">
        <v>34</v>
      </c>
      <c r="C19" s="60" t="s">
        <v>46</v>
      </c>
      <c r="D19" s="48" t="s">
        <v>47</v>
      </c>
      <c r="E19" s="23">
        <v>19390</v>
      </c>
      <c r="F19" s="27">
        <v>10090</v>
      </c>
      <c r="G19" s="34" t="s">
        <v>129</v>
      </c>
      <c r="H19" s="83" t="s">
        <v>251</v>
      </c>
      <c r="I19" s="45"/>
      <c r="J19" s="30" t="s">
        <v>49</v>
      </c>
      <c r="K19" s="56"/>
      <c r="L19" s="56"/>
      <c r="M19" s="28" t="e">
        <f>Tổng_thực_phẩm</f>
        <v>#REF!</v>
      </c>
    </row>
    <row r="20" spans="2:13" ht="115" customHeight="1" x14ac:dyDescent="0.35">
      <c r="B20" s="22" t="s">
        <v>50</v>
      </c>
      <c r="C20" s="67" t="s">
        <v>51</v>
      </c>
      <c r="D20" s="48" t="s">
        <v>52</v>
      </c>
      <c r="E20" s="23">
        <v>31990</v>
      </c>
      <c r="F20" s="27">
        <v>14290</v>
      </c>
      <c r="G20" s="34" t="s">
        <v>125</v>
      </c>
      <c r="H20" s="83" t="s">
        <v>251</v>
      </c>
      <c r="I20" s="45"/>
      <c r="J20" s="53" t="s">
        <v>53</v>
      </c>
      <c r="K20" s="56"/>
      <c r="L20" s="56"/>
    </row>
    <row r="21" spans="2:13" ht="138" customHeight="1" x14ac:dyDescent="0.35">
      <c r="B21" s="22" t="s">
        <v>58</v>
      </c>
      <c r="C21" s="67" t="s">
        <v>59</v>
      </c>
      <c r="D21" s="49" t="s">
        <v>60</v>
      </c>
      <c r="E21" s="23">
        <v>36690</v>
      </c>
      <c r="F21" s="27">
        <v>22490</v>
      </c>
      <c r="G21" s="34" t="s">
        <v>169</v>
      </c>
      <c r="H21" s="83" t="s">
        <v>251</v>
      </c>
      <c r="I21" s="45"/>
      <c r="J21" s="32" t="s">
        <v>62</v>
      </c>
      <c r="K21" s="56"/>
      <c r="L21" s="56"/>
    </row>
    <row r="22" spans="2:13" ht="108.65" customHeight="1" x14ac:dyDescent="0.35">
      <c r="B22" s="20" t="s">
        <v>63</v>
      </c>
      <c r="C22" s="61" t="s">
        <v>64</v>
      </c>
      <c r="D22" s="21" t="s">
        <v>65</v>
      </c>
      <c r="E22" s="23">
        <v>3790</v>
      </c>
      <c r="F22" s="27">
        <v>1790</v>
      </c>
      <c r="G22" s="34" t="s">
        <v>125</v>
      </c>
      <c r="H22" s="37" t="s">
        <v>250</v>
      </c>
      <c r="I22" s="44"/>
      <c r="J22" s="19" t="s">
        <v>66</v>
      </c>
      <c r="K22" s="56"/>
      <c r="L22" s="56"/>
    </row>
    <row r="23" spans="2:13" ht="97.5" customHeight="1" x14ac:dyDescent="0.35">
      <c r="B23" s="20" t="s">
        <v>63</v>
      </c>
      <c r="C23" s="67" t="s">
        <v>67</v>
      </c>
      <c r="D23" s="48" t="s">
        <v>68</v>
      </c>
      <c r="E23" s="23">
        <v>4290</v>
      </c>
      <c r="F23" s="27">
        <v>1800</v>
      </c>
      <c r="G23" s="34" t="s">
        <v>143</v>
      </c>
      <c r="H23" s="37" t="s">
        <v>250</v>
      </c>
      <c r="I23" s="45"/>
      <c r="J23" s="53" t="s">
        <v>69</v>
      </c>
      <c r="K23" s="56" t="s">
        <v>255</v>
      </c>
      <c r="L23" s="56"/>
    </row>
    <row r="24" spans="2:13" ht="137.5" customHeight="1" x14ac:dyDescent="0.35">
      <c r="B24" s="20" t="s">
        <v>63</v>
      </c>
      <c r="C24" s="61" t="s">
        <v>80</v>
      </c>
      <c r="D24" s="21" t="s">
        <v>81</v>
      </c>
      <c r="E24" s="23">
        <v>7190</v>
      </c>
      <c r="F24" s="27">
        <v>3690</v>
      </c>
      <c r="G24" s="34" t="s">
        <v>24</v>
      </c>
      <c r="H24" s="37" t="s">
        <v>250</v>
      </c>
      <c r="I24" s="45"/>
      <c r="J24" s="53" t="s">
        <v>83</v>
      </c>
      <c r="K24" s="56" t="s">
        <v>255</v>
      </c>
      <c r="L24" s="56"/>
      <c r="M24" s="7"/>
    </row>
    <row r="25" spans="2:13" ht="110" customHeight="1" x14ac:dyDescent="0.35">
      <c r="B25" s="20" t="s">
        <v>63</v>
      </c>
      <c r="C25" s="61" t="s">
        <v>84</v>
      </c>
      <c r="D25" s="21" t="s">
        <v>85</v>
      </c>
      <c r="E25" s="23">
        <v>7490</v>
      </c>
      <c r="F25" s="27">
        <v>3990</v>
      </c>
      <c r="G25" s="34" t="s">
        <v>89</v>
      </c>
      <c r="H25" s="37" t="s">
        <v>250</v>
      </c>
      <c r="I25" s="44"/>
      <c r="J25" s="19" t="s">
        <v>86</v>
      </c>
      <c r="K25" s="56"/>
      <c r="L25" s="56"/>
    </row>
    <row r="26" spans="2:13" ht="100.5" customHeight="1" x14ac:dyDescent="0.35">
      <c r="B26" s="20" t="s">
        <v>63</v>
      </c>
      <c r="C26" s="61" t="s">
        <v>87</v>
      </c>
      <c r="D26" s="21" t="s">
        <v>88</v>
      </c>
      <c r="E26" s="23">
        <v>6390</v>
      </c>
      <c r="F26" s="27">
        <v>3590</v>
      </c>
      <c r="G26" s="34" t="s">
        <v>27</v>
      </c>
      <c r="H26" s="38"/>
      <c r="I26" s="44"/>
      <c r="J26" s="19" t="s">
        <v>90</v>
      </c>
      <c r="K26" s="84" t="s">
        <v>254</v>
      </c>
      <c r="L26" s="56"/>
    </row>
    <row r="27" spans="2:13" ht="100.5" customHeight="1" x14ac:dyDescent="0.35">
      <c r="B27" s="20" t="s">
        <v>63</v>
      </c>
      <c r="C27" s="61" t="s">
        <v>76</v>
      </c>
      <c r="D27" s="21" t="s">
        <v>77</v>
      </c>
      <c r="E27" s="23">
        <v>7490</v>
      </c>
      <c r="F27" s="27">
        <v>3790</v>
      </c>
      <c r="G27" s="34" t="s">
        <v>24</v>
      </c>
      <c r="H27" s="37" t="s">
        <v>250</v>
      </c>
      <c r="I27" s="44"/>
      <c r="J27" s="19" t="s">
        <v>79</v>
      </c>
      <c r="K27" s="56"/>
      <c r="L27" s="56"/>
    </row>
    <row r="28" spans="2:13" ht="122" customHeight="1" x14ac:dyDescent="0.35">
      <c r="B28" s="20" t="s">
        <v>63</v>
      </c>
      <c r="C28" s="61" t="s">
        <v>73</v>
      </c>
      <c r="D28" s="21" t="s">
        <v>74</v>
      </c>
      <c r="E28" s="23">
        <v>7190</v>
      </c>
      <c r="F28" s="27">
        <v>4090</v>
      </c>
      <c r="G28" s="34" t="s">
        <v>171</v>
      </c>
      <c r="H28" s="37" t="s">
        <v>250</v>
      </c>
      <c r="I28" s="44"/>
      <c r="J28" s="19" t="s">
        <v>75</v>
      </c>
      <c r="K28" s="56"/>
      <c r="L28" s="56"/>
    </row>
    <row r="29" spans="2:13" ht="125" customHeight="1" x14ac:dyDescent="0.35">
      <c r="B29" s="20" t="s">
        <v>63</v>
      </c>
      <c r="C29" s="61" t="s">
        <v>70</v>
      </c>
      <c r="D29" s="21" t="s">
        <v>71</v>
      </c>
      <c r="E29" s="23">
        <v>12890</v>
      </c>
      <c r="F29" s="27">
        <v>6290</v>
      </c>
      <c r="G29" s="34" t="s">
        <v>78</v>
      </c>
      <c r="H29" s="37" t="s">
        <v>250</v>
      </c>
      <c r="I29" s="44"/>
      <c r="J29" s="19" t="s">
        <v>72</v>
      </c>
      <c r="K29" s="56"/>
      <c r="L29" s="56"/>
    </row>
    <row r="30" spans="2:13" ht="96.65" customHeight="1" x14ac:dyDescent="0.35">
      <c r="B30" s="22" t="s">
        <v>91</v>
      </c>
      <c r="C30" s="67" t="s">
        <v>123</v>
      </c>
      <c r="D30" s="48" t="s">
        <v>124</v>
      </c>
      <c r="E30" s="23">
        <v>10390</v>
      </c>
      <c r="F30" s="27">
        <v>4890</v>
      </c>
      <c r="G30" s="34" t="s">
        <v>37</v>
      </c>
      <c r="H30" s="37" t="s">
        <v>250</v>
      </c>
      <c r="I30" s="41"/>
      <c r="J30" s="30" t="s">
        <v>126</v>
      </c>
      <c r="K30" s="56"/>
      <c r="L30" s="56"/>
    </row>
    <row r="31" spans="2:13" ht="124.5" customHeight="1" x14ac:dyDescent="0.35">
      <c r="B31" s="22" t="s">
        <v>91</v>
      </c>
      <c r="C31" s="67" t="s">
        <v>120</v>
      </c>
      <c r="D31" s="48" t="s">
        <v>121</v>
      </c>
      <c r="E31" s="54">
        <v>13090</v>
      </c>
      <c r="F31" s="27">
        <v>4890</v>
      </c>
      <c r="G31" s="34" t="s">
        <v>56</v>
      </c>
      <c r="H31" s="37" t="s">
        <v>250</v>
      </c>
      <c r="I31" s="41"/>
      <c r="J31" s="30" t="s">
        <v>122</v>
      </c>
      <c r="K31" s="56"/>
      <c r="L31" s="56"/>
    </row>
    <row r="32" spans="2:13" ht="108.65" customHeight="1" x14ac:dyDescent="0.35">
      <c r="B32" s="22" t="s">
        <v>91</v>
      </c>
      <c r="C32" s="67" t="s">
        <v>116</v>
      </c>
      <c r="D32" s="48" t="s">
        <v>117</v>
      </c>
      <c r="E32" s="23">
        <v>20590</v>
      </c>
      <c r="F32" s="27">
        <v>9990</v>
      </c>
      <c r="G32" s="34" t="s">
        <v>78</v>
      </c>
      <c r="H32" s="37" t="s">
        <v>250</v>
      </c>
      <c r="I32" s="41"/>
      <c r="J32" s="30" t="s">
        <v>119</v>
      </c>
      <c r="K32" s="56"/>
      <c r="L32" s="56"/>
    </row>
    <row r="33" spans="2:12" ht="144" x14ac:dyDescent="0.35">
      <c r="B33" s="22" t="s">
        <v>91</v>
      </c>
      <c r="C33" s="67" t="s">
        <v>131</v>
      </c>
      <c r="D33" s="48" t="s">
        <v>132</v>
      </c>
      <c r="E33" s="23">
        <v>30290</v>
      </c>
      <c r="F33" s="27">
        <v>13990</v>
      </c>
      <c r="G33" s="34" t="s">
        <v>118</v>
      </c>
      <c r="H33" s="83" t="s">
        <v>251</v>
      </c>
      <c r="I33" s="45"/>
      <c r="J33" s="30" t="s">
        <v>133</v>
      </c>
      <c r="K33" s="56"/>
      <c r="L33" s="56"/>
    </row>
    <row r="34" spans="2:12" ht="117.65" customHeight="1" x14ac:dyDescent="0.35">
      <c r="B34" s="22" t="s">
        <v>91</v>
      </c>
      <c r="C34" s="67" t="s">
        <v>113</v>
      </c>
      <c r="D34" s="48" t="s">
        <v>114</v>
      </c>
      <c r="E34" s="23">
        <v>33990</v>
      </c>
      <c r="F34" s="27">
        <v>15690</v>
      </c>
      <c r="G34" s="34" t="s">
        <v>37</v>
      </c>
      <c r="H34" s="83" t="s">
        <v>251</v>
      </c>
      <c r="I34" s="41"/>
      <c r="J34" s="30" t="s">
        <v>115</v>
      </c>
      <c r="K34" s="56"/>
      <c r="L34" s="56"/>
    </row>
    <row r="35" spans="2:12" ht="100.5" customHeight="1" x14ac:dyDescent="0.35">
      <c r="B35" s="22" t="s">
        <v>91</v>
      </c>
      <c r="C35" s="67" t="s">
        <v>227</v>
      </c>
      <c r="D35" s="49" t="s">
        <v>228</v>
      </c>
      <c r="E35" s="23">
        <v>10290</v>
      </c>
      <c r="F35" s="27">
        <v>4790</v>
      </c>
      <c r="G35" s="34" t="s">
        <v>118</v>
      </c>
      <c r="H35" s="37" t="s">
        <v>250</v>
      </c>
      <c r="I35" s="45"/>
      <c r="J35" s="58" t="s">
        <v>229</v>
      </c>
      <c r="K35" s="56" t="s">
        <v>255</v>
      </c>
      <c r="L35" s="56"/>
    </row>
    <row r="36" spans="2:12" ht="129.65" customHeight="1" x14ac:dyDescent="0.35">
      <c r="B36" s="22" t="s">
        <v>91</v>
      </c>
      <c r="C36" s="67" t="s">
        <v>110</v>
      </c>
      <c r="D36" s="48" t="s">
        <v>111</v>
      </c>
      <c r="E36" s="23">
        <v>12890</v>
      </c>
      <c r="F36" s="27">
        <v>7490</v>
      </c>
      <c r="G36" s="34" t="s">
        <v>171</v>
      </c>
      <c r="H36" s="37" t="s">
        <v>250</v>
      </c>
      <c r="I36" s="45"/>
      <c r="J36" s="53" t="s">
        <v>112</v>
      </c>
      <c r="K36" s="56"/>
      <c r="L36" s="56"/>
    </row>
    <row r="37" spans="2:12" ht="137.5" customHeight="1" x14ac:dyDescent="0.35">
      <c r="B37" s="22" t="s">
        <v>91</v>
      </c>
      <c r="C37" s="67" t="s">
        <v>134</v>
      </c>
      <c r="D37" s="48" t="s">
        <v>135</v>
      </c>
      <c r="E37" s="23">
        <v>16590</v>
      </c>
      <c r="F37" s="27">
        <v>8290</v>
      </c>
      <c r="G37" s="34" t="s">
        <v>48</v>
      </c>
      <c r="H37" s="37" t="s">
        <v>250</v>
      </c>
      <c r="I37" s="45"/>
      <c r="J37" s="30" t="s">
        <v>136</v>
      </c>
      <c r="K37" s="56"/>
      <c r="L37" s="56"/>
    </row>
    <row r="38" spans="2:12" ht="119.5" customHeight="1" x14ac:dyDescent="0.35">
      <c r="B38" s="22" t="s">
        <v>91</v>
      </c>
      <c r="C38" s="67" t="s">
        <v>104</v>
      </c>
      <c r="D38" s="48" t="s">
        <v>105</v>
      </c>
      <c r="E38" s="23">
        <v>19290</v>
      </c>
      <c r="F38" s="27">
        <v>11390</v>
      </c>
      <c r="G38" s="34" t="s">
        <v>237</v>
      </c>
      <c r="H38" s="83" t="s">
        <v>251</v>
      </c>
      <c r="I38" s="41"/>
      <c r="J38" s="30" t="s">
        <v>106</v>
      </c>
      <c r="K38" s="56"/>
      <c r="L38" s="56"/>
    </row>
    <row r="39" spans="2:12" ht="118.5" customHeight="1" x14ac:dyDescent="0.35">
      <c r="B39" s="22" t="s">
        <v>91</v>
      </c>
      <c r="C39" s="67" t="s">
        <v>127</v>
      </c>
      <c r="D39" s="48" t="s">
        <v>128</v>
      </c>
      <c r="E39" s="23">
        <v>44490</v>
      </c>
      <c r="F39" s="27">
        <v>24600</v>
      </c>
      <c r="G39" s="34" t="s">
        <v>32</v>
      </c>
      <c r="H39" s="83" t="s">
        <v>251</v>
      </c>
      <c r="I39" s="41"/>
      <c r="J39" s="30" t="s">
        <v>130</v>
      </c>
      <c r="K39" s="56"/>
      <c r="L39" s="56"/>
    </row>
    <row r="40" spans="2:12" ht="126" customHeight="1" x14ac:dyDescent="0.35">
      <c r="B40" s="22" t="s">
        <v>91</v>
      </c>
      <c r="C40" s="67" t="s">
        <v>92</v>
      </c>
      <c r="D40" s="48" t="s">
        <v>93</v>
      </c>
      <c r="E40" s="23">
        <v>55890</v>
      </c>
      <c r="F40" s="27">
        <v>29090</v>
      </c>
      <c r="G40" s="34" t="s">
        <v>129</v>
      </c>
      <c r="H40" s="83" t="s">
        <v>251</v>
      </c>
      <c r="I40" s="41"/>
      <c r="J40" s="30" t="s">
        <v>94</v>
      </c>
      <c r="K40" s="56"/>
      <c r="L40" s="56"/>
    </row>
    <row r="41" spans="2:12" ht="126.65" customHeight="1" x14ac:dyDescent="0.35">
      <c r="B41" s="22" t="s">
        <v>91</v>
      </c>
      <c r="C41" s="67" t="s">
        <v>98</v>
      </c>
      <c r="D41" s="48" t="s">
        <v>99</v>
      </c>
      <c r="E41" s="23">
        <v>32890</v>
      </c>
      <c r="F41" s="27">
        <v>18900</v>
      </c>
      <c r="G41" s="34" t="s">
        <v>171</v>
      </c>
      <c r="H41" s="83" t="s">
        <v>251</v>
      </c>
      <c r="I41" s="41"/>
      <c r="J41" s="30" t="s">
        <v>100</v>
      </c>
      <c r="K41" s="56"/>
      <c r="L41" s="56"/>
    </row>
    <row r="42" spans="2:12" ht="120" customHeight="1" x14ac:dyDescent="0.35">
      <c r="B42" s="22" t="s">
        <v>91</v>
      </c>
      <c r="C42" s="67" t="s">
        <v>95</v>
      </c>
      <c r="D42" s="48" t="s">
        <v>96</v>
      </c>
      <c r="E42" s="23">
        <v>33590</v>
      </c>
      <c r="F42" s="27">
        <v>18900</v>
      </c>
      <c r="G42" s="34" t="s">
        <v>27</v>
      </c>
      <c r="H42" s="83" t="s">
        <v>251</v>
      </c>
      <c r="I42" s="41"/>
      <c r="J42" s="30" t="s">
        <v>97</v>
      </c>
      <c r="K42" s="56"/>
      <c r="L42" s="56"/>
    </row>
    <row r="43" spans="2:12" ht="95.5" customHeight="1" x14ac:dyDescent="0.35">
      <c r="B43" s="22" t="s">
        <v>91</v>
      </c>
      <c r="C43" s="67" t="s">
        <v>107</v>
      </c>
      <c r="D43" s="48" t="s">
        <v>108</v>
      </c>
      <c r="E43" s="23">
        <v>24890</v>
      </c>
      <c r="F43" s="27">
        <v>11190</v>
      </c>
      <c r="G43" s="34" t="s">
        <v>125</v>
      </c>
      <c r="H43" s="83" t="s">
        <v>251</v>
      </c>
      <c r="I43" s="41"/>
      <c r="J43" s="30" t="s">
        <v>109</v>
      </c>
      <c r="K43" s="56"/>
      <c r="L43" s="56"/>
    </row>
    <row r="44" spans="2:12" ht="92" customHeight="1" x14ac:dyDescent="0.35">
      <c r="B44" s="22" t="s">
        <v>91</v>
      </c>
      <c r="C44" s="67" t="s">
        <v>101</v>
      </c>
      <c r="D44" s="48" t="s">
        <v>102</v>
      </c>
      <c r="E44" s="23">
        <v>31590</v>
      </c>
      <c r="F44" s="27">
        <v>16890</v>
      </c>
      <c r="G44" s="34" t="s">
        <v>89</v>
      </c>
      <c r="H44" s="83" t="s">
        <v>251</v>
      </c>
      <c r="I44" s="41"/>
      <c r="J44" s="30" t="s">
        <v>103</v>
      </c>
      <c r="K44" s="56"/>
      <c r="L44" s="56"/>
    </row>
    <row r="45" spans="2:12" ht="139" customHeight="1" x14ac:dyDescent="0.35">
      <c r="B45" s="18" t="s">
        <v>137</v>
      </c>
      <c r="C45" s="61" t="s">
        <v>145</v>
      </c>
      <c r="D45" s="21" t="s">
        <v>146</v>
      </c>
      <c r="E45" s="23">
        <v>21290</v>
      </c>
      <c r="F45" s="27">
        <v>10490</v>
      </c>
      <c r="G45" s="34" t="s">
        <v>48</v>
      </c>
      <c r="H45" s="83" t="s">
        <v>252</v>
      </c>
      <c r="I45" s="43"/>
      <c r="J45" s="19" t="s">
        <v>147</v>
      </c>
      <c r="K45" s="56"/>
      <c r="L45" s="56"/>
    </row>
    <row r="46" spans="2:12" ht="133.5" customHeight="1" x14ac:dyDescent="0.35">
      <c r="B46" s="18" t="s">
        <v>137</v>
      </c>
      <c r="C46" s="61" t="s">
        <v>151</v>
      </c>
      <c r="D46" s="21" t="s">
        <v>152</v>
      </c>
      <c r="E46" s="23">
        <v>37190</v>
      </c>
      <c r="F46" s="27">
        <v>15290</v>
      </c>
      <c r="G46" s="34" t="s">
        <v>21</v>
      </c>
      <c r="H46" s="83" t="s">
        <v>249</v>
      </c>
      <c r="I46" s="43"/>
      <c r="J46" s="19" t="s">
        <v>153</v>
      </c>
      <c r="K46" s="84" t="s">
        <v>254</v>
      </c>
      <c r="L46" s="56"/>
    </row>
    <row r="47" spans="2:12" ht="131.15" customHeight="1" x14ac:dyDescent="0.35">
      <c r="B47" s="18" t="s">
        <v>137</v>
      </c>
      <c r="C47" s="61" t="s">
        <v>148</v>
      </c>
      <c r="D47" s="21" t="s">
        <v>149</v>
      </c>
      <c r="E47" s="23">
        <v>39690</v>
      </c>
      <c r="F47" s="27">
        <v>16590</v>
      </c>
      <c r="G47" s="34" t="s">
        <v>21</v>
      </c>
      <c r="H47" s="83" t="s">
        <v>249</v>
      </c>
      <c r="I47" s="43"/>
      <c r="J47" s="19" t="s">
        <v>150</v>
      </c>
      <c r="K47" s="84" t="s">
        <v>254</v>
      </c>
      <c r="L47" s="56"/>
    </row>
    <row r="48" spans="2:12" ht="136" x14ac:dyDescent="0.35">
      <c r="B48" s="18" t="s">
        <v>137</v>
      </c>
      <c r="C48" s="61" t="s">
        <v>154</v>
      </c>
      <c r="D48" s="21" t="s">
        <v>155</v>
      </c>
      <c r="E48" s="23">
        <v>26190</v>
      </c>
      <c r="F48" s="27">
        <v>10490</v>
      </c>
      <c r="G48" s="34" t="s">
        <v>143</v>
      </c>
      <c r="H48" s="83" t="s">
        <v>249</v>
      </c>
      <c r="I48" s="47"/>
      <c r="J48" s="19" t="s">
        <v>156</v>
      </c>
      <c r="K48" s="84" t="s">
        <v>254</v>
      </c>
      <c r="L48" s="56"/>
    </row>
    <row r="49" spans="2:12" ht="129" customHeight="1" x14ac:dyDescent="0.35">
      <c r="B49" s="22" t="s">
        <v>137</v>
      </c>
      <c r="C49" s="67" t="s">
        <v>163</v>
      </c>
      <c r="D49" s="49" t="s">
        <v>164</v>
      </c>
      <c r="E49" s="23">
        <v>28690</v>
      </c>
      <c r="F49" s="27">
        <v>14790</v>
      </c>
      <c r="G49" s="34" t="s">
        <v>240</v>
      </c>
      <c r="H49" s="83" t="s">
        <v>253</v>
      </c>
      <c r="I49" s="41"/>
      <c r="J49" s="30" t="s">
        <v>165</v>
      </c>
      <c r="K49" s="56"/>
      <c r="L49" s="56"/>
    </row>
    <row r="50" spans="2:12" ht="130.5" customHeight="1" x14ac:dyDescent="0.35">
      <c r="B50" s="22" t="s">
        <v>137</v>
      </c>
      <c r="C50" s="67" t="s">
        <v>160</v>
      </c>
      <c r="D50" s="48" t="s">
        <v>161</v>
      </c>
      <c r="E50" s="23">
        <v>47570</v>
      </c>
      <c r="F50" s="27">
        <v>21090</v>
      </c>
      <c r="G50" s="34" t="s">
        <v>125</v>
      </c>
      <c r="H50" s="83" t="s">
        <v>253</v>
      </c>
      <c r="I50" s="45"/>
      <c r="J50" s="30" t="s">
        <v>162</v>
      </c>
      <c r="K50" s="56" t="s">
        <v>255</v>
      </c>
      <c r="L50" s="56"/>
    </row>
    <row r="51" spans="2:12" ht="133.5" customHeight="1" x14ac:dyDescent="0.35">
      <c r="B51" s="18" t="s">
        <v>137</v>
      </c>
      <c r="C51" s="61" t="s">
        <v>157</v>
      </c>
      <c r="D51" s="21" t="s">
        <v>158</v>
      </c>
      <c r="E51" s="23">
        <v>32990</v>
      </c>
      <c r="F51" s="27">
        <v>10790</v>
      </c>
      <c r="G51" s="34" t="s">
        <v>239</v>
      </c>
      <c r="H51" s="83" t="s">
        <v>253</v>
      </c>
      <c r="I51" s="45"/>
      <c r="J51" s="53" t="s">
        <v>159</v>
      </c>
      <c r="K51" s="56"/>
      <c r="L51" s="56"/>
    </row>
    <row r="52" spans="2:12" ht="120" x14ac:dyDescent="0.35">
      <c r="B52" s="22" t="s">
        <v>137</v>
      </c>
      <c r="C52" s="67" t="s">
        <v>141</v>
      </c>
      <c r="D52" s="49" t="s">
        <v>142</v>
      </c>
      <c r="E52" s="23">
        <v>25090</v>
      </c>
      <c r="F52" s="27">
        <v>10990</v>
      </c>
      <c r="G52" s="34" t="s">
        <v>41</v>
      </c>
      <c r="H52" s="83" t="s">
        <v>252</v>
      </c>
      <c r="I52" s="41"/>
      <c r="J52" s="30" t="s">
        <v>144</v>
      </c>
      <c r="K52" s="56"/>
      <c r="L52" s="56"/>
    </row>
    <row r="53" spans="2:12" ht="120" x14ac:dyDescent="0.35">
      <c r="B53" s="22" t="s">
        <v>137</v>
      </c>
      <c r="C53" s="67" t="s">
        <v>138</v>
      </c>
      <c r="D53" s="49" t="s">
        <v>139</v>
      </c>
      <c r="E53" s="23">
        <v>21190</v>
      </c>
      <c r="F53" s="27">
        <v>9990</v>
      </c>
      <c r="G53" s="34" t="s">
        <v>82</v>
      </c>
      <c r="H53" s="83" t="s">
        <v>252</v>
      </c>
      <c r="I53" s="41"/>
      <c r="J53" s="30" t="s">
        <v>140</v>
      </c>
      <c r="K53" s="56"/>
      <c r="L53" s="56"/>
    </row>
    <row r="54" spans="2:12" ht="128" x14ac:dyDescent="0.35">
      <c r="B54" s="22" t="s">
        <v>166</v>
      </c>
      <c r="C54" s="67" t="s">
        <v>167</v>
      </c>
      <c r="D54" s="48" t="s">
        <v>168</v>
      </c>
      <c r="E54" s="23">
        <v>18290</v>
      </c>
      <c r="F54" s="27">
        <v>11790</v>
      </c>
      <c r="G54" s="34" t="s">
        <v>241</v>
      </c>
      <c r="H54" s="82" t="s">
        <v>248</v>
      </c>
      <c r="I54" s="45"/>
      <c r="J54" s="30" t="s">
        <v>170</v>
      </c>
      <c r="K54" s="56"/>
      <c r="L54" s="56"/>
    </row>
    <row r="55" spans="2:12" ht="133" customHeight="1" x14ac:dyDescent="0.35">
      <c r="B55" s="20" t="s">
        <v>14</v>
      </c>
      <c r="C55" s="61" t="s">
        <v>181</v>
      </c>
      <c r="D55" s="21" t="s">
        <v>182</v>
      </c>
      <c r="E55" s="23">
        <v>3390</v>
      </c>
      <c r="F55" s="27">
        <v>1390</v>
      </c>
      <c r="G55" s="34" t="s">
        <v>238</v>
      </c>
      <c r="H55" s="37" t="s">
        <v>250</v>
      </c>
      <c r="I55" s="44"/>
      <c r="J55" s="19" t="s">
        <v>183</v>
      </c>
      <c r="K55" s="56"/>
      <c r="L55" s="56"/>
    </row>
    <row r="56" spans="2:12" ht="141" customHeight="1" x14ac:dyDescent="0.35">
      <c r="B56" s="20" t="s">
        <v>14</v>
      </c>
      <c r="C56" s="61" t="s">
        <v>178</v>
      </c>
      <c r="D56" s="21" t="s">
        <v>179</v>
      </c>
      <c r="E56" s="23">
        <v>5090</v>
      </c>
      <c r="F56" s="27">
        <v>2590</v>
      </c>
      <c r="G56" s="34" t="s">
        <v>24</v>
      </c>
      <c r="H56" s="37" t="s">
        <v>250</v>
      </c>
      <c r="I56" s="44"/>
      <c r="J56" s="19" t="s">
        <v>180</v>
      </c>
      <c r="K56" s="56"/>
      <c r="L56" s="56"/>
    </row>
    <row r="57" spans="2:12" ht="119.25" customHeight="1" x14ac:dyDescent="0.35">
      <c r="B57" s="20" t="s">
        <v>14</v>
      </c>
      <c r="C57" s="61" t="s">
        <v>184</v>
      </c>
      <c r="D57" s="21" t="s">
        <v>185</v>
      </c>
      <c r="E57" s="23">
        <v>1690</v>
      </c>
      <c r="F57" s="27">
        <v>990</v>
      </c>
      <c r="G57" s="68" t="s">
        <v>27</v>
      </c>
      <c r="H57" s="37" t="s">
        <v>250</v>
      </c>
      <c r="I57" s="44"/>
      <c r="J57" s="19" t="s">
        <v>186</v>
      </c>
      <c r="K57" s="56" t="s">
        <v>255</v>
      </c>
      <c r="L57" s="56"/>
    </row>
    <row r="58" spans="2:12" ht="120" x14ac:dyDescent="0.35">
      <c r="B58" s="20" t="s">
        <v>14</v>
      </c>
      <c r="C58" s="69" t="s">
        <v>172</v>
      </c>
      <c r="D58" s="70" t="s">
        <v>173</v>
      </c>
      <c r="E58" s="23">
        <v>3090</v>
      </c>
      <c r="F58" s="27">
        <v>1690</v>
      </c>
      <c r="G58" s="34" t="s">
        <v>129</v>
      </c>
      <c r="H58" s="37" t="s">
        <v>250</v>
      </c>
      <c r="I58" s="72"/>
      <c r="J58" s="75" t="s">
        <v>174</v>
      </c>
      <c r="K58" s="56"/>
      <c r="L58" s="56"/>
    </row>
    <row r="59" spans="2:12" ht="143.15" customHeight="1" x14ac:dyDescent="0.35">
      <c r="B59" s="20" t="s">
        <v>14</v>
      </c>
      <c r="C59" s="61" t="s">
        <v>175</v>
      </c>
      <c r="D59" s="21" t="s">
        <v>176</v>
      </c>
      <c r="E59" s="23">
        <v>4590</v>
      </c>
      <c r="F59" s="27">
        <v>2190</v>
      </c>
      <c r="G59" s="34" t="s">
        <v>82</v>
      </c>
      <c r="H59" s="37" t="s">
        <v>250</v>
      </c>
      <c r="I59" s="44"/>
      <c r="J59" s="19" t="s">
        <v>177</v>
      </c>
      <c r="K59" s="56"/>
      <c r="L59" s="56"/>
    </row>
    <row r="60" spans="2:12" ht="129.65" customHeight="1" x14ac:dyDescent="0.35">
      <c r="B60" s="20" t="s">
        <v>14</v>
      </c>
      <c r="C60" s="67" t="s">
        <v>193</v>
      </c>
      <c r="D60" s="48" t="s">
        <v>194</v>
      </c>
      <c r="E60" s="23">
        <v>4890</v>
      </c>
      <c r="F60" s="27">
        <v>1890</v>
      </c>
      <c r="G60" s="34" t="s">
        <v>238</v>
      </c>
      <c r="H60" s="37" t="s">
        <v>250</v>
      </c>
      <c r="I60" s="41"/>
      <c r="J60" s="30" t="s">
        <v>195</v>
      </c>
      <c r="K60" s="56"/>
      <c r="L60" s="56"/>
    </row>
    <row r="61" spans="2:12" ht="127" customHeight="1" x14ac:dyDescent="0.35">
      <c r="B61" s="20" t="s">
        <v>14</v>
      </c>
      <c r="C61" s="60" t="s">
        <v>190</v>
      </c>
      <c r="D61" s="48" t="s">
        <v>191</v>
      </c>
      <c r="E61" s="54">
        <v>5990</v>
      </c>
      <c r="F61" s="27">
        <v>2590</v>
      </c>
      <c r="G61" s="34" t="s">
        <v>21</v>
      </c>
      <c r="H61" s="37" t="s">
        <v>250</v>
      </c>
      <c r="I61" s="41"/>
      <c r="J61" s="30" t="s">
        <v>192</v>
      </c>
      <c r="K61" s="56"/>
      <c r="L61" s="56"/>
    </row>
    <row r="62" spans="2:12" ht="130" customHeight="1" x14ac:dyDescent="0.35">
      <c r="B62" s="20" t="s">
        <v>14</v>
      </c>
      <c r="C62" s="60" t="s">
        <v>187</v>
      </c>
      <c r="D62" s="48" t="s">
        <v>188</v>
      </c>
      <c r="E62" s="54">
        <v>8890</v>
      </c>
      <c r="F62" s="27">
        <v>4190</v>
      </c>
      <c r="G62" s="34" t="s">
        <v>37</v>
      </c>
      <c r="H62" s="37" t="s">
        <v>250</v>
      </c>
      <c r="I62" s="41"/>
      <c r="J62" s="30" t="s">
        <v>189</v>
      </c>
      <c r="K62" s="56"/>
      <c r="L62" s="56"/>
    </row>
    <row r="63" spans="2:12" ht="124" customHeight="1" x14ac:dyDescent="0.35">
      <c r="B63" s="22" t="s">
        <v>196</v>
      </c>
      <c r="C63" s="60" t="s">
        <v>209</v>
      </c>
      <c r="D63" s="48" t="s">
        <v>210</v>
      </c>
      <c r="E63" s="54">
        <v>18590</v>
      </c>
      <c r="F63" s="27">
        <v>14790</v>
      </c>
      <c r="G63" s="34" t="s">
        <v>245</v>
      </c>
      <c r="H63" s="83" t="s">
        <v>251</v>
      </c>
      <c r="I63" s="41"/>
      <c r="J63" s="30" t="s">
        <v>211</v>
      </c>
      <c r="K63" s="56"/>
      <c r="L63" s="56"/>
    </row>
    <row r="64" spans="2:12" ht="136" customHeight="1" x14ac:dyDescent="0.35">
      <c r="B64" s="22" t="s">
        <v>196</v>
      </c>
      <c r="C64" s="62" t="s">
        <v>197</v>
      </c>
      <c r="D64" s="65" t="s">
        <v>198</v>
      </c>
      <c r="E64" s="64">
        <v>22090</v>
      </c>
      <c r="F64" s="27">
        <v>17990</v>
      </c>
      <c r="G64" s="35" t="s">
        <v>242</v>
      </c>
      <c r="H64" s="83" t="s">
        <v>251</v>
      </c>
      <c r="I64" s="42"/>
      <c r="J64" s="31" t="s">
        <v>199</v>
      </c>
      <c r="K64" s="56"/>
      <c r="L64" s="56"/>
    </row>
    <row r="65" spans="2:12" ht="135.65" customHeight="1" x14ac:dyDescent="0.35">
      <c r="B65" s="22" t="s">
        <v>196</v>
      </c>
      <c r="C65" s="60" t="s">
        <v>203</v>
      </c>
      <c r="D65" s="48" t="s">
        <v>204</v>
      </c>
      <c r="E65" s="54">
        <v>42290</v>
      </c>
      <c r="F65" s="27">
        <v>29090</v>
      </c>
      <c r="G65" s="34" t="s">
        <v>243</v>
      </c>
      <c r="H65" s="83" t="s">
        <v>251</v>
      </c>
      <c r="I65" s="41"/>
      <c r="J65" s="31" t="s">
        <v>205</v>
      </c>
      <c r="K65" s="56"/>
      <c r="L65" s="56"/>
    </row>
    <row r="66" spans="2:12" ht="145" customHeight="1" x14ac:dyDescent="0.35">
      <c r="B66" s="22" t="s">
        <v>196</v>
      </c>
      <c r="C66" s="60" t="s">
        <v>206</v>
      </c>
      <c r="D66" s="48" t="s">
        <v>207</v>
      </c>
      <c r="E66" s="54">
        <v>29590</v>
      </c>
      <c r="F66" s="27">
        <v>21590</v>
      </c>
      <c r="G66" s="34" t="s">
        <v>244</v>
      </c>
      <c r="H66" s="83" t="s">
        <v>251</v>
      </c>
      <c r="I66" s="41"/>
      <c r="J66" s="31" t="s">
        <v>208</v>
      </c>
      <c r="K66" s="56"/>
      <c r="L66" s="56"/>
    </row>
    <row r="67" spans="2:12" ht="132.65" customHeight="1" x14ac:dyDescent="0.35">
      <c r="B67" s="63" t="s">
        <v>196</v>
      </c>
      <c r="C67" s="62" t="s">
        <v>200</v>
      </c>
      <c r="D67" s="65" t="s">
        <v>201</v>
      </c>
      <c r="E67" s="64">
        <v>59890</v>
      </c>
      <c r="F67" s="27">
        <v>19390</v>
      </c>
      <c r="G67" s="35" t="s">
        <v>239</v>
      </c>
      <c r="H67" s="83" t="s">
        <v>251</v>
      </c>
      <c r="I67" s="42"/>
      <c r="J67" s="31" t="s">
        <v>202</v>
      </c>
      <c r="K67" s="56"/>
      <c r="L67" s="56"/>
    </row>
  </sheetData>
  <mergeCells count="5">
    <mergeCell ref="M16:M17"/>
    <mergeCell ref="B2:K2"/>
    <mergeCell ref="M1:M2"/>
    <mergeCell ref="M9:M10"/>
    <mergeCell ref="M13:M14"/>
  </mergeCells>
  <phoneticPr fontId="32" type="noConversion"/>
  <conditionalFormatting sqref="B4:B6 B9:B23 B25:B58">
    <cfRule type="expression" dxfId="13" priority="39">
      <formula>ISODD(ROW(Dấu_neo_bảng))&lt;&gt;ISODD(ROW(B4))</formula>
    </cfRule>
  </conditionalFormatting>
  <conditionalFormatting sqref="C9:C13">
    <cfRule type="duplicateValues" dxfId="12" priority="38"/>
  </conditionalFormatting>
  <conditionalFormatting sqref="C47">
    <cfRule type="duplicateValues" dxfId="11" priority="36"/>
  </conditionalFormatting>
  <conditionalFormatting sqref="B8">
    <cfRule type="expression" dxfId="10" priority="34">
      <formula>ISODD(ROW(Dấu_neo_bảng))&lt;&gt;ISODD(ROW(B8))</formula>
    </cfRule>
  </conditionalFormatting>
  <conditionalFormatting sqref="B7">
    <cfRule type="expression" dxfId="9" priority="26">
      <formula>ISODD(ROW(Dấu_neo_bảng))&lt;&gt;ISODD(ROW(B7))</formula>
    </cfRule>
  </conditionalFormatting>
  <conditionalFormatting sqref="C7">
    <cfRule type="duplicateValues" dxfId="8" priority="27"/>
  </conditionalFormatting>
  <conditionalFormatting sqref="C7">
    <cfRule type="duplicateValues" dxfId="7" priority="28"/>
  </conditionalFormatting>
  <conditionalFormatting sqref="C41 C44:C46">
    <cfRule type="duplicateValues" dxfId="6" priority="129"/>
  </conditionalFormatting>
  <conditionalFormatting sqref="B24">
    <cfRule type="expression" dxfId="5" priority="2">
      <formula>ISODD(ROW(Dấu_neo_bảng))&lt;&gt;ISODD(ROW(B24))</formula>
    </cfRule>
  </conditionalFormatting>
  <conditionalFormatting sqref="C24">
    <cfRule type="duplicateValues" dxfId="4" priority="3"/>
  </conditionalFormatting>
  <conditionalFormatting sqref="C24">
    <cfRule type="duplicateValues" dxfId="3" priority="4"/>
  </conditionalFormatting>
  <conditionalFormatting sqref="C48:C58 C42:C43 C14:C23 C4:C6 C25:C40">
    <cfRule type="duplicateValues" dxfId="2" priority="172"/>
  </conditionalFormatting>
  <conditionalFormatting sqref="C25:C58 C14:C23 C4:C6">
    <cfRule type="duplicateValues" dxfId="1" priority="178"/>
  </conditionalFormatting>
  <conditionalFormatting sqref="C1:C1048576">
    <cfRule type="duplicateValues" dxfId="0" priority="1"/>
  </conditionalFormatting>
  <dataValidations count="8">
    <dataValidation allowBlank="1" showInputMessage="1" showErrorMessage="1" prompt="Tiêu đề của trang tính này nằm trong ô này. Nhập chi tiết về thực phẩm vào bảng dưới đây. Tổng của các danh mục được cập nhật tự động trong cột M" sqref="A2:B2" xr:uid="{34BC3FDA-19A5-472D-B72A-A3F9B030DB4E}"/>
    <dataValidation allowBlank="1" showInputMessage="1" showErrorMessage="1" prompt="Nhập Đơn Giá vào cột này bên dưới đầu đề này" sqref="H3:H8 H16 H22:H25 H27:H32 H35:H37 H55:H62" xr:uid="{B4117341-8824-4B9A-8932-55E5E2751490}"/>
    <dataValidation allowBlank="1" showInputMessage="1" showErrorMessage="1" prompt="Nhập Danh mục vào cột này, bên dưới đầu đề này" sqref="E3:E6 G3:G6 F3:F67" xr:uid="{30128D80-1C52-41BF-8E15-A7979EAE8808}"/>
    <dataValidation allowBlank="1" showInputMessage="1" showErrorMessage="1" prompt="Nhập Loại cửa hàng vào cột này, bên dưới đầu đề này" sqref="D3:D6" xr:uid="{A97067E3-2EC9-4BEF-8877-920357FBC8F7}"/>
    <dataValidation allowBlank="1" showInputMessage="1" showErrorMessage="1" prompt="Nhập Mặt hàng vào cột này, bên dưới đầu đề này" sqref="C3:C6" xr:uid="{B41C4A77-7CF8-4242-B392-15AD78B6A18B}"/>
    <dataValidation allowBlank="1" showInputMessage="1" showErrorMessage="1" prompt="Nhập số lớn hơn 0 vào cột này, bên dưới đầu đề này để đánh dấu mặt hàng là đã mua. Sử dụng các bộ lọc đầu đề để tìm mục nhập cụ thể" sqref="B3:B6" xr:uid="{B90F4AF5-4599-47E3-B3B7-CA554942519F}"/>
    <dataValidation allowBlank="1" showInputMessage="1" showErrorMessage="1" prompt="Tổng được tính toán tự động trong cột này, bên dưới đầu đề này" sqref="I3:I6 K3:L67" xr:uid="{785B2E5A-46CC-44D9-9AC3-FDDC79181E68}"/>
    <dataValidation allowBlank="1" showInputMessage="1" showErrorMessage="1" prompt="Nhập Chú thích vào cột này, bên dưới đầu đề này" sqref="J3:J6 K3:L67" xr:uid="{862804EB-3DF2-4DFF-A5E3-36331D841BF7}"/>
  </dataValidations>
  <printOptions horizontalCentered="1" verticalCentered="1"/>
  <pageMargins left="0.05" right="0.05" top="0.25" bottom="0.25" header="0.3" footer="0.3"/>
  <pageSetup paperSize="9" scale="70" fitToHeight="0" orientation="landscape" r:id="rId1"/>
  <headerFooter differentFirst="1">
    <oddFooter>Page &amp;P of &amp;N</oddFooter>
  </headerFooter>
  <drawing r:id="rId2"/>
  <tableParts count="1"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9" id="{79AE6D4A-B98B-4865-9DA0-41913207C174}">
            <x14:iconSet iconSet="3Symbols2" custom="1">
              <x14:cfvo type="percent">
                <xm:f>0</xm:f>
              </x14:cfvo>
              <x14:cfvo type="num" gte="0">
                <xm:f>0</xm:f>
              </x14:cfvo>
              <x14:cfvo type="num">
                <xm:f>1</xm:f>
              </x14:cfvo>
              <x14:cfIcon iconSet="NoIcons" iconId="0"/>
              <x14:cfIcon iconSet="NoIcons" iconId="0"/>
              <x14:cfIcon iconSet="3Symbols2" iconId="2"/>
            </x14:iconSet>
          </x14:cfRule>
          <xm:sqref>B7</xm:sqref>
        </x14:conditionalFormatting>
        <x14:conditionalFormatting xmlns:xm="http://schemas.microsoft.com/office/excel/2006/main">
          <x14:cfRule type="iconSet" priority="117" id="{BA77FBC3-DB91-4EEF-B656-4C2A2B3B358B}">
            <x14:iconSet iconSet="3Symbols2" custom="1">
              <x14:cfvo type="percent">
                <xm:f>0</xm:f>
              </x14:cfvo>
              <x14:cfvo type="num" gte="0">
                <xm:f>0</xm:f>
              </x14:cfvo>
              <x14:cfvo type="num">
                <xm:f>1</xm:f>
              </x14:cfvo>
              <x14:cfIcon iconSet="NoIcons" iconId="0"/>
              <x14:cfIcon iconSet="NoIcons" iconId="0"/>
              <x14:cfIcon iconSet="3Symbols2" iconId="2"/>
            </x14:iconSet>
          </x14:cfRule>
          <xm:sqref>B8</xm:sqref>
        </x14:conditionalFormatting>
        <x14:conditionalFormatting xmlns:xm="http://schemas.microsoft.com/office/excel/2006/main">
          <x14:cfRule type="iconSet" priority="5" id="{4B1D9C66-7A68-498D-8535-0A6A4122CF13}">
            <x14:iconSet iconSet="3Symbols2" custom="1">
              <x14:cfvo type="percent">
                <xm:f>0</xm:f>
              </x14:cfvo>
              <x14:cfvo type="num" gte="0">
                <xm:f>0</xm:f>
              </x14:cfvo>
              <x14:cfvo type="num">
                <xm:f>1</xm:f>
              </x14:cfvo>
              <x14:cfIcon iconSet="NoIcons" iconId="0"/>
              <x14:cfIcon iconSet="NoIcons" iconId="0"/>
              <x14:cfIcon iconSet="3Symbols2" iconId="2"/>
            </x14:iconSet>
          </x14:cfRule>
          <xm:sqref>B24</xm:sqref>
        </x14:conditionalFormatting>
        <x14:conditionalFormatting xmlns:xm="http://schemas.microsoft.com/office/excel/2006/main">
          <x14:cfRule type="iconSet" priority="182" id="{E0E569A7-60AC-42AB-BDC2-578D55758E1B}">
            <x14:iconSet iconSet="3Symbols2" custom="1">
              <x14:cfvo type="percent">
                <xm:f>0</xm:f>
              </x14:cfvo>
              <x14:cfvo type="num" gte="0">
                <xm:f>0</xm:f>
              </x14:cfvo>
              <x14:cfvo type="num">
                <xm:f>1</xm:f>
              </x14:cfvo>
              <x14:cfIcon iconSet="NoIcons" iconId="0"/>
              <x14:cfIcon iconSet="NoIcons" iconId="0"/>
              <x14:cfIcon iconSet="3Symbols2" iconId="2"/>
            </x14:iconSet>
          </x14:cfRule>
          <xm:sqref>B25:B58 B9:B23 B4:B6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M21"/>
  <sheetViews>
    <sheetView workbookViewId="0"/>
  </sheetViews>
  <sheetFormatPr defaultRowHeight="14.5" x14ac:dyDescent="0.35"/>
  <cols>
    <col min="5" max="5" width="18.81640625" customWidth="1"/>
    <col min="10" max="10" width="16.7265625" customWidth="1"/>
    <col min="11" max="12" width="12.453125" customWidth="1"/>
    <col min="13" max="13" width="24" customWidth="1"/>
  </cols>
  <sheetData>
    <row r="1" spans="1:13" x14ac:dyDescent="0.35">
      <c r="A1" t="s">
        <v>233</v>
      </c>
    </row>
    <row r="3" spans="1:13" x14ac:dyDescent="0.35">
      <c r="K3" s="3" t="e">
        <f>SUM(#REF!)-SUM(K6:K9)</f>
        <v>#REF!</v>
      </c>
      <c r="L3" s="4" t="e">
        <f>ROUND(K3,0)</f>
        <v>#REF!</v>
      </c>
      <c r="M3" t="s">
        <v>234</v>
      </c>
    </row>
    <row r="4" spans="1:13" x14ac:dyDescent="0.35">
      <c r="L4" s="4" t="e">
        <f>ROUNDUP(SUM(#REF!),0)</f>
        <v>#REF!</v>
      </c>
      <c r="M4" t="s">
        <v>235</v>
      </c>
    </row>
    <row r="6" spans="1:13" x14ac:dyDescent="0.35">
      <c r="E6" s="2" t="str">
        <f t="array" ref="E6">IFERROR(INDEX(#REF!,MATCH(,COUNTIF($E$5:E5,#REF!),)),"")</f>
        <v/>
      </c>
      <c r="F6" t="e">
        <f>SUMIFS(#REF!,#REF!,E6)</f>
        <v>#REF!</v>
      </c>
      <c r="G6" t="e">
        <f>F6+ROW()/1000000</f>
        <v>#REF!</v>
      </c>
      <c r="H6" t="e">
        <f>LARGE($G$6:$G$21,1)</f>
        <v>#REF!</v>
      </c>
      <c r="I6" t="e">
        <f>MATCH(H6,$G$6:$G$21,0)</f>
        <v>#REF!</v>
      </c>
      <c r="J6" t="e">
        <f>INDEX($E$6:$E$21,$I6)</f>
        <v>#REF!</v>
      </c>
      <c r="K6" s="5" t="e">
        <f>INDEX($F$6:$F$21,$I6)</f>
        <v>#REF!</v>
      </c>
      <c r="L6" s="4" t="e">
        <f>ROUND(K6,0)</f>
        <v>#REF!</v>
      </c>
      <c r="M6" t="e">
        <f>UPPER(J6) &amp; " TỔNG"</f>
        <v>#REF!</v>
      </c>
    </row>
    <row r="7" spans="1:13" x14ac:dyDescent="0.35">
      <c r="E7" s="2" t="str">
        <f t="array" ref="E7">IFERROR(INDEX(#REF!,MATCH(,COUNTIF($E$5:E6,#REF!),)),"")</f>
        <v/>
      </c>
      <c r="F7" t="e">
        <f>SUMIFS(#REF!,#REF!,E7)</f>
        <v>#REF!</v>
      </c>
      <c r="G7" t="e">
        <f t="shared" ref="G7:G21" si="0">F7+ROW()/1000000</f>
        <v>#REF!</v>
      </c>
      <c r="H7" t="e">
        <f>LARGE($G$6:$G$21,2)</f>
        <v>#REF!</v>
      </c>
      <c r="I7" t="e">
        <f>MATCH(H7,$G$6:$G$21,0)</f>
        <v>#REF!</v>
      </c>
      <c r="J7" t="e">
        <f>INDEX($E$6:$E$21,$I7)</f>
        <v>#REF!</v>
      </c>
      <c r="K7" s="5" t="e">
        <f>INDEX($F$6:$F$21,$I7)</f>
        <v>#REF!</v>
      </c>
      <c r="L7" s="4" t="e">
        <f>ROUND(K7,0)</f>
        <v>#REF!</v>
      </c>
      <c r="M7" t="e">
        <f>UPPER(J7) &amp; " TỔNG"</f>
        <v>#REF!</v>
      </c>
    </row>
    <row r="8" spans="1:13" x14ac:dyDescent="0.35">
      <c r="E8" s="2" t="str">
        <f t="array" ref="E8">IFERROR(INDEX(#REF!,MATCH(,COUNTIF($E$5:E7,#REF!),)),"")</f>
        <v/>
      </c>
      <c r="F8" t="e">
        <f>SUMIFS(#REF!,#REF!,E8)</f>
        <v>#REF!</v>
      </c>
      <c r="G8" t="e">
        <f t="shared" si="0"/>
        <v>#REF!</v>
      </c>
      <c r="H8" t="e">
        <f>LARGE($G$6:$G$21,3)</f>
        <v>#REF!</v>
      </c>
      <c r="I8" t="e">
        <f>MATCH(H8,$G$6:$G$21,0)</f>
        <v>#REF!</v>
      </c>
      <c r="J8" t="e">
        <f>INDEX($E$6:$E$21,$I8)</f>
        <v>#REF!</v>
      </c>
      <c r="K8" s="5" t="e">
        <f>INDEX($F$6:$F$21,$I8)</f>
        <v>#REF!</v>
      </c>
      <c r="L8" s="4" t="e">
        <f>ROUND(K8,0)</f>
        <v>#REF!</v>
      </c>
      <c r="M8" t="e">
        <f>UPPER(J8) &amp; " TỔNG"</f>
        <v>#REF!</v>
      </c>
    </row>
    <row r="9" spans="1:13" x14ac:dyDescent="0.35">
      <c r="E9" s="2" t="str">
        <f t="array" ref="E9">IFERROR(INDEX(#REF!,MATCH(,COUNTIF($E$5:E8,#REF!),)),"")</f>
        <v/>
      </c>
      <c r="F9" t="e">
        <f>SUMIFS(#REF!,#REF!,E9)</f>
        <v>#REF!</v>
      </c>
      <c r="G9" t="e">
        <f t="shared" si="0"/>
        <v>#REF!</v>
      </c>
      <c r="H9" t="e">
        <f>LARGE($G$6:$G$21,4)</f>
        <v>#REF!</v>
      </c>
      <c r="I9" t="e">
        <f>MATCH(H9,$G$6:$G$21,0)</f>
        <v>#REF!</v>
      </c>
      <c r="J9" t="e">
        <f>INDEX($E$6:$E$21,$I9)</f>
        <v>#REF!</v>
      </c>
      <c r="K9" s="5" t="e">
        <f>INDEX($F$6:$F$21,$I9)</f>
        <v>#REF!</v>
      </c>
      <c r="L9" s="4" t="e">
        <f>ROUND(K9,0)</f>
        <v>#REF!</v>
      </c>
      <c r="M9" t="e">
        <f>UPPER(J9) &amp; " TỔNG"</f>
        <v>#REF!</v>
      </c>
    </row>
    <row r="10" spans="1:13" x14ac:dyDescent="0.35">
      <c r="E10" s="2" t="str">
        <f t="array" ref="E10">IFERROR(INDEX(#REF!,MATCH(,COUNTIF($E$5:E9,#REF!),)),"")</f>
        <v/>
      </c>
      <c r="F10" t="e">
        <f>SUMIFS(#REF!,#REF!,E10)</f>
        <v>#REF!</v>
      </c>
      <c r="G10" t="e">
        <f t="shared" si="0"/>
        <v>#REF!</v>
      </c>
      <c r="K10" s="1"/>
      <c r="L10" s="1"/>
    </row>
    <row r="11" spans="1:13" x14ac:dyDescent="0.35">
      <c r="E11" s="2" t="str">
        <f t="array" ref="E11">IFERROR(INDEX(#REF!,MATCH(,COUNTIF($E$5:E10,#REF!),)),"")</f>
        <v/>
      </c>
      <c r="F11" t="e">
        <f>SUMIFS(#REF!,#REF!,E11)</f>
        <v>#REF!</v>
      </c>
      <c r="G11" t="e">
        <f t="shared" si="0"/>
        <v>#REF!</v>
      </c>
      <c r="K11" s="1"/>
      <c r="L11" s="1"/>
    </row>
    <row r="12" spans="1:13" x14ac:dyDescent="0.35">
      <c r="E12" s="2" t="str">
        <f t="array" ref="E12">IFERROR(INDEX(#REF!,MATCH(,COUNTIF($E$5:E11,#REF!),)),"")</f>
        <v/>
      </c>
      <c r="F12" t="e">
        <f>SUMIFS(#REF!,#REF!,E12)</f>
        <v>#REF!</v>
      </c>
      <c r="G12" t="e">
        <f t="shared" si="0"/>
        <v>#REF!</v>
      </c>
      <c r="K12" s="1"/>
      <c r="L12" s="1"/>
    </row>
    <row r="13" spans="1:13" x14ac:dyDescent="0.35">
      <c r="E13" s="2" t="str">
        <f t="array" ref="E13">IFERROR(INDEX(#REF!,MATCH(,COUNTIF($E$5:E12,#REF!),)),"")</f>
        <v/>
      </c>
      <c r="F13" t="e">
        <f>SUMIFS(#REF!,#REF!,E13)</f>
        <v>#REF!</v>
      </c>
      <c r="G13" t="e">
        <f t="shared" si="0"/>
        <v>#REF!</v>
      </c>
      <c r="K13" s="1"/>
      <c r="L13" s="1"/>
    </row>
    <row r="14" spans="1:13" x14ac:dyDescent="0.35">
      <c r="E14" s="2" t="str">
        <f t="array" ref="E14">IFERROR(INDEX(#REF!,MATCH(,COUNTIF($E$5:E13,#REF!),)),"")</f>
        <v/>
      </c>
      <c r="F14" t="e">
        <f>SUMIFS(#REF!,#REF!,E14)</f>
        <v>#REF!</v>
      </c>
      <c r="G14" t="e">
        <f t="shared" si="0"/>
        <v>#REF!</v>
      </c>
      <c r="K14" s="1"/>
      <c r="L14" s="1"/>
    </row>
    <row r="15" spans="1:13" x14ac:dyDescent="0.35">
      <c r="E15" s="2" t="str">
        <f t="array" ref="E15">IFERROR(INDEX(#REF!,MATCH(,COUNTIF($E$5:E14,#REF!),)),"")</f>
        <v/>
      </c>
      <c r="F15" t="e">
        <f>SUMIFS(#REF!,#REF!,E15)</f>
        <v>#REF!</v>
      </c>
      <c r="G15" t="e">
        <f t="shared" si="0"/>
        <v>#REF!</v>
      </c>
      <c r="K15" s="1"/>
      <c r="L15" s="1"/>
    </row>
    <row r="16" spans="1:13" x14ac:dyDescent="0.35">
      <c r="E16" s="2" t="str">
        <f t="array" ref="E16">IFERROR(INDEX(#REF!,MATCH(,COUNTIF($E$5:E15,#REF!),)),"")</f>
        <v/>
      </c>
      <c r="F16" t="e">
        <f>SUMIFS(#REF!,#REF!,E16)</f>
        <v>#REF!</v>
      </c>
      <c r="G16" t="e">
        <f t="shared" si="0"/>
        <v>#REF!</v>
      </c>
      <c r="K16" s="1"/>
      <c r="L16" s="1"/>
    </row>
    <row r="17" spans="5:12" x14ac:dyDescent="0.35">
      <c r="E17" s="2" t="str">
        <f t="array" ref="E17">IFERROR(INDEX(#REF!,MATCH(,COUNTIF($E$5:E16,#REF!),)),"")</f>
        <v/>
      </c>
      <c r="F17" t="e">
        <f>SUMIFS(#REF!,#REF!,E17)</f>
        <v>#REF!</v>
      </c>
      <c r="G17" t="e">
        <f t="shared" si="0"/>
        <v>#REF!</v>
      </c>
      <c r="K17" s="1"/>
      <c r="L17" s="1"/>
    </row>
    <row r="18" spans="5:12" x14ac:dyDescent="0.35">
      <c r="E18" s="2" t="str">
        <f t="array" ref="E18">IFERROR(INDEX(#REF!,MATCH(,COUNTIF($E$5:E17,#REF!),)),"")</f>
        <v/>
      </c>
      <c r="F18" t="e">
        <f>SUMIFS(#REF!,#REF!,E18)</f>
        <v>#REF!</v>
      </c>
      <c r="G18" t="e">
        <f t="shared" si="0"/>
        <v>#REF!</v>
      </c>
      <c r="K18" s="1"/>
      <c r="L18" s="1"/>
    </row>
    <row r="19" spans="5:12" x14ac:dyDescent="0.35">
      <c r="E19" s="2" t="str">
        <f t="array" ref="E19">IFERROR(INDEX(#REF!,MATCH(,COUNTIF($E$5:E18,#REF!),)),"")</f>
        <v/>
      </c>
      <c r="F19" t="e">
        <f>SUMIFS(#REF!,#REF!,E19)</f>
        <v>#REF!</v>
      </c>
      <c r="G19" t="e">
        <f t="shared" si="0"/>
        <v>#REF!</v>
      </c>
      <c r="K19" s="1"/>
      <c r="L19" s="1"/>
    </row>
    <row r="20" spans="5:12" x14ac:dyDescent="0.35">
      <c r="E20" s="2" t="str">
        <f t="array" ref="E20">IFERROR(INDEX(#REF!,MATCH(,COUNTIF($E$5:E19,#REF!),)),"")</f>
        <v/>
      </c>
      <c r="F20" t="e">
        <f>SUMIFS(#REF!,#REF!,E20)</f>
        <v>#REF!</v>
      </c>
      <c r="G20" t="e">
        <f t="shared" si="0"/>
        <v>#REF!</v>
      </c>
      <c r="K20" s="1"/>
      <c r="L20" s="1"/>
    </row>
    <row r="21" spans="5:12" x14ac:dyDescent="0.35">
      <c r="E21" s="2" t="str">
        <f t="array" ref="E21">IFERROR(INDEX(#REF!,MATCH(,COUNTIF($E$5:E20,#REF!),)),"")</f>
        <v/>
      </c>
      <c r="F21" t="e">
        <f>SUMIFS(#REF!,#REF!,E21)</f>
        <v>#REF!</v>
      </c>
      <c r="G21" t="e">
        <f t="shared" si="0"/>
        <v>#REF!</v>
      </c>
      <c r="K21" s="1"/>
      <c r="L21" s="1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TM03427477</Templat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HeadingPairs>
  <TitlesOfParts>
    <vt:vector size="6" baseType="lpstr">
      <vt:lpstr>BẢNG BÁO GIÁ</vt:lpstr>
      <vt:lpstr>tính toán</vt:lpstr>
      <vt:lpstr>'BẢNG BÁO GIÁ'!Dấu_neo_bảng</vt:lpstr>
      <vt:lpstr>'BẢNG BÁO GIÁ'!Print_Titles</vt:lpstr>
      <vt:lpstr>'BẢNG BÁO GIÁ'!Tiêu_đề_cột_1</vt:lpstr>
      <vt:lpstr>Tổng_thực_phẩm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2018-11-09T08:41:26Z</dcterms:created>
  <dcterms:modified xsi:type="dcterms:W3CDTF">2023-08-25T05:44:45Z</dcterms:modified>
  <cp:category/>
  <cp:contentStatus/>
</cp:coreProperties>
</file>