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nasat\Documents\"/>
    </mc:Choice>
  </mc:AlternateContent>
  <xr:revisionPtr revIDLastSave="0" documentId="8_{AA62B400-2E26-4FC0-AAE9-61B2015030AD}" xr6:coauthVersionLast="47" xr6:coauthVersionMax="47" xr10:uidLastSave="{00000000-0000-0000-0000-000000000000}"/>
  <bookViews>
    <workbookView xWindow="-120" yWindow="-120" windowWidth="29040" windowHeight="15720" firstSheet="5" activeTab="5" xr2:uid="{BF2CC245-D7AD-4334-94C3-53507AE41321}"/>
  </bookViews>
  <sheets>
    <sheet name="Mirco" sheetId="1" r:id="rId1"/>
    <sheet name="Small" sheetId="3" r:id="rId2"/>
    <sheet name="Medium" sheetId="5" r:id="rId3"/>
    <sheet name="Large" sheetId="7" r:id="rId4"/>
    <sheet name="Figure_01" sheetId="8" r:id="rId5"/>
    <sheet name="Results" sheetId="10" r:id="rId6"/>
  </sheets>
  <definedNames>
    <definedName name="_xlnm._FilterDatabase" localSheetId="5" hidden="1">Results!$A$1:$U$862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8" i="1" l="1"/>
  <c r="M59" i="1"/>
  <c r="M58" i="1"/>
  <c r="K58" i="1"/>
  <c r="J58" i="1"/>
  <c r="R2" i="10"/>
  <c r="R3" i="10"/>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264" i="10"/>
  <c r="R265" i="10"/>
  <c r="R266" i="10"/>
  <c r="R267" i="10"/>
  <c r="R268" i="10"/>
  <c r="R269" i="10"/>
  <c r="R270" i="10"/>
  <c r="R271" i="10"/>
  <c r="R272" i="10"/>
  <c r="R273" i="10"/>
  <c r="R274" i="10"/>
  <c r="R275" i="10"/>
  <c r="R276" i="10"/>
  <c r="R277" i="10"/>
  <c r="R278" i="10"/>
  <c r="R279" i="10"/>
  <c r="R280" i="10"/>
  <c r="R281" i="10"/>
  <c r="R282" i="10"/>
  <c r="R283" i="10"/>
  <c r="R284" i="10"/>
  <c r="R285" i="10"/>
  <c r="R286" i="10"/>
  <c r="R287" i="10"/>
  <c r="R288" i="10"/>
  <c r="R289" i="10"/>
  <c r="R290" i="10"/>
  <c r="R291" i="10"/>
  <c r="R292" i="10"/>
  <c r="R293" i="10"/>
  <c r="R294" i="10"/>
  <c r="R295" i="10"/>
  <c r="R296" i="10"/>
  <c r="R297" i="10"/>
  <c r="R298" i="10"/>
  <c r="R299" i="10"/>
  <c r="R300" i="10"/>
  <c r="R301" i="10"/>
  <c r="R302" i="10"/>
  <c r="R303" i="10"/>
  <c r="R304" i="10"/>
  <c r="R305" i="10"/>
  <c r="R306" i="10"/>
  <c r="R307" i="10"/>
  <c r="R308" i="10"/>
  <c r="R309" i="10"/>
  <c r="R310" i="10"/>
  <c r="R311" i="10"/>
  <c r="R312" i="10"/>
  <c r="R313" i="10"/>
  <c r="R314" i="10"/>
  <c r="R315" i="10"/>
  <c r="R316" i="10"/>
  <c r="R317" i="10"/>
  <c r="R318" i="10"/>
  <c r="R319" i="10"/>
  <c r="R320" i="10"/>
  <c r="R321" i="10"/>
  <c r="R322" i="10"/>
  <c r="R323" i="10"/>
  <c r="R324" i="10"/>
  <c r="R325" i="10"/>
  <c r="R326" i="10"/>
  <c r="R327" i="10"/>
  <c r="R328" i="10"/>
  <c r="R329" i="10"/>
  <c r="R330" i="10"/>
  <c r="R331" i="10"/>
  <c r="R332" i="10"/>
  <c r="R333" i="10"/>
  <c r="R334" i="10"/>
  <c r="R335" i="10"/>
  <c r="R336" i="10"/>
  <c r="R337" i="10"/>
  <c r="R338" i="10"/>
  <c r="R339" i="10"/>
  <c r="R340" i="10"/>
  <c r="R341" i="10"/>
  <c r="R342" i="10"/>
  <c r="R343" i="10"/>
  <c r="R344" i="10"/>
  <c r="R345" i="10"/>
  <c r="R346" i="10"/>
  <c r="R347" i="10"/>
  <c r="R348" i="10"/>
  <c r="R349" i="10"/>
  <c r="R350" i="10"/>
  <c r="R351" i="10"/>
  <c r="R352" i="10"/>
  <c r="R353" i="10"/>
  <c r="R354" i="10"/>
  <c r="R355" i="10"/>
  <c r="R356" i="10"/>
  <c r="R357"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400" i="10"/>
  <c r="R401" i="10"/>
  <c r="R402" i="10"/>
  <c r="R403" i="10"/>
  <c r="R404" i="10"/>
  <c r="R405" i="10"/>
  <c r="R406" i="10"/>
  <c r="R407" i="10"/>
  <c r="R408" i="10"/>
  <c r="R409" i="10"/>
  <c r="R410" i="10"/>
  <c r="R411" i="10"/>
  <c r="R412" i="10"/>
  <c r="R413" i="10"/>
  <c r="R414" i="10"/>
  <c r="R415" i="10"/>
  <c r="R416" i="10"/>
  <c r="R417" i="10"/>
  <c r="R418" i="10"/>
  <c r="R419" i="10"/>
  <c r="R420" i="10"/>
  <c r="R421" i="10"/>
  <c r="R422" i="10"/>
  <c r="R423" i="10"/>
  <c r="R424" i="10"/>
  <c r="R425" i="10"/>
  <c r="R426" i="10"/>
  <c r="R427" i="10"/>
  <c r="R428" i="10"/>
  <c r="R429" i="10"/>
  <c r="R430" i="10"/>
  <c r="R431" i="10"/>
  <c r="R432" i="10"/>
  <c r="R433" i="10"/>
  <c r="R434" i="10"/>
  <c r="R435" i="10"/>
  <c r="R436" i="10"/>
  <c r="R437" i="10"/>
  <c r="R438" i="10"/>
  <c r="R439" i="10"/>
  <c r="R440" i="10"/>
  <c r="R441" i="10"/>
  <c r="R442" i="10"/>
  <c r="R443" i="10"/>
  <c r="R444" i="10"/>
  <c r="R445" i="10"/>
  <c r="R446" i="10"/>
  <c r="R447" i="10"/>
  <c r="R448" i="10"/>
  <c r="R449" i="10"/>
  <c r="R450" i="10"/>
  <c r="R451" i="10"/>
  <c r="R452" i="10"/>
  <c r="R453" i="10"/>
  <c r="R454" i="10"/>
  <c r="R455" i="10"/>
  <c r="R456" i="10"/>
  <c r="R457" i="10"/>
  <c r="R458" i="10"/>
  <c r="R459" i="10"/>
  <c r="R460" i="10"/>
  <c r="R461" i="10"/>
  <c r="R462" i="10"/>
  <c r="R463" i="10"/>
  <c r="R464" i="10"/>
  <c r="R465" i="10"/>
  <c r="R466" i="10"/>
  <c r="R467" i="10"/>
  <c r="R468" i="10"/>
  <c r="R469" i="10"/>
  <c r="R470" i="10"/>
  <c r="R471" i="10"/>
  <c r="R472" i="10"/>
  <c r="R473" i="10"/>
  <c r="R474" i="10"/>
  <c r="R475" i="10"/>
  <c r="R476" i="10"/>
  <c r="R477" i="10"/>
  <c r="R478" i="10"/>
  <c r="R479" i="10"/>
  <c r="R480" i="10"/>
  <c r="R481" i="10"/>
  <c r="R482" i="10"/>
  <c r="R483" i="10"/>
  <c r="R484" i="10"/>
  <c r="R485" i="10"/>
  <c r="R486" i="10"/>
  <c r="R487" i="10"/>
  <c r="R488" i="10"/>
  <c r="R489" i="10"/>
  <c r="R490" i="10"/>
  <c r="R491" i="10"/>
  <c r="R492" i="10"/>
  <c r="R493" i="10"/>
  <c r="R494" i="10"/>
  <c r="R495" i="10"/>
  <c r="R496" i="10"/>
  <c r="R497" i="10"/>
  <c r="R498" i="10"/>
  <c r="R499" i="10"/>
  <c r="R500" i="10"/>
  <c r="R501" i="10"/>
  <c r="R502" i="10"/>
  <c r="R503" i="10"/>
  <c r="R504" i="10"/>
  <c r="R505" i="10"/>
  <c r="R506" i="10"/>
  <c r="R507" i="10"/>
  <c r="R508" i="10"/>
  <c r="R509" i="10"/>
  <c r="R510" i="10"/>
  <c r="R511" i="10"/>
  <c r="R512" i="10"/>
  <c r="R513" i="10"/>
  <c r="R514" i="10"/>
  <c r="R515" i="10"/>
  <c r="R516" i="10"/>
  <c r="R517" i="10"/>
  <c r="R518" i="10"/>
  <c r="R519" i="10"/>
  <c r="R520" i="10"/>
  <c r="R521" i="10"/>
  <c r="R522" i="10"/>
  <c r="R523" i="10"/>
  <c r="R524" i="10"/>
  <c r="R525" i="10"/>
  <c r="R526" i="10"/>
  <c r="R527" i="10"/>
  <c r="R528" i="10"/>
  <c r="R529" i="10"/>
  <c r="R530" i="10"/>
  <c r="R531" i="10"/>
  <c r="R532" i="10"/>
  <c r="R533" i="10"/>
  <c r="R534" i="10"/>
  <c r="R535" i="10"/>
  <c r="R536" i="10"/>
  <c r="R537" i="10"/>
  <c r="R538" i="10"/>
  <c r="R539" i="10"/>
  <c r="R540" i="10"/>
  <c r="R541" i="10"/>
  <c r="R542" i="10"/>
  <c r="R543" i="10"/>
  <c r="R544" i="10"/>
  <c r="R545" i="10"/>
  <c r="R546" i="10"/>
  <c r="R547" i="10"/>
  <c r="R548" i="10"/>
  <c r="R549" i="10"/>
  <c r="R550" i="10"/>
  <c r="R551" i="10"/>
  <c r="R552" i="10"/>
  <c r="R553" i="10"/>
  <c r="R554" i="10"/>
  <c r="R555" i="10"/>
  <c r="R556" i="10"/>
  <c r="R557" i="10"/>
  <c r="R558" i="10"/>
  <c r="R559" i="10"/>
  <c r="R560" i="10"/>
  <c r="R561" i="10"/>
  <c r="R562" i="10"/>
  <c r="R563" i="10"/>
  <c r="R564" i="10"/>
  <c r="R565" i="10"/>
  <c r="R566" i="10"/>
  <c r="R567" i="10"/>
  <c r="R568" i="10"/>
  <c r="R569" i="10"/>
  <c r="R570" i="10"/>
  <c r="R571" i="10"/>
  <c r="R572" i="10"/>
  <c r="R573" i="10"/>
  <c r="R574" i="10"/>
  <c r="R575" i="10"/>
  <c r="R576" i="10"/>
  <c r="R577" i="10"/>
  <c r="R578" i="10"/>
  <c r="R579" i="10"/>
  <c r="R580" i="10"/>
  <c r="R581" i="10"/>
  <c r="R582" i="10"/>
  <c r="R583" i="10"/>
  <c r="R584" i="10"/>
  <c r="R585" i="10"/>
  <c r="R586" i="10"/>
  <c r="R587" i="10"/>
  <c r="R588" i="10"/>
  <c r="R589" i="10"/>
  <c r="R590" i="10"/>
  <c r="R591" i="10"/>
  <c r="R592" i="10"/>
  <c r="R593" i="10"/>
  <c r="R594" i="10"/>
  <c r="R595" i="10"/>
  <c r="R596" i="10"/>
  <c r="R597" i="10"/>
  <c r="R598" i="10"/>
  <c r="R599" i="10"/>
  <c r="R600" i="10"/>
  <c r="R601" i="10"/>
  <c r="R602" i="10"/>
  <c r="R603" i="10"/>
  <c r="R604" i="10"/>
  <c r="R605" i="10"/>
  <c r="R606" i="10"/>
  <c r="R607" i="10"/>
  <c r="R608" i="10"/>
  <c r="R609" i="10"/>
  <c r="R610" i="10"/>
  <c r="R611" i="10"/>
  <c r="R612" i="10"/>
  <c r="R613" i="10"/>
  <c r="R614" i="10"/>
  <c r="R615" i="10"/>
  <c r="R616" i="10"/>
  <c r="R617" i="10"/>
  <c r="R618" i="10"/>
  <c r="R619" i="10"/>
  <c r="R620" i="10"/>
  <c r="R621" i="10"/>
  <c r="R622" i="10"/>
  <c r="R623" i="10"/>
  <c r="R624" i="10"/>
  <c r="R625" i="10"/>
  <c r="R626" i="10"/>
  <c r="R627" i="10"/>
  <c r="R628" i="10"/>
  <c r="R629" i="10"/>
  <c r="R630" i="10"/>
  <c r="R631" i="10"/>
  <c r="R632" i="10"/>
  <c r="R633" i="10"/>
  <c r="R634" i="10"/>
  <c r="R635" i="10"/>
  <c r="R636" i="10"/>
  <c r="R637" i="10"/>
  <c r="R638" i="10"/>
  <c r="R639" i="10"/>
  <c r="R640" i="10"/>
  <c r="R641" i="10"/>
  <c r="R642" i="10"/>
  <c r="R643" i="10"/>
  <c r="R644" i="10"/>
  <c r="R645" i="10"/>
  <c r="R646" i="10"/>
  <c r="R647" i="10"/>
  <c r="R648" i="10"/>
  <c r="R649" i="10"/>
  <c r="R650" i="10"/>
  <c r="R651" i="10"/>
  <c r="R652" i="10"/>
  <c r="R653" i="10"/>
  <c r="R654" i="10"/>
  <c r="R655" i="10"/>
  <c r="R656" i="10"/>
  <c r="R657" i="10"/>
  <c r="R658" i="10"/>
  <c r="R659" i="10"/>
  <c r="R660" i="10"/>
  <c r="R661" i="10"/>
  <c r="R662" i="10"/>
  <c r="R663" i="10"/>
  <c r="R664" i="10"/>
  <c r="R665" i="10"/>
  <c r="R666" i="10"/>
  <c r="R667" i="10"/>
  <c r="R668" i="10"/>
  <c r="R669" i="10"/>
  <c r="R670" i="10"/>
  <c r="R671" i="10"/>
  <c r="R672" i="10"/>
  <c r="R673" i="10"/>
  <c r="R674" i="10"/>
  <c r="R675" i="10"/>
  <c r="R676" i="10"/>
  <c r="R677" i="10"/>
  <c r="R678" i="10"/>
  <c r="R679" i="10"/>
  <c r="R680" i="10"/>
  <c r="R681" i="10"/>
  <c r="R682" i="10"/>
  <c r="R683" i="10"/>
  <c r="R684" i="10"/>
  <c r="R685" i="10"/>
  <c r="R686" i="10"/>
  <c r="R687" i="10"/>
  <c r="R688" i="10"/>
  <c r="R689" i="10"/>
  <c r="R690" i="10"/>
  <c r="R691" i="10"/>
  <c r="R692" i="10"/>
  <c r="R693" i="10"/>
  <c r="R694" i="10"/>
  <c r="R695" i="10"/>
  <c r="R696" i="10"/>
  <c r="R697" i="10"/>
  <c r="R698" i="10"/>
  <c r="R699" i="10"/>
  <c r="R700" i="10"/>
  <c r="R701" i="10"/>
  <c r="R702" i="10"/>
  <c r="R703" i="10"/>
  <c r="R704" i="10"/>
  <c r="R705" i="10"/>
  <c r="R706" i="10"/>
  <c r="R707" i="10"/>
  <c r="R708" i="10"/>
  <c r="R709" i="10"/>
  <c r="R710" i="10"/>
  <c r="R711" i="10"/>
  <c r="R712" i="10"/>
  <c r="R713" i="10"/>
  <c r="R714" i="10"/>
  <c r="R715" i="10"/>
  <c r="R716" i="10"/>
  <c r="R717" i="10"/>
  <c r="R718" i="10"/>
  <c r="R719" i="10"/>
  <c r="R720" i="10"/>
  <c r="R721" i="10"/>
  <c r="R722" i="10"/>
  <c r="R723" i="10"/>
  <c r="R724" i="10"/>
  <c r="R725" i="10"/>
  <c r="R726" i="10"/>
  <c r="R727" i="10"/>
  <c r="R728" i="10"/>
  <c r="R729" i="10"/>
  <c r="R730" i="10"/>
  <c r="R731" i="10"/>
  <c r="R732" i="10"/>
  <c r="R733" i="10"/>
  <c r="R734" i="10"/>
  <c r="R735" i="10"/>
  <c r="R736" i="10"/>
  <c r="R737" i="10"/>
  <c r="R738" i="10"/>
  <c r="R739" i="10"/>
  <c r="R740" i="10"/>
  <c r="R741" i="10"/>
  <c r="R742" i="10"/>
  <c r="R743" i="10"/>
  <c r="R744" i="10"/>
  <c r="R745" i="10"/>
  <c r="R746" i="10"/>
  <c r="R747" i="10"/>
  <c r="R748" i="10"/>
  <c r="R749" i="10"/>
  <c r="R750" i="10"/>
  <c r="R751" i="10"/>
  <c r="R752" i="10"/>
  <c r="R753" i="10"/>
  <c r="R754" i="10"/>
  <c r="R755" i="10"/>
  <c r="R756" i="10"/>
  <c r="R757" i="10"/>
  <c r="R758" i="10"/>
  <c r="R759" i="10"/>
  <c r="R760" i="10"/>
  <c r="R761" i="10"/>
  <c r="R762" i="10"/>
  <c r="R763" i="10"/>
  <c r="R764" i="10"/>
  <c r="R765" i="10"/>
  <c r="R766" i="10"/>
  <c r="R767" i="10"/>
  <c r="R768" i="10"/>
  <c r="R769" i="10"/>
  <c r="R770" i="10"/>
  <c r="R771" i="10"/>
  <c r="R772" i="10"/>
  <c r="R773" i="10"/>
  <c r="R774" i="10"/>
  <c r="R775" i="10"/>
  <c r="R776" i="10"/>
  <c r="R777" i="10"/>
  <c r="R778" i="10"/>
  <c r="R779" i="10"/>
  <c r="R780" i="10"/>
  <c r="R781" i="10"/>
  <c r="R782" i="10"/>
  <c r="R783" i="10"/>
  <c r="R784" i="10"/>
  <c r="R785" i="10"/>
  <c r="R786" i="10"/>
  <c r="R787" i="10"/>
  <c r="R788" i="10"/>
  <c r="R789" i="10"/>
  <c r="R790" i="10"/>
  <c r="R791" i="10"/>
  <c r="R792" i="10"/>
  <c r="R793" i="10"/>
  <c r="R794" i="10"/>
  <c r="R795" i="10"/>
  <c r="R796" i="10"/>
  <c r="R797" i="10"/>
  <c r="R798" i="10"/>
  <c r="R799" i="10"/>
  <c r="R800" i="10"/>
  <c r="R801" i="10"/>
  <c r="R802" i="10"/>
  <c r="R803" i="10"/>
  <c r="R804" i="10"/>
  <c r="R805" i="10"/>
  <c r="R806" i="10"/>
  <c r="R807" i="10"/>
  <c r="R808" i="10"/>
  <c r="R809" i="10"/>
  <c r="R810" i="10"/>
  <c r="R811" i="10"/>
  <c r="R812" i="10"/>
  <c r="R813" i="10"/>
  <c r="R814" i="10"/>
  <c r="R815" i="10"/>
  <c r="R816" i="10"/>
  <c r="R817" i="10"/>
  <c r="R818" i="10"/>
  <c r="R819" i="10"/>
  <c r="R820" i="10"/>
  <c r="R821" i="10"/>
  <c r="R822" i="10"/>
  <c r="R823" i="10"/>
  <c r="R824" i="10"/>
  <c r="R825" i="10"/>
  <c r="R826" i="10"/>
  <c r="R827" i="10"/>
  <c r="R828" i="10"/>
  <c r="R829" i="10"/>
  <c r="R830" i="10"/>
  <c r="R831" i="10"/>
  <c r="R832" i="10"/>
  <c r="R833" i="10"/>
  <c r="R834" i="10"/>
  <c r="R835" i="10"/>
  <c r="R836" i="10"/>
  <c r="R837" i="10"/>
  <c r="R838" i="10"/>
  <c r="R839" i="10"/>
  <c r="R840" i="10"/>
  <c r="R841" i="10"/>
  <c r="R842" i="10"/>
  <c r="R843" i="10"/>
  <c r="R844" i="10"/>
  <c r="R845" i="10"/>
  <c r="R846" i="10"/>
  <c r="R847" i="10"/>
  <c r="R848" i="10"/>
  <c r="R849" i="10"/>
  <c r="R850" i="10"/>
  <c r="R851" i="10"/>
  <c r="R852" i="10"/>
  <c r="R853" i="10"/>
  <c r="R854" i="10"/>
  <c r="R855" i="10"/>
  <c r="R856" i="10"/>
  <c r="R857" i="10"/>
  <c r="R858" i="10"/>
  <c r="R859" i="10"/>
  <c r="R860" i="10"/>
  <c r="R861" i="10"/>
  <c r="R862" i="10"/>
  <c r="P2" i="10" l="1"/>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 r="P682" i="10"/>
  <c r="P683" i="10"/>
  <c r="P684" i="10"/>
  <c r="P685" i="10"/>
  <c r="P686" i="10"/>
  <c r="P687" i="10"/>
  <c r="P688" i="10"/>
  <c r="P689" i="10"/>
  <c r="P690" i="10"/>
  <c r="P691" i="10"/>
  <c r="P692" i="10"/>
  <c r="P693" i="10"/>
  <c r="P694" i="10"/>
  <c r="P695" i="10"/>
  <c r="P696" i="10"/>
  <c r="P697" i="10"/>
  <c r="P698" i="10"/>
  <c r="P699" i="10"/>
  <c r="P700" i="10"/>
  <c r="P701" i="10"/>
  <c r="P702" i="10"/>
  <c r="P703" i="10"/>
  <c r="P704" i="10"/>
  <c r="P705" i="10"/>
  <c r="P706" i="10"/>
  <c r="P707" i="10"/>
  <c r="P708" i="10"/>
  <c r="P709" i="10"/>
  <c r="P710" i="10"/>
  <c r="P711" i="10"/>
  <c r="P712" i="10"/>
  <c r="P713" i="10"/>
  <c r="P714" i="10"/>
  <c r="P715" i="10"/>
  <c r="P716" i="10"/>
  <c r="P717" i="10"/>
  <c r="P718" i="10"/>
  <c r="P719" i="10"/>
  <c r="P720" i="10"/>
  <c r="P721" i="10"/>
  <c r="P722" i="10"/>
  <c r="P723" i="10"/>
  <c r="P724" i="10"/>
  <c r="P725" i="10"/>
  <c r="P726" i="10"/>
  <c r="P727" i="10"/>
  <c r="P728" i="10"/>
  <c r="P729" i="10"/>
  <c r="P730" i="10"/>
  <c r="P731" i="10"/>
  <c r="P732" i="10"/>
  <c r="P733" i="10"/>
  <c r="P734" i="10"/>
  <c r="P735" i="10"/>
  <c r="P736" i="10"/>
  <c r="P737" i="10"/>
  <c r="P738" i="10"/>
  <c r="P739" i="10"/>
  <c r="P740" i="10"/>
  <c r="P741" i="10"/>
  <c r="P742" i="10"/>
  <c r="P743" i="10"/>
  <c r="P744" i="10"/>
  <c r="P745" i="10"/>
  <c r="P746" i="10"/>
  <c r="P747" i="10"/>
  <c r="P748" i="10"/>
  <c r="P749" i="10"/>
  <c r="P750" i="10"/>
  <c r="P751" i="10"/>
  <c r="P752" i="10"/>
  <c r="P753" i="10"/>
  <c r="P754" i="10"/>
  <c r="P755" i="10"/>
  <c r="P756" i="10"/>
  <c r="P757" i="10"/>
  <c r="P758" i="10"/>
  <c r="P759" i="10"/>
  <c r="P760" i="10"/>
  <c r="P761" i="10"/>
  <c r="P762" i="10"/>
  <c r="P763" i="10"/>
  <c r="P764" i="10"/>
  <c r="P765" i="10"/>
  <c r="P766" i="10"/>
  <c r="P767" i="10"/>
  <c r="P768" i="10"/>
  <c r="P769" i="10"/>
  <c r="P770" i="10"/>
  <c r="P771" i="10"/>
  <c r="P772" i="10"/>
  <c r="P773" i="10"/>
  <c r="P774" i="10"/>
  <c r="P775" i="10"/>
  <c r="P776" i="10"/>
  <c r="P777" i="10"/>
  <c r="P778" i="10"/>
  <c r="P779" i="10"/>
  <c r="P780" i="10"/>
  <c r="P781" i="10"/>
  <c r="P782" i="10"/>
  <c r="P783" i="10"/>
  <c r="P784" i="10"/>
  <c r="P785" i="10"/>
  <c r="P786" i="10"/>
  <c r="P787" i="10"/>
  <c r="P788" i="10"/>
  <c r="P789" i="10"/>
  <c r="P790" i="10"/>
  <c r="P791" i="10"/>
  <c r="P792" i="10"/>
  <c r="P793" i="10"/>
  <c r="P794" i="10"/>
  <c r="P795" i="10"/>
  <c r="P796" i="10"/>
  <c r="P797" i="10"/>
  <c r="P798" i="10"/>
  <c r="P799" i="10"/>
  <c r="P800" i="10"/>
  <c r="P801" i="10"/>
  <c r="P802" i="10"/>
  <c r="P803" i="10"/>
  <c r="P804" i="10"/>
  <c r="P805" i="10"/>
  <c r="P806" i="10"/>
  <c r="P807" i="10"/>
  <c r="P808" i="10"/>
  <c r="P809" i="10"/>
  <c r="P810" i="10"/>
  <c r="P811" i="10"/>
  <c r="P812" i="10"/>
  <c r="P813" i="10"/>
  <c r="P814" i="10"/>
  <c r="P815" i="10"/>
  <c r="P816" i="10"/>
  <c r="P817" i="10"/>
  <c r="P818" i="10"/>
  <c r="P819" i="10"/>
  <c r="P820" i="10"/>
  <c r="P821" i="10"/>
  <c r="P822" i="10"/>
  <c r="P823" i="10"/>
  <c r="P824" i="10"/>
  <c r="P825" i="10"/>
  <c r="P826" i="10"/>
  <c r="P827" i="10"/>
  <c r="P828" i="10"/>
  <c r="P829" i="10"/>
  <c r="P830" i="10"/>
  <c r="P831" i="10"/>
  <c r="P832" i="10"/>
  <c r="P833" i="10"/>
  <c r="P834" i="10"/>
  <c r="P835" i="10"/>
  <c r="P836" i="10"/>
  <c r="P837" i="10"/>
  <c r="P838" i="10"/>
  <c r="P839" i="10"/>
  <c r="P840" i="10"/>
  <c r="P841" i="10"/>
  <c r="P842" i="10"/>
  <c r="P843" i="10"/>
  <c r="P844" i="10"/>
  <c r="P845" i="10"/>
  <c r="P846" i="10"/>
  <c r="P847" i="10"/>
  <c r="P848" i="10"/>
  <c r="P849" i="10"/>
  <c r="P850" i="10"/>
  <c r="P851" i="10"/>
  <c r="P852" i="10"/>
  <c r="P853" i="10"/>
  <c r="P854" i="10"/>
  <c r="P855" i="10"/>
  <c r="P856" i="10"/>
  <c r="P857" i="10"/>
  <c r="P858" i="10"/>
  <c r="P859" i="10"/>
  <c r="P860" i="10"/>
  <c r="P861" i="10"/>
  <c r="P862" i="10"/>
  <c r="C149" i="8"/>
  <c r="F149" i="8"/>
  <c r="H54" i="7"/>
  <c r="H53" i="7"/>
  <c r="H52" i="7"/>
  <c r="H51" i="7"/>
  <c r="H50" i="7"/>
  <c r="H49" i="7"/>
  <c r="H48" i="7"/>
  <c r="H47" i="7"/>
  <c r="H75" i="7"/>
  <c r="H74" i="7"/>
  <c r="H73" i="7"/>
  <c r="H72" i="7"/>
  <c r="H71" i="7"/>
  <c r="H70" i="7"/>
  <c r="H69" i="7"/>
  <c r="H68" i="7"/>
  <c r="H67" i="7"/>
  <c r="H66" i="7"/>
  <c r="H65" i="7"/>
  <c r="H64" i="7"/>
  <c r="H63" i="7"/>
  <c r="H62" i="7"/>
  <c r="H61" i="7"/>
  <c r="H60" i="7"/>
  <c r="H59" i="7"/>
  <c r="H58" i="7"/>
  <c r="H75" i="5"/>
  <c r="H74" i="5"/>
  <c r="H73" i="5"/>
  <c r="H72" i="5"/>
  <c r="H71" i="5"/>
  <c r="H70" i="5"/>
  <c r="H69" i="5"/>
  <c r="H68" i="5"/>
  <c r="H67" i="5"/>
  <c r="H66" i="5"/>
  <c r="H65" i="5"/>
  <c r="H64" i="5"/>
  <c r="H63" i="5"/>
  <c r="H62" i="5"/>
  <c r="H61" i="5"/>
  <c r="H60" i="5"/>
  <c r="H59" i="5"/>
  <c r="H58" i="5"/>
  <c r="H75" i="3"/>
  <c r="H74" i="3"/>
  <c r="H73" i="3"/>
  <c r="H72" i="3"/>
  <c r="H71" i="3"/>
  <c r="H70" i="3"/>
  <c r="H69" i="3"/>
  <c r="H68" i="3"/>
  <c r="H67" i="3"/>
  <c r="H66" i="3"/>
  <c r="H65" i="3"/>
  <c r="H64" i="3"/>
  <c r="H63" i="3"/>
  <c r="H62" i="3"/>
  <c r="H61" i="3"/>
  <c r="H60" i="3"/>
  <c r="H59" i="3"/>
  <c r="H58" i="3"/>
  <c r="H54" i="5"/>
  <c r="H53" i="5"/>
  <c r="H52" i="5"/>
  <c r="H51" i="5"/>
  <c r="H50" i="5"/>
  <c r="H49" i="5"/>
  <c r="H48" i="5"/>
  <c r="H47" i="5"/>
  <c r="H54" i="3"/>
  <c r="H53" i="3"/>
  <c r="H52" i="3"/>
  <c r="H51" i="3"/>
  <c r="H50" i="3"/>
  <c r="H49" i="3"/>
  <c r="H48" i="3"/>
  <c r="H47" i="3"/>
  <c r="H48" i="1"/>
  <c r="H49" i="1"/>
  <c r="H50" i="1"/>
  <c r="H51" i="1"/>
  <c r="H52" i="1"/>
  <c r="H53" i="1"/>
  <c r="H54" i="1"/>
  <c r="H47" i="1"/>
  <c r="H59" i="1"/>
  <c r="H60" i="1"/>
  <c r="H61" i="1"/>
  <c r="H62" i="1"/>
  <c r="H63" i="1"/>
  <c r="H64" i="1"/>
  <c r="H65" i="1"/>
  <c r="H66" i="1"/>
  <c r="H67" i="1"/>
  <c r="H68" i="1"/>
  <c r="H69" i="1"/>
  <c r="H70" i="1"/>
  <c r="H71" i="1"/>
  <c r="H72" i="1"/>
  <c r="H73" i="1"/>
  <c r="H74" i="1"/>
  <c r="H75" i="1"/>
  <c r="H58" i="1"/>
  <c r="AE3" i="10" l="1"/>
  <c r="AB4" i="10" s="1"/>
  <c r="AC4" i="10" l="1"/>
  <c r="AE4" i="10"/>
  <c r="AD4" i="10"/>
  <c r="U685" i="10"/>
  <c r="V685" i="10" s="1"/>
  <c r="U522" i="10"/>
  <c r="V522" i="10" s="1"/>
  <c r="U91" i="10"/>
  <c r="V91" i="10" s="1"/>
  <c r="U753" i="10" l="1"/>
  <c r="V753" i="10" s="1"/>
  <c r="U207" i="10"/>
  <c r="V207" i="10" s="1"/>
  <c r="U711" i="10"/>
  <c r="V711" i="10" s="1"/>
  <c r="U719" i="10"/>
  <c r="V719" i="10" s="1"/>
  <c r="U796" i="10"/>
  <c r="V796" i="10" s="1"/>
  <c r="U558" i="10"/>
  <c r="V558" i="10" s="1"/>
  <c r="U630" i="10"/>
  <c r="V630" i="10" s="1"/>
  <c r="U638" i="10"/>
  <c r="V638" i="10" s="1"/>
  <c r="U340" i="10"/>
  <c r="V340" i="10" s="1"/>
  <c r="U642" i="10"/>
  <c r="V642" i="10" s="1"/>
  <c r="U851" i="10"/>
  <c r="V851" i="10" s="1"/>
  <c r="U287" i="10"/>
  <c r="V287" i="10" s="1"/>
  <c r="U107" i="10"/>
  <c r="V107" i="10" s="1"/>
  <c r="U611" i="10"/>
  <c r="V611" i="10" s="1"/>
  <c r="U564" i="10"/>
  <c r="V564" i="10" s="1"/>
  <c r="U604" i="10"/>
  <c r="V604" i="10" s="1"/>
  <c r="U397" i="10"/>
  <c r="V397" i="10" s="1"/>
  <c r="U533" i="10"/>
  <c r="V533" i="10" s="1"/>
  <c r="U166" i="10"/>
  <c r="V166" i="10" s="1"/>
  <c r="U238" i="10"/>
  <c r="V238" i="10" s="1"/>
  <c r="U495" i="10"/>
  <c r="V495" i="10" s="1"/>
  <c r="U639" i="10"/>
  <c r="V639" i="10" s="1"/>
  <c r="U201" i="10"/>
  <c r="V201" i="10" s="1"/>
  <c r="U760" i="10"/>
  <c r="V760" i="10" s="1"/>
  <c r="U459" i="10"/>
  <c r="V459" i="10" s="1"/>
  <c r="U475" i="10"/>
  <c r="V475" i="10" s="1"/>
  <c r="U464" i="10"/>
  <c r="V464" i="10" s="1"/>
  <c r="U504" i="10"/>
  <c r="V504" i="10" s="1"/>
  <c r="U150" i="10"/>
  <c r="V150" i="10" s="1"/>
  <c r="U618" i="10"/>
  <c r="V618" i="10" s="1"/>
  <c r="U304" i="10"/>
  <c r="V304" i="10" s="1"/>
  <c r="U481" i="10"/>
  <c r="V481" i="10" s="1"/>
  <c r="U528" i="10"/>
  <c r="V528" i="10" s="1"/>
  <c r="U624" i="10"/>
  <c r="V624" i="10" s="1"/>
  <c r="U648" i="10"/>
  <c r="V648" i="10" s="1"/>
  <c r="U69" i="10"/>
  <c r="V69" i="10" s="1"/>
  <c r="U283" i="10"/>
  <c r="V283" i="10" s="1"/>
  <c r="U726" i="10"/>
  <c r="V726" i="10" s="1"/>
  <c r="U515" i="10"/>
  <c r="V515" i="10" s="1"/>
  <c r="U13" i="10"/>
  <c r="V13" i="10" s="1"/>
  <c r="U158" i="10"/>
  <c r="V158" i="10" s="1"/>
  <c r="U185" i="10"/>
  <c r="V185" i="10" s="1"/>
  <c r="U2" i="10"/>
  <c r="V2" i="10" s="1"/>
  <c r="U692" i="10"/>
  <c r="V692" i="10" s="1"/>
  <c r="U250" i="10"/>
  <c r="V250" i="10" s="1"/>
  <c r="U326" i="10"/>
  <c r="V326" i="10" s="1"/>
  <c r="U349" i="10"/>
  <c r="V349" i="10" s="1"/>
  <c r="U721" i="10"/>
  <c r="V721" i="10" s="1"/>
  <c r="U396" i="10"/>
  <c r="V396" i="10" s="1"/>
  <c r="U549" i="10"/>
  <c r="V549" i="10" s="1"/>
  <c r="U567" i="10"/>
  <c r="V567" i="10" s="1"/>
  <c r="U583" i="10"/>
  <c r="V583" i="10" s="1"/>
  <c r="U600" i="10"/>
  <c r="V600" i="10" s="1"/>
  <c r="U825" i="10"/>
  <c r="V825" i="10" s="1"/>
  <c r="U802" i="10"/>
  <c r="V802" i="10" s="1"/>
  <c r="U329" i="10"/>
  <c r="V329" i="10" s="1"/>
  <c r="U856" i="10"/>
  <c r="V856" i="10" s="1"/>
  <c r="U724" i="10"/>
  <c r="V724" i="10" s="1"/>
  <c r="U832" i="10"/>
  <c r="V832" i="10" s="1"/>
  <c r="U11" i="10"/>
  <c r="V11" i="10" s="1"/>
  <c r="U145" i="10"/>
  <c r="V145" i="10" s="1"/>
  <c r="U556" i="10"/>
  <c r="V556" i="10" s="1"/>
  <c r="U584" i="10"/>
  <c r="V584" i="10" s="1"/>
  <c r="U699" i="10"/>
  <c r="V699" i="10" s="1"/>
  <c r="U773" i="10"/>
  <c r="V773" i="10" s="1"/>
  <c r="U579" i="10"/>
  <c r="V579" i="10" s="1"/>
  <c r="U733" i="10"/>
  <c r="V733" i="10" s="1"/>
  <c r="U754" i="10"/>
  <c r="V754" i="10" s="1"/>
  <c r="U761" i="10"/>
  <c r="V761" i="10" s="1"/>
  <c r="U781" i="10"/>
  <c r="V781" i="10" s="1"/>
  <c r="U821" i="10"/>
  <c r="V821" i="10" s="1"/>
  <c r="U840" i="10"/>
  <c r="V840" i="10" s="1"/>
  <c r="U847" i="10"/>
  <c r="V847" i="10" s="1"/>
  <c r="U7" i="10"/>
  <c r="V7" i="10" s="1"/>
  <c r="U506" i="10"/>
  <c r="V506" i="10" s="1"/>
  <c r="U535" i="10"/>
  <c r="V535" i="10" s="1"/>
  <c r="U247" i="10"/>
  <c r="V247" i="10" s="1"/>
  <c r="U306" i="10"/>
  <c r="V306" i="10" s="1"/>
  <c r="U318" i="10"/>
  <c r="V318" i="10" s="1"/>
  <c r="U783" i="10"/>
  <c r="V783" i="10" s="1"/>
  <c r="U862" i="10"/>
  <c r="V862" i="10" s="1"/>
  <c r="U241" i="10"/>
  <c r="V241" i="10" s="1"/>
  <c r="U272" i="10"/>
  <c r="V272" i="10" s="1"/>
  <c r="U428" i="10"/>
  <c r="V428" i="10" s="1"/>
  <c r="U478" i="10"/>
  <c r="V478" i="10" s="1"/>
  <c r="U490" i="10"/>
  <c r="V490" i="10" s="1"/>
  <c r="U653" i="10"/>
  <c r="V653" i="10" s="1"/>
  <c r="U665" i="10"/>
  <c r="V665" i="10" s="1"/>
  <c r="U690" i="10"/>
  <c r="V690" i="10" s="1"/>
  <c r="U750" i="10"/>
  <c r="V750" i="10" s="1"/>
  <c r="U829" i="10"/>
  <c r="V829" i="10" s="1"/>
  <c r="U111" i="10"/>
  <c r="V111" i="10" s="1"/>
  <c r="U127" i="10"/>
  <c r="V127" i="10" s="1"/>
  <c r="U730" i="10"/>
  <c r="V730" i="10" s="1"/>
  <c r="U798" i="10"/>
  <c r="V798" i="10" s="1"/>
  <c r="U314" i="10"/>
  <c r="V314" i="10" s="1"/>
  <c r="U617" i="10"/>
  <c r="V617" i="10" s="1"/>
  <c r="U717" i="10"/>
  <c r="V717" i="10" s="1"/>
  <c r="U744" i="10"/>
  <c r="V744" i="10" s="1"/>
  <c r="U792" i="10"/>
  <c r="V792" i="10" s="1"/>
  <c r="U818" i="10"/>
  <c r="V818" i="10" s="1"/>
  <c r="U837" i="10"/>
  <c r="V837" i="10" s="1"/>
  <c r="U844" i="10"/>
  <c r="V844" i="10" s="1"/>
  <c r="U3" i="10"/>
  <c r="V3" i="10" s="1"/>
  <c r="U132" i="10"/>
  <c r="V132" i="10" s="1"/>
  <c r="U214" i="10"/>
  <c r="V214" i="10" s="1"/>
  <c r="U319" i="10"/>
  <c r="V319" i="10" s="1"/>
  <c r="U336" i="10"/>
  <c r="V336" i="10" s="1"/>
  <c r="U342" i="10"/>
  <c r="V342" i="10" s="1"/>
  <c r="U406" i="10"/>
  <c r="V406" i="10" s="1"/>
  <c r="U456" i="10"/>
  <c r="V456" i="10" s="1"/>
  <c r="U462" i="10"/>
  <c r="V462" i="10" s="1"/>
  <c r="U473" i="10"/>
  <c r="V473" i="10" s="1"/>
  <c r="U479" i="10"/>
  <c r="V479" i="10" s="1"/>
  <c r="U491" i="10"/>
  <c r="V491" i="10" s="1"/>
  <c r="U593" i="10"/>
  <c r="V593" i="10" s="1"/>
  <c r="U226" i="10"/>
  <c r="V226" i="10" s="1"/>
  <c r="U673" i="10"/>
  <c r="V673" i="10" s="1"/>
  <c r="U779" i="10"/>
  <c r="V779" i="10" s="1"/>
  <c r="U838" i="10"/>
  <c r="V838" i="10" s="1"/>
  <c r="U845" i="10"/>
  <c r="V845" i="10" s="1"/>
  <c r="U740" i="10"/>
  <c r="V740" i="10" s="1"/>
  <c r="U322" i="10"/>
  <c r="V322" i="10" s="1"/>
  <c r="U488" i="10"/>
  <c r="V488" i="10" s="1"/>
  <c r="U853" i="10"/>
  <c r="V853" i="10" s="1"/>
  <c r="U109" i="10"/>
  <c r="V109" i="10" s="1"/>
  <c r="U125" i="10"/>
  <c r="V125" i="10" s="1"/>
  <c r="U218" i="10"/>
  <c r="V218" i="10" s="1"/>
  <c r="U240" i="10"/>
  <c r="V240" i="10" s="1"/>
  <c r="U246" i="10"/>
  <c r="V246" i="10" s="1"/>
  <c r="U271" i="10"/>
  <c r="V271" i="10" s="1"/>
  <c r="U323" i="10"/>
  <c r="V323" i="10" s="1"/>
  <c r="U334" i="10"/>
  <c r="V334" i="10" s="1"/>
  <c r="U352" i="10"/>
  <c r="V352" i="10" s="1"/>
  <c r="U387" i="10"/>
  <c r="V387" i="10" s="1"/>
  <c r="U399" i="10"/>
  <c r="V399" i="10" s="1"/>
  <c r="U494" i="10"/>
  <c r="V494" i="10" s="1"/>
  <c r="U517" i="10"/>
  <c r="V517" i="10" s="1"/>
  <c r="U591" i="10"/>
  <c r="V591" i="10" s="1"/>
  <c r="U260" i="10"/>
  <c r="V260" i="10" s="1"/>
  <c r="U382" i="10"/>
  <c r="V382" i="10" s="1"/>
  <c r="U715" i="10"/>
  <c r="V715" i="10" s="1"/>
  <c r="U416" i="10"/>
  <c r="V416" i="10" s="1"/>
  <c r="U101" i="10"/>
  <c r="V101" i="10" s="1"/>
  <c r="U117" i="10"/>
  <c r="V117" i="10" s="1"/>
  <c r="U133" i="10"/>
  <c r="V133" i="10" s="1"/>
  <c r="U171" i="10"/>
  <c r="V171" i="10" s="1"/>
  <c r="U187" i="10"/>
  <c r="V187" i="10" s="1"/>
  <c r="U215" i="10"/>
  <c r="V215" i="10" s="1"/>
  <c r="U268" i="10"/>
  <c r="V268" i="10" s="1"/>
  <c r="U274" i="10"/>
  <c r="V274" i="10" s="1"/>
  <c r="U492" i="10"/>
  <c r="V492" i="10" s="1"/>
  <c r="U526" i="10"/>
  <c r="V526" i="10" s="1"/>
  <c r="U532" i="10"/>
  <c r="V532" i="10" s="1"/>
  <c r="U543" i="10"/>
  <c r="V543" i="10" s="1"/>
  <c r="U572" i="10"/>
  <c r="V572" i="10" s="1"/>
  <c r="U654" i="10"/>
  <c r="V654" i="10" s="1"/>
  <c r="U736" i="10"/>
  <c r="V736" i="10" s="1"/>
  <c r="U751" i="10"/>
  <c r="V751" i="10" s="1"/>
  <c r="U757" i="10"/>
  <c r="V757" i="10" s="1"/>
  <c r="U817" i="10"/>
  <c r="V817" i="10" s="1"/>
  <c r="U830" i="10"/>
  <c r="V830" i="10" s="1"/>
  <c r="U5" i="10"/>
  <c r="V5" i="10" s="1"/>
  <c r="U139" i="10"/>
  <c r="V139" i="10" s="1"/>
  <c r="U216" i="10"/>
  <c r="V216" i="10" s="1"/>
  <c r="U419" i="10"/>
  <c r="V419" i="10" s="1"/>
  <c r="U737" i="10"/>
  <c r="V737" i="10" s="1"/>
  <c r="U778" i="10"/>
  <c r="V778" i="10" s="1"/>
  <c r="U27" i="10"/>
  <c r="V27" i="10" s="1"/>
  <c r="U43" i="10"/>
  <c r="V43" i="10" s="1"/>
  <c r="U385" i="10"/>
  <c r="V385" i="10" s="1"/>
  <c r="U420" i="10"/>
  <c r="V420" i="10" s="1"/>
  <c r="U363" i="10"/>
  <c r="V363" i="10" s="1"/>
  <c r="U409" i="10"/>
  <c r="V409" i="10" s="1"/>
  <c r="U607" i="10"/>
  <c r="V607" i="10" s="1"/>
  <c r="U745" i="10"/>
  <c r="V745" i="10" s="1"/>
  <c r="U76" i="10"/>
  <c r="V76" i="10" s="1"/>
  <c r="U87" i="10"/>
  <c r="V87" i="10" s="1"/>
  <c r="U119" i="10"/>
  <c r="V119" i="10" s="1"/>
  <c r="U299" i="10"/>
  <c r="V299" i="10" s="1"/>
  <c r="U381" i="10"/>
  <c r="V381" i="10" s="1"/>
  <c r="U432" i="10"/>
  <c r="V432" i="10" s="1"/>
  <c r="U443" i="10"/>
  <c r="V443" i="10" s="1"/>
  <c r="U574" i="10"/>
  <c r="V574" i="10" s="1"/>
  <c r="U766" i="10"/>
  <c r="V766" i="10" s="1"/>
  <c r="U12" i="10"/>
  <c r="V12" i="10" s="1"/>
  <c r="U28" i="10"/>
  <c r="V28" i="10" s="1"/>
  <c r="U44" i="10"/>
  <c r="V44" i="10" s="1"/>
  <c r="U60" i="10"/>
  <c r="V60" i="10" s="1"/>
  <c r="U71" i="10"/>
  <c r="V71" i="10" s="1"/>
  <c r="U223" i="10"/>
  <c r="V223" i="10" s="1"/>
  <c r="U282" i="10"/>
  <c r="V282" i="10" s="1"/>
  <c r="U288" i="10"/>
  <c r="V288" i="10" s="1"/>
  <c r="U305" i="10"/>
  <c r="V305" i="10" s="1"/>
  <c r="U364" i="10"/>
  <c r="V364" i="10" s="1"/>
  <c r="U392" i="10"/>
  <c r="V392" i="10" s="1"/>
  <c r="U404" i="10"/>
  <c r="V404" i="10" s="1"/>
  <c r="U415" i="10"/>
  <c r="V415" i="10" s="1"/>
  <c r="U438" i="10"/>
  <c r="V438" i="10" s="1"/>
  <c r="U454" i="10"/>
  <c r="V454" i="10" s="1"/>
  <c r="U569" i="10"/>
  <c r="V569" i="10" s="1"/>
  <c r="U619" i="10"/>
  <c r="V619" i="10" s="1"/>
  <c r="U794" i="10"/>
  <c r="V794" i="10" s="1"/>
  <c r="U814" i="10"/>
  <c r="V814" i="10" s="1"/>
  <c r="U82" i="10"/>
  <c r="V82" i="10" s="1"/>
  <c r="U460" i="10"/>
  <c r="V460" i="10" s="1"/>
  <c r="U29" i="10"/>
  <c r="V29" i="10" s="1"/>
  <c r="U45" i="10"/>
  <c r="V45" i="10" s="1"/>
  <c r="U83" i="10"/>
  <c r="V83" i="10" s="1"/>
  <c r="U99" i="10"/>
  <c r="V99" i="10" s="1"/>
  <c r="U131" i="10"/>
  <c r="V131" i="10" s="1"/>
  <c r="U266" i="10"/>
  <c r="V266" i="10" s="1"/>
  <c r="U422" i="10"/>
  <c r="V422" i="10" s="1"/>
  <c r="U484" i="10"/>
  <c r="V484" i="10" s="1"/>
  <c r="U530" i="10"/>
  <c r="V530" i="10" s="1"/>
  <c r="U153" i="10"/>
  <c r="V153" i="10" s="1"/>
  <c r="U219" i="10"/>
  <c r="V219" i="10" s="1"/>
  <c r="U230" i="10"/>
  <c r="V230" i="10" s="1"/>
  <c r="U417" i="10"/>
  <c r="V417" i="10" s="1"/>
  <c r="U434" i="10"/>
  <c r="V434" i="10" s="1"/>
  <c r="U450" i="10"/>
  <c r="V450" i="10" s="1"/>
  <c r="U467" i="10"/>
  <c r="V467" i="10" s="1"/>
  <c r="U587" i="10"/>
  <c r="V587" i="10" s="1"/>
  <c r="U598" i="10"/>
  <c r="V598" i="10" s="1"/>
  <c r="U609" i="10"/>
  <c r="V609" i="10" s="1"/>
  <c r="U78" i="10"/>
  <c r="V78" i="10" s="1"/>
  <c r="U89" i="10"/>
  <c r="V89" i="10" s="1"/>
  <c r="U105" i="10"/>
  <c r="V105" i="10" s="1"/>
  <c r="U137" i="10"/>
  <c r="V137" i="10" s="1"/>
  <c r="U148" i="10"/>
  <c r="V148" i="10" s="1"/>
  <c r="U371" i="10"/>
  <c r="V371" i="10" s="1"/>
  <c r="U553" i="10"/>
  <c r="V553" i="10" s="1"/>
  <c r="U267" i="10"/>
  <c r="V267" i="10" s="1"/>
  <c r="U423" i="10"/>
  <c r="V423" i="10" s="1"/>
  <c r="U525" i="10"/>
  <c r="V525" i="10" s="1"/>
  <c r="U554" i="10"/>
  <c r="V554" i="10" s="1"/>
  <c r="U560" i="10"/>
  <c r="V560" i="10" s="1"/>
  <c r="U566" i="10"/>
  <c r="V566" i="10" s="1"/>
  <c r="U582" i="10"/>
  <c r="V582" i="10" s="1"/>
  <c r="U797" i="10"/>
  <c r="V797" i="10" s="1"/>
  <c r="U816" i="10"/>
  <c r="V816" i="10" s="1"/>
  <c r="U249" i="10"/>
  <c r="V249" i="10" s="1"/>
  <c r="U262" i="10"/>
  <c r="V262" i="10" s="1"/>
  <c r="U348" i="10"/>
  <c r="V348" i="10" s="1"/>
  <c r="U389" i="10"/>
  <c r="V389" i="10" s="1"/>
  <c r="U412" i="10"/>
  <c r="V412" i="10" s="1"/>
  <c r="U537" i="10"/>
  <c r="V537" i="10" s="1"/>
  <c r="U577" i="10"/>
  <c r="V577" i="10" s="1"/>
  <c r="U594" i="10"/>
  <c r="V594" i="10" s="1"/>
  <c r="U605" i="10"/>
  <c r="V605" i="10" s="1"/>
  <c r="U616" i="10"/>
  <c r="V616" i="10" s="1"/>
  <c r="U677" i="10"/>
  <c r="V677" i="10" s="1"/>
  <c r="U683" i="10"/>
  <c r="V683" i="10" s="1"/>
  <c r="U716" i="10"/>
  <c r="V716" i="10" s="1"/>
  <c r="U777" i="10"/>
  <c r="V777" i="10" s="1"/>
  <c r="U374" i="10"/>
  <c r="V374" i="10" s="1"/>
  <c r="U487" i="10"/>
  <c r="V487" i="10" s="1"/>
  <c r="U123" i="10"/>
  <c r="V123" i="10" s="1"/>
  <c r="U164" i="10"/>
  <c r="V164" i="10" s="1"/>
  <c r="U398" i="10"/>
  <c r="V398" i="10" s="1"/>
  <c r="U437" i="10"/>
  <c r="V437" i="10" s="1"/>
  <c r="U453" i="10"/>
  <c r="V453" i="10" s="1"/>
  <c r="U470" i="10"/>
  <c r="V470" i="10" s="1"/>
  <c r="U588" i="10"/>
  <c r="V588" i="10" s="1"/>
  <c r="U681" i="10"/>
  <c r="V681" i="10" s="1"/>
  <c r="U811" i="10"/>
  <c r="V811" i="10" s="1"/>
  <c r="U658" i="10"/>
  <c r="V658" i="10" s="1"/>
  <c r="U23" i="10"/>
  <c r="V23" i="10" s="1"/>
  <c r="U39" i="10"/>
  <c r="V39" i="10" s="1"/>
  <c r="U55" i="10"/>
  <c r="V55" i="10" s="1"/>
  <c r="U93" i="10"/>
  <c r="V93" i="10" s="1"/>
  <c r="U154" i="10"/>
  <c r="V154" i="10" s="1"/>
  <c r="U181" i="10"/>
  <c r="V181" i="10" s="1"/>
  <c r="U197" i="10"/>
  <c r="V197" i="10" s="1"/>
  <c r="U248" i="10"/>
  <c r="V248" i="10" s="1"/>
  <c r="U254" i="10"/>
  <c r="V254" i="10" s="1"/>
  <c r="U295" i="10"/>
  <c r="V295" i="10" s="1"/>
  <c r="U341" i="10"/>
  <c r="V341" i="10" s="1"/>
  <c r="U347" i="10"/>
  <c r="V347" i="10" s="1"/>
  <c r="U359" i="10"/>
  <c r="V359" i="10" s="1"/>
  <c r="U393" i="10"/>
  <c r="V393" i="10" s="1"/>
  <c r="U471" i="10"/>
  <c r="V471" i="10" s="1"/>
  <c r="U568" i="10"/>
  <c r="V568" i="10" s="1"/>
  <c r="U578" i="10"/>
  <c r="V578" i="10" s="1"/>
  <c r="U689" i="10"/>
  <c r="V689" i="10" s="1"/>
  <c r="U701" i="10"/>
  <c r="V701" i="10" s="1"/>
  <c r="U708" i="10"/>
  <c r="V708" i="10" s="1"/>
  <c r="U748" i="10"/>
  <c r="V748" i="10" s="1"/>
  <c r="U793" i="10"/>
  <c r="V793" i="10" s="1"/>
  <c r="U18" i="10"/>
  <c r="V18" i="10" s="1"/>
  <c r="U34" i="10"/>
  <c r="V34" i="10" s="1"/>
  <c r="U50" i="10"/>
  <c r="V50" i="10" s="1"/>
  <c r="U88" i="10"/>
  <c r="V88" i="10" s="1"/>
  <c r="U98" i="10"/>
  <c r="V98" i="10" s="1"/>
  <c r="U103" i="10"/>
  <c r="V103" i="10" s="1"/>
  <c r="U113" i="10"/>
  <c r="V113" i="10" s="1"/>
  <c r="U129" i="10"/>
  <c r="V129" i="10" s="1"/>
  <c r="U165" i="10"/>
  <c r="V165" i="10" s="1"/>
  <c r="U176" i="10"/>
  <c r="V176" i="10" s="1"/>
  <c r="U192" i="10"/>
  <c r="V192" i="10" s="1"/>
  <c r="U209" i="10"/>
  <c r="V209" i="10" s="1"/>
  <c r="U273" i="10"/>
  <c r="V273" i="10" s="1"/>
  <c r="U284" i="10"/>
  <c r="V284" i="10" s="1"/>
  <c r="U290" i="10"/>
  <c r="V290" i="10" s="1"/>
  <c r="U313" i="10"/>
  <c r="V313" i="10" s="1"/>
  <c r="U377" i="10"/>
  <c r="V377" i="10" s="1"/>
  <c r="U427" i="10"/>
  <c r="V427" i="10" s="1"/>
  <c r="U500" i="10"/>
  <c r="V500" i="10" s="1"/>
  <c r="U516" i="10"/>
  <c r="V516" i="10" s="1"/>
  <c r="U551" i="10"/>
  <c r="V551" i="10" s="1"/>
  <c r="U749" i="10"/>
  <c r="V749" i="10" s="1"/>
  <c r="U755" i="10"/>
  <c r="V755" i="10" s="1"/>
  <c r="U762" i="10"/>
  <c r="V762" i="10" s="1"/>
  <c r="U557" i="10"/>
  <c r="V557" i="10" s="1"/>
  <c r="U775" i="10"/>
  <c r="V775" i="10" s="1"/>
  <c r="U801" i="10"/>
  <c r="V801" i="10" s="1"/>
  <c r="U571" i="10"/>
  <c r="V571" i="10" s="1"/>
  <c r="U122" i="10"/>
  <c r="V122" i="10" s="1"/>
  <c r="U56" i="10"/>
  <c r="V56" i="10" s="1"/>
  <c r="U237" i="10"/>
  <c r="V237" i="10" s="1"/>
  <c r="U243" i="10"/>
  <c r="V243" i="10" s="1"/>
  <c r="U256" i="10"/>
  <c r="V256" i="10" s="1"/>
  <c r="U366" i="10"/>
  <c r="V366" i="10" s="1"/>
  <c r="U529" i="10"/>
  <c r="V529" i="10" s="1"/>
  <c r="U590" i="10"/>
  <c r="V590" i="10" s="1"/>
  <c r="U601" i="10"/>
  <c r="V601" i="10" s="1"/>
  <c r="U612" i="10"/>
  <c r="V612" i="10" s="1"/>
  <c r="U635" i="10"/>
  <c r="V635" i="10" s="1"/>
  <c r="U660" i="10"/>
  <c r="V660" i="10" s="1"/>
  <c r="U666" i="10"/>
  <c r="V666" i="10" s="1"/>
  <c r="U702" i="10"/>
  <c r="V702" i="10" s="1"/>
  <c r="U97" i="10"/>
  <c r="V97" i="10" s="1"/>
  <c r="U735" i="10"/>
  <c r="V735" i="10" s="1"/>
  <c r="U62" i="10"/>
  <c r="V62" i="10" s="1"/>
  <c r="U84" i="10"/>
  <c r="V84" i="10" s="1"/>
  <c r="U120" i="10"/>
  <c r="V120" i="10" s="1"/>
  <c r="U130" i="10"/>
  <c r="V130" i="10" s="1"/>
  <c r="U135" i="10"/>
  <c r="V135" i="10" s="1"/>
  <c r="U161" i="10"/>
  <c r="V161" i="10" s="1"/>
  <c r="U343" i="10"/>
  <c r="V343" i="10" s="1"/>
  <c r="U355" i="10"/>
  <c r="V355" i="10" s="1"/>
  <c r="U361" i="10"/>
  <c r="V361" i="10" s="1"/>
  <c r="U401" i="10"/>
  <c r="V401" i="10" s="1"/>
  <c r="U461" i="10"/>
  <c r="V461" i="10" s="1"/>
  <c r="U524" i="10"/>
  <c r="V524" i="10" s="1"/>
  <c r="U520" i="10"/>
  <c r="V520" i="10" s="1"/>
  <c r="U95" i="10"/>
  <c r="V95" i="10" s="1"/>
  <c r="U100" i="10"/>
  <c r="V100" i="10" s="1"/>
  <c r="U115" i="10"/>
  <c r="V115" i="10" s="1"/>
  <c r="U156" i="10"/>
  <c r="V156" i="10" s="1"/>
  <c r="U269" i="10"/>
  <c r="V269" i="10" s="1"/>
  <c r="U445" i="10"/>
  <c r="V445" i="10" s="1"/>
  <c r="U547" i="10"/>
  <c r="V547" i="10" s="1"/>
  <c r="U570" i="10"/>
  <c r="V570" i="10" s="1"/>
  <c r="U575" i="10"/>
  <c r="V575" i="10" s="1"/>
  <c r="U834" i="10"/>
  <c r="V834" i="10" s="1"/>
  <c r="U339" i="10"/>
  <c r="V339" i="10" s="1"/>
  <c r="U20" i="10"/>
  <c r="V20" i="10" s="1"/>
  <c r="U36" i="10"/>
  <c r="V36" i="10" s="1"/>
  <c r="U68" i="10"/>
  <c r="V68" i="10" s="1"/>
  <c r="U146" i="10"/>
  <c r="V146" i="10" s="1"/>
  <c r="U151" i="10"/>
  <c r="V151" i="10" s="1"/>
  <c r="U167" i="10"/>
  <c r="V167" i="10" s="1"/>
  <c r="U178" i="10"/>
  <c r="V178" i="10" s="1"/>
  <c r="U194" i="10"/>
  <c r="V194" i="10" s="1"/>
  <c r="U251" i="10"/>
  <c r="V251" i="10" s="1"/>
  <c r="U263" i="10"/>
  <c r="V263" i="10" s="1"/>
  <c r="U332" i="10"/>
  <c r="V332" i="10" s="1"/>
  <c r="U446" i="10"/>
  <c r="V446" i="10" s="1"/>
  <c r="U519" i="10"/>
  <c r="V519" i="10" s="1"/>
  <c r="U613" i="10"/>
  <c r="V613" i="10" s="1"/>
  <c r="U679" i="10"/>
  <c r="V679" i="10" s="1"/>
  <c r="U259" i="10"/>
  <c r="V259" i="10" s="1"/>
  <c r="U632" i="10"/>
  <c r="V632" i="10" s="1"/>
  <c r="U15" i="10"/>
  <c r="V15" i="10" s="1"/>
  <c r="U31" i="10"/>
  <c r="V31" i="10" s="1"/>
  <c r="U47" i="10"/>
  <c r="V47" i="10" s="1"/>
  <c r="U85" i="10"/>
  <c r="V85" i="10" s="1"/>
  <c r="U121" i="10"/>
  <c r="V121" i="10" s="1"/>
  <c r="U141" i="10"/>
  <c r="V141" i="10" s="1"/>
  <c r="U162" i="10"/>
  <c r="V162" i="10" s="1"/>
  <c r="U173" i="10"/>
  <c r="V173" i="10" s="1"/>
  <c r="U189" i="10"/>
  <c r="V189" i="10" s="1"/>
  <c r="U239" i="10"/>
  <c r="V239" i="10" s="1"/>
  <c r="U321" i="10"/>
  <c r="V321" i="10" s="1"/>
  <c r="U338" i="10"/>
  <c r="V338" i="10" s="1"/>
  <c r="U413" i="10"/>
  <c r="V413" i="10" s="1"/>
  <c r="U424" i="10"/>
  <c r="V424" i="10" s="1"/>
  <c r="U430" i="10"/>
  <c r="V430" i="10" s="1"/>
  <c r="U457" i="10"/>
  <c r="V457" i="10" s="1"/>
  <c r="U497" i="10"/>
  <c r="V497" i="10" s="1"/>
  <c r="U536" i="10"/>
  <c r="V536" i="10" s="1"/>
  <c r="U656" i="10"/>
  <c r="V656" i="10" s="1"/>
  <c r="U662" i="10"/>
  <c r="V662" i="10" s="1"/>
  <c r="U668" i="10"/>
  <c r="V668" i="10" s="1"/>
  <c r="U848" i="10"/>
  <c r="V848" i="10" s="1"/>
  <c r="U4" i="10"/>
  <c r="V4" i="10" s="1"/>
  <c r="U10" i="10"/>
  <c r="V10" i="10" s="1"/>
  <c r="U26" i="10"/>
  <c r="V26" i="10" s="1"/>
  <c r="U42" i="10"/>
  <c r="V42" i="10" s="1"/>
  <c r="U90" i="10"/>
  <c r="V90" i="10" s="1"/>
  <c r="U116" i="10"/>
  <c r="V116" i="10" s="1"/>
  <c r="U184" i="10"/>
  <c r="V184" i="10" s="1"/>
  <c r="U200" i="10"/>
  <c r="V200" i="10" s="1"/>
  <c r="U206" i="10"/>
  <c r="V206" i="10" s="1"/>
  <c r="U298" i="10"/>
  <c r="V298" i="10" s="1"/>
  <c r="U316" i="10"/>
  <c r="V316" i="10" s="1"/>
  <c r="U368" i="10"/>
  <c r="V368" i="10" s="1"/>
  <c r="U402" i="10"/>
  <c r="V402" i="10" s="1"/>
  <c r="U436" i="10"/>
  <c r="V436" i="10" s="1"/>
  <c r="U452" i="10"/>
  <c r="V452" i="10" s="1"/>
  <c r="U508" i="10"/>
  <c r="V508" i="10" s="1"/>
  <c r="U603" i="10"/>
  <c r="V603" i="10" s="1"/>
  <c r="U620" i="10"/>
  <c r="V620" i="10" s="1"/>
  <c r="U644" i="10"/>
  <c r="V644" i="10" s="1"/>
  <c r="U650" i="10"/>
  <c r="V650" i="10" s="1"/>
  <c r="U674" i="10"/>
  <c r="V674" i="10" s="1"/>
  <c r="U693" i="10"/>
  <c r="V693" i="10" s="1"/>
  <c r="U738" i="10"/>
  <c r="V738" i="10" s="1"/>
  <c r="U785" i="10"/>
  <c r="V785" i="10" s="1"/>
  <c r="U823" i="10"/>
  <c r="V823" i="10" s="1"/>
  <c r="U843" i="10"/>
  <c r="V843" i="10" s="1"/>
  <c r="U849" i="10"/>
  <c r="V849" i="10" s="1"/>
  <c r="U224" i="10"/>
  <c r="V224" i="10" s="1"/>
  <c r="U14" i="10"/>
  <c r="V14" i="10" s="1"/>
  <c r="U30" i="10"/>
  <c r="V30" i="10" s="1"/>
  <c r="U46" i="10"/>
  <c r="V46" i="10" s="1"/>
  <c r="U72" i="10"/>
  <c r="V72" i="10" s="1"/>
  <c r="U92" i="10"/>
  <c r="V92" i="10" s="1"/>
  <c r="U188" i="10"/>
  <c r="V188" i="10" s="1"/>
  <c r="U210" i="10"/>
  <c r="V210" i="10" s="1"/>
  <c r="U242" i="10"/>
  <c r="V242" i="10" s="1"/>
  <c r="U300" i="10"/>
  <c r="V300" i="10" s="1"/>
  <c r="U405" i="10"/>
  <c r="V405" i="10" s="1"/>
  <c r="U458" i="10"/>
  <c r="V458" i="10" s="1"/>
  <c r="U124" i="10"/>
  <c r="V124" i="10" s="1"/>
  <c r="U172" i="10"/>
  <c r="V172" i="10" s="1"/>
  <c r="U231" i="10"/>
  <c r="V231" i="10" s="1"/>
  <c r="U317" i="10"/>
  <c r="V317" i="10" s="1"/>
  <c r="U362" i="10"/>
  <c r="V362" i="10" s="1"/>
  <c r="U400" i="10"/>
  <c r="V400" i="10" s="1"/>
  <c r="U421" i="10"/>
  <c r="V421" i="10" s="1"/>
  <c r="U463" i="10"/>
  <c r="V463" i="10" s="1"/>
  <c r="U480" i="10"/>
  <c r="V480" i="10" s="1"/>
  <c r="U507" i="10"/>
  <c r="V507" i="10" s="1"/>
  <c r="U534" i="10"/>
  <c r="V534" i="10" s="1"/>
  <c r="U576" i="10"/>
  <c r="V576" i="10" s="1"/>
  <c r="U597" i="10"/>
  <c r="V597" i="10" s="1"/>
  <c r="U608" i="10"/>
  <c r="V608" i="10" s="1"/>
  <c r="U824" i="10"/>
  <c r="V824" i="10" s="1"/>
  <c r="U831" i="10"/>
  <c r="V831" i="10" s="1"/>
  <c r="U9" i="10"/>
  <c r="V9" i="10" s="1"/>
  <c r="U25" i="10"/>
  <c r="V25" i="10" s="1"/>
  <c r="U41" i="10"/>
  <c r="V41" i="10" s="1"/>
  <c r="U61" i="10"/>
  <c r="V61" i="10" s="1"/>
  <c r="U67" i="10"/>
  <c r="V67" i="10" s="1"/>
  <c r="U77" i="10"/>
  <c r="V77" i="10" s="1"/>
  <c r="U110" i="10"/>
  <c r="V110" i="10" s="1"/>
  <c r="U142" i="10"/>
  <c r="V142" i="10" s="1"/>
  <c r="U183" i="10"/>
  <c r="V183" i="10" s="1"/>
  <c r="U199" i="10"/>
  <c r="V199" i="10" s="1"/>
  <c r="U205" i="10"/>
  <c r="V205" i="10" s="1"/>
  <c r="U221" i="10"/>
  <c r="V221" i="10" s="1"/>
  <c r="U236" i="10"/>
  <c r="V236" i="10" s="1"/>
  <c r="U255" i="10"/>
  <c r="V255" i="10" s="1"/>
  <c r="U278" i="10"/>
  <c r="V278" i="10" s="1"/>
  <c r="U289" i="10"/>
  <c r="V289" i="10" s="1"/>
  <c r="U312" i="10"/>
  <c r="V312" i="10" s="1"/>
  <c r="U328" i="10"/>
  <c r="V328" i="10" s="1"/>
  <c r="U345" i="10"/>
  <c r="V345" i="10" s="1"/>
  <c r="U351" i="10"/>
  <c r="V351" i="10" s="1"/>
  <c r="U373" i="10"/>
  <c r="V373" i="10" s="1"/>
  <c r="U379" i="10"/>
  <c r="V379" i="10" s="1"/>
  <c r="U384" i="10"/>
  <c r="V384" i="10" s="1"/>
  <c r="U411" i="10"/>
  <c r="V411" i="10" s="1"/>
  <c r="U426" i="10"/>
  <c r="V426" i="10" s="1"/>
  <c r="U448" i="10"/>
  <c r="V448" i="10" s="1"/>
  <c r="U469" i="10"/>
  <c r="V469" i="10" s="1"/>
  <c r="U474" i="10"/>
  <c r="V474" i="10" s="1"/>
  <c r="U486" i="10"/>
  <c r="V486" i="10" s="1"/>
  <c r="U502" i="10"/>
  <c r="V502" i="10" s="1"/>
  <c r="U513" i="10"/>
  <c r="V513" i="10" s="1"/>
  <c r="U539" i="10"/>
  <c r="V539" i="10" s="1"/>
  <c r="U545" i="10"/>
  <c r="V545" i="10" s="1"/>
  <c r="U550" i="10"/>
  <c r="V550" i="10" s="1"/>
  <c r="U581" i="10"/>
  <c r="V581" i="10" s="1"/>
  <c r="U586" i="10"/>
  <c r="V586" i="10" s="1"/>
  <c r="U614" i="10"/>
  <c r="V614" i="10" s="1"/>
  <c r="U631" i="10"/>
  <c r="V631" i="10" s="1"/>
  <c r="U637" i="10"/>
  <c r="V637" i="10" s="1"/>
  <c r="U649" i="10"/>
  <c r="V649" i="10" s="1"/>
  <c r="U667" i="10"/>
  <c r="V667" i="10" s="1"/>
  <c r="U684" i="10"/>
  <c r="V684" i="10" s="1"/>
  <c r="U697" i="10"/>
  <c r="V697" i="10" s="1"/>
  <c r="U703" i="10"/>
  <c r="V703" i="10" s="1"/>
  <c r="U710" i="10"/>
  <c r="V710" i="10" s="1"/>
  <c r="U723" i="10"/>
  <c r="V723" i="10" s="1"/>
  <c r="U729" i="10"/>
  <c r="V729" i="10" s="1"/>
  <c r="U768" i="10"/>
  <c r="V768" i="10" s="1"/>
  <c r="U774" i="10"/>
  <c r="V774" i="10" s="1"/>
  <c r="U780" i="10"/>
  <c r="V780" i="10" s="1"/>
  <c r="U787" i="10"/>
  <c r="V787" i="10" s="1"/>
  <c r="U800" i="10"/>
  <c r="V800" i="10" s="1"/>
  <c r="U806" i="10"/>
  <c r="V806" i="10" s="1"/>
  <c r="U812" i="10"/>
  <c r="V812" i="10" s="1"/>
  <c r="U850" i="10"/>
  <c r="V850" i="10" s="1"/>
  <c r="U857" i="10"/>
  <c r="V857" i="10" s="1"/>
  <c r="U52" i="10"/>
  <c r="V52" i="10" s="1"/>
  <c r="U106" i="10"/>
  <c r="V106" i="10" s="1"/>
  <c r="U592" i="10"/>
  <c r="V592" i="10" s="1"/>
  <c r="U742" i="10"/>
  <c r="V742" i="10" s="1"/>
  <c r="U143" i="10"/>
  <c r="V143" i="10" s="1"/>
  <c r="U163" i="10"/>
  <c r="V163" i="10" s="1"/>
  <c r="U211" i="10"/>
  <c r="V211" i="10" s="1"/>
  <c r="U217" i="10"/>
  <c r="V217" i="10" s="1"/>
  <c r="U227" i="10"/>
  <c r="V227" i="10" s="1"/>
  <c r="U279" i="10"/>
  <c r="V279" i="10" s="1"/>
  <c r="U346" i="10"/>
  <c r="V346" i="10" s="1"/>
  <c r="U358" i="10"/>
  <c r="V358" i="10" s="1"/>
  <c r="U380" i="10"/>
  <c r="V380" i="10" s="1"/>
  <c r="U395" i="10"/>
  <c r="V395" i="10" s="1"/>
  <c r="U503" i="10"/>
  <c r="V503" i="10" s="1"/>
  <c r="U514" i="10"/>
  <c r="V514" i="10" s="1"/>
  <c r="U540" i="10"/>
  <c r="V540" i="10" s="1"/>
  <c r="U615" i="10"/>
  <c r="V615" i="10" s="1"/>
  <c r="U626" i="10"/>
  <c r="V626" i="10" s="1"/>
  <c r="U698" i="10"/>
  <c r="V698" i="10" s="1"/>
  <c r="U704" i="10"/>
  <c r="V704" i="10" s="1"/>
  <c r="U743" i="10"/>
  <c r="V743" i="10" s="1"/>
  <c r="U756" i="10"/>
  <c r="V756" i="10" s="1"/>
  <c r="U763" i="10"/>
  <c r="V763" i="10" s="1"/>
  <c r="U769" i="10"/>
  <c r="V769" i="10" s="1"/>
  <c r="U807" i="10"/>
  <c r="V807" i="10" s="1"/>
  <c r="U813" i="10"/>
  <c r="V813" i="10" s="1"/>
  <c r="U846" i="10"/>
  <c r="V846" i="10" s="1"/>
  <c r="U57" i="10"/>
  <c r="V57" i="10" s="1"/>
  <c r="U21" i="10"/>
  <c r="V21" i="10" s="1"/>
  <c r="U73" i="10"/>
  <c r="V73" i="10" s="1"/>
  <c r="U134" i="10"/>
  <c r="V134" i="10" s="1"/>
  <c r="U144" i="10"/>
  <c r="V144" i="10" s="1"/>
  <c r="U149" i="10"/>
  <c r="V149" i="10" s="1"/>
  <c r="U168" i="10"/>
  <c r="V168" i="10" s="1"/>
  <c r="U179" i="10"/>
  <c r="V179" i="10" s="1"/>
  <c r="U195" i="10"/>
  <c r="V195" i="10" s="1"/>
  <c r="U212" i="10"/>
  <c r="V212" i="10" s="1"/>
  <c r="U232" i="10"/>
  <c r="V232" i="10" s="1"/>
  <c r="U296" i="10"/>
  <c r="V296" i="10" s="1"/>
  <c r="U301" i="10"/>
  <c r="V301" i="10" s="1"/>
  <c r="U307" i="10"/>
  <c r="V307" i="10" s="1"/>
  <c r="U324" i="10"/>
  <c r="V324" i="10" s="1"/>
  <c r="U390" i="10"/>
  <c r="V390" i="10" s="1"/>
  <c r="U407" i="10"/>
  <c r="V407" i="10" s="1"/>
  <c r="U418" i="10"/>
  <c r="V418" i="10" s="1"/>
  <c r="U444" i="10"/>
  <c r="V444" i="10" s="1"/>
  <c r="U465" i="10"/>
  <c r="V465" i="10" s="1"/>
  <c r="U476" i="10"/>
  <c r="V476" i="10" s="1"/>
  <c r="U498" i="10"/>
  <c r="V498" i="10" s="1"/>
  <c r="U509" i="10"/>
  <c r="V509" i="10" s="1"/>
  <c r="U531" i="10"/>
  <c r="V531" i="10" s="1"/>
  <c r="U546" i="10"/>
  <c r="V546" i="10" s="1"/>
  <c r="U552" i="10"/>
  <c r="V552" i="10" s="1"/>
  <c r="U573" i="10"/>
  <c r="V573" i="10" s="1"/>
  <c r="U621" i="10"/>
  <c r="V621" i="10" s="1"/>
  <c r="U627" i="10"/>
  <c r="V627" i="10" s="1"/>
  <c r="U645" i="10"/>
  <c r="V645" i="10" s="1"/>
  <c r="U657" i="10"/>
  <c r="V657" i="10" s="1"/>
  <c r="U686" i="10"/>
  <c r="V686" i="10" s="1"/>
  <c r="U718" i="10"/>
  <c r="V718" i="10" s="1"/>
  <c r="U725" i="10"/>
  <c r="V725" i="10" s="1"/>
  <c r="U776" i="10"/>
  <c r="V776" i="10" s="1"/>
  <c r="U782" i="10"/>
  <c r="V782" i="10" s="1"/>
  <c r="U788" i="10"/>
  <c r="V788" i="10" s="1"/>
  <c r="U795" i="10"/>
  <c r="V795" i="10" s="1"/>
  <c r="U808" i="10"/>
  <c r="V808" i="10" s="1"/>
  <c r="U820" i="10"/>
  <c r="V820" i="10" s="1"/>
  <c r="U833" i="10"/>
  <c r="V833" i="10" s="1"/>
  <c r="U839" i="10"/>
  <c r="V839" i="10" s="1"/>
  <c r="U858" i="10"/>
  <c r="V858" i="10" s="1"/>
  <c r="U138" i="10"/>
  <c r="V138" i="10" s="1"/>
  <c r="U357" i="10"/>
  <c r="V357" i="10" s="1"/>
  <c r="U562" i="10"/>
  <c r="V562" i="10" s="1"/>
  <c r="U819" i="10"/>
  <c r="V819" i="10" s="1"/>
  <c r="U37" i="10"/>
  <c r="V37" i="10" s="1"/>
  <c r="U58" i="10"/>
  <c r="V58" i="10" s="1"/>
  <c r="U63" i="10"/>
  <c r="V63" i="10" s="1"/>
  <c r="U79" i="10"/>
  <c r="V79" i="10" s="1"/>
  <c r="U102" i="10"/>
  <c r="V102" i="10" s="1"/>
  <c r="U16" i="10"/>
  <c r="V16" i="10" s="1"/>
  <c r="U32" i="10"/>
  <c r="V32" i="10" s="1"/>
  <c r="U48" i="10"/>
  <c r="V48" i="10" s="1"/>
  <c r="U53" i="10"/>
  <c r="V53" i="10" s="1"/>
  <c r="U74" i="10"/>
  <c r="V74" i="10" s="1"/>
  <c r="U112" i="10"/>
  <c r="V112" i="10" s="1"/>
  <c r="U159" i="10"/>
  <c r="V159" i="10" s="1"/>
  <c r="U174" i="10"/>
  <c r="V174" i="10" s="1"/>
  <c r="U190" i="10"/>
  <c r="V190" i="10" s="1"/>
  <c r="U222" i="10"/>
  <c r="V222" i="10" s="1"/>
  <c r="U233" i="10"/>
  <c r="V233" i="10" s="1"/>
  <c r="U257" i="10"/>
  <c r="V257" i="10" s="1"/>
  <c r="U285" i="10"/>
  <c r="V285" i="10" s="1"/>
  <c r="U291" i="10"/>
  <c r="V291" i="10" s="1"/>
  <c r="U302" i="10"/>
  <c r="V302" i="10" s="1"/>
  <c r="U330" i="10"/>
  <c r="V330" i="10" s="1"/>
  <c r="U335" i="10"/>
  <c r="V335" i="10" s="1"/>
  <c r="U369" i="10"/>
  <c r="V369" i="10" s="1"/>
  <c r="U375" i="10"/>
  <c r="V375" i="10" s="1"/>
  <c r="U433" i="10"/>
  <c r="V433" i="10" s="1"/>
  <c r="U439" i="10"/>
  <c r="V439" i="10" s="1"/>
  <c r="U449" i="10"/>
  <c r="V449" i="10" s="1"/>
  <c r="U455" i="10"/>
  <c r="V455" i="10" s="1"/>
  <c r="U482" i="10"/>
  <c r="V482" i="10" s="1"/>
  <c r="U493" i="10"/>
  <c r="V493" i="10" s="1"/>
  <c r="U541" i="10"/>
  <c r="V541" i="10" s="1"/>
  <c r="U563" i="10"/>
  <c r="V563" i="10" s="1"/>
  <c r="U599" i="10"/>
  <c r="V599" i="10" s="1"/>
  <c r="U610" i="10"/>
  <c r="V610" i="10" s="1"/>
  <c r="U633" i="10"/>
  <c r="V633" i="10" s="1"/>
  <c r="U651" i="10"/>
  <c r="V651" i="10" s="1"/>
  <c r="U663" i="10"/>
  <c r="V663" i="10" s="1"/>
  <c r="U669" i="10"/>
  <c r="V669" i="10" s="1"/>
  <c r="U680" i="10"/>
  <c r="V680" i="10" s="1"/>
  <c r="U687" i="10"/>
  <c r="V687" i="10" s="1"/>
  <c r="U705" i="10"/>
  <c r="V705" i="10" s="1"/>
  <c r="U712" i="10"/>
  <c r="V712" i="10" s="1"/>
  <c r="U731" i="10"/>
  <c r="V731" i="10" s="1"/>
  <c r="U770" i="10"/>
  <c r="V770" i="10" s="1"/>
  <c r="U789" i="10"/>
  <c r="V789" i="10" s="1"/>
  <c r="U826" i="10"/>
  <c r="V826" i="10" s="1"/>
  <c r="U852" i="10"/>
  <c r="V852" i="10" s="1"/>
  <c r="U859" i="10"/>
  <c r="V859" i="10" s="1"/>
  <c r="U22" i="10"/>
  <c r="V22" i="10" s="1"/>
  <c r="U38" i="10"/>
  <c r="V38" i="10" s="1"/>
  <c r="U54" i="10"/>
  <c r="V54" i="10" s="1"/>
  <c r="U59" i="10"/>
  <c r="V59" i="10" s="1"/>
  <c r="U64" i="10"/>
  <c r="V64" i="10" s="1"/>
  <c r="U80" i="10"/>
  <c r="V80" i="10" s="1"/>
  <c r="U108" i="10"/>
  <c r="V108" i="10" s="1"/>
  <c r="U140" i="10"/>
  <c r="V140" i="10" s="1"/>
  <c r="U169" i="10"/>
  <c r="V169" i="10" s="1"/>
  <c r="U180" i="10"/>
  <c r="V180" i="10" s="1"/>
  <c r="U196" i="10"/>
  <c r="V196" i="10" s="1"/>
  <c r="U213" i="10"/>
  <c r="V213" i="10" s="1"/>
  <c r="U244" i="10"/>
  <c r="V244" i="10" s="1"/>
  <c r="U264" i="10"/>
  <c r="V264" i="10" s="1"/>
  <c r="U275" i="10"/>
  <c r="V275" i="10" s="1"/>
  <c r="U308" i="10"/>
  <c r="V308" i="10" s="1"/>
  <c r="U325" i="10"/>
  <c r="V325" i="10" s="1"/>
  <c r="U353" i="10"/>
  <c r="V353" i="10" s="1"/>
  <c r="U376" i="10"/>
  <c r="V376" i="10" s="1"/>
  <c r="U386" i="10"/>
  <c r="V386" i="10" s="1"/>
  <c r="U391" i="10"/>
  <c r="V391" i="10" s="1"/>
  <c r="U477" i="10"/>
  <c r="V477" i="10" s="1"/>
  <c r="U499" i="10"/>
  <c r="V499" i="10" s="1"/>
  <c r="U510" i="10"/>
  <c r="V510" i="10" s="1"/>
  <c r="U622" i="10"/>
  <c r="V622" i="10" s="1"/>
  <c r="U628" i="10"/>
  <c r="V628" i="10" s="1"/>
  <c r="U640" i="10"/>
  <c r="V640" i="10" s="1"/>
  <c r="U646" i="10"/>
  <c r="V646" i="10" s="1"/>
  <c r="U652" i="10"/>
  <c r="V652" i="10" s="1"/>
  <c r="U706" i="10"/>
  <c r="V706" i="10" s="1"/>
  <c r="U713" i="10"/>
  <c r="V713" i="10" s="1"/>
  <c r="U771" i="10"/>
  <c r="V771" i="10" s="1"/>
  <c r="U809" i="10"/>
  <c r="V809" i="10" s="1"/>
  <c r="U815" i="10"/>
  <c r="V815" i="10" s="1"/>
  <c r="U827" i="10"/>
  <c r="V827" i="10" s="1"/>
  <c r="U6" i="10"/>
  <c r="V6" i="10" s="1"/>
  <c r="U17" i="10"/>
  <c r="V17" i="10" s="1"/>
  <c r="U33" i="10"/>
  <c r="V33" i="10" s="1"/>
  <c r="U75" i="10"/>
  <c r="V75" i="10" s="1"/>
  <c r="U94" i="10"/>
  <c r="V94" i="10" s="1"/>
  <c r="U126" i="10"/>
  <c r="V126" i="10" s="1"/>
  <c r="U155" i="10"/>
  <c r="V155" i="10" s="1"/>
  <c r="U160" i="10"/>
  <c r="V160" i="10" s="1"/>
  <c r="U175" i="10"/>
  <c r="V175" i="10" s="1"/>
  <c r="U191" i="10"/>
  <c r="V191" i="10" s="1"/>
  <c r="U202" i="10"/>
  <c r="V202" i="10" s="1"/>
  <c r="U228" i="10"/>
  <c r="V228" i="10" s="1"/>
  <c r="U234" i="10"/>
  <c r="V234" i="10" s="1"/>
  <c r="U245" i="10"/>
  <c r="V245" i="10" s="1"/>
  <c r="U252" i="10"/>
  <c r="V252" i="10" s="1"/>
  <c r="U258" i="10"/>
  <c r="V258" i="10" s="1"/>
  <c r="U280" i="10"/>
  <c r="V280" i="10" s="1"/>
  <c r="U286" i="10"/>
  <c r="V286" i="10" s="1"/>
  <c r="U292" i="10"/>
  <c r="V292" i="10" s="1"/>
  <c r="U297" i="10"/>
  <c r="V297" i="10" s="1"/>
  <c r="U303" i="10"/>
  <c r="V303" i="10" s="1"/>
  <c r="U360" i="10"/>
  <c r="V360" i="10" s="1"/>
  <c r="U365" i="10"/>
  <c r="V365" i="10" s="1"/>
  <c r="U370" i="10"/>
  <c r="V370" i="10" s="1"/>
  <c r="U408" i="10"/>
  <c r="V408" i="10" s="1"/>
  <c r="U440" i="10"/>
  <c r="V440" i="10" s="1"/>
  <c r="U466" i="10"/>
  <c r="V466" i="10" s="1"/>
  <c r="U483" i="10"/>
  <c r="V483" i="10" s="1"/>
  <c r="U489" i="10"/>
  <c r="V489" i="10" s="1"/>
  <c r="U542" i="10"/>
  <c r="V542" i="10" s="1"/>
  <c r="U565" i="10"/>
  <c r="V565" i="10" s="1"/>
  <c r="U589" i="10"/>
  <c r="V589" i="10" s="1"/>
  <c r="U634" i="10"/>
  <c r="V634" i="10" s="1"/>
  <c r="U664" i="10"/>
  <c r="V664" i="10" s="1"/>
  <c r="U670" i="10"/>
  <c r="V670" i="10" s="1"/>
  <c r="U675" i="10"/>
  <c r="V675" i="10" s="1"/>
  <c r="U688" i="10"/>
  <c r="V688" i="10" s="1"/>
  <c r="U694" i="10"/>
  <c r="V694" i="10" s="1"/>
  <c r="U720" i="10"/>
  <c r="V720" i="10" s="1"/>
  <c r="U732" i="10"/>
  <c r="V732" i="10" s="1"/>
  <c r="U758" i="10"/>
  <c r="V758" i="10" s="1"/>
  <c r="U764" i="10"/>
  <c r="V764" i="10" s="1"/>
  <c r="U790" i="10"/>
  <c r="V790" i="10" s="1"/>
  <c r="U803" i="10"/>
  <c r="V803" i="10" s="1"/>
  <c r="U841" i="10"/>
  <c r="V841" i="10" s="1"/>
  <c r="U860" i="10"/>
  <c r="V860" i="10" s="1"/>
  <c r="U49" i="10"/>
  <c r="V49" i="10" s="1"/>
  <c r="U70" i="10"/>
  <c r="V70" i="10" s="1"/>
  <c r="U104" i="10"/>
  <c r="V104" i="10" s="1"/>
  <c r="U136" i="10"/>
  <c r="V136" i="10" s="1"/>
  <c r="U170" i="10"/>
  <c r="V170" i="10" s="1"/>
  <c r="U186" i="10"/>
  <c r="V186" i="10" s="1"/>
  <c r="U208" i="10"/>
  <c r="V208" i="10" s="1"/>
  <c r="U229" i="10"/>
  <c r="V229" i="10" s="1"/>
  <c r="U265" i="10"/>
  <c r="V265" i="10" s="1"/>
  <c r="U270" i="10"/>
  <c r="V270" i="10" s="1"/>
  <c r="U281" i="10"/>
  <c r="V281" i="10" s="1"/>
  <c r="U309" i="10"/>
  <c r="V309" i="10" s="1"/>
  <c r="U315" i="10"/>
  <c r="V315" i="10" s="1"/>
  <c r="U320" i="10"/>
  <c r="V320" i="10" s="1"/>
  <c r="U331" i="10"/>
  <c r="V331" i="10" s="1"/>
  <c r="U337" i="10"/>
  <c r="V337" i="10" s="1"/>
  <c r="U354" i="10"/>
  <c r="V354" i="10" s="1"/>
  <c r="U403" i="10"/>
  <c r="V403" i="10" s="1"/>
  <c r="U414" i="10"/>
  <c r="V414" i="10" s="1"/>
  <c r="U429" i="10"/>
  <c r="V429" i="10" s="1"/>
  <c r="U435" i="10"/>
  <c r="V435" i="10" s="1"/>
  <c r="U451" i="10"/>
  <c r="V451" i="10" s="1"/>
  <c r="U472" i="10"/>
  <c r="V472" i="10" s="1"/>
  <c r="U505" i="10"/>
  <c r="V505" i="10" s="1"/>
  <c r="U521" i="10"/>
  <c r="V521" i="10" s="1"/>
  <c r="U527" i="10"/>
  <c r="V527" i="10" s="1"/>
  <c r="U548" i="10"/>
  <c r="V548" i="10" s="1"/>
  <c r="U559" i="10"/>
  <c r="V559" i="10" s="1"/>
  <c r="U595" i="10"/>
  <c r="V595" i="10" s="1"/>
  <c r="U606" i="10"/>
  <c r="V606" i="10" s="1"/>
  <c r="U623" i="10"/>
  <c r="V623" i="10" s="1"/>
  <c r="U629" i="10"/>
  <c r="V629" i="10" s="1"/>
  <c r="U659" i="10"/>
  <c r="V659" i="10" s="1"/>
  <c r="U676" i="10"/>
  <c r="V676" i="10" s="1"/>
  <c r="U700" i="10"/>
  <c r="V700" i="10" s="1"/>
  <c r="U714" i="10"/>
  <c r="V714" i="10" s="1"/>
  <c r="U739" i="10"/>
  <c r="V739" i="10" s="1"/>
  <c r="U752" i="10"/>
  <c r="V752" i="10" s="1"/>
  <c r="U765" i="10"/>
  <c r="V765" i="10" s="1"/>
  <c r="U784" i="10"/>
  <c r="V784" i="10" s="1"/>
  <c r="U822" i="10"/>
  <c r="V822" i="10" s="1"/>
  <c r="U828" i="10"/>
  <c r="V828" i="10" s="1"/>
  <c r="U854" i="10"/>
  <c r="V854" i="10" s="1"/>
  <c r="U511" i="10"/>
  <c r="V511" i="10" s="1"/>
  <c r="U641" i="10"/>
  <c r="V641" i="10" s="1"/>
  <c r="U647" i="10"/>
  <c r="V647" i="10" s="1"/>
  <c r="U682" i="10"/>
  <c r="V682" i="10" s="1"/>
  <c r="U695" i="10"/>
  <c r="V695" i="10" s="1"/>
  <c r="U707" i="10"/>
  <c r="V707" i="10" s="1"/>
  <c r="U727" i="10"/>
  <c r="V727" i="10" s="1"/>
  <c r="U746" i="10"/>
  <c r="V746" i="10" s="1"/>
  <c r="U759" i="10"/>
  <c r="V759" i="10" s="1"/>
  <c r="U772" i="10"/>
  <c r="V772" i="10" s="1"/>
  <c r="U791" i="10"/>
  <c r="V791" i="10" s="1"/>
  <c r="U804" i="10"/>
  <c r="V804" i="10" s="1"/>
  <c r="U810" i="10"/>
  <c r="V810" i="10" s="1"/>
  <c r="U835" i="10"/>
  <c r="V835" i="10" s="1"/>
  <c r="U842" i="10"/>
  <c r="V842" i="10" s="1"/>
  <c r="U861" i="10"/>
  <c r="V861" i="10" s="1"/>
  <c r="U65" i="10"/>
  <c r="V65" i="10" s="1"/>
  <c r="U86" i="10"/>
  <c r="V86" i="10" s="1"/>
  <c r="U310" i="10"/>
  <c r="V310" i="10" s="1"/>
  <c r="U118" i="10"/>
  <c r="V118" i="10" s="1"/>
  <c r="U203" i="10"/>
  <c r="V203" i="10" s="1"/>
  <c r="U293" i="10"/>
  <c r="V293" i="10" s="1"/>
  <c r="U671" i="10"/>
  <c r="V671" i="10" s="1"/>
  <c r="U855" i="10"/>
  <c r="V855" i="10" s="1"/>
  <c r="U8" i="10"/>
  <c r="V8" i="10" s="1"/>
  <c r="U40" i="10"/>
  <c r="V40" i="10" s="1"/>
  <c r="U66" i="10"/>
  <c r="V66" i="10" s="1"/>
  <c r="U96" i="10"/>
  <c r="V96" i="10" s="1"/>
  <c r="U128" i="10"/>
  <c r="V128" i="10" s="1"/>
  <c r="U182" i="10"/>
  <c r="V182" i="10" s="1"/>
  <c r="U198" i="10"/>
  <c r="V198" i="10" s="1"/>
  <c r="U225" i="10"/>
  <c r="V225" i="10" s="1"/>
  <c r="U235" i="10"/>
  <c r="V235" i="10" s="1"/>
  <c r="U253" i="10"/>
  <c r="V253" i="10" s="1"/>
  <c r="U277" i="10"/>
  <c r="V277" i="10" s="1"/>
  <c r="U327" i="10"/>
  <c r="V327" i="10" s="1"/>
  <c r="U378" i="10"/>
  <c r="V378" i="10" s="1"/>
  <c r="U383" i="10"/>
  <c r="V383" i="10" s="1"/>
  <c r="U388" i="10"/>
  <c r="V388" i="10" s="1"/>
  <c r="U410" i="10"/>
  <c r="V410" i="10" s="1"/>
  <c r="U425" i="10"/>
  <c r="V425" i="10" s="1"/>
  <c r="U441" i="10"/>
  <c r="V441" i="10" s="1"/>
  <c r="U447" i="10"/>
  <c r="V447" i="10" s="1"/>
  <c r="U468" i="10"/>
  <c r="V468" i="10" s="1"/>
  <c r="U485" i="10"/>
  <c r="V485" i="10" s="1"/>
  <c r="U501" i="10"/>
  <c r="V501" i="10" s="1"/>
  <c r="U538" i="10"/>
  <c r="V538" i="10" s="1"/>
  <c r="U544" i="10"/>
  <c r="V544" i="10" s="1"/>
  <c r="U580" i="10"/>
  <c r="V580" i="10" s="1"/>
  <c r="U636" i="10"/>
  <c r="V636" i="10" s="1"/>
  <c r="U696" i="10"/>
  <c r="V696" i="10" s="1"/>
  <c r="U728" i="10"/>
  <c r="V728" i="10" s="1"/>
  <c r="U747" i="10"/>
  <c r="V747" i="10" s="1"/>
  <c r="U786" i="10"/>
  <c r="V786" i="10" s="1"/>
  <c r="U805" i="10"/>
  <c r="V805" i="10" s="1"/>
  <c r="U836" i="10"/>
  <c r="V836" i="10" s="1"/>
  <c r="U81" i="10"/>
  <c r="V81" i="10" s="1"/>
  <c r="U276" i="10"/>
  <c r="V276" i="10" s="1"/>
  <c r="U19" i="10"/>
  <c r="V19" i="10" s="1"/>
  <c r="U24" i="10"/>
  <c r="V24" i="10" s="1"/>
  <c r="U35" i="10"/>
  <c r="V35" i="10" s="1"/>
  <c r="U51" i="10"/>
  <c r="V51" i="10" s="1"/>
  <c r="U114" i="10"/>
  <c r="V114" i="10" s="1"/>
  <c r="U147" i="10"/>
  <c r="V147" i="10" s="1"/>
  <c r="U152" i="10"/>
  <c r="V152" i="10" s="1"/>
  <c r="U157" i="10"/>
  <c r="V157" i="10" s="1"/>
  <c r="U177" i="10"/>
  <c r="V177" i="10" s="1"/>
  <c r="U193" i="10"/>
  <c r="V193" i="10" s="1"/>
  <c r="U204" i="10"/>
  <c r="V204" i="10" s="1"/>
  <c r="U220" i="10"/>
  <c r="V220" i="10" s="1"/>
  <c r="U261" i="10"/>
  <c r="V261" i="10" s="1"/>
  <c r="U294" i="10"/>
  <c r="V294" i="10" s="1"/>
  <c r="U311" i="10"/>
  <c r="V311" i="10" s="1"/>
  <c r="U333" i="10"/>
  <c r="V333" i="10" s="1"/>
  <c r="U344" i="10"/>
  <c r="V344" i="10" s="1"/>
  <c r="U350" i="10"/>
  <c r="V350" i="10" s="1"/>
  <c r="U356" i="10"/>
  <c r="V356" i="10" s="1"/>
  <c r="U367" i="10"/>
  <c r="V367" i="10" s="1"/>
  <c r="U372" i="10"/>
  <c r="V372" i="10" s="1"/>
  <c r="U394" i="10"/>
  <c r="V394" i="10" s="1"/>
  <c r="U431" i="10"/>
  <c r="V431" i="10" s="1"/>
  <c r="U442" i="10"/>
  <c r="V442" i="10" s="1"/>
  <c r="U496" i="10"/>
  <c r="V496" i="10" s="1"/>
  <c r="U512" i="10"/>
  <c r="V512" i="10" s="1"/>
  <c r="U518" i="10"/>
  <c r="V518" i="10" s="1"/>
  <c r="U523" i="10"/>
  <c r="V523" i="10" s="1"/>
  <c r="U555" i="10"/>
  <c r="V555" i="10" s="1"/>
  <c r="U561" i="10"/>
  <c r="V561" i="10" s="1"/>
  <c r="U585" i="10"/>
  <c r="V585" i="10" s="1"/>
  <c r="U596" i="10"/>
  <c r="V596" i="10" s="1"/>
  <c r="U602" i="10"/>
  <c r="V602" i="10" s="1"/>
  <c r="U625" i="10"/>
  <c r="V625" i="10" s="1"/>
  <c r="U643" i="10"/>
  <c r="V643" i="10" s="1"/>
  <c r="U655" i="10"/>
  <c r="V655" i="10" s="1"/>
  <c r="U661" i="10"/>
  <c r="V661" i="10" s="1"/>
  <c r="U672" i="10"/>
  <c r="V672" i="10" s="1"/>
  <c r="U678" i="10"/>
  <c r="V678" i="10" s="1"/>
  <c r="U691" i="10"/>
  <c r="V691" i="10" s="1"/>
  <c r="U709" i="10"/>
  <c r="V709" i="10" s="1"/>
  <c r="U722" i="10"/>
  <c r="V722" i="10" s="1"/>
  <c r="U734" i="10"/>
  <c r="V734" i="10" s="1"/>
  <c r="U741" i="10"/>
  <c r="V741" i="10" s="1"/>
  <c r="U767" i="10"/>
  <c r="V767" i="10" s="1"/>
  <c r="U799" i="10"/>
  <c r="V799" i="10" s="1"/>
  <c r="G113" i="8"/>
  <c r="G112" i="8"/>
  <c r="G111" i="8"/>
  <c r="G116" i="8"/>
  <c r="G114" i="8"/>
  <c r="G110" i="8"/>
  <c r="F61" i="7"/>
  <c r="G61" i="7" s="1"/>
  <c r="E59" i="1"/>
  <c r="E60" i="1"/>
  <c r="E61" i="1"/>
  <c r="E62" i="1"/>
  <c r="E63" i="1"/>
  <c r="E64" i="1"/>
  <c r="E65" i="1"/>
  <c r="E66" i="1"/>
  <c r="E67" i="1"/>
  <c r="E68" i="1"/>
  <c r="E69" i="1"/>
  <c r="E70" i="1"/>
  <c r="E71" i="1"/>
  <c r="E72" i="1"/>
  <c r="E73" i="1"/>
  <c r="E74" i="1"/>
  <c r="E75" i="1"/>
  <c r="E58" i="1"/>
  <c r="G119" i="8"/>
  <c r="G126" i="8"/>
  <c r="G125" i="8"/>
  <c r="G124" i="8"/>
  <c r="G123" i="8"/>
  <c r="G122" i="8"/>
  <c r="G121" i="8"/>
  <c r="G109" i="8"/>
  <c r="G117" i="8"/>
  <c r="G115" i="8"/>
  <c r="F127" i="8"/>
  <c r="D127" i="8"/>
  <c r="C127" i="8"/>
  <c r="G120" i="8"/>
  <c r="G118" i="8"/>
  <c r="G102" i="8"/>
  <c r="G101" i="8"/>
  <c r="G96" i="8"/>
  <c r="G91" i="8"/>
  <c r="G89" i="8"/>
  <c r="G87" i="8"/>
  <c r="G95" i="8"/>
  <c r="G94" i="8"/>
  <c r="G93" i="8"/>
  <c r="G92" i="8"/>
  <c r="G90" i="8"/>
  <c r="E105" i="8"/>
  <c r="G98" i="8"/>
  <c r="F105" i="8"/>
  <c r="D105" i="8"/>
  <c r="C105" i="8"/>
  <c r="G104" i="8"/>
  <c r="G103" i="8"/>
  <c r="G100" i="8"/>
  <c r="G99" i="8"/>
  <c r="G97" i="8"/>
  <c r="F83" i="8"/>
  <c r="E83" i="8"/>
  <c r="D83" i="8"/>
  <c r="C83" i="8"/>
  <c r="G82" i="8"/>
  <c r="G81" i="8"/>
  <c r="G80" i="8"/>
  <c r="G79" i="8"/>
  <c r="G78" i="8"/>
  <c r="G77" i="8"/>
  <c r="G76" i="8"/>
  <c r="G75" i="8"/>
  <c r="G74" i="8"/>
  <c r="G73" i="8"/>
  <c r="G72" i="8"/>
  <c r="G71" i="8"/>
  <c r="G70" i="8"/>
  <c r="G69" i="8"/>
  <c r="G68" i="8"/>
  <c r="G67" i="8"/>
  <c r="G66" i="8"/>
  <c r="G65" i="8"/>
  <c r="H10" i="8"/>
  <c r="J7" i="8"/>
  <c r="J8" i="8"/>
  <c r="J9" i="8"/>
  <c r="J6" i="8"/>
  <c r="H7" i="8"/>
  <c r="H8" i="8"/>
  <c r="H9" i="8"/>
  <c r="H6" i="8"/>
  <c r="F7" i="8"/>
  <c r="F8" i="8"/>
  <c r="F9" i="8"/>
  <c r="F10" i="8"/>
  <c r="F6" i="8"/>
  <c r="D7" i="8"/>
  <c r="D8" i="8"/>
  <c r="D9" i="8"/>
  <c r="D6" i="8"/>
  <c r="G55" i="8"/>
  <c r="E61" i="8"/>
  <c r="G50" i="8"/>
  <c r="G48" i="8"/>
  <c r="F61" i="8"/>
  <c r="D61" i="8"/>
  <c r="C61" i="8"/>
  <c r="G60" i="8"/>
  <c r="G59" i="8"/>
  <c r="G58" i="8"/>
  <c r="G57" i="8"/>
  <c r="G56" i="8"/>
  <c r="G54" i="8"/>
  <c r="G53" i="8"/>
  <c r="G52" i="8"/>
  <c r="G51" i="8"/>
  <c r="G49" i="8"/>
  <c r="G47" i="8"/>
  <c r="G46" i="8"/>
  <c r="G45" i="8"/>
  <c r="G44" i="8"/>
  <c r="G43" i="8"/>
  <c r="G22" i="8"/>
  <c r="G23" i="8"/>
  <c r="G24" i="8"/>
  <c r="G25" i="8"/>
  <c r="G26" i="8"/>
  <c r="G27" i="8"/>
  <c r="G28" i="8"/>
  <c r="G29" i="8"/>
  <c r="G30" i="8"/>
  <c r="G31" i="8"/>
  <c r="G32" i="8"/>
  <c r="G33" i="8"/>
  <c r="G34" i="8"/>
  <c r="G35" i="8"/>
  <c r="G36" i="8"/>
  <c r="G37" i="8"/>
  <c r="G38" i="8"/>
  <c r="G21" i="8"/>
  <c r="F39" i="8"/>
  <c r="D39" i="8"/>
  <c r="E39" i="8"/>
  <c r="C39" i="8"/>
  <c r="I17" i="8"/>
  <c r="J15" i="8" s="1"/>
  <c r="G17" i="8"/>
  <c r="H15" i="8" s="1"/>
  <c r="E17" i="8"/>
  <c r="F14" i="8" s="1"/>
  <c r="C17" i="8"/>
  <c r="D14" i="8" s="1"/>
  <c r="D31" i="7"/>
  <c r="F31" i="7" s="1"/>
  <c r="G31" i="7" s="1"/>
  <c r="H31" i="7" s="1"/>
  <c r="D28" i="7"/>
  <c r="D26" i="7"/>
  <c r="F26" i="7" s="1"/>
  <c r="G26" i="7" s="1"/>
  <c r="C76" i="7"/>
  <c r="F75" i="7"/>
  <c r="G75" i="7" s="1"/>
  <c r="F74" i="7"/>
  <c r="G74" i="7" s="1"/>
  <c r="F73" i="7"/>
  <c r="G73" i="7" s="1"/>
  <c r="F72" i="7"/>
  <c r="G72" i="7" s="1"/>
  <c r="F71" i="7"/>
  <c r="G71" i="7" s="1"/>
  <c r="F70" i="7"/>
  <c r="G70" i="7" s="1"/>
  <c r="F69" i="7"/>
  <c r="G69" i="7" s="1"/>
  <c r="F68" i="7"/>
  <c r="G68" i="7" s="1"/>
  <c r="F67" i="7"/>
  <c r="G67" i="7" s="1"/>
  <c r="F66" i="7"/>
  <c r="G66" i="7" s="1"/>
  <c r="F65" i="7"/>
  <c r="G65" i="7" s="1"/>
  <c r="F64" i="7"/>
  <c r="G64" i="7" s="1"/>
  <c r="F63" i="7"/>
  <c r="G63" i="7" s="1"/>
  <c r="F62" i="7"/>
  <c r="G62" i="7" s="1"/>
  <c r="F59" i="7"/>
  <c r="G59" i="7" s="1"/>
  <c r="F58" i="7"/>
  <c r="G58" i="7" s="1"/>
  <c r="E55" i="7"/>
  <c r="D55" i="7"/>
  <c r="C55" i="7"/>
  <c r="F54" i="7"/>
  <c r="G54" i="7" s="1"/>
  <c r="F53" i="7"/>
  <c r="G53" i="7" s="1"/>
  <c r="F52" i="7"/>
  <c r="G52" i="7" s="1"/>
  <c r="F51" i="7"/>
  <c r="G51" i="7" s="1"/>
  <c r="F50" i="7"/>
  <c r="G50" i="7" s="1"/>
  <c r="F49" i="7"/>
  <c r="G49" i="7" s="1"/>
  <c r="F48" i="7"/>
  <c r="G48" i="7" s="1"/>
  <c r="F47" i="7"/>
  <c r="G47" i="7" s="1"/>
  <c r="E44" i="7"/>
  <c r="C44" i="7"/>
  <c r="F43" i="7"/>
  <c r="G43" i="7" s="1"/>
  <c r="H43" i="7" s="1"/>
  <c r="F42" i="7"/>
  <c r="G42" i="7" s="1"/>
  <c r="H42" i="7" s="1"/>
  <c r="F41" i="7"/>
  <c r="G41" i="7" s="1"/>
  <c r="H41" i="7" s="1"/>
  <c r="F40" i="7"/>
  <c r="G40" i="7" s="1"/>
  <c r="H40" i="7" s="1"/>
  <c r="F39" i="7"/>
  <c r="G39" i="7" s="1"/>
  <c r="H39" i="7" s="1"/>
  <c r="F38" i="7"/>
  <c r="G38" i="7" s="1"/>
  <c r="H38" i="7" s="1"/>
  <c r="F37" i="7"/>
  <c r="G37" i="7" s="1"/>
  <c r="H37" i="7" s="1"/>
  <c r="F35" i="7"/>
  <c r="G35" i="7" s="1"/>
  <c r="H35" i="7" s="1"/>
  <c r="F34" i="7"/>
  <c r="G34" i="7" s="1"/>
  <c r="H34" i="7" s="1"/>
  <c r="F33" i="7"/>
  <c r="G33" i="7" s="1"/>
  <c r="H33" i="7" s="1"/>
  <c r="F32" i="7"/>
  <c r="G32" i="7" s="1"/>
  <c r="H32" i="7" s="1"/>
  <c r="F30" i="7"/>
  <c r="G30" i="7" s="1"/>
  <c r="H30" i="7" s="1"/>
  <c r="F29" i="7"/>
  <c r="G29" i="7" s="1"/>
  <c r="H29" i="7" s="1"/>
  <c r="F28" i="7"/>
  <c r="G28" i="7" s="1"/>
  <c r="H28" i="7" s="1"/>
  <c r="F27" i="7"/>
  <c r="G27" i="7" s="1"/>
  <c r="H27" i="7" s="1"/>
  <c r="E23" i="7"/>
  <c r="D23" i="7"/>
  <c r="C23" i="7"/>
  <c r="F22" i="7"/>
  <c r="G22" i="7" s="1"/>
  <c r="H22" i="7" s="1"/>
  <c r="F21" i="7"/>
  <c r="G21" i="7" s="1"/>
  <c r="H21" i="7" s="1"/>
  <c r="F20" i="7"/>
  <c r="G20" i="7" s="1"/>
  <c r="H20" i="7" s="1"/>
  <c r="F19" i="7"/>
  <c r="G19" i="7" s="1"/>
  <c r="H19" i="7" s="1"/>
  <c r="F18" i="7"/>
  <c r="G18" i="7" s="1"/>
  <c r="H18" i="7" s="1"/>
  <c r="F17" i="7"/>
  <c r="G17" i="7" s="1"/>
  <c r="H17" i="7" s="1"/>
  <c r="F16" i="7"/>
  <c r="G16" i="7" s="1"/>
  <c r="H16" i="7" s="1"/>
  <c r="F15" i="7"/>
  <c r="G15" i="7" s="1"/>
  <c r="H12" i="7"/>
  <c r="G12" i="7"/>
  <c r="F12" i="7"/>
  <c r="E76" i="7" l="1"/>
  <c r="E127" i="8"/>
  <c r="G127" i="8"/>
  <c r="G88" i="8"/>
  <c r="G105" i="8" s="1"/>
  <c r="G83" i="8"/>
  <c r="G61" i="8"/>
  <c r="G39" i="8"/>
  <c r="H16" i="8"/>
  <c r="J13" i="8"/>
  <c r="J17" i="8"/>
  <c r="J16" i="8"/>
  <c r="D13" i="8"/>
  <c r="J14" i="8"/>
  <c r="D16" i="8"/>
  <c r="D15" i="8"/>
  <c r="F13" i="8"/>
  <c r="F16" i="8"/>
  <c r="F15" i="8"/>
  <c r="H13" i="8"/>
  <c r="H14" i="8"/>
  <c r="D44" i="7"/>
  <c r="G55" i="7"/>
  <c r="D76" i="7"/>
  <c r="H26" i="7"/>
  <c r="H44" i="7" s="1"/>
  <c r="G44" i="7"/>
  <c r="H15" i="7"/>
  <c r="H23" i="7" s="1"/>
  <c r="G23" i="7"/>
  <c r="H55" i="7"/>
  <c r="F60" i="7"/>
  <c r="G60" i="7" s="1"/>
  <c r="H55" i="5"/>
  <c r="H23" i="5"/>
  <c r="H55" i="3"/>
  <c r="H23" i="3"/>
  <c r="H27" i="3"/>
  <c r="H28" i="3"/>
  <c r="H29" i="3"/>
  <c r="H30" i="3"/>
  <c r="H31" i="3"/>
  <c r="H32" i="3"/>
  <c r="H33" i="3"/>
  <c r="H34" i="3"/>
  <c r="H37" i="3"/>
  <c r="H38" i="3"/>
  <c r="H39" i="3"/>
  <c r="H40" i="3"/>
  <c r="H41" i="3"/>
  <c r="H42" i="3"/>
  <c r="H43" i="3"/>
  <c r="H26" i="3"/>
  <c r="H27" i="5"/>
  <c r="H28" i="5"/>
  <c r="H29" i="5"/>
  <c r="H30" i="5"/>
  <c r="H31" i="5"/>
  <c r="H32" i="5"/>
  <c r="H33" i="5"/>
  <c r="H34" i="5"/>
  <c r="H37" i="5"/>
  <c r="H38" i="5"/>
  <c r="H39" i="5"/>
  <c r="H40" i="5"/>
  <c r="H41" i="5"/>
  <c r="H42" i="5"/>
  <c r="H43" i="5"/>
  <c r="H26" i="5"/>
  <c r="H16" i="5"/>
  <c r="H17" i="5"/>
  <c r="H18" i="5"/>
  <c r="H19" i="5"/>
  <c r="H20" i="5"/>
  <c r="H21" i="5"/>
  <c r="H22" i="5"/>
  <c r="H15" i="5"/>
  <c r="H16" i="3"/>
  <c r="H17" i="3"/>
  <c r="H18" i="3"/>
  <c r="H19" i="3"/>
  <c r="H20" i="3"/>
  <c r="H21" i="3"/>
  <c r="H22" i="3"/>
  <c r="H15" i="3"/>
  <c r="F48" i="5"/>
  <c r="F49" i="5"/>
  <c r="F50" i="5"/>
  <c r="F51" i="5"/>
  <c r="F52" i="5"/>
  <c r="G52" i="5" s="1"/>
  <c r="F53" i="5"/>
  <c r="F54" i="5"/>
  <c r="F47" i="5"/>
  <c r="D69" i="5"/>
  <c r="D70" i="5"/>
  <c r="F70" i="5" s="1"/>
  <c r="G70" i="5" s="1"/>
  <c r="D71" i="5"/>
  <c r="D65" i="5"/>
  <c r="D64" i="5"/>
  <c r="D63" i="5"/>
  <c r="F63" i="5" s="1"/>
  <c r="G63" i="5" s="1"/>
  <c r="D60" i="5"/>
  <c r="F60" i="5" s="1"/>
  <c r="G60" i="5" s="1"/>
  <c r="D58" i="5"/>
  <c r="F48" i="3"/>
  <c r="F49" i="3"/>
  <c r="F50" i="3"/>
  <c r="F51" i="3"/>
  <c r="G51" i="3" s="1"/>
  <c r="F52" i="3"/>
  <c r="G52" i="3" s="1"/>
  <c r="F53" i="3"/>
  <c r="G53" i="3" s="1"/>
  <c r="F54" i="3"/>
  <c r="F47" i="3"/>
  <c r="D65" i="3"/>
  <c r="D69" i="3"/>
  <c r="F69" i="3" s="1"/>
  <c r="G69" i="3" s="1"/>
  <c r="D70" i="3"/>
  <c r="D71" i="3"/>
  <c r="F71" i="3" s="1"/>
  <c r="G71" i="3" s="1"/>
  <c r="D64" i="3"/>
  <c r="D63" i="3"/>
  <c r="D60" i="3"/>
  <c r="F60" i="3" s="1"/>
  <c r="G60" i="3" s="1"/>
  <c r="D58" i="3"/>
  <c r="E76" i="5"/>
  <c r="F75" i="5"/>
  <c r="G75" i="5" s="1"/>
  <c r="F74" i="5"/>
  <c r="G74" i="5" s="1"/>
  <c r="F73" i="5"/>
  <c r="G73" i="5" s="1"/>
  <c r="F72" i="5"/>
  <c r="G72" i="5" s="1"/>
  <c r="F71" i="5"/>
  <c r="G71" i="5" s="1"/>
  <c r="F69" i="5"/>
  <c r="G69" i="5" s="1"/>
  <c r="F68" i="5"/>
  <c r="G68" i="5" s="1"/>
  <c r="F67" i="5"/>
  <c r="G67" i="5" s="1"/>
  <c r="F66" i="5"/>
  <c r="G66" i="5" s="1"/>
  <c r="F65" i="5"/>
  <c r="G65" i="5" s="1"/>
  <c r="F64" i="5"/>
  <c r="G64" i="5" s="1"/>
  <c r="F62" i="5"/>
  <c r="G62" i="5" s="1"/>
  <c r="F61" i="5"/>
  <c r="G61" i="5" s="1"/>
  <c r="F59" i="5"/>
  <c r="G59" i="5" s="1"/>
  <c r="E76" i="3"/>
  <c r="F75" i="3"/>
  <c r="G75" i="3" s="1"/>
  <c r="F74" i="3"/>
  <c r="G74" i="3" s="1"/>
  <c r="F73" i="3"/>
  <c r="G73" i="3" s="1"/>
  <c r="F72" i="3"/>
  <c r="G72" i="3" s="1"/>
  <c r="F70" i="3"/>
  <c r="G70" i="3" s="1"/>
  <c r="F68" i="3"/>
  <c r="G68" i="3" s="1"/>
  <c r="F67" i="3"/>
  <c r="G67" i="3" s="1"/>
  <c r="F66" i="3"/>
  <c r="G66" i="3" s="1"/>
  <c r="F65" i="3"/>
  <c r="G65" i="3" s="1"/>
  <c r="F64" i="3"/>
  <c r="G64" i="3" s="1"/>
  <c r="F63" i="3"/>
  <c r="G63" i="3" s="1"/>
  <c r="F62" i="3"/>
  <c r="G62" i="3" s="1"/>
  <c r="F61" i="3"/>
  <c r="G61" i="3" s="1"/>
  <c r="F59" i="3"/>
  <c r="G59" i="3" s="1"/>
  <c r="F58" i="3"/>
  <c r="G58" i="3"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58" i="1"/>
  <c r="G58" i="1"/>
  <c r="F48" i="1"/>
  <c r="G48" i="1" s="1"/>
  <c r="F49" i="1"/>
  <c r="G49" i="1" s="1"/>
  <c r="F50" i="1"/>
  <c r="G50" i="1" s="1"/>
  <c r="F51" i="1"/>
  <c r="G51" i="1" s="1"/>
  <c r="F52" i="1"/>
  <c r="G52" i="1" s="1"/>
  <c r="F53" i="1"/>
  <c r="G53" i="1" s="1"/>
  <c r="F54" i="1"/>
  <c r="G54" i="1" s="1"/>
  <c r="F47" i="1"/>
  <c r="G47" i="1" s="1"/>
  <c r="E55" i="5"/>
  <c r="G54" i="5"/>
  <c r="G53" i="5"/>
  <c r="G51" i="5"/>
  <c r="G50" i="5"/>
  <c r="G49" i="5"/>
  <c r="G48" i="5"/>
  <c r="G47" i="5"/>
  <c r="E55" i="3"/>
  <c r="G54" i="3"/>
  <c r="G50" i="3"/>
  <c r="G49" i="3"/>
  <c r="G48" i="3"/>
  <c r="G47" i="3"/>
  <c r="C76" i="5"/>
  <c r="D55" i="5"/>
  <c r="C55" i="5"/>
  <c r="E44" i="5"/>
  <c r="D44" i="5"/>
  <c r="C44" i="5"/>
  <c r="F43" i="5"/>
  <c r="G43" i="5" s="1"/>
  <c r="F42" i="5"/>
  <c r="G42" i="5" s="1"/>
  <c r="F41" i="5"/>
  <c r="G41" i="5" s="1"/>
  <c r="F40" i="5"/>
  <c r="G40" i="5" s="1"/>
  <c r="F39" i="5"/>
  <c r="G39" i="5" s="1"/>
  <c r="F38" i="5"/>
  <c r="G38" i="5" s="1"/>
  <c r="F37" i="5"/>
  <c r="G37" i="5" s="1"/>
  <c r="F35" i="5"/>
  <c r="G35" i="5" s="1"/>
  <c r="H35" i="5" s="1"/>
  <c r="H44" i="5" s="1"/>
  <c r="F34" i="5"/>
  <c r="G34" i="5" s="1"/>
  <c r="F33" i="5"/>
  <c r="G33" i="5" s="1"/>
  <c r="F32" i="5"/>
  <c r="G32" i="5" s="1"/>
  <c r="F31" i="5"/>
  <c r="G31" i="5" s="1"/>
  <c r="F30" i="5"/>
  <c r="G30" i="5" s="1"/>
  <c r="F29" i="5"/>
  <c r="G29" i="5" s="1"/>
  <c r="F28" i="5"/>
  <c r="G28" i="5" s="1"/>
  <c r="F27" i="5"/>
  <c r="G27" i="5" s="1"/>
  <c r="F26" i="5"/>
  <c r="G26" i="5" s="1"/>
  <c r="E23" i="5"/>
  <c r="D23" i="5"/>
  <c r="C23" i="5"/>
  <c r="F22" i="5"/>
  <c r="G22" i="5" s="1"/>
  <c r="F21" i="5"/>
  <c r="G21" i="5" s="1"/>
  <c r="F20" i="5"/>
  <c r="G20" i="5" s="1"/>
  <c r="F19" i="5"/>
  <c r="G19" i="5" s="1"/>
  <c r="F18" i="5"/>
  <c r="G18" i="5" s="1"/>
  <c r="F17" i="5"/>
  <c r="G17" i="5" s="1"/>
  <c r="F16" i="5"/>
  <c r="G16" i="5" s="1"/>
  <c r="F15" i="5"/>
  <c r="G15" i="5" s="1"/>
  <c r="H12" i="5"/>
  <c r="G12" i="5"/>
  <c r="F12" i="5"/>
  <c r="D23" i="3"/>
  <c r="F12" i="3"/>
  <c r="H12" i="3"/>
  <c r="G12" i="3"/>
  <c r="H12" i="1"/>
  <c r="G12" i="1"/>
  <c r="F12" i="1"/>
  <c r="C76" i="3"/>
  <c r="D55" i="3"/>
  <c r="C55" i="3"/>
  <c r="E44" i="3"/>
  <c r="D44" i="3"/>
  <c r="C44" i="3"/>
  <c r="F43" i="3"/>
  <c r="G43" i="3" s="1"/>
  <c r="F42" i="3"/>
  <c r="G42" i="3" s="1"/>
  <c r="F41" i="3"/>
  <c r="G41" i="3" s="1"/>
  <c r="F40" i="3"/>
  <c r="G40" i="3" s="1"/>
  <c r="F39" i="3"/>
  <c r="G39" i="3" s="1"/>
  <c r="F38" i="3"/>
  <c r="G38" i="3" s="1"/>
  <c r="F37" i="3"/>
  <c r="G37" i="3" s="1"/>
  <c r="F35" i="3"/>
  <c r="G35" i="3" s="1"/>
  <c r="H35" i="3" s="1"/>
  <c r="H44" i="3" s="1"/>
  <c r="F34" i="3"/>
  <c r="G34" i="3" s="1"/>
  <c r="F33" i="3"/>
  <c r="G33" i="3" s="1"/>
  <c r="F32" i="3"/>
  <c r="G32" i="3" s="1"/>
  <c r="F31" i="3"/>
  <c r="G31" i="3" s="1"/>
  <c r="F30" i="3"/>
  <c r="G30" i="3" s="1"/>
  <c r="F29" i="3"/>
  <c r="G29" i="3" s="1"/>
  <c r="F28" i="3"/>
  <c r="G28" i="3" s="1"/>
  <c r="F27" i="3"/>
  <c r="G27" i="3" s="1"/>
  <c r="F26" i="3"/>
  <c r="G26" i="3" s="1"/>
  <c r="E23" i="3"/>
  <c r="C23" i="3"/>
  <c r="F22" i="3"/>
  <c r="G22" i="3" s="1"/>
  <c r="F21" i="3"/>
  <c r="G21" i="3" s="1"/>
  <c r="F20" i="3"/>
  <c r="G20" i="3" s="1"/>
  <c r="F19" i="3"/>
  <c r="G19" i="3" s="1"/>
  <c r="F18" i="3"/>
  <c r="G18" i="3" s="1"/>
  <c r="F17" i="3"/>
  <c r="G17" i="3" s="1"/>
  <c r="F16" i="3"/>
  <c r="G16" i="3" s="1"/>
  <c r="F15" i="3"/>
  <c r="G15" i="3" s="1"/>
  <c r="F27" i="1"/>
  <c r="G27" i="1" s="1"/>
  <c r="H27" i="1" s="1"/>
  <c r="F28" i="1"/>
  <c r="G28" i="1" s="1"/>
  <c r="H28" i="1" s="1"/>
  <c r="F29" i="1"/>
  <c r="G29" i="1" s="1"/>
  <c r="H29" i="1" s="1"/>
  <c r="F30" i="1"/>
  <c r="G30" i="1" s="1"/>
  <c r="H30" i="1" s="1"/>
  <c r="F31" i="1"/>
  <c r="G31" i="1" s="1"/>
  <c r="H31" i="1" s="1"/>
  <c r="F32" i="1"/>
  <c r="G32" i="1" s="1"/>
  <c r="H32" i="1" s="1"/>
  <c r="F33" i="1"/>
  <c r="G33" i="1" s="1"/>
  <c r="H33" i="1" s="1"/>
  <c r="F34" i="1"/>
  <c r="G34" i="1" s="1"/>
  <c r="H34" i="1" s="1"/>
  <c r="F35" i="1"/>
  <c r="G35" i="1" s="1"/>
  <c r="H35" i="1" s="1"/>
  <c r="F37" i="1"/>
  <c r="G37" i="1" s="1"/>
  <c r="H37" i="1" s="1"/>
  <c r="F38" i="1"/>
  <c r="G38" i="1" s="1"/>
  <c r="H38" i="1" s="1"/>
  <c r="F39" i="1"/>
  <c r="G39" i="1" s="1"/>
  <c r="H39" i="1" s="1"/>
  <c r="F40" i="1"/>
  <c r="G40" i="1" s="1"/>
  <c r="H40" i="1" s="1"/>
  <c r="F41" i="1"/>
  <c r="G41" i="1" s="1"/>
  <c r="H41" i="1" s="1"/>
  <c r="F42" i="1"/>
  <c r="G42" i="1" s="1"/>
  <c r="H42" i="1" s="1"/>
  <c r="F43" i="1"/>
  <c r="G43" i="1" s="1"/>
  <c r="H43" i="1" s="1"/>
  <c r="F26" i="1"/>
  <c r="G26" i="1" s="1"/>
  <c r="H26" i="1" s="1"/>
  <c r="F16" i="1"/>
  <c r="G16" i="1" s="1"/>
  <c r="H16" i="1" s="1"/>
  <c r="F17" i="1"/>
  <c r="G17" i="1" s="1"/>
  <c r="H17" i="1" s="1"/>
  <c r="F18" i="1"/>
  <c r="G18" i="1" s="1"/>
  <c r="H18" i="1" s="1"/>
  <c r="F19" i="1"/>
  <c r="G19" i="1" s="1"/>
  <c r="H19" i="1" s="1"/>
  <c r="F20" i="1"/>
  <c r="G20" i="1" s="1"/>
  <c r="H20" i="1" s="1"/>
  <c r="F21" i="1"/>
  <c r="G21" i="1" s="1"/>
  <c r="H21" i="1" s="1"/>
  <c r="F22" i="1"/>
  <c r="G22" i="1" s="1"/>
  <c r="H22" i="1" s="1"/>
  <c r="F15" i="1"/>
  <c r="G15" i="1" s="1"/>
  <c r="H15" i="1" s="1"/>
  <c r="H76" i="3" l="1"/>
  <c r="D17" i="8"/>
  <c r="H17" i="8"/>
  <c r="F17" i="8"/>
  <c r="E10" i="8"/>
  <c r="H76" i="1"/>
  <c r="H44" i="1"/>
  <c r="H55" i="1"/>
  <c r="H76" i="7"/>
  <c r="G76" i="7"/>
  <c r="H23" i="1"/>
  <c r="G55" i="5"/>
  <c r="D76" i="5"/>
  <c r="F58" i="5"/>
  <c r="G58" i="5" s="1"/>
  <c r="H76" i="5" s="1"/>
  <c r="G55" i="3"/>
  <c r="D76" i="3"/>
  <c r="G76" i="3"/>
  <c r="G76" i="1"/>
  <c r="G44" i="1"/>
  <c r="G55" i="1"/>
  <c r="G44" i="5"/>
  <c r="G23" i="5"/>
  <c r="G23" i="1"/>
  <c r="G44" i="3"/>
  <c r="G23" i="3"/>
  <c r="G76" i="5" l="1"/>
  <c r="C10" i="8"/>
  <c r="D10" i="8"/>
  <c r="C44" i="1"/>
  <c r="D44" i="1"/>
  <c r="D76" i="1"/>
  <c r="C76" i="1"/>
  <c r="D55" i="1"/>
  <c r="C55" i="1"/>
  <c r="J10" i="8" l="1"/>
  <c r="I10" i="8"/>
  <c r="E55" i="1"/>
  <c r="E76" i="1"/>
  <c r="D23" i="1"/>
  <c r="G10" i="8" l="1"/>
  <c r="C23" i="1"/>
  <c r="E23" i="1"/>
  <c r="E44" i="1" l="1"/>
</calcChain>
</file>

<file path=xl/sharedStrings.xml><?xml version="1.0" encoding="utf-8"?>
<sst xmlns="http://schemas.openxmlformats.org/spreadsheetml/2006/main" count="8864" uniqueCount="4994">
  <si>
    <t>SIC Code_Section</t>
    <phoneticPr fontId="2" type="noConversion"/>
  </si>
  <si>
    <t>Description</t>
  </si>
  <si>
    <t>Employment Size band</t>
    <phoneticPr fontId="2" type="noConversion"/>
  </si>
  <si>
    <t>Year</t>
  </si>
  <si>
    <t>Number of enterprises</t>
  </si>
  <si>
    <t>Total turnover</t>
  </si>
  <si>
    <t>Approximate GVA at basic prices 
(aGVA)</t>
    <phoneticPr fontId="2" type="noConversion"/>
  </si>
  <si>
    <t>Employee size band</t>
    <phoneticPr fontId="2" type="noConversion"/>
  </si>
  <si>
    <t>Businesses</t>
  </si>
  <si>
    <t>Employment (thousands)</t>
    <phoneticPr fontId="2" type="noConversion"/>
  </si>
  <si>
    <t>Turnover (£ millions)</t>
    <phoneticPr fontId="2" type="noConversion"/>
  </si>
  <si>
    <t>A (part)</t>
  </si>
  <si>
    <t>Agriculture, forestry and fishing</t>
  </si>
  <si>
    <t>1 to 9</t>
  </si>
  <si>
    <t>All businesses</t>
  </si>
  <si>
    <t>C</t>
  </si>
  <si>
    <t xml:space="preserve">Manufacturing </t>
  </si>
  <si>
    <t>SMEs (0 to 249 employees)</t>
  </si>
  <si>
    <t>F</t>
  </si>
  <si>
    <t>Construction</t>
  </si>
  <si>
    <t>Small businesses (0 to 49 employees)</t>
  </si>
  <si>
    <t>G</t>
  </si>
  <si>
    <t xml:space="preserve">Wholesale and retail trade; repair of motor vehicles and motorcycles </t>
  </si>
  <si>
    <t>With no employees</t>
    <phoneticPr fontId="2" type="noConversion"/>
  </si>
  <si>
    <t>H</t>
  </si>
  <si>
    <t xml:space="preserve">Transport and Storage </t>
  </si>
  <si>
    <t>All employers</t>
  </si>
  <si>
    <t>L</t>
  </si>
  <si>
    <t xml:space="preserve">Real estate activities </t>
  </si>
  <si>
    <t>1 to 9 employees</t>
  </si>
  <si>
    <t>M</t>
  </si>
  <si>
    <t>Professional, scientific and technical activities</t>
  </si>
  <si>
    <t>10 to 49 employees</t>
  </si>
  <si>
    <t>N</t>
  </si>
  <si>
    <t>Administrative and support service activities</t>
  </si>
  <si>
    <t>50 to 249 employees</t>
  </si>
  <si>
    <t>250 or more employees</t>
  </si>
  <si>
    <t>Slightly Different</t>
    <phoneticPr fontId="2" type="noConversion"/>
  </si>
  <si>
    <t>2023 GHG EMISSIONS (Thousand tonnes CO2e)</t>
    <phoneticPr fontId="2" type="noConversion"/>
  </si>
  <si>
    <t>SME GVA 
(aGVA, £ million)</t>
    <phoneticPr fontId="2" type="noConversion"/>
  </si>
  <si>
    <t>Total GVA
(aGVA, £ million)</t>
    <phoneticPr fontId="2" type="noConversion"/>
  </si>
  <si>
    <t>GVA Ratio</t>
    <phoneticPr fontId="2" type="noConversion"/>
  </si>
  <si>
    <t>GHG Emissions
(Thousand tonnes CO2e)</t>
    <phoneticPr fontId="2" type="noConversion"/>
  </si>
  <si>
    <t>SME GHG Intensity
(Thousand tonnes CO2e/ £ million)</t>
    <phoneticPr fontId="2" type="noConversion"/>
  </si>
  <si>
    <t>A</t>
  </si>
  <si>
    <t>Total</t>
    <phoneticPr fontId="2" type="noConversion"/>
  </si>
  <si>
    <t>Approximate GVA at basic prices 
(aGVA, £ million)</t>
    <phoneticPr fontId="2" type="noConversion"/>
  </si>
  <si>
    <t>B</t>
  </si>
  <si>
    <t>D</t>
  </si>
  <si>
    <t>E</t>
  </si>
  <si>
    <t>I</t>
    <phoneticPr fontId="2" type="noConversion"/>
  </si>
  <si>
    <t>J</t>
  </si>
  <si>
    <t>K</t>
  </si>
  <si>
    <t>NA</t>
    <phoneticPr fontId="2" type="noConversion"/>
  </si>
  <si>
    <t>P</t>
  </si>
  <si>
    <t>Q</t>
  </si>
  <si>
    <t>R</t>
  </si>
  <si>
    <t>S</t>
    <phoneticPr fontId="2" type="noConversion"/>
  </si>
  <si>
    <t>Employment Number (Thousand)</t>
    <phoneticPr fontId="2" type="noConversion"/>
  </si>
  <si>
    <t>Total Employment
(Thousands)</t>
    <phoneticPr fontId="2" type="noConversion"/>
  </si>
  <si>
    <t>Employment Ratio</t>
    <phoneticPr fontId="2" type="noConversion"/>
  </si>
  <si>
    <t>SME GHG Intensity
(Thousand tonnes CO2e/ per person)</t>
    <phoneticPr fontId="2" type="noConversion"/>
  </si>
  <si>
    <t>10 to 49</t>
    <phoneticPr fontId="2" type="noConversion"/>
  </si>
  <si>
    <t>10 to 49</t>
  </si>
  <si>
    <t>50 to 249</t>
    <phoneticPr fontId="2" type="noConversion"/>
  </si>
  <si>
    <t>SME GHG Emission
(Thousand tonnes CO2e)</t>
    <phoneticPr fontId="2" type="noConversion"/>
  </si>
  <si>
    <t>250 and over</t>
    <phoneticPr fontId="2" type="noConversion"/>
  </si>
  <si>
    <t>250 up</t>
    <phoneticPr fontId="2" type="noConversion"/>
  </si>
  <si>
    <t>Interested Sectors_8</t>
    <phoneticPr fontId="2" type="noConversion"/>
  </si>
  <si>
    <t>A, C, F, G, H, L, M, N</t>
    <phoneticPr fontId="2" type="noConversion"/>
  </si>
  <si>
    <t>All Sectors_18</t>
    <phoneticPr fontId="2" type="noConversion"/>
  </si>
  <si>
    <t>A, B, C, D, E, F, G, H, I, J, K, L, M, N, P, Q, R, S</t>
    <phoneticPr fontId="2" type="noConversion"/>
  </si>
  <si>
    <t>Size</t>
    <phoneticPr fontId="2" type="noConversion"/>
  </si>
  <si>
    <t>GHG emission</t>
    <phoneticPr fontId="2" type="noConversion"/>
  </si>
  <si>
    <t>Ratio</t>
    <phoneticPr fontId="2" type="noConversion"/>
  </si>
  <si>
    <t>Turnover</t>
    <phoneticPr fontId="2" type="noConversion"/>
  </si>
  <si>
    <t>GVA</t>
    <phoneticPr fontId="2" type="noConversion"/>
  </si>
  <si>
    <t>Employment Number</t>
    <phoneticPr fontId="2" type="noConversion"/>
  </si>
  <si>
    <t>Micro</t>
    <phoneticPr fontId="2" type="noConversion"/>
  </si>
  <si>
    <t>Small</t>
    <phoneticPr fontId="2" type="noConversion"/>
  </si>
  <si>
    <t>Medium</t>
    <phoneticPr fontId="2" type="noConversion"/>
  </si>
  <si>
    <t>Large</t>
    <phoneticPr fontId="2" type="noConversion"/>
  </si>
  <si>
    <t>Total(interested/total)</t>
    <phoneticPr fontId="2" type="noConversion"/>
  </si>
  <si>
    <t>Total(interested/interested)</t>
    <phoneticPr fontId="2" type="noConversion"/>
  </si>
  <si>
    <t>GVA (£/million)</t>
    <phoneticPr fontId="2" type="noConversion"/>
  </si>
  <si>
    <t>Mirco</t>
    <phoneticPr fontId="2" type="noConversion"/>
  </si>
  <si>
    <t>NA</t>
  </si>
  <si>
    <t>Employment (thousand)</t>
    <phoneticPr fontId="2" type="noConversion"/>
  </si>
  <si>
    <t>Turnover (£/million)</t>
    <phoneticPr fontId="2" type="noConversion"/>
  </si>
  <si>
    <t>GHG Emission(Thousand tonnes CO2e) by GVA (£/million)</t>
    <phoneticPr fontId="2" type="noConversion"/>
  </si>
  <si>
    <t>GHG Emission(Thousand tonnes CO2e) by Employment (Thousand)</t>
    <phoneticPr fontId="2" type="noConversion"/>
  </si>
  <si>
    <t>GHG Intensity (Thousand tonnes CO2e / £ million)</t>
    <phoneticPr fontId="2" type="noConversion"/>
  </si>
  <si>
    <t>GHG Intensity (Thousand tonnes CO2e / per person)</t>
    <phoneticPr fontId="2" type="noConversion"/>
  </si>
  <si>
    <t>GHG Intenstiy</t>
    <phoneticPr fontId="2" type="noConversion"/>
  </si>
  <si>
    <t>Column1</t>
  </si>
  <si>
    <t>Company name</t>
  </si>
  <si>
    <t>Registered number</t>
  </si>
  <si>
    <t>Primary UK SIC (2007) code</t>
  </si>
  <si>
    <t>All UK SIC (2007) codes</t>
  </si>
  <si>
    <t>Category</t>
  </si>
  <si>
    <t>Trade description</t>
  </si>
  <si>
    <t>Main products and services</t>
  </si>
  <si>
    <t>Latest accounts date</t>
  </si>
  <si>
    <t>Operating revenue (Turnover)
m GBP Last avail. yr</t>
  </si>
  <si>
    <t>Number of employees
Last avail. yr</t>
  </si>
  <si>
    <t>R/O Full Postcode</t>
  </si>
  <si>
    <t>R/O Address</t>
  </si>
  <si>
    <t>Primary trading address</t>
  </si>
  <si>
    <t>Equation_1_GHG_Intensity</t>
    <phoneticPr fontId="2" type="noConversion"/>
  </si>
  <si>
    <t>Equation_1_Results</t>
    <phoneticPr fontId="2" type="noConversion"/>
  </si>
  <si>
    <t>Equation_2_GHG_intensity</t>
    <phoneticPr fontId="2" type="noConversion"/>
  </si>
  <si>
    <t>Equation_2_Results</t>
    <phoneticPr fontId="2" type="noConversion"/>
  </si>
  <si>
    <t>Bloomberg_GHG_Intensity</t>
  </si>
  <si>
    <t>Bloomberg_Results</t>
  </si>
  <si>
    <t>R4NZ estimate
(thousand tonnes CO2e)</t>
    <phoneticPr fontId="2" type="noConversion"/>
  </si>
  <si>
    <t>R4NZ estimate
(tonnes CO2e)</t>
    <phoneticPr fontId="2" type="noConversion"/>
  </si>
  <si>
    <t>138.</t>
  </si>
  <si>
    <t>GREEN PARTS SALVAGE &amp; RECYCLING LTD</t>
  </si>
  <si>
    <t>03885240</t>
  </si>
  <si>
    <t>45112</t>
  </si>
  <si>
    <t>The sale and recycling of motor vehicles, parts and accessories.</t>
  </si>
  <si>
    <t>Second hand vehicles and other related parts</t>
  </si>
  <si>
    <t>MK43 9EJ</t>
  </si>
  <si>
    <t>Acrey Fields, Woburn Road, Wootton, Bedford, Bedfordshire, MK43 9EJ</t>
  </si>
  <si>
    <t>154.</t>
  </si>
  <si>
    <t>KRAMP U.K. LTD.</t>
  </si>
  <si>
    <t>01139130</t>
  </si>
  <si>
    <t>46610</t>
  </si>
  <si>
    <t>Wholesale of agricultural, forest and garden machinery technical spare parts.</t>
  </si>
  <si>
    <t>Agricultural machinery spares</t>
  </si>
  <si>
    <t>SG18 8YL</t>
  </si>
  <si>
    <t>Unit 5 Lancaster Way, Stratton Business Park, Biggleswade, Bedfordshire, SG18 8YL</t>
  </si>
  <si>
    <t>155.</t>
  </si>
  <si>
    <t>KMG SYSTEMS LIMITED</t>
  </si>
  <si>
    <t>01357835</t>
  </si>
  <si>
    <t>28930</t>
  </si>
  <si>
    <t>Manufacture of machinery for food, beverage and tobacco processing.</t>
  </si>
  <si>
    <t>Conveying systems</t>
  </si>
  <si>
    <t>SG19 3HE</t>
  </si>
  <si>
    <t>Station Road, Gamlingay, Sandy, Bedfordshire, SG19 3HE</t>
  </si>
  <si>
    <t>157.</t>
  </si>
  <si>
    <t>BINNEY &amp; SMITH (EUROPE) LIMITED</t>
  </si>
  <si>
    <t>00143803</t>
  </si>
  <si>
    <t>32990</t>
  </si>
  <si>
    <t>To create innovative products that help parents and educatores raise creatively alive children, to maximise the long-term value and revenue streams for its shareholder and to encourage strong beliefs,innovative ideas, thoughtful work and strategic thinking for its employees.</t>
  </si>
  <si>
    <t>Crayons, markers, colored pencils, modeling compounds, craft and activity products, coloring and drawing products, paints and clay products, toys and organizers, books, kits and keepsakes, and gadgets</t>
  </si>
  <si>
    <t>MK41 7PH</t>
  </si>
  <si>
    <t>Bedford Heights, Brickhill Drive, Bedford, Bedfordshire, MK41 7PH</t>
  </si>
  <si>
    <t>158.</t>
  </si>
  <si>
    <t>GEORGE BROWNS LIMITED</t>
  </si>
  <si>
    <t>00340609</t>
  </si>
  <si>
    <t>46140</t>
  </si>
  <si>
    <t>The supply and maintenance of agricultural machinery and equipment.</t>
  </si>
  <si>
    <t>Groundcare machinery, garden machinery, and agricultural machinery such as tractors, ride-on mowers, utility vehicles, petrol lawn mowers, strimmers, brushcutters, hedge cutters, trailers, seeders, grass cutters, scrapers, bale handlers, subsoilers, drainers, and timber equipment; Repairs, maintenance and hire services</t>
  </si>
  <si>
    <t>LU7 4UX</t>
  </si>
  <si>
    <t>Grovebury Road, Leighton Buzzard, Bedfordshire, LU7 4UX</t>
  </si>
  <si>
    <t>159.</t>
  </si>
  <si>
    <t>RSPB SALES LIMITED</t>
  </si>
  <si>
    <t>02693778</t>
  </si>
  <si>
    <t>01500</t>
  </si>
  <si>
    <t>Conduct trading activities in support of the charitable objectives of the Royal Society for the Protection of Birds.</t>
  </si>
  <si>
    <t>Bird food, bird feeders, bird tables, nest boxes and wildlife products</t>
  </si>
  <si>
    <t>SG19 2DL</t>
  </si>
  <si>
    <t>The Lodge, Potton Road, Sandy, Bedfordshire, SG19 2DL</t>
  </si>
  <si>
    <t>161.</t>
  </si>
  <si>
    <t>FAI AUTOMOTIVE LIMITED</t>
  </si>
  <si>
    <t>00953723</t>
  </si>
  <si>
    <t>45310</t>
  </si>
  <si>
    <t>The company ceased trading on 30.06.24.</t>
  </si>
  <si>
    <t>Auto spare parts</t>
  </si>
  <si>
    <t>LU7 4TU</t>
  </si>
  <si>
    <t>Unit H, F A I Automotive Plc, Chiltern Trading Est, Grovebury Rd, Leighton Buzzard, Bedfordshire, LU7 4TU</t>
  </si>
  <si>
    <t>162.</t>
  </si>
  <si>
    <t>PRATT &amp; WHITNEY CANADA (UK) LIMITED</t>
  </si>
  <si>
    <t>03324641</t>
  </si>
  <si>
    <t>45200</t>
  </si>
  <si>
    <t>Repair of aircraft engines. Accounts data converted from US dollar. T/O= Revenue.</t>
  </si>
  <si>
    <t>Overhaul and repair services of aircraft engines</t>
  </si>
  <si>
    <t>LU7 4TB</t>
  </si>
  <si>
    <t>Building 3, Nissen House, Grovebury Road, Leighton Buzzard, Bedfordshire, LU7 4TB</t>
  </si>
  <si>
    <t>164.</t>
  </si>
  <si>
    <t>W.PORTSMOUTH &amp; CO.,LIMITED</t>
  </si>
  <si>
    <t>00610757</t>
  </si>
  <si>
    <t>43210</t>
  </si>
  <si>
    <t>The provision of electrical contracting services.</t>
  </si>
  <si>
    <t>Providing the highest standards of electrical installation and services</t>
  </si>
  <si>
    <t>LU2 7PW</t>
  </si>
  <si>
    <t>69 Havelock Road, Luton, Bedfordshire, LU2 7PW</t>
  </si>
  <si>
    <t>168.</t>
  </si>
  <si>
    <t>GARRARD WINDOWS LIMITED</t>
  </si>
  <si>
    <t>03376322</t>
  </si>
  <si>
    <t>22230</t>
  </si>
  <si>
    <t>Manufacture and sale of double glazed windows and doors.</t>
  </si>
  <si>
    <t>Un-plasticized polyvinyl chloride (UPVC) windows and doors</t>
  </si>
  <si>
    <t>LU2 8DL</t>
  </si>
  <si>
    <t>260 - 270 Butterfield, Great Marlings, Luton, Bedfordshire, LU2 8DL</t>
  </si>
  <si>
    <t>171.</t>
  </si>
  <si>
    <t>TRADELINE RECRUITMENT LTD</t>
  </si>
  <si>
    <t>06421894</t>
  </si>
  <si>
    <t>78200</t>
  </si>
  <si>
    <t>Recruitment agency.</t>
  </si>
  <si>
    <t>Labour recruitment and provision of personnel, and other related employment services</t>
  </si>
  <si>
    <t>230/231 Bedford Heights, Manton Lane, Bedford, Bedfordshire, MK41 7PH</t>
  </si>
  <si>
    <t>172.</t>
  </si>
  <si>
    <t>SATCO PLASTICS LIMITED</t>
  </si>
  <si>
    <t>05603745</t>
  </si>
  <si>
    <t>22290</t>
  </si>
  <si>
    <t>Plastic manufacturer.</t>
  </si>
  <si>
    <t>Plastic food containers</t>
  </si>
  <si>
    <t>LU5 5GN</t>
  </si>
  <si>
    <t>Unit 2, Aragon Park, Foster Avenue, Woodside Park, Dunstable, Bedfordshire, LU5 5GN</t>
  </si>
  <si>
    <t>174.</t>
  </si>
  <si>
    <t>COMLINE AUTO PARTS LIMITED</t>
  </si>
  <si>
    <t>02227183</t>
  </si>
  <si>
    <t>The sale of branded automotive spare parts for the UK and European car market.</t>
  </si>
  <si>
    <t>Motor spare parts and other general merchandise</t>
  </si>
  <si>
    <t>MK43 9ST</t>
  </si>
  <si>
    <t>Unit 4A Bedford Commercial Park, Swallow Way, Bedford, Bedfordshire, MK43 9ST</t>
  </si>
  <si>
    <t>175.</t>
  </si>
  <si>
    <t>ELECTROLUX PROFESSIONAL LIMITED</t>
  </si>
  <si>
    <t>00637383</t>
  </si>
  <si>
    <t>46690</t>
  </si>
  <si>
    <t>The marketing, sale and service of commercial catering and laundry equipment to the UK market.</t>
  </si>
  <si>
    <t>Commercial catering, floor care, laundry, refrigeration and vending equipment</t>
  </si>
  <si>
    <t>LU4 9QQ</t>
  </si>
  <si>
    <t>Addington Way, Luton, Bedfordshire, LU4 9QQ</t>
  </si>
  <si>
    <t>176.</t>
  </si>
  <si>
    <t>NORDSON (U.K.) LIMITED</t>
  </si>
  <si>
    <t>01056577</t>
  </si>
  <si>
    <t>46900</t>
  </si>
  <si>
    <t>The provision of Sale and service of industrial spray equipment and adhesive applicators.</t>
  </si>
  <si>
    <t>Adhesive dispensing and nonwoven fibers such as nonwoven systems, packaging systems, product assembly systems, paper and paperboard converting systems and webcoating systems; advanced technology products including Asymtek Automated dispensing systems, life sciences technologies, march plasma systems, and Ultraviolet curing and dying equipment; coating and finishing products such as automotive systems, container coating, and powder coating systems</t>
  </si>
  <si>
    <t>LU5 4SB</t>
  </si>
  <si>
    <t>14 Apex Business Centre, Boscombe Road, Dunstable, Bedfordshire, LU5 4SB</t>
  </si>
  <si>
    <t>177.</t>
  </si>
  <si>
    <t>TWIFLEX LIMITED</t>
  </si>
  <si>
    <t>00404531</t>
  </si>
  <si>
    <t>The manufacture of industrial disc brakes, clutches and shafts.</t>
  </si>
  <si>
    <t>Advanced braking technology</t>
  </si>
  <si>
    <t>MK42 9RD</t>
  </si>
  <si>
    <t>Ampthill Road, Bedford, Bedfordshire, MK42 9RD</t>
  </si>
  <si>
    <t>179.</t>
  </si>
  <si>
    <t>HUNTLEIGH HEALTHCARE LIMITED</t>
  </si>
  <si>
    <t>00942245</t>
  </si>
  <si>
    <t>32500</t>
  </si>
  <si>
    <t>The development, manufacture and distribution and rental of electromedical equipment.</t>
  </si>
  <si>
    <t>Stretchers, gurneys, beds, hoists, and couches</t>
  </si>
  <si>
    <t>LU5 5XF</t>
  </si>
  <si>
    <t>Arjohuntleigh House, Houghton Hall Park, Houghton Regis, Dunstable, Bedfordshire, LU5 5XF</t>
  </si>
  <si>
    <t>180.</t>
  </si>
  <si>
    <t>FUJIFILM HEALTHCARE UK LIMITED</t>
  </si>
  <si>
    <t>03218117</t>
  </si>
  <si>
    <t>47749</t>
  </si>
  <si>
    <t>Sale and servicing of medical ultrasound and magnetic resonance imaging equipment.</t>
  </si>
  <si>
    <t>Medical ultrasound and magnetic resonance imaging equipment</t>
  </si>
  <si>
    <t>MK42 0ZE</t>
  </si>
  <si>
    <t>Fujifilm, Fujifilm House, Whitbread Way, Bedford, Bedfordshire, MK42 0ZE</t>
  </si>
  <si>
    <t>182.</t>
  </si>
  <si>
    <t>INTERCRUISES SHORESIDE &amp; PORT SERVICES UK LIMITED</t>
  </si>
  <si>
    <t>06018823</t>
  </si>
  <si>
    <t>82990</t>
  </si>
  <si>
    <t>The provision of services related meetings, incentives, Conferences &amp; Events.</t>
  </si>
  <si>
    <t>Covers luggage handling, medical assistance, berth reservation, legal representation, refuelling, waste disposal, stevedore contracting, and low season services</t>
  </si>
  <si>
    <t>LU2 9TN</t>
  </si>
  <si>
    <t>Wigmore House, Wigmore Place, Wigmore Lane, Luton, Bedfordshire, LU2 9TN</t>
  </si>
  <si>
    <t>183.</t>
  </si>
  <si>
    <t>CENTENNIAL PROPERTY LIMITED</t>
  </si>
  <si>
    <t>08861768</t>
  </si>
  <si>
    <t>68209</t>
  </si>
  <si>
    <t>A group engagged in leasing and subleasing rental properties.</t>
  </si>
  <si>
    <t>Non-residential real estate, including commercial properties such as bank and insurance buildings, shopping centres, piers, docks, and associated facilities, as well as commercial and industrial buildings and theatre buildings</t>
  </si>
  <si>
    <t>LU1 3LU</t>
  </si>
  <si>
    <t>259 Capability Green, Luton, Bedfordshire, LU1 3LU</t>
  </si>
  <si>
    <t>185.</t>
  </si>
  <si>
    <t>BOX &amp; CHARNOCK LIMITED</t>
  </si>
  <si>
    <t>01345422</t>
  </si>
  <si>
    <t>43220</t>
  </si>
  <si>
    <t>The provision of mechanical, electrical, plumbing and heating services.</t>
  </si>
  <si>
    <t>Provides installations and maintenance services for HVAC equipment, air purification, cooling towers, mechanical piping, hot Water/Steam boilers, duct design and installation, and chilled water systems; Electrical works, as well as commercial and office buildings construction services</t>
  </si>
  <si>
    <t>MK44 3WJ</t>
  </si>
  <si>
    <t>Unit 15, Stephenson Court, Fraser Road, Priory Business Park, Bedford, Bedfordshire, MK44 3WJ</t>
  </si>
  <si>
    <t>186.</t>
  </si>
  <si>
    <t>BOX &amp; CHARNOCK HOLDINGS LTD</t>
  </si>
  <si>
    <t>06464256</t>
  </si>
  <si>
    <t>70100</t>
  </si>
  <si>
    <t>A group engaged in mechanical, electrical and plumbing contractors.</t>
  </si>
  <si>
    <t>Mechanical, electrical and plumbing contractor</t>
  </si>
  <si>
    <t>189.</t>
  </si>
  <si>
    <t>TRANSPHARMA INTERNATIONAL LIMITED</t>
  </si>
  <si>
    <t>03410560</t>
  </si>
  <si>
    <t>49410</t>
  </si>
  <si>
    <t>The provision of freight forwarding services to existing clients.</t>
  </si>
  <si>
    <t>Healthcare freight solutions</t>
  </si>
  <si>
    <t>MK43 9SS</t>
  </si>
  <si>
    <t>Unit 1, Bedford Link Logistics Park, Bell Farm Way, Kempston, Bedford, Bedfordshire, MK43 9SS</t>
  </si>
  <si>
    <t>190.</t>
  </si>
  <si>
    <t>TELESPAZIO UK LIMITED</t>
  </si>
  <si>
    <t>07420777</t>
  </si>
  <si>
    <t>74909</t>
  </si>
  <si>
    <t>Enable the mangement to focus purely on the space market, speciffically space services, systems and applications.</t>
  </si>
  <si>
    <t>Strategic advice and pragmatic technical solutions</t>
  </si>
  <si>
    <t>350 Capability Green, Luton, Bedfordshire, LU1 3LU</t>
  </si>
  <si>
    <t>191.</t>
  </si>
  <si>
    <t>OAG AVIATION WORLDWIDE LIMITED</t>
  </si>
  <si>
    <t>08434134</t>
  </si>
  <si>
    <t>The information and technology solutions provider to the global aviation and travel related communities.</t>
  </si>
  <si>
    <t>Flight information and data solutions</t>
  </si>
  <si>
    <t>1 Capability Green, Luton, Bedfordshire, LU1 3LU</t>
  </si>
  <si>
    <t>192.</t>
  </si>
  <si>
    <t>RARUK HOLDINGS LIMITED</t>
  </si>
  <si>
    <t>07552877</t>
  </si>
  <si>
    <t>Holding company and propert owners.</t>
  </si>
  <si>
    <t>Bearings, such as thin section bearings and slewing ring bearings, and gears, encompassing both stock and custom solutions. It provides drives and actuation components, such as actuators, motors, and motion control systems, for applications requiring precise movement and control across industries like automation, robotics, and manufacturing</t>
  </si>
  <si>
    <t>SG17 5HQ</t>
  </si>
  <si>
    <t>14 Old Bridge Way, Shefford, Bedfordshire, SG17 5HQ</t>
  </si>
  <si>
    <t>193.</t>
  </si>
  <si>
    <t>MINI CLIPPER LIMITED</t>
  </si>
  <si>
    <t>02112488</t>
  </si>
  <si>
    <t>Light haulage, storage and distribution.</t>
  </si>
  <si>
    <t>Transport and warehousing services</t>
  </si>
  <si>
    <t>LU7 4AJ</t>
  </si>
  <si>
    <t>Clipper House, Leighton Industrial Park, Billington Road, Leighton Buzzard, Bedfordshire, LU7 4AJ</t>
  </si>
  <si>
    <t>195.</t>
  </si>
  <si>
    <t>D C NORRIS &amp; COMPANY LTD.</t>
  </si>
  <si>
    <t>01131910</t>
  </si>
  <si>
    <t>25110</t>
  </si>
  <si>
    <t>A group engaged in design, development and production of engineering equipment in the food processing industry.</t>
  </si>
  <si>
    <t>Omet mixer range, can openers, tote bin hoist, kettles, cook chill system, wok style braising pan, cook tanks, drop down valves, homogenisers, retort, tumble chillers, VJ cooler, DA cooler, anchor cooling system, pump fill stations, pump depositors, and piston depositors</t>
  </si>
  <si>
    <t>SG19 3AH</t>
  </si>
  <si>
    <t>Sand House, Sand Road Industrial Estate, Sand Road, Great Gransden, Sandy, Bedfordshire, SG19 3AH</t>
  </si>
  <si>
    <t>197.</t>
  </si>
  <si>
    <t>C &amp; P BIRD BROS. LIMITED</t>
  </si>
  <si>
    <t>01333687</t>
  </si>
  <si>
    <t>46330</t>
  </si>
  <si>
    <t>01470</t>
  </si>
  <si>
    <t>The production and marketing of fresh farm eggs.</t>
  </si>
  <si>
    <t>Farming of poultry and related animals</t>
  </si>
  <si>
    <t>MK44 2SU</t>
  </si>
  <si>
    <t>Sunny Farm, Pertenhall Road, Swineshead, Bedford, Bedfordshire, MK44 2SU</t>
  </si>
  <si>
    <t>198.</t>
  </si>
  <si>
    <t>CEETAK HOLDINGS LIMITED</t>
  </si>
  <si>
    <t>01001255</t>
  </si>
  <si>
    <t>A group engaged in supplying of elastomeric sealing and heat sealing solutions globally.</t>
  </si>
  <si>
    <t>Heat sealing machines, retrofitting existing equipment, and precise temperature control using advanced PID controllers</t>
  </si>
  <si>
    <t>MK44 3WH</t>
  </si>
  <si>
    <t>Fraser Road, Priory Business Park, Bedford, Bedfordshire, MK44 3WH</t>
  </si>
  <si>
    <t>199.</t>
  </si>
  <si>
    <t>CEETAK LIMITED</t>
  </si>
  <si>
    <t>02251723</t>
  </si>
  <si>
    <t>22190</t>
  </si>
  <si>
    <t>Supplier of Elastomeric sealing and Heat sealing solutions globally.</t>
  </si>
  <si>
    <t>Sealing products and solutions</t>
  </si>
  <si>
    <t>201.</t>
  </si>
  <si>
    <t>D HALES LIMITED</t>
  </si>
  <si>
    <t>03265818</t>
  </si>
  <si>
    <t>The provision of vehicle remarketing services.</t>
  </si>
  <si>
    <t>Auction of salvage vehicle and dismantled parts</t>
  </si>
  <si>
    <t>203.</t>
  </si>
  <si>
    <t>COWAN RECOVERY LIMITED</t>
  </si>
  <si>
    <t>01339144</t>
  </si>
  <si>
    <t>Recovery and transportation of vehicles. T/O = Revenue.</t>
  </si>
  <si>
    <t>Roadside repair, recovery, and vehicle transport services</t>
  </si>
  <si>
    <t>LU5 6BS</t>
  </si>
  <si>
    <t>38 Market Square, Toddington, Dunstable, Bedfordshire, LU5 6BS</t>
  </si>
  <si>
    <t>204.</t>
  </si>
  <si>
    <t>PHILEX LIMITED</t>
  </si>
  <si>
    <t>01629476</t>
  </si>
  <si>
    <t>A group engaged in the provision of manufacturers and suppliers of electronic components and accesories.</t>
  </si>
  <si>
    <t>Controlling and supervisory measures; Technical and scientific management holding services; Management consulting and open-end management investments, business support services, and other investment advisorsfinancial services</t>
  </si>
  <si>
    <t>MK43 7DE</t>
  </si>
  <si>
    <t>Philex House, Kingfisher Wharf London Road, Bedford, Bedfordshire, MK43 7DE</t>
  </si>
  <si>
    <t>205.</t>
  </si>
  <si>
    <t>LECICO PLC</t>
  </si>
  <si>
    <t>02088118</t>
  </si>
  <si>
    <t>46730</t>
  </si>
  <si>
    <t>Sell of Lecico bathroom products in the UK, especially Lecico sanitary ware, to plumbing trade distributors, builders merchants and plumbers merchants.</t>
  </si>
  <si>
    <t>Bathroom suites and fittings ( modern bathroom suites, traditional bathroom suites, free standing bowls, brassware collection, commercial bathroom suites, fireclay skins, and other related products)</t>
  </si>
  <si>
    <t>MK41 0QB</t>
  </si>
  <si>
    <t>Unit 2d, Viking Industrial Estate, Hudson Road, Bedford, Bedfordshire, MK41 0QB</t>
  </si>
  <si>
    <t>208.</t>
  </si>
  <si>
    <t>ATLAS CONVERTING EQUIPMENT LIMITED</t>
  </si>
  <si>
    <t>01276725</t>
  </si>
  <si>
    <t>28290</t>
  </si>
  <si>
    <t>The manufacture of slitting and rewinding machines.</t>
  </si>
  <si>
    <t>Offers flexible films (pro slitter silverline, proslitter blueline, proslitter blackline) and Flexible packaging (Titanslitter ER610, Titanslitter ER610-DT, Titanslitter SR800)</t>
  </si>
  <si>
    <t>MK42 7XT</t>
  </si>
  <si>
    <t>Wolseley Road, Woburn Road Industrial Estate, Kempston, Bedford, Bedfordshire, MK42 7XT</t>
  </si>
  <si>
    <t>209.</t>
  </si>
  <si>
    <t>FPF GROUP LIMITED</t>
  </si>
  <si>
    <t>14366183</t>
  </si>
  <si>
    <t>A group engaged in transport services and selling of elctric vehicles.</t>
  </si>
  <si>
    <t>Electric vehicles, including cars, bikes, and buses, as well as charging stations and related accessories; Transportation services such as ride-hailing, logistics, vehicle maintenance, and fleet management</t>
  </si>
  <si>
    <t>260-270 Butterfield, Great Marlings, Luton, Bedfordshire, LU2 8DL</t>
  </si>
  <si>
    <t>210.</t>
  </si>
  <si>
    <t>FRICTION MARKETING COMPANY LIMITED</t>
  </si>
  <si>
    <t>02656060</t>
  </si>
  <si>
    <t>Distribution of spare parts for earth - moving machinery and the manufacture of off highway equipment.</t>
  </si>
  <si>
    <t>Clutch, brake, transmission plates and other spare parts for the earthmoving and mining equipment industry</t>
  </si>
  <si>
    <t>LU7 4ER</t>
  </si>
  <si>
    <t>Unit 1 Union Park, Ouzel Industrial Estate, Leighton Buzzard, Bedfordshire, LU7 4ER</t>
  </si>
  <si>
    <t>211.</t>
  </si>
  <si>
    <t>FLEXISTAFF SOLUTIONS LTD</t>
  </si>
  <si>
    <t>09221658</t>
  </si>
  <si>
    <t>Temporary employment agency.</t>
  </si>
  <si>
    <t>Recruitment and staffing services, including professional, equal, and personal recruitment solutions</t>
  </si>
  <si>
    <t>LU6 3SF</t>
  </si>
  <si>
    <t>57 High Street South, Dunstable, Bedfordshire, LU6 3SF</t>
  </si>
  <si>
    <t>212.</t>
  </si>
  <si>
    <t>THOMAS DANE LIMITED</t>
  </si>
  <si>
    <t>02886610</t>
  </si>
  <si>
    <t>47799</t>
  </si>
  <si>
    <t>A group engaged in retail other secondhand goods.</t>
  </si>
  <si>
    <t>Management and operation of art galleries</t>
  </si>
  <si>
    <t>218.</t>
  </si>
  <si>
    <t>ASTEELFLASH (BEDFORD) LIMITED</t>
  </si>
  <si>
    <t>02128323</t>
  </si>
  <si>
    <t>26120</t>
  </si>
  <si>
    <t>Manufacture and supply of electronic assemblies. T/O = Revenue.</t>
  </si>
  <si>
    <t>PCB assemblies, prototype PCB assemblies, BGA (ball grid array) assemblies, conventional PCB assemblies and complete product assemblies</t>
  </si>
  <si>
    <t>MK42 0LF</t>
  </si>
  <si>
    <t>Units 1 &amp; 2, St. Martins Business Centre, St. Martins Way, Bedford, Bedfordshire, MK42 0LF</t>
  </si>
  <si>
    <t>219.</t>
  </si>
  <si>
    <t>MED-I-PANT (U.K.) LIMITED</t>
  </si>
  <si>
    <t>02695429</t>
  </si>
  <si>
    <t>46180</t>
  </si>
  <si>
    <t>The provision of sales,marketing and distribution of textiles, related products, services and solutions to the international healtcare community.</t>
  </si>
  <si>
    <t>Exercises financial control over its subsidiaries, settles their general policy and appoints their top management, as well as provides central services</t>
  </si>
  <si>
    <t>2nd Floor, Clipper House, Leighton Industrial Park, Billington Road, Leighton Buzzard, Bedfordshire, LU7 4AJ</t>
  </si>
  <si>
    <t>221.</t>
  </si>
  <si>
    <t>PINEWOOD STRUCTURES LIMITED</t>
  </si>
  <si>
    <t>01560406</t>
  </si>
  <si>
    <t>16230</t>
  </si>
  <si>
    <t>Design and manufacture and erection of timber frame structures for domestic housing and flats, student and key worker accommodation, hospitals, hotels and other commercial buildings.</t>
  </si>
  <si>
    <t>Engineered timber frame structures</t>
  </si>
  <si>
    <t>SG19 3HB</t>
  </si>
  <si>
    <t>Unit 3, Station Road, Gamlingay, Sandy, Bedfordshire, SG19 3HB</t>
  </si>
  <si>
    <t>223.</t>
  </si>
  <si>
    <t>P W GATES DISTRIBUTION LIMITED</t>
  </si>
  <si>
    <t>04552128</t>
  </si>
  <si>
    <t>Haulage and distribution.</t>
  </si>
  <si>
    <t>Pallet track, distribution, storage &amp; warehousing, workshop, contract distribution, traction, and software &amp; technology</t>
  </si>
  <si>
    <t>MK45 2NW</t>
  </si>
  <si>
    <t>3 Doolittle Yard Froghall Road, Ampthill, Bedford, Bedfordshire, MK45 2NW</t>
  </si>
  <si>
    <t>224.</t>
  </si>
  <si>
    <t>H. BUTTERFIELD LIMITED</t>
  </si>
  <si>
    <t>00317566</t>
  </si>
  <si>
    <t>46130</t>
  </si>
  <si>
    <t>Builders merchant.</t>
  </si>
  <si>
    <t>Manufactures and supplies natural stone, marble and granite and distributes safety equipment, janitorial supplies, welding and engineering products</t>
  </si>
  <si>
    <t>LU4 8QF</t>
  </si>
  <si>
    <t>338 Selbourne Road, Luton, Bedfordshire, LU4 8QF</t>
  </si>
  <si>
    <t>225.</t>
  </si>
  <si>
    <t>WE GET ANY STOCK LTD</t>
  </si>
  <si>
    <t>08110681</t>
  </si>
  <si>
    <t>46390</t>
  </si>
  <si>
    <t>Wholesale distribution of British foods and non foods to diverse customer segments.</t>
  </si>
  <si>
    <t>Food and non-food items, with specific categories like baby care, biscuits, snacks, sweets, drinks, frozen food, grocery, non-foods, and pet care</t>
  </si>
  <si>
    <t>LU2 8EU</t>
  </si>
  <si>
    <t>Unit 7a, Great Marlings, Luton, Bedfordshire, LU2 8EU</t>
  </si>
  <si>
    <t>227.</t>
  </si>
  <si>
    <t>ROADGRIP LTD</t>
  </si>
  <si>
    <t>03125314</t>
  </si>
  <si>
    <t>43999</t>
  </si>
  <si>
    <t>A group engaged in construction roads, airfields.</t>
  </si>
  <si>
    <t>Airfield ground lighting; anti-skid retexturing; concrete repair and joint sealing; decorative finishes; earthworks and soil stabilisation; floor coating; friction testing; runway grooving; line and rubber removal; road marking and specialist surfacing</t>
  </si>
  <si>
    <t>LU7 4WG</t>
  </si>
  <si>
    <t>c/o Roberts Accountancy &amp; Tax Lt, 11 Chartmoor Road, Leighton Buzzard, Bedfordshire, LU7 4WG</t>
  </si>
  <si>
    <t>228.</t>
  </si>
  <si>
    <t>MUNTERS LIMITED</t>
  </si>
  <si>
    <t>07270788</t>
  </si>
  <si>
    <t>Dehumidification and cooling solutions, Service and Maintenance for various industries allowing its customers to benefit the perfect climate they need.</t>
  </si>
  <si>
    <t>MK44 3BY</t>
  </si>
  <si>
    <t>Knowledge Centre, Wyboston Lakes, Great North Road, Wyboston, Bedford, Bedfordshire, MK44 3BY</t>
  </si>
  <si>
    <t>229.</t>
  </si>
  <si>
    <t>JOHN HANLON &amp; CO. LIMITED</t>
  </si>
  <si>
    <t>01311902</t>
  </si>
  <si>
    <t>77120</t>
  </si>
  <si>
    <t>The sale, hire and service of heavy equipment.</t>
  </si>
  <si>
    <t>Renting of construction and civil engineering machines and equipment</t>
  </si>
  <si>
    <t>SG17 5NZ</t>
  </si>
  <si>
    <t>Highlands Farm, Gravenhurst Road, Campton, Shefford, Bedfordshire, SG17 5NZ</t>
  </si>
  <si>
    <t>230.</t>
  </si>
  <si>
    <t>DMT SOLUTIONS U.K. LIMITED</t>
  </si>
  <si>
    <t>11365624</t>
  </si>
  <si>
    <t>28990</t>
  </si>
  <si>
    <t>Supply and servicing of mailing machines, office equipment and consumable goods.</t>
  </si>
  <si>
    <t>Produces and distributes are accounting machines, facsimile equipment, addressing machines, blueprinting equipment, bookkeeping machines, business machines and equipment, calculators and calculating machines, check handling machines, coin sorting machines, currency handling machines, copying machines, mailing machines, microfilm equipment and supplies, point of sale terminals, security safes, and time recording machines</t>
  </si>
  <si>
    <t>MK43 0AZ</t>
  </si>
  <si>
    <t>Ground Floor Rear Suite, Derwent, Cranfield University Technology, Cranfield, Bedford, Bedfordshire, MK43 0AZ</t>
  </si>
  <si>
    <t>231.</t>
  </si>
  <si>
    <t>MANOR CONCEPTS LIMITED</t>
  </si>
  <si>
    <t>02550211</t>
  </si>
  <si>
    <t>28250</t>
  </si>
  <si>
    <t>The planning, designing and general consultation work on refrigeration units for retail outlets.</t>
  </si>
  <si>
    <t>Planning, design, manufacture and general consultation services on refrigeration units for retail outlets (refrigerated display solutions such as natural refrigerant multi-deck cabinet, low front integral multi-deck cabinet (MCL-Co2i), low front integral produce application (MCL-i), remote beers (MCL-Pi), wines and spirits multi-deck cabinet (MCL-BWS) as well as no canopy full height multi-purpose cabinet (TVP))</t>
  </si>
  <si>
    <t>SG19 1QY</t>
  </si>
  <si>
    <t>62 Sunderland Road, Sandy, Bedfordshire, SG19 1QY</t>
  </si>
  <si>
    <t>232.</t>
  </si>
  <si>
    <t>JEWERS DOORS LIMITED</t>
  </si>
  <si>
    <t>01837182</t>
  </si>
  <si>
    <t>25120</t>
  </si>
  <si>
    <t>Fabrication fitting, servicing and maintenance of industrial and aircraft hangar doors.</t>
  </si>
  <si>
    <t>Sliding, folding industrial doors and aircraft hangar doors</t>
  </si>
  <si>
    <t>SG18 8XP</t>
  </si>
  <si>
    <t>1 Juno Place, Stratton Business Park, Biggleswade, Bedfordshire, SG18 8XP</t>
  </si>
  <si>
    <t>233.</t>
  </si>
  <si>
    <t>WHEELER ELECTRICAL LIMITED</t>
  </si>
  <si>
    <t>00801027</t>
  </si>
  <si>
    <t>Electrical installation. T/O = Revenue.</t>
  </si>
  <si>
    <t>Electrical contractor and other wiring installation contractor</t>
  </si>
  <si>
    <t>Church View Chambers, 38 Market Square, Dunstable, Bedfordshire, LU5 6BS</t>
  </si>
  <si>
    <t>235.</t>
  </si>
  <si>
    <t>ADEN CONTRACTING LIMITED</t>
  </si>
  <si>
    <t>06391233</t>
  </si>
  <si>
    <t>Construction.</t>
  </si>
  <si>
    <t>MK42 0LH</t>
  </si>
  <si>
    <t>Cambridge Road, Bedford, Bedfordshire, MK42 0LH</t>
  </si>
  <si>
    <t>237.</t>
  </si>
  <si>
    <t>NAVIGATOR MSL LIMITED</t>
  </si>
  <si>
    <t>00416089</t>
  </si>
  <si>
    <t>46740</t>
  </si>
  <si>
    <t>Sale of plumbing supplies.</t>
  </si>
  <si>
    <t>Plumbing, heating and gas fittings and valves to the UK and Ireland plumbers' merchant industry</t>
  </si>
  <si>
    <t>MK44 1NP</t>
  </si>
  <si>
    <t>Mill Road, Sharnbrook, Bedford, Bedfordshire, MK44 1NP</t>
  </si>
  <si>
    <t>238.</t>
  </si>
  <si>
    <t>HORBERG &amp; CO HOLDINGS LTD</t>
  </si>
  <si>
    <t>09185187</t>
  </si>
  <si>
    <t>A group engaged to be the supply of plumbing products to UK merchants.</t>
  </si>
  <si>
    <t>Hardware and plumbing and heating equipment and supplies</t>
  </si>
  <si>
    <t>c/o Navigator Msl Limited, Mill Road, Sharnbrook, Bedford, Bedfordshire, MK44 1NP</t>
  </si>
  <si>
    <t>240.</t>
  </si>
  <si>
    <t>ROBOVISION LIMITED</t>
  </si>
  <si>
    <t>02044441</t>
  </si>
  <si>
    <t>46499</t>
  </si>
  <si>
    <t>A group engaged in toy distributors trading under the name of mookie toys.</t>
  </si>
  <si>
    <t>Toys</t>
  </si>
  <si>
    <t>MK45 5BW</t>
  </si>
  <si>
    <t>Unit 11, Enterprise Way, Flitwick, Bedford, Bedfordshire, MK45 5BW</t>
  </si>
  <si>
    <t>241.</t>
  </si>
  <si>
    <t>2EXCEL LOGISTICS LIMITED</t>
  </si>
  <si>
    <t>06939313</t>
  </si>
  <si>
    <t>Logistics and road haulage services</t>
  </si>
  <si>
    <t>MK45 3PD</t>
  </si>
  <si>
    <t>Unit 31, Wilstead Industrial Park, Kenneth Way, Wilstead, Bedford, Bedfordshire, MK45 3PD</t>
  </si>
  <si>
    <t>243.</t>
  </si>
  <si>
    <t>HAYWARD TYLER LIMITED</t>
  </si>
  <si>
    <t>03450138</t>
  </si>
  <si>
    <t>27110</t>
  </si>
  <si>
    <t>Design and manufacture, services and repair of large industrial pumps and fluid cooled electric motors and associated parts.</t>
  </si>
  <si>
    <t>Applications (attemperator spray, boiler re-circulation, canned motor retrofits, chemical transfer, condensate circulation, economizer recirculation, glanded motor retrofits, hydrocarbon transfer, LPHP boiler circulation, radioactive fluids, and sea water lift applications); pumps (canned motor pumps, cavern pumps, chemical distribution pumps, end suction centrifugal pumps, boiler circulation pumps, horizontal split double sution pumps Type D, mixed flow and radial flow pumps, nuclear process pumps type N3, peerless pumps, sea water pumps, start up pumps, and sumo submersible borehole pumps); motors (canned motors, fluid filled wet stator motors, hydro dynamic bearings, OEM pump motors and subsea motors); engineered solutions (glandless wet motor pumps, remote maintenance equipment and sealless canned motor pumps); and Varley pumps; Servicing and 5d support model; asset management; customer care agreements; bespoke CCAs; remote condition monitoring; and technical service bulletins</t>
  </si>
  <si>
    <t>LU1 3LD</t>
  </si>
  <si>
    <t>1 Kimpton Road, Luton, Bedfordshire, LU1 3LD</t>
  </si>
  <si>
    <t>247.</t>
  </si>
  <si>
    <t>BGS INTELLIGENT DOOR SOLUTIONS LIMITED</t>
  </si>
  <si>
    <t>03689080</t>
  </si>
  <si>
    <t>33110</t>
  </si>
  <si>
    <t>Repairing and servicing metal doors.</t>
  </si>
  <si>
    <t>Repairs and maintenance of industrial doors and shutters</t>
  </si>
  <si>
    <t>LU4 9DT</t>
  </si>
  <si>
    <t>Units 5-9 North Luton Industrial, Sedgewick Road, Luton, Bedfordshire, LU4 9DT</t>
  </si>
  <si>
    <t>248.</t>
  </si>
  <si>
    <t>CONTACTUM LIMITED</t>
  </si>
  <si>
    <t>06835712</t>
  </si>
  <si>
    <t>27120</t>
  </si>
  <si>
    <t>The manufacture and sale of electrical accessories and circuit protection equipment.</t>
  </si>
  <si>
    <t>LU5 4TS</t>
  </si>
  <si>
    <t>Unit 18, Eyncourt Road, Woodside Estate, Dunstable, Bedfordshire, LU5 4TS</t>
  </si>
  <si>
    <t>249.</t>
  </si>
  <si>
    <t>PHILEX ELECTRONIC LIMITED</t>
  </si>
  <si>
    <t>03391238</t>
  </si>
  <si>
    <t>46520</t>
  </si>
  <si>
    <t>Supplier of electronic equipment and accessories.</t>
  </si>
  <si>
    <t>Antenna, signal distribution, audio video accessories, computer and electrical power products</t>
  </si>
  <si>
    <t>250.</t>
  </si>
  <si>
    <t>COMENSURA LIMITED</t>
  </si>
  <si>
    <t>04085767</t>
  </si>
  <si>
    <t>70229</t>
  </si>
  <si>
    <t>The management of contingent labour spend for both private and public sector clients on both a vendor independent and a vendor neutral basis.</t>
  </si>
  <si>
    <t>Current state analysis, transaction management, and vendor procurement and management services</t>
  </si>
  <si>
    <t>First Floor, Mulberry House, Parkland Square, Luton, Bedfordshire, LU1 3LU</t>
  </si>
  <si>
    <t>252.</t>
  </si>
  <si>
    <t>ICANDY WORLD LIMITED</t>
  </si>
  <si>
    <t>00282792</t>
  </si>
  <si>
    <t>Design, import and wholesale o pushchairs, car safety seats and similar chaildrens products.</t>
  </si>
  <si>
    <t>Pushchairs &amp; baby travel systems</t>
  </si>
  <si>
    <t>SG18 8UB</t>
  </si>
  <si>
    <t>Montgomery Way, Biggleswade, Bedfordshire, SG18 8UB</t>
  </si>
  <si>
    <t>253.</t>
  </si>
  <si>
    <t>STEADFAST ROOFING LIMITED</t>
  </si>
  <si>
    <t>02146397</t>
  </si>
  <si>
    <t>43910</t>
  </si>
  <si>
    <t>Roofing contractors.</t>
  </si>
  <si>
    <t>Roofing services contractor</t>
  </si>
  <si>
    <t>MK44 1PU</t>
  </si>
  <si>
    <t>Southern Office, The Old Embankment, Sharnbrook, Bedford, Bedfordshire, MK44 1PU</t>
  </si>
  <si>
    <t>254.</t>
  </si>
  <si>
    <t>STEADFAST ROOFING HOLDINGS LIMITED</t>
  </si>
  <si>
    <t>11277599</t>
  </si>
  <si>
    <t>A group engaged in supply and fix new roofing to the major house builders.</t>
  </si>
  <si>
    <t>Construction services</t>
  </si>
  <si>
    <t>Southern Office Station Road, Sharnbrook, Bedford, Bedfordshire, MK44 1PU</t>
  </si>
  <si>
    <t>256.</t>
  </si>
  <si>
    <t>COLPAC LIMITED</t>
  </si>
  <si>
    <t>00326182</t>
  </si>
  <si>
    <t>17290</t>
  </si>
  <si>
    <t>Manufacture of paperboard products.</t>
  </si>
  <si>
    <t>Innovative paperboard packaging</t>
  </si>
  <si>
    <t>Maulden Road, Flitwick, Bedford, Bedfordshire, MK45 5BW</t>
  </si>
  <si>
    <t>257.</t>
  </si>
  <si>
    <t>ALLIED COMLINE LIMITED</t>
  </si>
  <si>
    <t>03425533</t>
  </si>
  <si>
    <t>Wholesale and distribution of motor car spares parts and other general merchandise.</t>
  </si>
  <si>
    <t>Motor vehicle parts and accessories</t>
  </si>
  <si>
    <t>258.</t>
  </si>
  <si>
    <t>F.G.F. LIMITED</t>
  </si>
  <si>
    <t>00530903</t>
  </si>
  <si>
    <t>Merchants and processors of thermal, acoustic and fire-resistant materials for the construction and engineering industries.</t>
  </si>
  <si>
    <t>Construction and engineering products</t>
  </si>
  <si>
    <t>LU5 4TP</t>
  </si>
  <si>
    <t>Unit 5, Humphrys Road, Woodside Estate, Dunstable, Bedfordshire, LU5 4TP</t>
  </si>
  <si>
    <t>259.</t>
  </si>
  <si>
    <t>TOUGHGLAZE (UK) LIMITED</t>
  </si>
  <si>
    <t>03193221</t>
  </si>
  <si>
    <t>23110</t>
  </si>
  <si>
    <t>Toughening and processing of glass.</t>
  </si>
  <si>
    <t>Digital Printing on Glass, Solar Modules, Toughened Laminated, Water Jet Cutting, Advanced Curtain Wall, Antibacterial Glass, Toughened Glass, Heat Soaked Glass, Heat Strengthened Glass, Laminated Glass, Screen Printed Glass, Sandblasted Glass, Acoustic Glass, Fire Rated Glass, Partitioning Glass, Glass Doors, Balustrading Glass, and Glass Floors</t>
  </si>
  <si>
    <t>MK43 0ZY</t>
  </si>
  <si>
    <t>Unit Dc1 Brockley Way, Ridgmont, Bedford, Bedfordshire, MK43 0ZY</t>
  </si>
  <si>
    <t>260.</t>
  </si>
  <si>
    <t>CENTRAL PHARMA CONTRACT PACKING LIMITED</t>
  </si>
  <si>
    <t>05666241</t>
  </si>
  <si>
    <t>82920</t>
  </si>
  <si>
    <t>Contract parking for the pharmaceutical and health supplemental industries.</t>
  </si>
  <si>
    <t>Specialist contract packing services for the pharmaceutical and nutraceutical markets</t>
  </si>
  <si>
    <t>MK41 0HT</t>
  </si>
  <si>
    <t>Caxton Road, Elm Farm Industrial Estate, Bedford, Bedfordshire, MK41 0HT</t>
  </si>
  <si>
    <t>261.</t>
  </si>
  <si>
    <t>AIM SOLDER (UK) LIMITED</t>
  </si>
  <si>
    <t>09144636</t>
  </si>
  <si>
    <t>24100</t>
  </si>
  <si>
    <t>A group engaged in investment holding company.</t>
  </si>
  <si>
    <t>Basic iron and steel and of ferro-alloys</t>
  </si>
  <si>
    <t>Unit 2/3, North Luton Industrial Estate, Luton, Bedfordshire, LU4 9DT</t>
  </si>
  <si>
    <t>263.</t>
  </si>
  <si>
    <t>PRGX UK HOLDINGS LTD</t>
  </si>
  <si>
    <t>02693985</t>
  </si>
  <si>
    <t>Act as an investment holding company.</t>
  </si>
  <si>
    <t>Handles the administrative affairs and services and grants management services to its subsidiaries, as well as provides financial support and control function for the board; Responsible for managing the group and its overall legal structure, tax planning, financial and equity structures; In-charge in various matters relating to policy, strategic planning, marketing, selecting and manning senior management positions, approving investments and budgets, and the overall ongoing monitoring of the group's performance</t>
  </si>
  <si>
    <t>LU2 0FP</t>
  </si>
  <si>
    <t>Cubix Offices, 5th Floor, Hampton By Hilton, Luton, Bedfordshire, LU2 0FP</t>
  </si>
  <si>
    <t>264.</t>
  </si>
  <si>
    <t>PREMIER 1983 LIMITED</t>
  </si>
  <si>
    <t>06421317</t>
  </si>
  <si>
    <t>46510</t>
  </si>
  <si>
    <t>A group engaged in distribution of computers and computer consumables and associated activities.</t>
  </si>
  <si>
    <t>Providing computer related services including custom programming, systems integration design, and facilities management services</t>
  </si>
  <si>
    <t>LU3 3HP</t>
  </si>
  <si>
    <t>Premier Business Park, Dencora Way, Luton, Bedfordshire, LU3 3HP</t>
  </si>
  <si>
    <t>265.</t>
  </si>
  <si>
    <t>NQA CERTIFICATION LIMITED</t>
  </si>
  <si>
    <t>09351758</t>
  </si>
  <si>
    <t>Providing management systems certification.</t>
  </si>
  <si>
    <t>Accredited ISO standards certification and training</t>
  </si>
  <si>
    <t>LU5 5ZX</t>
  </si>
  <si>
    <t>Warwick House, Houghton Hall Park, Houghton Regis, Dunstable, Bedfordshire, LU5 5ZX</t>
  </si>
  <si>
    <t>266.</t>
  </si>
  <si>
    <t>EUROPA COMPONENTS &amp; EQUIPMENT PLC</t>
  </si>
  <si>
    <t>02646133</t>
  </si>
  <si>
    <t>46760</t>
  </si>
  <si>
    <t>Importations and distribution of electrical control gear, fuses and some electronic components.</t>
  </si>
  <si>
    <t>Components</t>
  </si>
  <si>
    <t>LU2 9NH</t>
  </si>
  <si>
    <t>Europa House, Barratt Industrial Park, Airport Way, Luton, Bedfordshire, LU2 9NH</t>
  </si>
  <si>
    <t>269.</t>
  </si>
  <si>
    <t>IMPELLAM UK LIMITED</t>
  </si>
  <si>
    <t>06894542</t>
  </si>
  <si>
    <t>The provision of supply of support services across the Impellam Group.</t>
  </si>
  <si>
    <t>Financial support and control function for the board and is responsible for managing the group and its overall legal structure, tax planning, financial and equity structures</t>
  </si>
  <si>
    <t>270.</t>
  </si>
  <si>
    <t>COMELIT-PAC LIMITED</t>
  </si>
  <si>
    <t>04311885</t>
  </si>
  <si>
    <t>27900</t>
  </si>
  <si>
    <t>Sale of access control systems.</t>
  </si>
  <si>
    <t>video entry systems, CCTV solutions, anti-intrusion systems, home automation technologies, fire protection systems, and access control solutions, with notable products such as Ultra and Visto WIFI for video entry, SMART and Advance series for surveillance, and Secur Hub for anti-intrusion</t>
  </si>
  <si>
    <t>LU2 8EF</t>
  </si>
  <si>
    <t>Unit 2b, The Quad, Great Marlings, Luton, Bedfordshire, LU2 8EF</t>
  </si>
  <si>
    <t>271.</t>
  </si>
  <si>
    <t>THERMAL ECONOMICS LIMITED</t>
  </si>
  <si>
    <t>01665995</t>
  </si>
  <si>
    <t>Specialist suppliers of sound and thermal insulation technology products.</t>
  </si>
  <si>
    <t>Innovative thermal and acoustic solutions for the construction industry</t>
  </si>
  <si>
    <t>LU1 1PP</t>
  </si>
  <si>
    <t>8 Cardiff Road, Luton, Bedfordshire, LU1 1PP</t>
  </si>
  <si>
    <t>272.</t>
  </si>
  <si>
    <t>SPD DEVELOPMENT COMPANY LIMITED</t>
  </si>
  <si>
    <t>06032177</t>
  </si>
  <si>
    <t>72190</t>
  </si>
  <si>
    <t>The provision of Research and Development (R&amp;D) services.</t>
  </si>
  <si>
    <t>Research and development services</t>
  </si>
  <si>
    <t>MK44 3UP</t>
  </si>
  <si>
    <t>Stannard Way, Priory Business Park, Bedford, Bedfordshire, MK44 3UP</t>
  </si>
  <si>
    <t>273.</t>
  </si>
  <si>
    <t>TRAPOC LIMITED</t>
  </si>
  <si>
    <t>06277197</t>
  </si>
  <si>
    <t>68100</t>
  </si>
  <si>
    <t>The provision of land and property management.</t>
  </si>
  <si>
    <t>Buying and selling of properties</t>
  </si>
  <si>
    <t>274.</t>
  </si>
  <si>
    <t>INSPIRA TRADING LIMITED</t>
  </si>
  <si>
    <t>06805167</t>
  </si>
  <si>
    <t>Wholesale of household products.</t>
  </si>
  <si>
    <t>An extensive range of toiletries, OTC medicines, household products, non-food consumer goods, and other related products</t>
  </si>
  <si>
    <t>SG15 6SG</t>
  </si>
  <si>
    <t>Unit 5 Crossway Park, Arlesey, Bedfordshire, SG15 6SG</t>
  </si>
  <si>
    <t>275.</t>
  </si>
  <si>
    <t>ICC-UK LIMITED</t>
  </si>
  <si>
    <t>06954120</t>
  </si>
  <si>
    <t>46210</t>
  </si>
  <si>
    <t>Sale of animal feed. Accounts data converted from euro.</t>
  </si>
  <si>
    <t>Government relations, public affairs, international trade, arbitration, conferences &amp; events, and publications</t>
  </si>
  <si>
    <t>MK44 3QL</t>
  </si>
  <si>
    <t>Cheribourne House, 45A Station Road, Bedford, Bedfordshire, MK44 3QL</t>
  </si>
  <si>
    <t>276.</t>
  </si>
  <si>
    <t>M S FOODS LIMITED</t>
  </si>
  <si>
    <t>03180176</t>
  </si>
  <si>
    <t>46380</t>
  </si>
  <si>
    <t>The sale of fast food related items to the wholesale and retail trade throughout the UK. "Trading as "M S Foods".</t>
  </si>
  <si>
    <t>Bottled drinks, burgers, canned drinks, and bread products, including original round nan breads and jumbo hotdog rolls</t>
  </si>
  <si>
    <t>LU3 3AN</t>
  </si>
  <si>
    <t>52 Camford Way, Sundown Park, Luton, Bedfordshire, LU3 3AN</t>
  </si>
  <si>
    <t>277.</t>
  </si>
  <si>
    <t>AETNA (UK) LIMITED</t>
  </si>
  <si>
    <t>02522111</t>
  </si>
  <si>
    <t>33200</t>
  </si>
  <si>
    <t>The production and sale of end of line packaging products.</t>
  </si>
  <si>
    <t>Packaging solutions and technologies</t>
  </si>
  <si>
    <t>MK43 7TA</t>
  </si>
  <si>
    <t>Highfield Road, Oakley, Bedford, Bedfordshire, MK43 7TA</t>
  </si>
  <si>
    <t>278.</t>
  </si>
  <si>
    <t>NOVOFERM UK LIMITED</t>
  </si>
  <si>
    <t>07216491</t>
  </si>
  <si>
    <t>The manufacture and sale of garage doors.</t>
  </si>
  <si>
    <t>Garage doors, Garage door operators, Garage side doors, Doors, Frames, Industrial doors, Loading technology, and Siebau Cargo doors</t>
  </si>
  <si>
    <t>Units 5-9 Sedgwick Road, North Luton Industrial Estate, Luton, Bedfordshire, LU4 9DT</t>
  </si>
  <si>
    <t>279.</t>
  </si>
  <si>
    <t>GRT GROUP LIMITED</t>
  </si>
  <si>
    <t>04203292</t>
  </si>
  <si>
    <t>43390</t>
  </si>
  <si>
    <t>A group engaged building compleation.</t>
  </si>
  <si>
    <t>Provides a range of services, including plastic waste transformation into valuable fuel, energy transition solutions, circular economy technology development, consulting and advisory services, environmental impact assessment, community engagement, and outreach</t>
  </si>
  <si>
    <t>Cheribourne House, 45A Station Road Willington, Bedford, Bedfordshire, MK44 3QL</t>
  </si>
  <si>
    <t>280.</t>
  </si>
  <si>
    <t>MEDICAL STAFFING LIMITED</t>
  </si>
  <si>
    <t>06750180</t>
  </si>
  <si>
    <t>Nursing agencies</t>
  </si>
  <si>
    <t>MK45 4HR</t>
  </si>
  <si>
    <t>Wrest Park, Suite 1, Wrest Park Business Cen, Silsoe, Bedford, Bedfordshire, MK45 4HR</t>
  </si>
  <si>
    <t>281.</t>
  </si>
  <si>
    <t>SJH-ALL PLANT GROUP LIMITED</t>
  </si>
  <si>
    <t>04500584</t>
  </si>
  <si>
    <t>46630</t>
  </si>
  <si>
    <t>Commercial plant trading.</t>
  </si>
  <si>
    <t>Specialises in selling an extensive range of both new and used plant machinery including excavators, dozers, loading shovels, telehandlers, crushers, backhoes, cranes, screeners, shreaders, graders, dump trucks, dumper, generators, lighting towers, tractors, pavers, trenchers, diggers, lorrys, trailers, and material handlers</t>
  </si>
  <si>
    <t>282.</t>
  </si>
  <si>
    <t>SJH-ALL PLANT HOLDINGS LIMITED</t>
  </si>
  <si>
    <t>06929242</t>
  </si>
  <si>
    <t>41202</t>
  </si>
  <si>
    <t>A group engaged on commercial plant trading and residential property development.</t>
  </si>
  <si>
    <t>Involved in buying, selling and renting of real estate properties</t>
  </si>
  <si>
    <t>283.</t>
  </si>
  <si>
    <t>LARSON-JUHL UK LIMITED</t>
  </si>
  <si>
    <t>01196875</t>
  </si>
  <si>
    <t>Distiributes framing materials principally moulding,mountboard and ready made rames to bespoke and contract framers.</t>
  </si>
  <si>
    <t>Moldings such as the original collection, Chevron sets, Larson-Juhl collection, and artcore, among others; mountboard such as blackcore, suedette, metallic, solidcore, cottoncore, fastmount, foamboard, backing board, duplex, digital paper and board; ready made frames such as decorative, swept, plain, oval, circle, fancase, overmantle, and aluminum frames; other products such as laminating materials, and materials and sundries</t>
  </si>
  <si>
    <t>Unit 5 Bedford Logistics Park, Bell Farm Way, Kempston, Bedford, Bedfordshire, MK43 9SS</t>
  </si>
  <si>
    <t>284.</t>
  </si>
  <si>
    <t>JALTEK SYSTEMS LIMITED</t>
  </si>
  <si>
    <t>02312905</t>
  </si>
  <si>
    <t>26511</t>
  </si>
  <si>
    <t>The provision of contract electronic manufacturing to a wide range of customers from varying sectors including defence, civil aviation and medical.</t>
  </si>
  <si>
    <t>FPGA/ASIC development, pre layout simulation, schematic drafting, BOM creation, design layout, post layout simulation, thermal simulation, mechanical design, fabrication simulation, data packs, PCB cost reduction service, boundary scan and test development, and prototype PCB fabrication; and manufacturing services, including lead free implementation, materials procurement, prototype assembly, PCA assembly, box build, electro-mechanical assembly, conformal coating, reconfiguration, and modification</t>
  </si>
  <si>
    <t>13 Dencora Way, Luton, Bedfordshire, LU3 3HP</t>
  </si>
  <si>
    <t>285.</t>
  </si>
  <si>
    <t>REDGLAZE HOLDINGS LIMITED</t>
  </si>
  <si>
    <t>13383543</t>
  </si>
  <si>
    <t>Property management, tenant placement, lease agreement preparation, rent collection, property maintenance and repairs, and legal services</t>
  </si>
  <si>
    <t>MK42 7PN</t>
  </si>
  <si>
    <t>First Floor, Woburn Court, 2 Railton Road, Kempston, Bedford, Bedfordshire, MK42 7PN</t>
  </si>
  <si>
    <t>287.</t>
  </si>
  <si>
    <t>J FFRENCH LIMITED</t>
  </si>
  <si>
    <t>04219729</t>
  </si>
  <si>
    <t>41201</t>
  </si>
  <si>
    <t>Plant hire and general building contractors.</t>
  </si>
  <si>
    <t>Services range from complex demolition projects to groundworks (soil stabilization, remediation, drainage, piling and GW &amp; RC frames) to large scale civil infrastructure and plant hire</t>
  </si>
  <si>
    <t>SG19 1SD</t>
  </si>
  <si>
    <t>Unit 3 Beamish Close, Middlefield Industrial Estate, Sandy, Bedfordshire, SG19 1SD</t>
  </si>
  <si>
    <t>288.</t>
  </si>
  <si>
    <t>MATRIX INTERNATIONAL LIMITED</t>
  </si>
  <si>
    <t>03690656</t>
  </si>
  <si>
    <t>Engaged in the design, manufacture and supply of a range of precision brakes, couplings, clutches and torque limiters for a variety of industrial motion control applications.</t>
  </si>
  <si>
    <t>Brakes, clutches, torque limiters and couplings</t>
  </si>
  <si>
    <t>291.</t>
  </si>
  <si>
    <t>BOURNS LIMITED</t>
  </si>
  <si>
    <t>03016831</t>
  </si>
  <si>
    <t>26110</t>
  </si>
  <si>
    <t>The provision of power semiconductor products to support the telephone system protection, electronic lighting and general purpose power markets, in particular the manufacture and supply of voltage protection components.</t>
  </si>
  <si>
    <t>Thyristor surge protectors; power TVS products; TVSTVS diodes</t>
  </si>
  <si>
    <t>MK41 7BJ</t>
  </si>
  <si>
    <t>Manton Lane, Bedford, Bedfordshire, MK41 7BJ</t>
  </si>
  <si>
    <t>292.</t>
  </si>
  <si>
    <t>PETER ALAN LIMITED</t>
  </si>
  <si>
    <t>02073153</t>
  </si>
  <si>
    <t>68310</t>
  </si>
  <si>
    <t>The provision of estate agents, lettings and property management and the provision of financial services.T/O = Revenue.</t>
  </si>
  <si>
    <t>Property management and financial services (comprehensive whole of market mortgage proposition and tenancy as well as property management; buying, selling, letting, or renting houses in the local property market)</t>
  </si>
  <si>
    <t>LU7 1GN</t>
  </si>
  <si>
    <t>Cumbria House, 16-20 Hockliffe Street, Leighton Buzzard, Bedfordshire, LU7 1GN</t>
  </si>
  <si>
    <t>294.</t>
  </si>
  <si>
    <t>CGI CREATIVE GRAPHICS INTERNATIONAL LIMITED</t>
  </si>
  <si>
    <t>08606896</t>
  </si>
  <si>
    <t>18129</t>
  </si>
  <si>
    <t>A group engaged to manufature and sale of decorative trim and badging.</t>
  </si>
  <si>
    <t>Complete branding proposition to enhancing its customers' products and services with its design studio, extensive range of traditional graphic and emblem products and digital marketing collateral; Graphic design, screen printing, digital printing, resin-cast, functional films, aluminium, chromeweld, kromex, aircraft graphics, automotive graphics, caravan graphics and retail (POS)</t>
  </si>
  <si>
    <t>MK42 7AW</t>
  </si>
  <si>
    <t>6-8 Singer Way, Woburn Road Industrial Estate, Kempston, Bedford, Bedfordshire, MK42 7AW</t>
  </si>
  <si>
    <t>295.</t>
  </si>
  <si>
    <t>80S CASUAL CLASSICS LTD</t>
  </si>
  <si>
    <t>06922118</t>
  </si>
  <si>
    <t>47910</t>
  </si>
  <si>
    <t>Online retailer of retro and original clothing.</t>
  </si>
  <si>
    <t>Marketing and retailing of clothing and footwear products via mail order houses or via Internet</t>
  </si>
  <si>
    <t>MK42 7QB</t>
  </si>
  <si>
    <t>2 Triumph Way, Woburn Road Industrial Estate, Kempston, Bedford, Bedfordshire, MK42 7QB</t>
  </si>
  <si>
    <t>297.</t>
  </si>
  <si>
    <t>FREEMAN &amp; HOOK BRICKLAYING CONTRACTORS LIMITED</t>
  </si>
  <si>
    <t>03451822</t>
  </si>
  <si>
    <t>Bricklaying contractors.</t>
  </si>
  <si>
    <t>Bricklaying</t>
  </si>
  <si>
    <t>LU1 2PL</t>
  </si>
  <si>
    <t>64 Alma Street, Luton, Bedfordshire, LU1 2PL</t>
  </si>
  <si>
    <t>298.</t>
  </si>
  <si>
    <t>TOTAL TEMPERATURE MANAGEMENT LTD</t>
  </si>
  <si>
    <t>07092695</t>
  </si>
  <si>
    <t>Transpotation and delivery services.</t>
  </si>
  <si>
    <t>Food distribution, same-day transport, contract distribution, marketing, and event logistics</t>
  </si>
  <si>
    <t>LU2 9NY</t>
  </si>
  <si>
    <t>Unit D &amp; E, Airport Executive Park, Luton, Bedfordshire, LU2 9NY</t>
  </si>
  <si>
    <t>299.</t>
  </si>
  <si>
    <t>TRENDASET LIMITED</t>
  </si>
  <si>
    <t>02005998</t>
  </si>
  <si>
    <t>Sale of Espresso Coffee Machine and supply and service for coffee beverage systems.</t>
  </si>
  <si>
    <t>Wholesale distribution of espresso coffee machines</t>
  </si>
  <si>
    <t>LU1 3BE</t>
  </si>
  <si>
    <t>25 Park Street West, Luton, Bedfordshire, LU1 3BE</t>
  </si>
  <si>
    <t>300.</t>
  </si>
  <si>
    <t>MULMAR GROUP LTD</t>
  </si>
  <si>
    <t>06058349</t>
  </si>
  <si>
    <t>A group engage in sale of coffee machines and service for coffee beverage systems.</t>
  </si>
  <si>
    <t>Supply, installation, maintenance and service of espresso coffee machines and bean grinders</t>
  </si>
  <si>
    <t>301.</t>
  </si>
  <si>
    <t>LENZE LIMITED</t>
  </si>
  <si>
    <t>00962777</t>
  </si>
  <si>
    <t>The sale and distribution of power transmission equipment.</t>
  </si>
  <si>
    <t>Range of drive, control and automation equipment; Actuators, brakes, displays, frequency inverters, gearboxes, linear actuators, motors, optical photoelasticity measuring equipment, and servo drives; Abrasive products, control equipment, field kitchens, fittings, hinges, mountings and power generators; Technical advice and repair services through its Lenze Service Division</t>
  </si>
  <si>
    <t>6 Abbey Court, Fraser Road, Priory Business Park, Bedford, Bedfordshire, MK44 3WH</t>
  </si>
  <si>
    <t>302.</t>
  </si>
  <si>
    <t>TATE BUSINESS GROUP LTD</t>
  </si>
  <si>
    <t>02215481</t>
  </si>
  <si>
    <t>The Supply and distribution of product.</t>
  </si>
  <si>
    <t>Business consumable products</t>
  </si>
  <si>
    <t>LU7 3RJ</t>
  </si>
  <si>
    <t>Unit 21, Ascent Logistics Park North, Leighton Buzzard, Bedfordshire, LU7 3RJ</t>
  </si>
  <si>
    <t>303.</t>
  </si>
  <si>
    <t>NETCALL SYSTEMS LIMITED</t>
  </si>
  <si>
    <t>03662618</t>
  </si>
  <si>
    <t>The company is leading cloud-based low-code software provider which enables rapid delivery of enterprises-grade business applications with a minimum of hard coding and upfront investments. T/O = Revenue.</t>
  </si>
  <si>
    <t>An AI-powered Automation &amp; Customer Engagement Platform that offers solutions to transform customer experience, improve IT performance, speed up change, and automate processes</t>
  </si>
  <si>
    <t>Suite 203, Bedford Heights, Brickhill Drive, Bedford, Bedfordshire, MK41 7PH</t>
  </si>
  <si>
    <t>304.</t>
  </si>
  <si>
    <t>AIRCRAFT RESEARCH ASSOCIATION LIMITED</t>
  </si>
  <si>
    <t>00503668</t>
  </si>
  <si>
    <t>Engaged in promoting and undertaking of scientific research in aerodynamics and in particular the construction, erection, equipping, operation and maintenance of wind tunnels, laboratories and model manufacturing workshops in the development and use of computational fluid dynamics.</t>
  </si>
  <si>
    <t>Independent not-for-profit research and development organisation which is concerned with aerodynamic design, particularly wind tunnel testing</t>
  </si>
  <si>
    <t>MK41 7PF</t>
  </si>
  <si>
    <t>Manton Lane, Manton Industrial Estate, Bedford, Bedfordshire, MK41 7PF</t>
  </si>
  <si>
    <t>305.</t>
  </si>
  <si>
    <t>BEDFORD BATTERY COMPANY LIMITED</t>
  </si>
  <si>
    <t>00271759</t>
  </si>
  <si>
    <t>Wholesale of auto and auto-electrical equipment.</t>
  </si>
  <si>
    <t>MK40 2EN</t>
  </si>
  <si>
    <t>6 Foster Hill Road, Bedford, Bedfordshire, MK40 2EN</t>
  </si>
  <si>
    <t>307.</t>
  </si>
  <si>
    <t>CHICKEN CYCLEKIT LIMITED</t>
  </si>
  <si>
    <t>00494617</t>
  </si>
  <si>
    <t>Importation and sale of frames of bicycle aseembly, sale of complete bicycles, and the sale of bicycle spares and accessories primarily from European sources.</t>
  </si>
  <si>
    <t>Bicycles, spare parts and accessories, clothing and nutrition products</t>
  </si>
  <si>
    <t>LU7 4UH</t>
  </si>
  <si>
    <t>Unit B2 Cherrycourt Way, Leighton Buzzard, Bedfordshire, LU7 4UH</t>
  </si>
  <si>
    <t>308.</t>
  </si>
  <si>
    <t>RULE NUMBER 10 LIMITED</t>
  </si>
  <si>
    <t>10776312</t>
  </si>
  <si>
    <t>A group engaged to be importation and sale of frame of bicycle assembly, sale of complete bicycles and the sale of bicycle spares and accessories primarily from european sources.</t>
  </si>
  <si>
    <t>Industrial machinery and equipment</t>
  </si>
  <si>
    <t>LU6 3HS</t>
  </si>
  <si>
    <t>3 Kensworth Gate, 200 - 204 High Street South, Dunstable, Bedfordshire, LU6 3HS</t>
  </si>
  <si>
    <t>309.</t>
  </si>
  <si>
    <t>BOA HOLDINGS LIMITED</t>
  </si>
  <si>
    <t>06887488</t>
  </si>
  <si>
    <t>A group engaged of steel fabricators and providing plant hire.</t>
  </si>
  <si>
    <t>Plant hire and crane lifting services</t>
  </si>
  <si>
    <t>MK43 0NN</t>
  </si>
  <si>
    <t>North Common Farm, Woburn Road, Marston Moretaine, Bedford, Bedfordshire, MK43 0NN</t>
  </si>
  <si>
    <t>311.</t>
  </si>
  <si>
    <t>ELMA ELECTRONIC UK LTD</t>
  </si>
  <si>
    <t>03075401</t>
  </si>
  <si>
    <t>27320</t>
  </si>
  <si>
    <t>Design &amp; Manufacture Enclusure Systems.</t>
  </si>
  <si>
    <t>Electronic components and systems</t>
  </si>
  <si>
    <t>MK44 3BF</t>
  </si>
  <si>
    <t>Solutions House, Fraser Road, Priory Business Park, Bedford, Bedfordshire, MK44 3BF</t>
  </si>
  <si>
    <t>313.</t>
  </si>
  <si>
    <t>KINGSPAN TIMBER SOLUTIONS LIMITED</t>
  </si>
  <si>
    <t>04911159</t>
  </si>
  <si>
    <t>16290</t>
  </si>
  <si>
    <t>The manufacture of timber framed housing components and self-build homes. T/O = Revenue.</t>
  </si>
  <si>
    <t>Self build housing; Comprehensive package and support services</t>
  </si>
  <si>
    <t>SG19 3AR</t>
  </si>
  <si>
    <t>Eltisley Road Great Gransden, Sandy, Bedfordshire, SG19 3AR</t>
  </si>
  <si>
    <t>314.</t>
  </si>
  <si>
    <t>CRANFIELD MANAGEMENT DEVELOPMENT LIMITED</t>
  </si>
  <si>
    <t>02760241</t>
  </si>
  <si>
    <t>The provision of Cranfield School of Management's Executive Education and related services.</t>
  </si>
  <si>
    <t>Management education services</t>
  </si>
  <si>
    <t>MK43 0AL</t>
  </si>
  <si>
    <t>College Road, Cranfield, Bedford, Bedfordshire, MK43 0AL</t>
  </si>
  <si>
    <t>315.</t>
  </si>
  <si>
    <t>PLEDGE OFFICE CHAIRS LIMITED</t>
  </si>
  <si>
    <t>00979183</t>
  </si>
  <si>
    <t>31010</t>
  </si>
  <si>
    <t>Manufacture of office seating.</t>
  </si>
  <si>
    <t>Office chairs</t>
  </si>
  <si>
    <t>LU7 1BA</t>
  </si>
  <si>
    <t>Millstream Works, Mill Road, Leighton Buzzard, Bedfordshire, LU7 1BA</t>
  </si>
  <si>
    <t>316.</t>
  </si>
  <si>
    <t>USYSTEMS LIMITED</t>
  </si>
  <si>
    <t>04616025</t>
  </si>
  <si>
    <t>25990</t>
  </si>
  <si>
    <t>Manufacture of other fabricated metal products.</t>
  </si>
  <si>
    <t>Server cabinets; wall boxes; shelving, support and mounting angles; cable management products such as vertical jumper rings, cable trays and cable management arms; plinths, castors and bolt down plates; and fixings and earth bondings</t>
  </si>
  <si>
    <t>MK42 9QG</t>
  </si>
  <si>
    <t>Systems House, 235 Ampthill Road, Bedford, Bedfordshire, MK42 9QG</t>
  </si>
  <si>
    <t>317.</t>
  </si>
  <si>
    <t>FUJIFILM SONOSITE LTD</t>
  </si>
  <si>
    <t>04104159</t>
  </si>
  <si>
    <t>Distribution of ultrasound machines.</t>
  </si>
  <si>
    <t>Medical equipment</t>
  </si>
  <si>
    <t>Fujifilm House Whitbread Way, Bedford, Bedfordshire, MK42 0ZE</t>
  </si>
  <si>
    <t>318.</t>
  </si>
  <si>
    <t>ANTON PAAR LTD</t>
  </si>
  <si>
    <t>01606777</t>
  </si>
  <si>
    <t>Repair of scientific instruments, electronic and precision equipment. and precision istruments and electronic and precision equipment.</t>
  </si>
  <si>
    <t>Development, production, and distribution of highly accurate laboratory instruments and process measuring systems, with a focus on density, concentration, CO2 measurement, and rheometry, along with providing custom-tailored automation and robotic solutions</t>
  </si>
  <si>
    <t>950 Capability Green, Luton, Bedfordshire, LU1 3LU</t>
  </si>
  <si>
    <t>320.</t>
  </si>
  <si>
    <t>BARRETTS OF ASPLEY LIMITED</t>
  </si>
  <si>
    <t>02575515</t>
  </si>
  <si>
    <t>24200</t>
  </si>
  <si>
    <t>Steel fabricators.</t>
  </si>
  <si>
    <t>General construction of buildings and civil engineering works</t>
  </si>
  <si>
    <t>321.</t>
  </si>
  <si>
    <t>FREEMAN &amp; HOOK SCAFFOLDING CONTRACTORS LIMITED</t>
  </si>
  <si>
    <t>03451621</t>
  </si>
  <si>
    <t>43991</t>
  </si>
  <si>
    <t>Scaffolding contractors.</t>
  </si>
  <si>
    <t>Foundation, structure, and building exterior contractors; building equipment contractors; building finishing contractors; and site preparation contractors</t>
  </si>
  <si>
    <t>322.</t>
  </si>
  <si>
    <t>RSS JET CENTRE LIMITED</t>
  </si>
  <si>
    <t>00711628</t>
  </si>
  <si>
    <t>51102</t>
  </si>
  <si>
    <t>51101</t>
  </si>
  <si>
    <t>Provision of ground aviation services including re-fuelling and other passenger and ground aviation services.</t>
  </si>
  <si>
    <t>Aircraft maintenance, management, and brokerage services</t>
  </si>
  <si>
    <t>LU2 9PA</t>
  </si>
  <si>
    <t>Terminal 1 Percival Way, London Luton Airport, Luton, Bedfordshire, LU2 9PA</t>
  </si>
  <si>
    <t>323.</t>
  </si>
  <si>
    <t>NOVACEL U.K. LIMITED</t>
  </si>
  <si>
    <t>02319803</t>
  </si>
  <si>
    <t>Supply of self-adhesive temporary protective film.</t>
  </si>
  <si>
    <t>A range of self adhesive surface protection solutions</t>
  </si>
  <si>
    <t>LU4 8EF</t>
  </si>
  <si>
    <t>Novacel Uk Ltd, Unit 7 Titan Court, Luton, Bedfordshire, LU4 8EF</t>
  </si>
  <si>
    <t>325.</t>
  </si>
  <si>
    <t>RED CONSTRUCTION SOUTH WEST LIMITED</t>
  </si>
  <si>
    <t>13628775</t>
  </si>
  <si>
    <t>Construction, working directly with end use clients and property asset owners as a main contractor.</t>
  </si>
  <si>
    <t>New build projects across residential, commercial, hotel, and leisure sectors; refurbishment projects; project management; special projects; collaborative partnerships; and sustainability and legacy building</t>
  </si>
  <si>
    <t>MK43 7ST</t>
  </si>
  <si>
    <t>Oakley House, The Drive, Church Lane, Oakley, Bedford, Bedfordshire, MK43 7ST</t>
  </si>
  <si>
    <t>326.</t>
  </si>
  <si>
    <t>THX LTD</t>
  </si>
  <si>
    <t>07279384</t>
  </si>
  <si>
    <t>77320</t>
  </si>
  <si>
    <t>Comprehensive range of premium branded tools and equipment such as aluminum podiums, stepladder, mini folding tower, climb bars, bandstands, barriers and signs, storage, survey equipment, gas equipment, hire accessories, site electrics, cutter, grinder, breaking and drilling equipment, fuel servicing equipment, heating and cooling equipment, woodwork tools, etc</t>
  </si>
  <si>
    <t>MK44 3LH</t>
  </si>
  <si>
    <t>New Road, Great Barford, Bedford, Bedfordshire, MK44 3LH</t>
  </si>
  <si>
    <t>328.</t>
  </si>
  <si>
    <t>LIEBHERR-RENTAL LIMITED</t>
  </si>
  <si>
    <t>06090446</t>
  </si>
  <si>
    <t>Rental of earthmoving and material handling equipment and subsequent sale of these machines after period of 3 to 4 years. T/O=Revenue.</t>
  </si>
  <si>
    <t>Backhoe/industrial loaders, hydraulic excavators, multi terrain loaders, skid steer loaders, track loaders, track-type tractors, and wheel loaders for pushing, pulling, lifting, digging and dumping purposes</t>
  </si>
  <si>
    <t>SG18 8QB</t>
  </si>
  <si>
    <t>Normandy Lane, Stratton Business Park, Biggleswade, Bedfordshire, SG18 8QB</t>
  </si>
  <si>
    <t>329.</t>
  </si>
  <si>
    <t>LYSANDER PLACE GROUP LIMITED</t>
  </si>
  <si>
    <t>08840995</t>
  </si>
  <si>
    <t>A group engaged in the provision of property services &amp; maintenance, the provision of roofing &amp; scaffolding services.</t>
  </si>
  <si>
    <t>A holding company for a group engaged in the property services and maintenance and the provision of roofing and scaffolding services</t>
  </si>
  <si>
    <t>SG19 2JW</t>
  </si>
  <si>
    <t>Lysander Place, Tempsford Airfield, Tempsford Road, Everton, Sandy, Bedfordshire, SG19 2JW</t>
  </si>
  <si>
    <t>331.</t>
  </si>
  <si>
    <t>INTERFOAM LIMITED</t>
  </si>
  <si>
    <t>02737780</t>
  </si>
  <si>
    <t>20160</t>
  </si>
  <si>
    <t>Manufacture and distribution of foam inserts for the furniture, aerospace, automotive and construction sectors.</t>
  </si>
  <si>
    <t>Manufacture of high quality foam moulded seating components to the office and domestic furniture industry, aircraft, medical, automotive, truck and bus seating industries</t>
  </si>
  <si>
    <t>MK42 7SH</t>
  </si>
  <si>
    <t>Unit D, 15-16 Ronald Close, Woburn Road Industrial Estate, Kempston, Bedford, Bedfordshire, MK42 7SH</t>
  </si>
  <si>
    <t>333.</t>
  </si>
  <si>
    <t>THE GARAGE DOOR COMPANY LIMITED</t>
  </si>
  <si>
    <t>03104648</t>
  </si>
  <si>
    <t>The supply of garage doors.</t>
  </si>
  <si>
    <t>Garage doors</t>
  </si>
  <si>
    <t>336.</t>
  </si>
  <si>
    <t>MODIBODI UK LTD</t>
  </si>
  <si>
    <t>11243103</t>
  </si>
  <si>
    <t>47710</t>
  </si>
  <si>
    <t>Wholesale and distribution of washable leakproof feminine care and incontinence apparel under the Modibodi brand in the United Kingdom and throughout Europe.</t>
  </si>
  <si>
    <t>Underwear, swimwear and other related accessories for men, women and children; Beach towel, waterproof bags, and laundry bags</t>
  </si>
  <si>
    <t>LU6 3EJ</t>
  </si>
  <si>
    <t>N/A Southfields Road, Dunstable, Bedfordshire, LU6 3EJ</t>
  </si>
  <si>
    <t>338.</t>
  </si>
  <si>
    <t>VERIFILE LIMITED</t>
  </si>
  <si>
    <t>05129976</t>
  </si>
  <si>
    <t>62012</t>
  </si>
  <si>
    <t>Labour recruitment.</t>
  </si>
  <si>
    <t>Background screening services</t>
  </si>
  <si>
    <t>MK44 3JZ</t>
  </si>
  <si>
    <t>Unit 5, Franklin Court, Stannard Way, Priory Business Pa, Bedford, Bedfordshire, MK44 3JZ</t>
  </si>
  <si>
    <t>339.</t>
  </si>
  <si>
    <t>HARDALL INTERNATIONAL LIMITED</t>
  </si>
  <si>
    <t>02174882</t>
  </si>
  <si>
    <t>The manufacture, erection and installation of refuse systems. and the supply of equipment to the construction industry.</t>
  </si>
  <si>
    <t>Chute systems</t>
  </si>
  <si>
    <t>Unit 2, Fairway Works, Southfields Road, Dunstable, Bedfordshire, LU6 3EJ</t>
  </si>
  <si>
    <t>342.</t>
  </si>
  <si>
    <t>ALF (AQUATIC DISTRIBUTORS) LTD</t>
  </si>
  <si>
    <t>02392043</t>
  </si>
  <si>
    <t>The wholesale distribution of aquatic products.</t>
  </si>
  <si>
    <t>Aquatic, pet, pond, reptile and gift products</t>
  </si>
  <si>
    <t>MK42 0PQ</t>
  </si>
  <si>
    <t>Telford Way, Cambridge Road, Bedford, Bedfordshire, MK42 0PQ</t>
  </si>
  <si>
    <t>343.</t>
  </si>
  <si>
    <t>PREMIER LIMPET LIMITED</t>
  </si>
  <si>
    <t>02731668</t>
  </si>
  <si>
    <t>Printing and retailing tape products.</t>
  </si>
  <si>
    <t>Lithographic, gravure, screen, or flexographic printing on purchased stock materials</t>
  </si>
  <si>
    <t>SG19 3BJ</t>
  </si>
  <si>
    <t>Bond House, Hardwick Road, Great Gransden, Sandy, Bedfordshire, SG19 3BJ</t>
  </si>
  <si>
    <t>344.</t>
  </si>
  <si>
    <t>TRACEL LIMITED</t>
  </si>
  <si>
    <t>07004733</t>
  </si>
  <si>
    <t>71121</t>
  </si>
  <si>
    <t>Precision-engineered components and sub-assemblies including aerospace, medical, offshore, and electronics, contributing to breakthrough projects such as legacy aircraft parts, a space-based optical telescope, micro-machined ophthalmic instruments, and advancements in internet technology</t>
  </si>
  <si>
    <t>SG19 3AJ</t>
  </si>
  <si>
    <t>Unit 3, Sand Road Industrial Estate, Sandy, Bedfordshire, SG19 3AJ</t>
  </si>
  <si>
    <t>345.</t>
  </si>
  <si>
    <t>ALLEN DIESELS LIMITED</t>
  </si>
  <si>
    <t>06993433</t>
  </si>
  <si>
    <t>28110</t>
  </si>
  <si>
    <t>A group engaged to support of the global population of the allen range of medium speed diesel engines for power generation, oil and gas and marine applicatios.</t>
  </si>
  <si>
    <t>Engines</t>
  </si>
  <si>
    <t>MK41 7PZ</t>
  </si>
  <si>
    <t>Sandland Court, The Pilgrim Centre, Brickhill Drive, Bedford, Bedfordshire, MK41 7PZ</t>
  </si>
  <si>
    <t>348.</t>
  </si>
  <si>
    <t>M J HILLSON LIMITED</t>
  </si>
  <si>
    <t>01823528</t>
  </si>
  <si>
    <t>41100</t>
  </si>
  <si>
    <t>Carpentry and joinery works</t>
  </si>
  <si>
    <t>MK45 2AA</t>
  </si>
  <si>
    <t>29 Clophill Road, Maulden, Bedford, Bedfordshire, MK45 2AA</t>
  </si>
  <si>
    <t>349.</t>
  </si>
  <si>
    <t>POPE &amp; MEADS LIMITED</t>
  </si>
  <si>
    <t>00520848</t>
  </si>
  <si>
    <t>25620</t>
  </si>
  <si>
    <t>A group engaged in manufacture of other tools.</t>
  </si>
  <si>
    <t>Precision engineering solutions tailored to various industries such as scientific, defense, aerospace, and high-tech sectors; Ultra-high precision machining, general machining, electro-mechanical assembly, cleanroom assembly, parts and material sourcing, specialist finishes/treatments, testing and verification, inspection and reporting, and product cleaning; Bespoke manufacturing solutions, working closely with customers to understand their requirements and provide comprehensive services from development and prototyping to medium and high production runs</t>
  </si>
  <si>
    <t>MK43 9ND</t>
  </si>
  <si>
    <t>Eden Laboratory, Broadmead Road, Stewartby, Bedford, Bedfordshire, MK43 9ND</t>
  </si>
  <si>
    <t>352.</t>
  </si>
  <si>
    <t>SEGULA TECHNOLOGIES LIMITED</t>
  </si>
  <si>
    <t>04773131</t>
  </si>
  <si>
    <t>71122</t>
  </si>
  <si>
    <t>Engineering relating to scientific and technical consulting services.</t>
  </si>
  <si>
    <t>Engineering solutions and consulting services across various industries, including aerospace, automotive, energy, life sciences, naval, and rail, focusing on innovation, advanced technologies like Industry 4</t>
  </si>
  <si>
    <t>Technicon House, 905 Capability Green, Luton, Bedfordshire, LU1 3LU</t>
  </si>
  <si>
    <t>355.</t>
  </si>
  <si>
    <t>B.S. TRAILER SERVICES LIMITED</t>
  </si>
  <si>
    <t>03400340</t>
  </si>
  <si>
    <t>Trailer leasing and rental.</t>
  </si>
  <si>
    <t>Trailers</t>
  </si>
  <si>
    <t>LU7 9JH</t>
  </si>
  <si>
    <t>Kings Farm Estate, Stanbridge Road, Great Billington, Leighton Buzzard, Bedfordshire, LU7 9JH</t>
  </si>
  <si>
    <t>357.</t>
  </si>
  <si>
    <t>U-PULL-IT LIMITED</t>
  </si>
  <si>
    <t>06749453</t>
  </si>
  <si>
    <t>45190</t>
  </si>
  <si>
    <t>Recycling of vehicles.</t>
  </si>
  <si>
    <t>Self-service parts and breaker</t>
  </si>
  <si>
    <t>359.</t>
  </si>
  <si>
    <t>BC HOLDINGS (UK) LIMITED</t>
  </si>
  <si>
    <t>05299456</t>
  </si>
  <si>
    <t>77291</t>
  </si>
  <si>
    <t>A group engaged in rental and retailing of domestic electrical appliances, including televisions and other allied products.</t>
  </si>
  <si>
    <t>Equipment servicing, fulfillment, product purchasing and corporate administration services and rental and retail of domestic appliances</t>
  </si>
  <si>
    <t>MK44 3RZ</t>
  </si>
  <si>
    <t>Bedford I-Lab Stannard Way, Priory Business Park, Bedford, Bedfordshire, MK44 3RZ</t>
  </si>
  <si>
    <t>360.</t>
  </si>
  <si>
    <t>GPS ESTATES LIMITED</t>
  </si>
  <si>
    <t>04561386</t>
  </si>
  <si>
    <t>A group engaged in property development and investment.</t>
  </si>
  <si>
    <t>Specialises in providing real estate development activities, including residential, commercial, industrial and other property development</t>
  </si>
  <si>
    <t>MK45 4PZ</t>
  </si>
  <si>
    <t>4 The Gateway Blackthorn Place, Silsoe, Bedford, Bedfordshire, MK45 4PZ</t>
  </si>
  <si>
    <t>361.</t>
  </si>
  <si>
    <t>QUALITAIR AVIATION SERVICES LIMITED</t>
  </si>
  <si>
    <t>02115309</t>
  </si>
  <si>
    <t>30300</t>
  </si>
  <si>
    <t>Supplying engineers for aircraft maintenance.</t>
  </si>
  <si>
    <t>Supplies a full range of recruitment and technical services including: Contract personnel, short and long term placements, permanent recruitment, executive head hunts, and fixed price jobs</t>
  </si>
  <si>
    <t>450 Capability Green, Luton, Bedfordshire, LU1 3LU</t>
  </si>
  <si>
    <t>363.</t>
  </si>
  <si>
    <t>HOME TECHNOLOGY FINANCE LIMITED</t>
  </si>
  <si>
    <t>03702428</t>
  </si>
  <si>
    <t>Rental of televison sets, washing machines and other allied products.</t>
  </si>
  <si>
    <t>Electrical household appliances as well as radio and television goods</t>
  </si>
  <si>
    <t>366.</t>
  </si>
  <si>
    <t>D &amp; G NOBLE LIMITED</t>
  </si>
  <si>
    <t>04867516</t>
  </si>
  <si>
    <t>Hauliers and providing logistics facilities.</t>
  </si>
  <si>
    <t>Freight transport by road</t>
  </si>
  <si>
    <t>367.</t>
  </si>
  <si>
    <t>THE PROFESSIONAL MONITOR COMPANY LIMITED</t>
  </si>
  <si>
    <t>03328009</t>
  </si>
  <si>
    <t>A group engaged in manufacturing and retailing of high end loudspeaker systems.</t>
  </si>
  <si>
    <t>Agricultural consulting, city planning, economic consulting, educational consulting, industrial development planning, radio consulting, systems engineering consulting, test development and evaluation services, and traffic consulting</t>
  </si>
  <si>
    <t>SG18 9ST</t>
  </si>
  <si>
    <t>Holme Court, Biggleswade, Bedfordshire, SG18 9ST</t>
  </si>
  <si>
    <t>369.</t>
  </si>
  <si>
    <t>ADA COSMETICS INTERNATIONAL LTD</t>
  </si>
  <si>
    <t>02850917</t>
  </si>
  <si>
    <t>The supply of licensed, branded and own-brand toiletries and accessories to hotels, cruise lines, and the hospitality industry.</t>
  </si>
  <si>
    <t>Guest toiletries and luxury hotel amenities for hospitality clients</t>
  </si>
  <si>
    <t>MK40 2BP</t>
  </si>
  <si>
    <t>Trinity Gardens, 9-11 Bromham Road, Bedford, Bedfordshire, MK40 2BP</t>
  </si>
  <si>
    <t>371.</t>
  </si>
  <si>
    <t>FASCEL GROUP HOLDINGS 2021 LIMITED</t>
  </si>
  <si>
    <t>13538767</t>
  </si>
  <si>
    <t>A group engaged in plumbing and pipework contracting.</t>
  </si>
  <si>
    <t>Air system balancing and testing, boiler erection and installation, dry well construction, heating equipment installation, plumbing repair, refrigeration and freezer work, and sump pump installation and servicing</t>
  </si>
  <si>
    <t>32 Camford Way, Luton, Bedfordshire, LU3 3AN</t>
  </si>
  <si>
    <t>374.</t>
  </si>
  <si>
    <t>ARK-H HANDLING LIMITED</t>
  </si>
  <si>
    <t>02518086</t>
  </si>
  <si>
    <t>52103</t>
  </si>
  <si>
    <t>Promotional handling agents.</t>
  </si>
  <si>
    <t>Storage and stock management; receipt and processing of orders; pos kitting, collation and distribution; data management and direct mail; order fulfilment; contact centre services; competitions and loyalty programmes; integrated systems; destination, hospitality and tourism support services; and third sector support services</t>
  </si>
  <si>
    <t>Unit 1, 2 Wilstead Industrial Park, Kenneth Way, Wilstead, Bedford, Bedfordshire, MK45 3PD</t>
  </si>
  <si>
    <t>375.</t>
  </si>
  <si>
    <t>TENGTOOLS UK LIMITED</t>
  </si>
  <si>
    <t>10278801</t>
  </si>
  <si>
    <t>To Sell tools.</t>
  </si>
  <si>
    <t>Wall racks; work benches; tool kits; air tools; automotive tools; bits and drivers; clamping tools; clothing and accessories; construction and building; cutting tools; get organised - EVA; hex and TX keys; impact tools; insulated tools; measuring equipment; pliers; rotary cutting tools; screwdrivers; service tools; socket sets; sockets and accessories; spanners; stainless steel socketry; teng collection; striking tools; get organised; tool storage; torque equipment; wrenches</t>
  </si>
  <si>
    <t>MK45 1UF</t>
  </si>
  <si>
    <t>Unit 5-6, Lyall Ct, Flitwick Industrial Est, Flitwick, Bedford, Bedfordshire, MK45 1UF</t>
  </si>
  <si>
    <t>376.</t>
  </si>
  <si>
    <t>BLM GROUP UK LTD</t>
  </si>
  <si>
    <t>03301614</t>
  </si>
  <si>
    <t>46620</t>
  </si>
  <si>
    <t>The sale and maintenance of tube bending and cutting machines. T/O = Revenue.</t>
  </si>
  <si>
    <t>Lasertube, cutting, bending, endforming, and sheet metal processing services to the automotive, furnishing, agricultural machinery, and aerospace industry</t>
  </si>
  <si>
    <t>MK45 2QW</t>
  </si>
  <si>
    <t>Unit 4, Ampthill Business Park, Ampthill, Bedford, Bedfordshire, MK45 2QW</t>
  </si>
  <si>
    <t>378.</t>
  </si>
  <si>
    <t>AVENTADOR HOLDINGS LTD</t>
  </si>
  <si>
    <t>14088584</t>
  </si>
  <si>
    <t>A group engaged in myanufacturer of other fabricated metal.</t>
  </si>
  <si>
    <t>Custom metal components, parts, and assemblies</t>
  </si>
  <si>
    <t>LU4 8FE</t>
  </si>
  <si>
    <t>c/o Miller And Co, 5 Imperial Court, Maidenhall, Luton, Bedfordshire, LU4 8FE</t>
  </si>
  <si>
    <t>379.</t>
  </si>
  <si>
    <t>UTAC SPECIAL VEHICLES UK LTD</t>
  </si>
  <si>
    <t>11025363</t>
  </si>
  <si>
    <t>71200</t>
  </si>
  <si>
    <t>Develop class-leading vehicles.</t>
  </si>
  <si>
    <t>Vehicle conversion services</t>
  </si>
  <si>
    <t>MK45 2JQ</t>
  </si>
  <si>
    <t>Station Lane, Millbrook, Bedford, Bedfordshire, MK45 2JQ</t>
  </si>
  <si>
    <t>380.</t>
  </si>
  <si>
    <t>AEROSPACE TECHNOLOGY INSTITUTE</t>
  </si>
  <si>
    <t>08707779</t>
  </si>
  <si>
    <t>Acting as a strategic guide to where investments into aerospace technology and manufacturing by government and industry.</t>
  </si>
  <si>
    <t>Technology strategies for the aerospace industry</t>
  </si>
  <si>
    <t>MK43 0TR</t>
  </si>
  <si>
    <t>Martell House, University Way, Cranfield, Bedford, Bedfordshire, MK43 0TR</t>
  </si>
  <si>
    <t>381.</t>
  </si>
  <si>
    <t>ZEUS PACKAGING INVESTMENTS (UK) LIMITED</t>
  </si>
  <si>
    <t>06052597</t>
  </si>
  <si>
    <t>17219</t>
  </si>
  <si>
    <t>Holding and investment company.</t>
  </si>
  <si>
    <t>Management activities of holding companies</t>
  </si>
  <si>
    <t>Unit 4 Lancaster Way, Stratton Business Park, Biggleswadestratton Business Par, Biggleswade, Bedfordshire, SG18 8YL</t>
  </si>
  <si>
    <t>382.</t>
  </si>
  <si>
    <t>FORDS PACKAGING SYSTEMS LIMITED</t>
  </si>
  <si>
    <t>06811394</t>
  </si>
  <si>
    <t>The manufacture and sale of packaging machines.</t>
  </si>
  <si>
    <t>Ronald Close, Woburn Road Industrial Estate, Kempston, Bedford, Bedfordshire, MK42 7SH</t>
  </si>
  <si>
    <t>384.</t>
  </si>
  <si>
    <t>GILSON SCIENTIFIC LIMITED</t>
  </si>
  <si>
    <t>02209142</t>
  </si>
  <si>
    <t>The provision of sale and service of instruments for pharmaceutical and research organisations.</t>
  </si>
  <si>
    <t>3B Humphrys Road, Woodside Estate, Dunstable, Bedfordshire, LU5 4TP</t>
  </si>
  <si>
    <t>386.</t>
  </si>
  <si>
    <t>ACE FIRE &amp; SECURITY SYSTEMS LTD</t>
  </si>
  <si>
    <t>03250106</t>
  </si>
  <si>
    <t>80200</t>
  </si>
  <si>
    <t>Installation electrical wiring etc</t>
  </si>
  <si>
    <t>Installation and maintenance of intruder systems, access control systems, CCTV, and fire alarm systems</t>
  </si>
  <si>
    <t>St. Martins Business Centre, 1 St. Martins Way, Bedford, Bedfordshire, MK42 0LF</t>
  </si>
  <si>
    <t>387.</t>
  </si>
  <si>
    <t>BULMOR LANCER LTD</t>
  </si>
  <si>
    <t>04119507</t>
  </si>
  <si>
    <t>UK sales agency for fork lift trucks and the provision of related spares and services on behalf of its austrian parent company.</t>
  </si>
  <si>
    <t>Side loaders, such as material handling with side loaders and Bulmor side loader; multiway side loaders, such as four-way forklift and Bulmor four-way side loader; and side lift forklift for steel production, steel trade, aluminum, automotive and tube production</t>
  </si>
  <si>
    <t>Unit 6, Chartmoor Road, Chartmoor Estate, Leighton Buzzard, Bedfordshire, LU7 4WG</t>
  </si>
  <si>
    <t>388.</t>
  </si>
  <si>
    <t>FLI WATER LIMITED</t>
  </si>
  <si>
    <t>02409694</t>
  </si>
  <si>
    <t>25290</t>
  </si>
  <si>
    <t>The provision of engineering consultancy and manufacturing services.</t>
  </si>
  <si>
    <t>Engineering services and process technologies to the water &amp; waste water utilities, food &amp; beverage, and industrial process customers in the United Kingdom and Ireland</t>
  </si>
  <si>
    <t>MK42 7NY</t>
  </si>
  <si>
    <t>Unit B, Regent House, Wolseley Road, Bedford, Bedfordshire, MK42 7NY</t>
  </si>
  <si>
    <t>390.</t>
  </si>
  <si>
    <t>UNICORN BRANDS LTD</t>
  </si>
  <si>
    <t>12539106</t>
  </si>
  <si>
    <t>LU4 9UR</t>
  </si>
  <si>
    <t>Unit 15, Progress Park, Ribocon Way, Luton, Bedfordshire, LU4 9UR</t>
  </si>
  <si>
    <t>391.</t>
  </si>
  <si>
    <t>J V PRICE LIMITED</t>
  </si>
  <si>
    <t>04840914</t>
  </si>
  <si>
    <t>81210</t>
  </si>
  <si>
    <t>Cleaning activities.</t>
  </si>
  <si>
    <t>Cedar House Parkland Square, 750A Capability Green, Luton, Bedfordshire, LU1 3LU</t>
  </si>
  <si>
    <t>394.</t>
  </si>
  <si>
    <t>BEAUMONT T M LIMITED</t>
  </si>
  <si>
    <t>04109410</t>
  </si>
  <si>
    <t>Assembly and sale of spirit measures and sundry bar and catering supplies.</t>
  </si>
  <si>
    <t>MK45 1UQ</t>
  </si>
  <si>
    <t>1-4 Lyall Court, Flitwick Industrial Estate, Flitwick, Bedford, Bedfordshire, MK45 1UQ</t>
  </si>
  <si>
    <t>397.</t>
  </si>
  <si>
    <t>GRANT PALMER LIMITED</t>
  </si>
  <si>
    <t>07183222</t>
  </si>
  <si>
    <t>49319</t>
  </si>
  <si>
    <t>Passenger transport services.</t>
  </si>
  <si>
    <t>MK45 5BP</t>
  </si>
  <si>
    <t>c/o Grant Palmer Ltd Unit 2C, Commerce Way, Flitwick, Bedford, Bedfordshire, MK45 5BP</t>
  </si>
  <si>
    <t>398.</t>
  </si>
  <si>
    <t>KOLBUS UK LIMITED</t>
  </si>
  <si>
    <t>00956558</t>
  </si>
  <si>
    <t>33120</t>
  </si>
  <si>
    <t>A group engaged in design, manufacture, supply and servicing of bookbinding and corrugated packaging machinery.</t>
  </si>
  <si>
    <t>Case makers, hard cover groove press, perfect binders, fotomount binders, precision binders, creasers, coverself supplies, fotomount supplies, precision binding supplies, standard covers, and precision side-staple binders</t>
  </si>
  <si>
    <t>LU7 9PY</t>
  </si>
  <si>
    <t>Unit 7 Trinity Hall Farm, Watling Street, Leighton Buzzard, Bedfordshire, LU7 9PY</t>
  </si>
  <si>
    <t>399.</t>
  </si>
  <si>
    <t>THL UK AND IRELAND LIMITED</t>
  </si>
  <si>
    <t>04340898</t>
  </si>
  <si>
    <t>49390</t>
  </si>
  <si>
    <t>Hiring out of motorhomes.</t>
  </si>
  <si>
    <t>Fleet of vehicles consists of school buses, minivans and cars, lift and ramp-equipped vehicles, coaches, and service and support vehicles; Provides fixed route transit, express commuter lines and charter, as well as tour bus services, and other related services; Covers intercity and regional transportation, infrastructure management and airport services, and transportation management</t>
  </si>
  <si>
    <t>LU5 6HF</t>
  </si>
  <si>
    <t>Harlington Road, Toddington, Dunstable, Bedfordshire, LU5 6HF</t>
  </si>
  <si>
    <t>400.</t>
  </si>
  <si>
    <t>AKMB HOLDINGS LIMITED</t>
  </si>
  <si>
    <t>07839453</t>
  </si>
  <si>
    <t>MK42 0PE</t>
  </si>
  <si>
    <t>Auction Centre Eastcotts Park, Wallis Way, Bedford, Bedfordshire, MK42 0PE</t>
  </si>
  <si>
    <t>404.</t>
  </si>
  <si>
    <t>ZEUS PACKAGING AGRI LIMITED</t>
  </si>
  <si>
    <t>08865806</t>
  </si>
  <si>
    <t>Distribution of agricultural packaging materials.</t>
  </si>
  <si>
    <t>408.</t>
  </si>
  <si>
    <t>THE FOREST OF MARSTON VALE TRUST</t>
  </si>
  <si>
    <t>03462405</t>
  </si>
  <si>
    <t>02100</t>
  </si>
  <si>
    <t>A group engaged to benefit the public by the improvement, protection and provision of recreational and other facilities in the marston vale in bedfordshire. a registered charity, limited by guarantee.t/o = total income.please be aware that some financial figures within the latest filed accounts are largely made up of restricted funds.</t>
  </si>
  <si>
    <t>Repairing a landscape scarred by decades of clay extraction, brick making and landfill</t>
  </si>
  <si>
    <t>MK43 0PR</t>
  </si>
  <si>
    <t>The Forest Centre, Stewartby Millennium Country Par, Station Road, Marston Moretaine, Bedford, Bedfordshire, MK43 0PR</t>
  </si>
  <si>
    <t>410.</t>
  </si>
  <si>
    <t>TECHPOINT FAST TRACK SOLUTIONS LIMITED</t>
  </si>
  <si>
    <t>02048176</t>
  </si>
  <si>
    <t>Manufacture of electronic components.</t>
  </si>
  <si>
    <t>MK42 7UH</t>
  </si>
  <si>
    <t>12-14 Brooklands, Woburn Road Industrial Estate, Kempston, Bedford, Bedfordshire, MK42 7UH</t>
  </si>
  <si>
    <t>412.</t>
  </si>
  <si>
    <t>RAM BUILDING CONSULTANCY LTD</t>
  </si>
  <si>
    <t>04045008</t>
  </si>
  <si>
    <t>A firm of chartered building surveyors, specialising in building pathology, leak detection and a whole range of testing diagnostic services</t>
  </si>
  <si>
    <t>MK41 0UD</t>
  </si>
  <si>
    <t>Hammond Road, Elms Farm Industrial Estate, Bedford, Bedfordshire, MK41 0UD</t>
  </si>
  <si>
    <t>413.</t>
  </si>
  <si>
    <t>ESSITY PLD UK LIMITED</t>
  </si>
  <si>
    <t>14370823</t>
  </si>
  <si>
    <t>Distribution and sale of paper-based hygiene products. T/O = revenue.</t>
  </si>
  <si>
    <t>Southfields Road, Dunstable, Bedfordshire, LU6 3EJ</t>
  </si>
  <si>
    <t>415.</t>
  </si>
  <si>
    <t>BROTHERS FOODS LTD</t>
  </si>
  <si>
    <t>12406837</t>
  </si>
  <si>
    <t>47110</t>
  </si>
  <si>
    <t>Trading as 'SK Foods'.</t>
  </si>
  <si>
    <t>LU3 2BL</t>
  </si>
  <si>
    <t>105 Barton Road, Luton, Bedfordshire, LU3 2BL</t>
  </si>
  <si>
    <t>416.</t>
  </si>
  <si>
    <t>POPLARS NURSERY GARDEN CENTRE LIMITED</t>
  </si>
  <si>
    <t>03688204</t>
  </si>
  <si>
    <t>47789</t>
  </si>
  <si>
    <t>Operation of a garden centre.</t>
  </si>
  <si>
    <t>Plants and other horticultural specialties (shrubs, cottage garden plants, trees, alpines, herbs, climbers, rhododendrons, ferns, grasses, bamboos, heathers, conifers, fruit trees, fruit bushes, roses, hedging, aquatics, and bedding plants)</t>
  </si>
  <si>
    <t>LU5 6HE</t>
  </si>
  <si>
    <t>Harlington Road, Toddington, Dunstable, Bedfordshire, LU5 6HE</t>
  </si>
  <si>
    <t>417.</t>
  </si>
  <si>
    <t>AQUADISTRI UK LIMITED</t>
  </si>
  <si>
    <t>03905566</t>
  </si>
  <si>
    <t>Sale of aquarium and pond products.</t>
  </si>
  <si>
    <t>Highbury Fields, Eltisley Road, Great Gransden, Sandy, Bedfordshire, SG19 3AR</t>
  </si>
  <si>
    <t>419.</t>
  </si>
  <si>
    <t>DOPPELMAYR CABLE CAR UK LIMITED</t>
  </si>
  <si>
    <t>04155399</t>
  </si>
  <si>
    <t>The operation &amp; maintenance of a cable car transport mechanism.</t>
  </si>
  <si>
    <t>LU2 0LA</t>
  </si>
  <si>
    <t>Hart House Business Centre, Kimpton Road, Luton, Bedfordshire, LU2 0LA</t>
  </si>
  <si>
    <t>421.</t>
  </si>
  <si>
    <t>RMS ESTATE AGENTS LIMITED</t>
  </si>
  <si>
    <t>08756469</t>
  </si>
  <si>
    <t>Provides estate agency, lettings, conveyancing and ancillary services to participants. T/O = Revenue.</t>
  </si>
  <si>
    <t>424.</t>
  </si>
  <si>
    <t>ERMINE CONSTRUCTION SERVICES LIMITED</t>
  </si>
  <si>
    <t>09534978</t>
  </si>
  <si>
    <t>Construction of new homes and undertaking and completing general building and construction projects.</t>
  </si>
  <si>
    <t>SG19 3SH</t>
  </si>
  <si>
    <t>4 St Georges Tower, Hatley St. George, Cambridgeshire, Sandy, Bedfordshire, SG19 3SH</t>
  </si>
  <si>
    <t>425.</t>
  </si>
  <si>
    <t>PI (PHYSIK INSTRUMENTE) LTD</t>
  </si>
  <si>
    <t>06488105</t>
  </si>
  <si>
    <t>The provision of sales, services and support of piezo products and high precision positioning equipment for application in research and industry.</t>
  </si>
  <si>
    <t>MK43 0AN</t>
  </si>
  <si>
    <t>Trent House, University Way, Cranfield Technology Pk, Cranfield, Bedford, Bedfordshire, MK43 0AN</t>
  </si>
  <si>
    <t>427.</t>
  </si>
  <si>
    <t>BEE LINE TRANSPORT &amp; DISTRIBUTION LIMITED</t>
  </si>
  <si>
    <t>10703258</t>
  </si>
  <si>
    <t>429.</t>
  </si>
  <si>
    <t>CHURCHILL ENVIRONMENTAL SERVICES LIMITED</t>
  </si>
  <si>
    <t>05455787</t>
  </si>
  <si>
    <t>80300</t>
  </si>
  <si>
    <t>The provision of water and air hygiene services to include Legionella control, training and consultancy, water system maintenance and treatment.</t>
  </si>
  <si>
    <t>431.</t>
  </si>
  <si>
    <t>DORTE JEFFERS LTD</t>
  </si>
  <si>
    <t>11343563</t>
  </si>
  <si>
    <t>SG19 2HX</t>
  </si>
  <si>
    <t>Unit 3 Drove Road, Gamlingay, Sandy, Cambridgeshire, Sandy, Bedfordshire, SG19 2HX</t>
  </si>
  <si>
    <t>432.</t>
  </si>
  <si>
    <t>GRT SCAFFOLDING SERVICES LTD.</t>
  </si>
  <si>
    <t>04200606</t>
  </si>
  <si>
    <t>Provision of scaffolding services.</t>
  </si>
  <si>
    <t>433.</t>
  </si>
  <si>
    <t>ANGLO PUMPS LIMITED</t>
  </si>
  <si>
    <t>02434425</t>
  </si>
  <si>
    <t>33190</t>
  </si>
  <si>
    <t>Agents in industrial equipment, etc.</t>
  </si>
  <si>
    <t>MK42 7BU</t>
  </si>
  <si>
    <t>Anglo House, Postley Road, Woburn Road Industrial Estate, Kemp, Bedford, Bedfordshire, MK42 7BU</t>
  </si>
  <si>
    <t>434.</t>
  </si>
  <si>
    <t>ABBEY PRECISION LIMITED</t>
  </si>
  <si>
    <t>01879235</t>
  </si>
  <si>
    <t>Sub-contractors and consultants to the engineeringindustry.</t>
  </si>
  <si>
    <t>435.</t>
  </si>
  <si>
    <t>IMI HYDRONIC ENGINEERING LIMITED</t>
  </si>
  <si>
    <t>02945254</t>
  </si>
  <si>
    <t>The provision of supply of products and systems supply to improve the hydronic performance of building services.T/O= Revenue.</t>
  </si>
  <si>
    <t>LU1 2NR</t>
  </si>
  <si>
    <t>Hat House Third Floor, 32 Guildford Street, Luton, Bedfordshire, LU1 2NR</t>
  </si>
  <si>
    <t>438.</t>
  </si>
  <si>
    <t>INNOVATION ON-SITE LIMITED</t>
  </si>
  <si>
    <t>06350664</t>
  </si>
  <si>
    <t>43320</t>
  </si>
  <si>
    <t>All aspects of Carpentry &amp; Joinery, Structural Timber Frame, and Window Installation</t>
  </si>
  <si>
    <t>441.</t>
  </si>
  <si>
    <t>BC SERVICES (UK) LIMITED</t>
  </si>
  <si>
    <t>05290544</t>
  </si>
  <si>
    <t>The provision of equipment servicing, fulfilment, product purchasing and corporate administration services.</t>
  </si>
  <si>
    <t>National TV and domestic appliance rental</t>
  </si>
  <si>
    <t>442.</t>
  </si>
  <si>
    <t>SEALECO UK LIMITED</t>
  </si>
  <si>
    <t>01544486</t>
  </si>
  <si>
    <t>Manufacture and sale of pond liners.</t>
  </si>
  <si>
    <t>MK44 3UG</t>
  </si>
  <si>
    <t>Dragonfly House, Rookery Road, Wyboston, Bedford, Bedfordshire, MK44 3UG</t>
  </si>
  <si>
    <t>447.</t>
  </si>
  <si>
    <t>INOVA DC LTD</t>
  </si>
  <si>
    <t>15294778</t>
  </si>
  <si>
    <t>43290</t>
  </si>
  <si>
    <t>MK43 1AJ</t>
  </si>
  <si>
    <t>52 Kings Grove, Cranfield, Bedford, Bedfordshire, MK43 1AJ</t>
  </si>
  <si>
    <t>449.</t>
  </si>
  <si>
    <t>CHAMBERLAIN HOLDINGS PUBLIC LIMITED COMPANY</t>
  </si>
  <si>
    <t>01722942</t>
  </si>
  <si>
    <t>64209</t>
  </si>
  <si>
    <t>A group engaged as a property investment, development, management and maintenance.</t>
  </si>
  <si>
    <t>Property investment, development, management, and maintenance</t>
  </si>
  <si>
    <t>LU5 5DY</t>
  </si>
  <si>
    <t>Houghton Hall, The Green, Houghton Regis, Dunstable, Bedfordshire, LU5 5DY</t>
  </si>
  <si>
    <t>455.</t>
  </si>
  <si>
    <t>MOLOGIC LTD.</t>
  </si>
  <si>
    <t>04784437</t>
  </si>
  <si>
    <t>72110</t>
  </si>
  <si>
    <t>Scientific research and development into immunoassay systems for cancer clinical diagnostics.</t>
  </si>
  <si>
    <t>Diagnostic products for the research market</t>
  </si>
  <si>
    <t>MK44 2YA</t>
  </si>
  <si>
    <t>Building 109, Bedford Technology Park, Thurleigh, Bedford, Bedfordshire, MK44 2YA</t>
  </si>
  <si>
    <t>458.</t>
  </si>
  <si>
    <t>KIDS OUT UK</t>
  </si>
  <si>
    <t>03636219</t>
  </si>
  <si>
    <t>A group engaged to promote for the benefit of children who are sick, disabled or otherwise in need in the interest of social welfare and so to improve their condition of life. a registered charity, limited by guarantee. t/o = total income &amp; endowments. Please be aware that some financial figures within the latest filed accounts are largely made up of restricted funds.</t>
  </si>
  <si>
    <t>LU7 1AE</t>
  </si>
  <si>
    <t>14 Church Square, Leighton Buzzard, Bedfordshire, LU7 1AE</t>
  </si>
  <si>
    <t>460.</t>
  </si>
  <si>
    <t>COPART CLAIMS HANDLING SERVICES LIMITED</t>
  </si>
  <si>
    <t>07427469</t>
  </si>
  <si>
    <t>The provision of Claims Handling Services to the UK Insurance Industry.</t>
  </si>
  <si>
    <t>463.</t>
  </si>
  <si>
    <t>GRUNDFOS WATERMILL LIMITED</t>
  </si>
  <si>
    <t>01666445</t>
  </si>
  <si>
    <t>28131</t>
  </si>
  <si>
    <t>A sale of pluming fitting, bathroom and shower products.</t>
  </si>
  <si>
    <t>LU7 4TL</t>
  </si>
  <si>
    <t>Grovebury Road, Leighton Buzzard, Bedfordshire, LU7 4TL</t>
  </si>
  <si>
    <t>464.</t>
  </si>
  <si>
    <t>CUBE METALS LTD</t>
  </si>
  <si>
    <t>11071827</t>
  </si>
  <si>
    <t>46720</t>
  </si>
  <si>
    <t>LU1 2RD</t>
  </si>
  <si>
    <t>15-17 Upper George Street, Connaught House, Luton, Bedfordshire, LU1 2RD</t>
  </si>
  <si>
    <t>465.</t>
  </si>
  <si>
    <t>ANDERSEN EV PLC</t>
  </si>
  <si>
    <t>13210392</t>
  </si>
  <si>
    <t>26400</t>
  </si>
  <si>
    <t>Manufacturing and sale of charging points for electric vehicles.</t>
  </si>
  <si>
    <t>Unit 1 Stewartby Business Park, Broadmead Road, Stewartby, Bedford, Bedfordshire, MK43 9ND</t>
  </si>
  <si>
    <t>466.</t>
  </si>
  <si>
    <t>ARJO HUNTLEIGH INTERNATIONAL LIMITED</t>
  </si>
  <si>
    <t>02693603</t>
  </si>
  <si>
    <t>The sale of medical equipment.</t>
  </si>
  <si>
    <t>Medical equipment and systems</t>
  </si>
  <si>
    <t>468.</t>
  </si>
  <si>
    <t>KENDALL CONTRACTS LIMITED</t>
  </si>
  <si>
    <t>03776252</t>
  </si>
  <si>
    <t>Redidential property development.</t>
  </si>
  <si>
    <t>The design, production, and installation of custom joinery solutions, particularly in the commercial, residential, and leisure sectors; Bespoke joinery, fit-out services, and the Rudwall washroom solution, along with high-quality craftsmanship and design services</t>
  </si>
  <si>
    <t>MK45 5BS</t>
  </si>
  <si>
    <t>Enterprise Way, Flitwick, Bedford, Bedfordshire, MK45 5BS</t>
  </si>
  <si>
    <t>471.</t>
  </si>
  <si>
    <t>VAIOPAK LIMITED</t>
  </si>
  <si>
    <t>05486385</t>
  </si>
  <si>
    <t>The company ceased trading on 31.12.23.</t>
  </si>
  <si>
    <t>Unit 4 Lancaster Way, Stratton Business Park, Biggleswade, Bedfordshire, SG18 8YL</t>
  </si>
  <si>
    <t>478.</t>
  </si>
  <si>
    <t>THE CONNOLLY FOUNDATION (UK) LIMITED</t>
  </si>
  <si>
    <t>05315014</t>
  </si>
  <si>
    <t>A group engaged in the relief of poverty. a charity, limited by guarantee. t/o = total incoming resources.</t>
  </si>
  <si>
    <t>Poverty relief, education advancement by the provision of training and support to persons aged 14 years or older and house building</t>
  </si>
  <si>
    <t>LU3 3UZ</t>
  </si>
  <si>
    <t>Manor Farm Court, Lower Sundon, Luton, Bedfordshire, LU3 3UZ</t>
  </si>
  <si>
    <t>480.</t>
  </si>
  <si>
    <t>UNIPHAR COMMERCIAL (E4H) UK LIMITED</t>
  </si>
  <si>
    <t>06237925</t>
  </si>
  <si>
    <t>Provision of digital Services to the healthcare industry along with the organisation of events. T/O = Revenue.</t>
  </si>
  <si>
    <t>SG15 6XP</t>
  </si>
  <si>
    <t>3 Waterloo Farm Courtyard, Stotfold Road, Arlesey, Bedfordshire, SG15 6XP</t>
  </si>
  <si>
    <t>486.</t>
  </si>
  <si>
    <t>BUSHMEAD HOMES LTD</t>
  </si>
  <si>
    <t>08313364</t>
  </si>
  <si>
    <t>Property development for open market sale.</t>
  </si>
  <si>
    <t>Property development for open market sales</t>
  </si>
  <si>
    <t>Bedford Heights Manton Lane, Bedford, Bedfordshire, MK41 7BJ</t>
  </si>
  <si>
    <t>488.</t>
  </si>
  <si>
    <t>CARLISLE RETAIL SERVICES (LUTON) LIMITED</t>
  </si>
  <si>
    <t>02980378</t>
  </si>
  <si>
    <t>The provision of merchandising and support services in the UK.</t>
  </si>
  <si>
    <t>Retail support services</t>
  </si>
  <si>
    <t>First Floor, 251 The Boulevard, Capability Green, Luton, Bedfordshire, LU1 3LU</t>
  </si>
  <si>
    <t>489.</t>
  </si>
  <si>
    <t>CONTACT LENS PRECISION LABORATORIES LIMITED</t>
  </si>
  <si>
    <t>00920009</t>
  </si>
  <si>
    <t>A group engaged in the development, manufacture and sale of specialist contact lenses.</t>
  </si>
  <si>
    <t>LU7 4RW</t>
  </si>
  <si>
    <t>Dolphin House Commerce Way, Leighton Buzzard, Bedfordshire, LU7 4RW</t>
  </si>
  <si>
    <t>491.</t>
  </si>
  <si>
    <t>DSTEEL LIMITED</t>
  </si>
  <si>
    <t>09054623</t>
  </si>
  <si>
    <t>LU5 5HZ</t>
  </si>
  <si>
    <t>82 Halleys Way, Houghton Regis, Dunstable, Bedfordshire, LU5 5HZ</t>
  </si>
  <si>
    <t>492.</t>
  </si>
  <si>
    <t>VOLA UK LIMITED</t>
  </si>
  <si>
    <t>01186095</t>
  </si>
  <si>
    <t>Distribution of sanitary mixers, taps and bathroom accessories.</t>
  </si>
  <si>
    <t>MK45 1FN</t>
  </si>
  <si>
    <t>Highfield House, 108 The Hawthorns, Flitwick, Bedford, Bedfordshire, MK45 1FN</t>
  </si>
  <si>
    <t>493.</t>
  </si>
  <si>
    <t>SEND AND RECEIVE LIMITED</t>
  </si>
  <si>
    <t>07188516</t>
  </si>
  <si>
    <t>LU7 1DA</t>
  </si>
  <si>
    <t>3 West Street, Leighton Buzzard, Bedfordshire, LU7 1DA</t>
  </si>
  <si>
    <t>494.</t>
  </si>
  <si>
    <t>LOUSADA PLC</t>
  </si>
  <si>
    <t>00957114</t>
  </si>
  <si>
    <t>Lending, funding and property develoment.</t>
  </si>
  <si>
    <t>Acquisition, development, management and selling of real estate properties</t>
  </si>
  <si>
    <t>Estate Office Oakley House, Oakley, Bedfordshire, Bedford, Bedfordshire, MK43 7ST</t>
  </si>
  <si>
    <t>497.</t>
  </si>
  <si>
    <t>TUI AVIATION ASSET COMPANY LIMITED</t>
  </si>
  <si>
    <t>14177915</t>
  </si>
  <si>
    <t>To lease out one leased aircraft to subsidiary of the TUI AG group of companies ("the Group"). Accounts data converted from 30.09.23.</t>
  </si>
  <si>
    <t>499.</t>
  </si>
  <si>
    <t>N.M.T GROUP HOLDINGS LIMITED</t>
  </si>
  <si>
    <t>14823228</t>
  </si>
  <si>
    <t>A group engaged in short term hire of a fleet of cranes to the construction industry.</t>
  </si>
  <si>
    <t>MK42 9TA</t>
  </si>
  <si>
    <t>Telegraph House Windsor Road, Bedford, Bedfordshire, MK42 9TA</t>
  </si>
  <si>
    <t>503.</t>
  </si>
  <si>
    <t>MAXON COMPUTER LIMITED</t>
  </si>
  <si>
    <t>04033776</t>
  </si>
  <si>
    <t>Agent to distribute computer software and to provide development services to group compnaies.T/O= Revenue.</t>
  </si>
  <si>
    <t>MK43 0DG</t>
  </si>
  <si>
    <t>114 High Street, Cranfield, Bedford, Bedfordshire, MK43 0DG</t>
  </si>
  <si>
    <t>505.</t>
  </si>
  <si>
    <t>IKARUS ENGINEERING LIMITED</t>
  </si>
  <si>
    <t>03300612</t>
  </si>
  <si>
    <t>Trading and distribution of engineering products.</t>
  </si>
  <si>
    <t>Coal and other minerals and ores</t>
  </si>
  <si>
    <t>SG18 0LD</t>
  </si>
  <si>
    <t>George Hay Brigham House, High Street, Biggleswade, Bedfordshire, SG18 0LD</t>
  </si>
  <si>
    <t>510.</t>
  </si>
  <si>
    <t>R T RENTALS LIMITED</t>
  </si>
  <si>
    <t>09037483</t>
  </si>
  <si>
    <t>Property investment &amp; management.</t>
  </si>
  <si>
    <t>Acquisition, renting, utilization and administration of own property, non-residential buildings and other dwellings; Leases real properties to be used as residential and non-residential buildings, such as shopping centers, offices, apartments, banks, and other related infrastructures</t>
  </si>
  <si>
    <t>LU6 3SS</t>
  </si>
  <si>
    <t>139 High Street South, Dunstable, Bedfordshire, LU6 3SS</t>
  </si>
  <si>
    <t>512.</t>
  </si>
  <si>
    <t>GROUNDLINK CLEANING UK LIMITED</t>
  </si>
  <si>
    <t>08205174</t>
  </si>
  <si>
    <t>Industrial cleaning services.</t>
  </si>
  <si>
    <t>LU2 9PB</t>
  </si>
  <si>
    <t>Units 1 &amp; 2, Provost Centre, Provost Way, Luton, Bedfordshire, LU2 9PB</t>
  </si>
  <si>
    <t>513.</t>
  </si>
  <si>
    <t>SLV LIGHTING UK LIMITED</t>
  </si>
  <si>
    <t>11203696</t>
  </si>
  <si>
    <t>46470</t>
  </si>
  <si>
    <t>Suppliers of electrical lighting and accessories.</t>
  </si>
  <si>
    <t>LU5 4LT</t>
  </si>
  <si>
    <t>Unit E, Chiltern Park Industrial Estate, Boscombe Road, Dunstable, Bedfordshire, LU5 4LT</t>
  </si>
  <si>
    <t>514.</t>
  </si>
  <si>
    <t>KOLBUS AUTOBOX LIMITED</t>
  </si>
  <si>
    <t>00227842</t>
  </si>
  <si>
    <t>Design and manufacturing of corrugated packaging machinery. The company ceased trading during y/e 31.12.23.</t>
  </si>
  <si>
    <t>Unit 7 Trinity Hall Business Par, Watling Street, Leighton Buzzard, Bedfordshire, LU7 9PY</t>
  </si>
  <si>
    <t>518.</t>
  </si>
  <si>
    <t>ULTRAVISION INTERNATIONAL LIMITED</t>
  </si>
  <si>
    <t>01408851</t>
  </si>
  <si>
    <t>Development, manufacture and sale of specialist contact lenses.</t>
  </si>
  <si>
    <t>Dolphin House, Commerce Way, Leighton Buzzard, Bedfordshire, LU7 4RW</t>
  </si>
  <si>
    <t>521.</t>
  </si>
  <si>
    <t>STEICO UK LIMITED</t>
  </si>
  <si>
    <t>04105773</t>
  </si>
  <si>
    <t>Importation and distribution of wood based panel products and associated wood based constructional materials primarily to the building and construction industry.</t>
  </si>
  <si>
    <t>STEICOcanaflex, STEICOdek P5, STEICOflex, STEICOfloor, STEICOformwork, STEICOglulam, STEICOjoist, STEICOprotect, STEICOspecial dry, STEICOspecial, STEICOsprucedek, STEICOsprucefloor, STEICOtherm, STEICOtop, STEICOultralam, STEICOunderfloor, STEICOuniversal, STEICOwall, STEICOweatherdek, and STEICOweatherprotect</t>
  </si>
  <si>
    <t>LU1 4FF</t>
  </si>
  <si>
    <t>Unit 2, Eden Brae Business Park, Dunstable Road, Caddington, Luton, Bedfordshire, LU1 4FF</t>
  </si>
  <si>
    <t>526.</t>
  </si>
  <si>
    <t>CRANFIELD AEROSPACE SOLUTIONS LIMITED</t>
  </si>
  <si>
    <t>02415720</t>
  </si>
  <si>
    <t>To provide a range of products and services at the forefront of innovative solutions for both manned and unmanned aircraft, specialised weapons clearance services and flight simulation systems.</t>
  </si>
  <si>
    <t>Aerospace concepts, from hydrogen fuelled aircraft to hypersonic test platforms</t>
  </si>
  <si>
    <t>Trent House, (Part) 1st Floor, University Way, Cranfield, Bedford, Bedfordshire, MK43 0AN</t>
  </si>
  <si>
    <t>527.</t>
  </si>
  <si>
    <t>LBP OPTICS LIMITED</t>
  </si>
  <si>
    <t>10886234</t>
  </si>
  <si>
    <t>26701</t>
  </si>
  <si>
    <t>Manufacture of optical precision instruments.</t>
  </si>
  <si>
    <t>SG18 8QS</t>
  </si>
  <si>
    <t>Units 4B &amp; C Stratton Park, Dunton Lane, Biggleswade, Bedfordshire, SG18 8QS</t>
  </si>
  <si>
    <t>535.</t>
  </si>
  <si>
    <t>N.M.T. PLANT HIRE LIMITED</t>
  </si>
  <si>
    <t>01401323</t>
  </si>
  <si>
    <t>Plant and crane hire.</t>
  </si>
  <si>
    <t>Holding company for a group active in the crane and plan hire</t>
  </si>
  <si>
    <t>536.</t>
  </si>
  <si>
    <t>CRANFIELD AIRPORT OPERATIONS LIMITED</t>
  </si>
  <si>
    <t>02121927</t>
  </si>
  <si>
    <t>52230</t>
  </si>
  <si>
    <t>Providing Air Traffic Control and ancillary services to Cranfield Airport.</t>
  </si>
  <si>
    <t>Kent House, Vice Chancellors Office, Bedford, Bedfordshire, MK43 0AL</t>
  </si>
  <si>
    <t>542.</t>
  </si>
  <si>
    <t>BAJAJ TRADERS LTD</t>
  </si>
  <si>
    <t>09746439</t>
  </si>
  <si>
    <t>LU5 5RS</t>
  </si>
  <si>
    <t>1-2 Neptune Square, Houghton Regis, Dunstable, Bedfordshire, LU5 5RS</t>
  </si>
  <si>
    <t>546.</t>
  </si>
  <si>
    <t>ESSITY OPERATIONS LIMITED</t>
  </si>
  <si>
    <t>08033620</t>
  </si>
  <si>
    <t>The company did not trade during y/e 31.12.23.</t>
  </si>
  <si>
    <t>Personal care products, tissue, packaging, publication papers and solid-wood products</t>
  </si>
  <si>
    <t>553.</t>
  </si>
  <si>
    <t>THE CLORE LEADERSHIP PROGRAMME</t>
  </si>
  <si>
    <t>05083008</t>
  </si>
  <si>
    <t>The promotion for the public benefit of the arts aby the provision of education, training, work, experience and other assistance in any form to individuals who either work in the arts or who may do soin the future or organisations which directly or indirectly promote the arts. A registered charity, limited by guarantee. T/O = Total Income. Please be aware that some financial figures within the latest filed accounts are largely made up of restricted funds.</t>
  </si>
  <si>
    <t>Offers fellowships and short courses for individual leaders, and training for members of Boards of Directors of cultural organisations; The visual and performing arts, film, heritage, museums, libraries and archives, creative industries and cultural policy and administration</t>
  </si>
  <si>
    <t>Hat House 32 Guildford Street, Luton, Bedfordshire, LU1 2NR</t>
  </si>
  <si>
    <t>554.</t>
  </si>
  <si>
    <t>MEIKLEJOHN PHARMACY LTD</t>
  </si>
  <si>
    <t>03622112</t>
  </si>
  <si>
    <t>47730</t>
  </si>
  <si>
    <t>Dispensing chemists.</t>
  </si>
  <si>
    <t>MK40 4GH</t>
  </si>
  <si>
    <t>Unit 3, Meiklejohn Centre, Kingswood Way, Bedford, Bedfordshire, MK40 4GH</t>
  </si>
  <si>
    <t>558.</t>
  </si>
  <si>
    <t>HAIR SYSTEMS EUROPE LIMITED</t>
  </si>
  <si>
    <t>03688136</t>
  </si>
  <si>
    <t>46750</t>
  </si>
  <si>
    <t>20420</t>
  </si>
  <si>
    <t>The customised development, manufacture and packaging of reactive hair care products.</t>
  </si>
  <si>
    <t>141-144 Camford Way, Sundon Park, Luton, Bedfordshire, LU3 3AN</t>
  </si>
  <si>
    <t>562.</t>
  </si>
  <si>
    <t>CHEQUERS ELECTRICAL AND BUILDING SERVICES LIMITED</t>
  </si>
  <si>
    <t>05238919</t>
  </si>
  <si>
    <t>Electrical and building services.</t>
  </si>
  <si>
    <t>566.</t>
  </si>
  <si>
    <t>BOA PLANT LIMITED</t>
  </si>
  <si>
    <t>10699296</t>
  </si>
  <si>
    <t>568.</t>
  </si>
  <si>
    <t>PATRICK RUDDY HOMES LIMITED</t>
  </si>
  <si>
    <t>03450320</t>
  </si>
  <si>
    <t>Residential property development.</t>
  </si>
  <si>
    <t>Real estate services, specialising in the development and sales of properties</t>
  </si>
  <si>
    <t>570.</t>
  </si>
  <si>
    <t>TECHNICON DESIGN LIMITED</t>
  </si>
  <si>
    <t>01392917</t>
  </si>
  <si>
    <t>74100</t>
  </si>
  <si>
    <t>The global supply of deishn expertise, project management of the design process and specialized training, proimarily to the automotive industry. also provides management support to other group entities.</t>
  </si>
  <si>
    <t>Recruitment services</t>
  </si>
  <si>
    <t>576.</t>
  </si>
  <si>
    <t>PURE DISPLAY LIMITED</t>
  </si>
  <si>
    <t>05722251</t>
  </si>
  <si>
    <t>LU1 3BS</t>
  </si>
  <si>
    <t>20-22 Chobham Street, Luton, Bedfordshire, LU1 3BS</t>
  </si>
  <si>
    <t>577.</t>
  </si>
  <si>
    <t>VENNSCAPES LIMITED</t>
  </si>
  <si>
    <t>06742557</t>
  </si>
  <si>
    <t>LU7 9FQ</t>
  </si>
  <si>
    <t>5 Greenhill View, Tilsworth, Leighton Buzzard, Bedfordshire, LU7 9FQ</t>
  </si>
  <si>
    <t>578.</t>
  </si>
  <si>
    <t>SOUTHBANK UK LIMITED</t>
  </si>
  <si>
    <t>05474162</t>
  </si>
  <si>
    <t>A holding company and as a property development company. t/o = revenue.</t>
  </si>
  <si>
    <t>An acquisitive niche engineering company that invests in sound and profitable engineering companies</t>
  </si>
  <si>
    <t>582.</t>
  </si>
  <si>
    <t>CRANFIELD INNOVATIVE MANUFACTURING LIMITED</t>
  </si>
  <si>
    <t>02965434</t>
  </si>
  <si>
    <t>Cranfield Impact Centre (CIC) is the leader in the field of safety structures, vehicle crash worthiness and occupant safety analysis and design.</t>
  </si>
  <si>
    <t>590.</t>
  </si>
  <si>
    <t>FOXHALL HOMES LTD</t>
  </si>
  <si>
    <t>10624129</t>
  </si>
  <si>
    <t>To carry on the business as a provider of housing.</t>
  </si>
  <si>
    <t>Specialises in the construction of single-family housing, such as single-family detached houses and town houses or row houses; and other related housing units, such as multifamily residential housing units such as high-rise, garden, town house apartments, and condominiums; Offers new work, additions, alterations, and repair activities</t>
  </si>
  <si>
    <t>LU1 2BQ</t>
  </si>
  <si>
    <t>c/o Luton Borough Council, Town Hall, George Street, Luton, Bedfordshire, LU1 2BQ</t>
  </si>
  <si>
    <t>594.</t>
  </si>
  <si>
    <t>THE CRANFIELD TRUST</t>
  </si>
  <si>
    <t>02290789</t>
  </si>
  <si>
    <t>The relief of human suffering and deprivation, the protection and preservation of health in the third world and developed countries and to improved the efficiency and effectiveness of charities and the voluntary sector by providing internet-based support on management issues. A registered charity, limited by guarantee. T/O = Total income. Please be aware that some financial figures within the latest filed accounts are largely made up of restricted funds.</t>
  </si>
  <si>
    <t>Free management consultancy for charities and social enterprises that are involved in tackling issues connected with poverty, disability or social exclusion</t>
  </si>
  <si>
    <t>599.</t>
  </si>
  <si>
    <t>AARU UK LTD</t>
  </si>
  <si>
    <t>12880910</t>
  </si>
  <si>
    <t>LU5 4SG</t>
  </si>
  <si>
    <t>19 Poynters Road, Dunstable, Bedfordshire, LU5 4SG</t>
  </si>
  <si>
    <t>602.</t>
  </si>
  <si>
    <t>NORTH COMMON PROPERTY HOLDINGS LIMITED</t>
  </si>
  <si>
    <t>06886329</t>
  </si>
  <si>
    <t>Land and buildings rentals.</t>
  </si>
  <si>
    <t>605.</t>
  </si>
  <si>
    <t>SPARTANS LAW LIMITED</t>
  </si>
  <si>
    <t>11401516</t>
  </si>
  <si>
    <t>69102</t>
  </si>
  <si>
    <t>LU1 2DP</t>
  </si>
  <si>
    <t>30a King Street, Luton, Bedfordshire, LU1 2DP</t>
  </si>
  <si>
    <t>606.</t>
  </si>
  <si>
    <t>ESSITY HOLDING UK LIMITED</t>
  </si>
  <si>
    <t>03665635</t>
  </si>
  <si>
    <t>Act as a holding company for subsidiaries that are engaged in the manufacture and sale of paper and disposable hygiene products. T/O = Revenue.</t>
  </si>
  <si>
    <t>Holding firm</t>
  </si>
  <si>
    <t>609.</t>
  </si>
  <si>
    <t>SHAHZ CARS LTD</t>
  </si>
  <si>
    <t>12878228</t>
  </si>
  <si>
    <t>Sale of used cars.</t>
  </si>
  <si>
    <t>LU7 9LJ</t>
  </si>
  <si>
    <t>Shahz Cars Shahz Cars, Watling Street, Hockliffe, Leighton Buzzard, Bedfordshire, LU7 9LJ</t>
  </si>
  <si>
    <t>613.</t>
  </si>
  <si>
    <t>HOME COUNTIES ESTATES LIMITED</t>
  </si>
  <si>
    <t>01127783</t>
  </si>
  <si>
    <t>Letting of its own investment properties.</t>
  </si>
  <si>
    <t>622.</t>
  </si>
  <si>
    <t>GALLERY CLIMATE COALITION</t>
  </si>
  <si>
    <t>12907951</t>
  </si>
  <si>
    <t>74901</t>
  </si>
  <si>
    <t>Facilitate the decarbonisation of the visual art sector &amp; promote zero waste practices. A registered charity, limited by guarantee. T/O = Total Income &amp; Endowments.</t>
  </si>
  <si>
    <t>Church View Chambers, 38 Market Square, Toddington, Dunstable, Bedfordshire, LU5 6BS</t>
  </si>
  <si>
    <t>625.</t>
  </si>
  <si>
    <t>2020 DEVELOPMENTS (LUTON) LIMITED</t>
  </si>
  <si>
    <t>09804020</t>
  </si>
  <si>
    <t>Land development and management.</t>
  </si>
  <si>
    <t>Provision of real estate services</t>
  </si>
  <si>
    <t>LU4 8AW</t>
  </si>
  <si>
    <t>Kenilworth Stadium, 1 Maple Road East, Luton, Bedfordshire, LU4 8AW</t>
  </si>
  <si>
    <t>626.</t>
  </si>
  <si>
    <t>GREENACRE TRUST LIMITED</t>
  </si>
  <si>
    <t>00856842</t>
  </si>
  <si>
    <t>A group engaged in to educate boys from two to sixteen, as well as a several girls up to the age of ten through its role as an independent school. a registered charity, limited by guarantee. t/o = total income.</t>
  </si>
  <si>
    <t>Management and operation of primary and secondary schools that encompass the full range of intellectual, cultural, artistic and sporting achievements for the society</t>
  </si>
  <si>
    <t>MK41 7FZ</t>
  </si>
  <si>
    <t>Bgis, Manton Lane, Bedford, Bedfordshire, MK41 7FZ</t>
  </si>
  <si>
    <t>627.</t>
  </si>
  <si>
    <t>LANDCHIEF LIMITED</t>
  </si>
  <si>
    <t>01034233</t>
  </si>
  <si>
    <t>632.</t>
  </si>
  <si>
    <t>PRIMARY SECURITY SERVICES LTD.</t>
  </si>
  <si>
    <t>10276518</t>
  </si>
  <si>
    <t>The provision of security services.</t>
  </si>
  <si>
    <t>Unit 3, Singer Court, Singer Way, Unit 3, Singer Court, Kempston, Bedford, Bedfordshire, MK42 7AW</t>
  </si>
  <si>
    <t>Unit 3, Singer Court, Singer Way, Unit 3, Singer Court,Kempston,Bedford, Bedfordshire, MK42 7AW</t>
  </si>
  <si>
    <t>634.</t>
  </si>
  <si>
    <t>R.B.F. LIMITED</t>
  </si>
  <si>
    <t>04415371</t>
  </si>
  <si>
    <t>Property holding company.</t>
  </si>
  <si>
    <t>Electrolux, Addington Way, Luton, Bedfordshire, LU4 9QQ</t>
  </si>
  <si>
    <t>637.</t>
  </si>
  <si>
    <t>REDGLAZE LIMITED</t>
  </si>
  <si>
    <t>04536024</t>
  </si>
  <si>
    <t>23120</t>
  </si>
  <si>
    <t>Rental income.</t>
  </si>
  <si>
    <t>Offers a variety of products and services: architectural Products for general contractors, architect and building owners; blast technology to minimize damage, injury and casualties resulting from explosions or hurricane-force winds; premium sealants, building materials and store-front architectural metal; exterior building cleaning and maintenance; national architectural rollout services to fulfill brand and building expectations for owners; and integration of computer systems, network and solutions for K-12, university, government and corporate institutions</t>
  </si>
  <si>
    <t>First Floor, Woburn Court, 2 Railton Road, Bedford, Bedfordshire, MK42 7PN</t>
  </si>
  <si>
    <t>638.</t>
  </si>
  <si>
    <t>BIOSYSTEM LABORATORIES LIMITED</t>
  </si>
  <si>
    <t>08224167</t>
  </si>
  <si>
    <t>Research &amp; development in biotechnology designing and preparing real-time pcr kits for reaserch US only.</t>
  </si>
  <si>
    <t>9 Stephenson Court, Frazer Road, Priory Business Par, Bedford, Bedfordshire, MK44 3WJ</t>
  </si>
  <si>
    <t>649.</t>
  </si>
  <si>
    <t>STEFROM LIMITED</t>
  </si>
  <si>
    <t>09746093</t>
  </si>
  <si>
    <t>43110</t>
  </si>
  <si>
    <t>MK42 9LL</t>
  </si>
  <si>
    <t>18 Firbank Road, Bedford, Bedfordshire, MK42 9LL</t>
  </si>
  <si>
    <t>668.</t>
  </si>
  <si>
    <t>BDS BUILDERS LTD</t>
  </si>
  <si>
    <t>12264149</t>
  </si>
  <si>
    <t>LU5 4JN</t>
  </si>
  <si>
    <t>18 Luton Road, Dunstable, Bedfordshire, LU5 4JN</t>
  </si>
  <si>
    <t>669.</t>
  </si>
  <si>
    <t>THE MTL INSTRUMENTS GROUP LIMITED</t>
  </si>
  <si>
    <t>01871978</t>
  </si>
  <si>
    <t>26512</t>
  </si>
  <si>
    <t>Electrical and electronic instruments for industrial applications</t>
  </si>
  <si>
    <t>Butterfield, Great Marlings, Luton, Bedfordshire, LU2 8DL</t>
  </si>
  <si>
    <t>670.</t>
  </si>
  <si>
    <t>OLYMPUS BUILD LTD</t>
  </si>
  <si>
    <t>12398623</t>
  </si>
  <si>
    <t>LU5 4HL</t>
  </si>
  <si>
    <t>12a Bernard Close, Dunstable, Bedfordshire, LU5 4HL</t>
  </si>
  <si>
    <t>672.</t>
  </si>
  <si>
    <t>KS ASSOCIATES QUANTITY SURVEYORS LIMITED</t>
  </si>
  <si>
    <t>05488938</t>
  </si>
  <si>
    <t>Quantity surveying and construction.</t>
  </si>
  <si>
    <t>Office 101, Building 115, Bedford Technology Park, Bedford, Bedfordshire, MK44 2YA</t>
  </si>
  <si>
    <t>684.</t>
  </si>
  <si>
    <t>E.M. CHAMBERLAIN ESTATES LIMITED</t>
  </si>
  <si>
    <t>01120624</t>
  </si>
  <si>
    <t>Property investment services</t>
  </si>
  <si>
    <t>686.</t>
  </si>
  <si>
    <t>SMITH INSTALLATIONS LTD</t>
  </si>
  <si>
    <t>13834961</t>
  </si>
  <si>
    <t>Supply and installation of windows and doors and also undertaking building work such as extensions and renovations.</t>
  </si>
  <si>
    <t>SG18 8XL</t>
  </si>
  <si>
    <t>3 Macmillan Grove, Biggleswade, Bedfordshire, SG18 8XL</t>
  </si>
  <si>
    <t>688.</t>
  </si>
  <si>
    <t>W.N. DEVELOPMENTS LIMITED</t>
  </si>
  <si>
    <t>02101798</t>
  </si>
  <si>
    <t>General builders and property developers.</t>
  </si>
  <si>
    <t>Building construction and civil engineering works; Properties</t>
  </si>
  <si>
    <t>MK42 9PL</t>
  </si>
  <si>
    <t>13 College Road, Bedford, Bedfordshire, MK42 9PL</t>
  </si>
  <si>
    <t>695.</t>
  </si>
  <si>
    <t>ALWAYS COVERED LTD</t>
  </si>
  <si>
    <t>13289017</t>
  </si>
  <si>
    <t>Freight transport by road.</t>
  </si>
  <si>
    <t>LU5 4GB</t>
  </si>
  <si>
    <t>97 Bramley Court, Luton Road, Dunstable, Bedfordshire, LU5 4GB</t>
  </si>
  <si>
    <t>696.</t>
  </si>
  <si>
    <t>WORLD CARGO INTERNATIONAL LIMITED</t>
  </si>
  <si>
    <t>10006770</t>
  </si>
  <si>
    <t>51210</t>
  </si>
  <si>
    <t>LU1 5AT</t>
  </si>
  <si>
    <t>55A Princess Street, Luton, Bedfordshire, LU1 5AT</t>
  </si>
  <si>
    <t>697.</t>
  </si>
  <si>
    <t>RSPB NATURE REGEN LTD</t>
  </si>
  <si>
    <t>14776951</t>
  </si>
  <si>
    <t>68320</t>
  </si>
  <si>
    <t>698.</t>
  </si>
  <si>
    <t>FASCEL HOLDINGS LIMITED</t>
  </si>
  <si>
    <t>06498490</t>
  </si>
  <si>
    <t>Plumbing and pipework contracting and holding company.</t>
  </si>
  <si>
    <t>Holding company</t>
  </si>
  <si>
    <t>32 Camford Way, Sundon Park, Luton, Bedfordshire, LU3 3AN</t>
  </si>
  <si>
    <t>700.</t>
  </si>
  <si>
    <t>CHUMS CHARITY</t>
  </si>
  <si>
    <t>11427513</t>
  </si>
  <si>
    <t>To promote the preservation of menta health. A registered charity, limited by guarantee.</t>
  </si>
  <si>
    <t>MK45 4HS</t>
  </si>
  <si>
    <t>Wrest Park Enterprise Centre, Wrest Park, Silsoe, Bedford, Bedfordshire, MK45 4HS</t>
  </si>
  <si>
    <t>704.</t>
  </si>
  <si>
    <t>TRUETECH INTEGRATED LTD</t>
  </si>
  <si>
    <t>09475861</t>
  </si>
  <si>
    <t>Instillation of security systems.</t>
  </si>
  <si>
    <t>MK44 1DQ</t>
  </si>
  <si>
    <t>21 Maple Gardens, Riseley, Bedford, Bedfordshire, MK44 1DQ</t>
  </si>
  <si>
    <t>706.</t>
  </si>
  <si>
    <t>REGENT MOTORS (DUNSTABLE) LTD</t>
  </si>
  <si>
    <t>08318688</t>
  </si>
  <si>
    <t>LU6 1LP</t>
  </si>
  <si>
    <t>2A Regent Street, Dunstable, Bedfordshire, LU6 1LP</t>
  </si>
  <si>
    <t>709.</t>
  </si>
  <si>
    <t>EUSPEN</t>
  </si>
  <si>
    <t>04132591</t>
  </si>
  <si>
    <t>To advance the arts, sciences and technology of precision engineering, micro-engineering and nanotechnology, and to promote its dessemination through education and training, and to promote its use by science and industry. A registered charity, limited by guarantee. T/O = Total income and endowmwnts.y</t>
  </si>
  <si>
    <t>Arts, sciences and technology of precision engineering, micro-engineering and nanotechnology; Entrepreneurial platform that enables companies and research institutes to promote their latest technology developments, products and services and keep up to date with those in the field; Dissemination through education and training, and product/technology research and development; Services are offered to associated suppliers; service providers; users and networks</t>
  </si>
  <si>
    <t>Building 90, College Road, Cranfield, Bedford, Bedfordshire, MK43 0AL</t>
  </si>
  <si>
    <t>714.</t>
  </si>
  <si>
    <t>EMCURE PHARMA UK LTD</t>
  </si>
  <si>
    <t>08283131</t>
  </si>
  <si>
    <t>46460</t>
  </si>
  <si>
    <t>Pharmaceutical products.</t>
  </si>
  <si>
    <t>Pharmaceutical products</t>
  </si>
  <si>
    <t>220 Butterfield, Great Marlings, Luton, Bedfordshire, LU2 8DL</t>
  </si>
  <si>
    <t>715.</t>
  </si>
  <si>
    <t>BEDFORDSHIRE OPPORTUNITIES FOR LEARNING DISABILITIES LTD</t>
  </si>
  <si>
    <t>04327714</t>
  </si>
  <si>
    <t>To provide or assist in the provision of facilities for the reccreation or other leisure time occupations for people with learning disabilities. A registered charity, limited by guarantee. T/O = Totalincome.</t>
  </si>
  <si>
    <t>Offers a wide array of work experiences, gardening, woodwork, independent living skills, arts and crafts, drama, gym, information technology, swimming, educational and social opportunities, workshops and meaningful day services for people with learning disabilities and challenging behaviour along with a diverse range of additional disabilities</t>
  </si>
  <si>
    <t>MK41 7PJ</t>
  </si>
  <si>
    <t>106 Clapham Road, Bedford, Bedfordshire, MK41 7PJ</t>
  </si>
  <si>
    <t>717.</t>
  </si>
  <si>
    <t>TSGLAZING LIMITED</t>
  </si>
  <si>
    <t>12525361</t>
  </si>
  <si>
    <t>43342</t>
  </si>
  <si>
    <t>MK43 0UR</t>
  </si>
  <si>
    <t>4 Primrose Close, Marston Moretaine, Bedford, Bedfordshire, MK43 0UR</t>
  </si>
  <si>
    <t>719.</t>
  </si>
  <si>
    <t>I-CAPITALISE LIMITED</t>
  </si>
  <si>
    <t>08184824</t>
  </si>
  <si>
    <t>66220</t>
  </si>
  <si>
    <t>LU2 7YL</t>
  </si>
  <si>
    <t>5 Harveys Hill, Luton, Bedfordshire, LU2 7YL</t>
  </si>
  <si>
    <t>720.</t>
  </si>
  <si>
    <t>E.M. CHAMBERLAIN GROUP LIMITED</t>
  </si>
  <si>
    <t>01084690</t>
  </si>
  <si>
    <t>722.</t>
  </si>
  <si>
    <t>DRAMIR PLASTERING LIMITED</t>
  </si>
  <si>
    <t>12462950</t>
  </si>
  <si>
    <t>Provides Construction work services.</t>
  </si>
  <si>
    <t>LU2 0FU</t>
  </si>
  <si>
    <t>21 Armstrong Road, Luton, Bedfordshire, LU2 0FU</t>
  </si>
  <si>
    <t>723.</t>
  </si>
  <si>
    <t>CONROY DRYLINING LIMITED</t>
  </si>
  <si>
    <t>06165517</t>
  </si>
  <si>
    <t>43310</t>
  </si>
  <si>
    <t>MK40 2NR</t>
  </si>
  <si>
    <t>40 Kimbolton Road, Bedford, Bedfordshire, MK40 2NR</t>
  </si>
  <si>
    <t>725.</t>
  </si>
  <si>
    <t>JRB BUILDING SOLUTIONS LTD</t>
  </si>
  <si>
    <t>07350601</t>
  </si>
  <si>
    <t>42990</t>
  </si>
  <si>
    <t>Building and decorating.</t>
  </si>
  <si>
    <t>MK45 2ED</t>
  </si>
  <si>
    <t>14 Cobbitts Road, Maulden, Bedford, Bedfordshire, MK45 2ED</t>
  </si>
  <si>
    <t>726.</t>
  </si>
  <si>
    <t>PELY SERVICES AND MAINTENANCE LTD</t>
  </si>
  <si>
    <t>10764912</t>
  </si>
  <si>
    <t>LU5 5JB</t>
  </si>
  <si>
    <t>78 Tithe Farm Road, Houghton Regis, Dunstable, Bedfordshire, LU5 5JB</t>
  </si>
  <si>
    <t>728.</t>
  </si>
  <si>
    <t>QUALITAIR AVIATION GROUP LIMITED</t>
  </si>
  <si>
    <t>02660605</t>
  </si>
  <si>
    <t>A holding company.</t>
  </si>
  <si>
    <t>729.</t>
  </si>
  <si>
    <t>CJ JH PLANT &amp; TOOLS LTD</t>
  </si>
  <si>
    <t>13626000</t>
  </si>
  <si>
    <t>MK43 0QG</t>
  </si>
  <si>
    <t>Tocdem House Unit 13 Manor Farm, Roxhills Road, Marston Moretaine, Bedford, Bedfordshire, MK43 0QG</t>
  </si>
  <si>
    <t>732.</t>
  </si>
  <si>
    <t>SHO BUILDING SERVICES LTD</t>
  </si>
  <si>
    <t>14216586</t>
  </si>
  <si>
    <t>LU61TN</t>
  </si>
  <si>
    <t>15 Redfield Close, Dunstable, Bedfordshire, LU61TN</t>
  </si>
  <si>
    <t>733.</t>
  </si>
  <si>
    <t>SEKISUI ALVEO (GB) LIMITED</t>
  </si>
  <si>
    <t>08351494</t>
  </si>
  <si>
    <t>82110</t>
  </si>
  <si>
    <t>UK agents for sekisui alveo ag luzern Switzerland.</t>
  </si>
  <si>
    <t>4 Kensworth Gate, 200-204 High Street South, Dunstable, Bedfordshire, LU6 3HS</t>
  </si>
  <si>
    <t>736.</t>
  </si>
  <si>
    <t>ALLPILE GROUP LTD</t>
  </si>
  <si>
    <t>12457436</t>
  </si>
  <si>
    <t>Constructing commercial and domestic building.</t>
  </si>
  <si>
    <t>LU6 2AL</t>
  </si>
  <si>
    <t>12 Harvey Road, Dunstable, Bedfordshire, LU6 2AL</t>
  </si>
  <si>
    <t>737.</t>
  </si>
  <si>
    <t>LUTON LAW CENTRE</t>
  </si>
  <si>
    <t>02906544</t>
  </si>
  <si>
    <t>To provide people with legal advice, assistance, representation and services, to advance the education of people in relation to the law and make the law known and accessible to them and to advance anycharitable purpose beneficial to the community. A registered charity, limited by guarantee. T/O = Total income and endowments. Please be aware that some financial figures within the latest filed accounts are largely made up of restricted funds.</t>
  </si>
  <si>
    <t>LU1 1SA</t>
  </si>
  <si>
    <t>15 New Bedford Road, Luton, Bedfordshire, LU1 1SA</t>
  </si>
  <si>
    <t>741.</t>
  </si>
  <si>
    <t>NEW DPS DRYLINING LTD</t>
  </si>
  <si>
    <t>13378270</t>
  </si>
  <si>
    <t>LU6 3HL</t>
  </si>
  <si>
    <t>Unit 1, Thames Ind Est, High Street South, Dunstable, Bedfordshire, LU6 3HL</t>
  </si>
  <si>
    <t>747.</t>
  </si>
  <si>
    <t>KEYSAFE TENANT VETTING LIMITED</t>
  </si>
  <si>
    <t>14527698</t>
  </si>
  <si>
    <t>T/o = revenue.</t>
  </si>
  <si>
    <t>748.</t>
  </si>
  <si>
    <t>GOLDENPLANE LTD</t>
  </si>
  <si>
    <t>03327734</t>
  </si>
  <si>
    <t>General construction and civil engineering.</t>
  </si>
  <si>
    <t>MK40 3JJ</t>
  </si>
  <si>
    <t>Grove House 1 Grove Place, Bedford, Bedfordshire, MK40 3JJ</t>
  </si>
  <si>
    <t>752.</t>
  </si>
  <si>
    <t>BOA ASSET SERVICES LIMITED</t>
  </si>
  <si>
    <t>10698618</t>
  </si>
  <si>
    <t>77390</t>
  </si>
  <si>
    <t>Hiring of plant and machinery.</t>
  </si>
  <si>
    <t>753.</t>
  </si>
  <si>
    <t>HYBRID AIR VEHICLES LIMITED</t>
  </si>
  <si>
    <t>06270723</t>
  </si>
  <si>
    <t>A group engaged in design, development, manufacture and support of hybrid air vehicles.</t>
  </si>
  <si>
    <t>Hybrid air vehicles</t>
  </si>
  <si>
    <t>Technology House, 239 Ampthill Road, Bedford, Bedfordshire, MK42 9QG</t>
  </si>
  <si>
    <t>757.</t>
  </si>
  <si>
    <t>TERMOPANE WINDOWS LTD</t>
  </si>
  <si>
    <t>13089691</t>
  </si>
  <si>
    <t>Double glazing manufacturing and fixing.</t>
  </si>
  <si>
    <t>LU5 5DZ</t>
  </si>
  <si>
    <t>Unit 1, Arriane Business Centre, Blackburn Road, Dunstable, Bedfordshire, LU5 5DZ</t>
  </si>
  <si>
    <t>759.</t>
  </si>
  <si>
    <t>TIRANA BRICKWORK LIMITED</t>
  </si>
  <si>
    <t>12760012</t>
  </si>
  <si>
    <t>LU1 2SJ</t>
  </si>
  <si>
    <t>Suite 500 Aw House, 6-8, Stuart Street, Luton, Bedfordshire, LU1 2SJ</t>
  </si>
  <si>
    <t>761.</t>
  </si>
  <si>
    <t>HPC (SOUTH) LIMITED</t>
  </si>
  <si>
    <t>07915757</t>
  </si>
  <si>
    <t>25610</t>
  </si>
  <si>
    <t>K6 Cherrycourt Way, Leighton Buzzard, Bedfordshire, LU7 4UH</t>
  </si>
  <si>
    <t>762.</t>
  </si>
  <si>
    <t>HOUSE OF BBQ INNOVATIONS LTD</t>
  </si>
  <si>
    <t>12635495</t>
  </si>
  <si>
    <t>LU6 2FU</t>
  </si>
  <si>
    <t>Unit F, Studham Place, Common Road, Dunstable, Bedfordshire, LU6 2FU</t>
  </si>
  <si>
    <t>767.</t>
  </si>
  <si>
    <t>ANDRONIE LTD</t>
  </si>
  <si>
    <t>13153378</t>
  </si>
  <si>
    <t>30990</t>
  </si>
  <si>
    <t>30 Guildford Street, Luton, Bedfordshire, LU1 2NR</t>
  </si>
  <si>
    <t>768.</t>
  </si>
  <si>
    <t>GOLDEN WHEEL SERVICE LIMITED</t>
  </si>
  <si>
    <t>12183672</t>
  </si>
  <si>
    <t>LU3 3TG</t>
  </si>
  <si>
    <t>106 Copenhagen Close, Luton, Bedfordshire, LU3 3TG</t>
  </si>
  <si>
    <t>769.</t>
  </si>
  <si>
    <t>THE MEREDITH PROPERTY GROUP LIMITED</t>
  </si>
  <si>
    <t>09466130</t>
  </si>
  <si>
    <t>To invest in loans secured againts both commercial and residential property.</t>
  </si>
  <si>
    <t>Management, rental and leasing of real estate properties</t>
  </si>
  <si>
    <t>773.</t>
  </si>
  <si>
    <t>CONSTRUCTIONS ART LIMITED</t>
  </si>
  <si>
    <t>13800504</t>
  </si>
  <si>
    <t>47190</t>
  </si>
  <si>
    <t>Engineering.</t>
  </si>
  <si>
    <t>LU2 0SQ</t>
  </si>
  <si>
    <t>16 Leygreen Close, Luton, Bedfordshire, LU2 0SQ</t>
  </si>
  <si>
    <t>774.</t>
  </si>
  <si>
    <t>FARMING FOR NATURE</t>
  </si>
  <si>
    <t>07982175</t>
  </si>
  <si>
    <t>01450</t>
  </si>
  <si>
    <t>Farming. Limited by guarantee.</t>
  </si>
  <si>
    <t>777.</t>
  </si>
  <si>
    <t>BUZZER BUSES (DIAL A RIDE) LTD</t>
  </si>
  <si>
    <t>05338802</t>
  </si>
  <si>
    <t>To provide a community transport service for such of the inhabitants of Leighton Linslade and its neighbourhood who are in need of service because of age, sickness or disability or poverty, or becauseof lack of availability of adequate and safe passenger services. A registered charity, limited by guarantee. T/O = Total income and endowments.</t>
  </si>
  <si>
    <t>Urban transit systems; Passenger transportation services</t>
  </si>
  <si>
    <t>LU7 2LS</t>
  </si>
  <si>
    <t>31 New Road, Linslade, Leighton Buzzard, Bedfordshire, LU7 2LS</t>
  </si>
  <si>
    <t>779.</t>
  </si>
  <si>
    <t>XHOKA CONSTRUCTION LIMITED</t>
  </si>
  <si>
    <t>11500053</t>
  </si>
  <si>
    <t>LU3 1RX</t>
  </si>
  <si>
    <t>23 Broad Mead, Luton, Bedfordshire, LU3 1RX</t>
  </si>
  <si>
    <t>781.</t>
  </si>
  <si>
    <t>GEORGE T&amp;J DECORATING LTD</t>
  </si>
  <si>
    <t>15180217</t>
  </si>
  <si>
    <t>Plastering</t>
  </si>
  <si>
    <t>MK40 4RX</t>
  </si>
  <si>
    <t>57 Cantley Road, Great Denham, Bedford, Bedfordshire, MK40 4RX</t>
  </si>
  <si>
    <t>782.</t>
  </si>
  <si>
    <t>FC EXPERT BUILDERS LTD</t>
  </si>
  <si>
    <t>14688543</t>
  </si>
  <si>
    <t>Construction of domestic buildings.</t>
  </si>
  <si>
    <t>LU1 3PT</t>
  </si>
  <si>
    <t>97 Albert Road, Luton, Bedfordshire, LU1 3PT</t>
  </si>
  <si>
    <t>784.</t>
  </si>
  <si>
    <t>STATION ROAD PROPERTIES (ST NEOTS) LIMITED</t>
  </si>
  <si>
    <t>00937578</t>
  </si>
  <si>
    <t>Distribution and sale of outdoor grounds maintenance and agricultural machinery and related products.</t>
  </si>
  <si>
    <t>Agricultural machinery and accessories and implements</t>
  </si>
  <si>
    <t>Brigham House 93 High Street, Biggleswade, Bedfordshire, SG18 0LD</t>
  </si>
  <si>
    <t>785.</t>
  </si>
  <si>
    <t>DJG FABRICATIONS LTD</t>
  </si>
  <si>
    <t>11805787</t>
  </si>
  <si>
    <t>LU2 8EA</t>
  </si>
  <si>
    <t>13 Briar Close, Luton, Bedfordshire, LU2 8EA</t>
  </si>
  <si>
    <t>786.</t>
  </si>
  <si>
    <t>DESIGNER TILING LTD</t>
  </si>
  <si>
    <t>11174874</t>
  </si>
  <si>
    <t>LU4 0RU</t>
  </si>
  <si>
    <t>6 Thurlow Close, Luton, Bedfordshire, LU4 0RU</t>
  </si>
  <si>
    <t>787.</t>
  </si>
  <si>
    <t>QUANTEK LIMITED</t>
  </si>
  <si>
    <t>03181201</t>
  </si>
  <si>
    <t>71129</t>
  </si>
  <si>
    <t>Electrical design of consumer goods.</t>
  </si>
  <si>
    <t>LU7 9DG</t>
  </si>
  <si>
    <t>Moses Cottage, Ivinghoe Aston, Leighton Buzzard, Bedfordshire, LU7 9DG</t>
  </si>
  <si>
    <t>788.</t>
  </si>
  <si>
    <t>VERULAM ANGLING CLUB ST. ALBANS LIMITED</t>
  </si>
  <si>
    <t>02013873</t>
  </si>
  <si>
    <t>03120</t>
  </si>
  <si>
    <t>Operation, maintenance and where possible improvement and expansion of club waters for the benefit of club members.</t>
  </si>
  <si>
    <t>LU2 8QW</t>
  </si>
  <si>
    <t>10 Roedean Close, Luton, Bedfordshire, LU2 8QW</t>
  </si>
  <si>
    <t>791.</t>
  </si>
  <si>
    <t>DRAGAN INTERIORS LIMITED</t>
  </si>
  <si>
    <t>13670159</t>
  </si>
  <si>
    <t>LU5 7AH</t>
  </si>
  <si>
    <t>22 Box Crescent, Houghton Regis, Dunstable, Bedfordshire, LU5 7AH</t>
  </si>
  <si>
    <t>792.</t>
  </si>
  <si>
    <t>AIDAN CONSTRUCT LIMITED</t>
  </si>
  <si>
    <t>15428173</t>
  </si>
  <si>
    <t>43330</t>
  </si>
  <si>
    <t>General construction work, mostly refurbishment of house for private clients.</t>
  </si>
  <si>
    <t>MK42 9HJ</t>
  </si>
  <si>
    <t>8 Millbrook Road, Bedford, Bedfordshire, MK42 9HJ</t>
  </si>
  <si>
    <t>793.</t>
  </si>
  <si>
    <t>TERRAVISION TRANSPORT LIMITED</t>
  </si>
  <si>
    <t>04985102</t>
  </si>
  <si>
    <t>Providing passenger transport services.</t>
  </si>
  <si>
    <t>Airport transfer services</t>
  </si>
  <si>
    <t>795.</t>
  </si>
  <si>
    <t>MAULDEN GARAGE LIMITED</t>
  </si>
  <si>
    <t>07301486</t>
  </si>
  <si>
    <t>MK45 2AE</t>
  </si>
  <si>
    <t>Unit 9 &amp; 10, Woodside Farm, Clophill Road, Maulden, Bedford, Bedfordshire, MK45 2AE</t>
  </si>
  <si>
    <t>796.</t>
  </si>
  <si>
    <t>RIVAAJ DESIGNS LTD</t>
  </si>
  <si>
    <t>12432521</t>
  </si>
  <si>
    <t>LU4 8HZ</t>
  </si>
  <si>
    <t>Rivaaj 10, Leagrave Road, Luton, Bedfordshire, LU4 8HZ</t>
  </si>
  <si>
    <t>797.</t>
  </si>
  <si>
    <t>ELAINE SECURITIES LIMITED</t>
  </si>
  <si>
    <t>09417831</t>
  </si>
  <si>
    <t>To invest in medium-term asset backed loans.</t>
  </si>
  <si>
    <t>Mezzanine finance and asset backed lending to established companies</t>
  </si>
  <si>
    <t>800.</t>
  </si>
  <si>
    <t>HUNTLEIGH PROPERTIES LIMITED</t>
  </si>
  <si>
    <t>02476137</t>
  </si>
  <si>
    <t>Investment property company.</t>
  </si>
  <si>
    <t>802.</t>
  </si>
  <si>
    <t>MDM GRAB HIRE LTD</t>
  </si>
  <si>
    <t>12947545</t>
  </si>
  <si>
    <t>LU2 0RP</t>
  </si>
  <si>
    <t>27 Blaydon Road, Luton, Bedfordshire, LU2 0RP</t>
  </si>
  <si>
    <t>803.</t>
  </si>
  <si>
    <t>ZIMCOS GROUP LTD</t>
  </si>
  <si>
    <t>11043714</t>
  </si>
  <si>
    <t>Wholesale of electronic and telecommunications equipment and parts</t>
  </si>
  <si>
    <t>LU1 3NL</t>
  </si>
  <si>
    <t>47 Seymour Road, Luton, Bedfordshire, LU1 3NL</t>
  </si>
  <si>
    <t>804.</t>
  </si>
  <si>
    <t>HEALTHWATCH CENTRAL BEDFORDSHIRE</t>
  </si>
  <si>
    <t>08399922</t>
  </si>
  <si>
    <t>Act as local independent consumer champion for the public tp promote better outcomes in health and social care for all in Central Bedfordshire. A registered charity, limited by guarantee, T/O = Incomeand endowments.</t>
  </si>
  <si>
    <t>Capabilty House Wrest Park, Silsoe, Bedfordshire, Bedford, Bedfordshire, MK45 4HR</t>
  </si>
  <si>
    <t>805.</t>
  </si>
  <si>
    <t>OAKLEY PROPERTIES (BEDFORD) LIMITED</t>
  </si>
  <si>
    <t>00360552</t>
  </si>
  <si>
    <t>A group engaged in holding and purchasing freehold properties for selling and letting and holding investments in the form of shares and loans.</t>
  </si>
  <si>
    <t>Management and letting of real estate</t>
  </si>
  <si>
    <t>MK41 7FY</t>
  </si>
  <si>
    <t>Brewpoint Fairhill, Bedford, Bedfordshire, MK41 7FY</t>
  </si>
  <si>
    <t>806.</t>
  </si>
  <si>
    <t>THREE COLOURS LIMITED</t>
  </si>
  <si>
    <t>06576541</t>
  </si>
  <si>
    <t>MK40 3JG</t>
  </si>
  <si>
    <t>27 St. Cuthberts Street, Bedford, Bedfordshire, MK40 3JG</t>
  </si>
  <si>
    <t>807.</t>
  </si>
  <si>
    <t>HERTS BEDS &amp; BUCKS ROOFING SERVICES LTD</t>
  </si>
  <si>
    <t>09782861</t>
  </si>
  <si>
    <t>LU5 4NN</t>
  </si>
  <si>
    <t>11 Thornbury, Dunstable, Bedfordshire, LU5 4NN</t>
  </si>
  <si>
    <t>809.</t>
  </si>
  <si>
    <t>ICMUS - INSPIRE COMMUNITY MUSIC CIC</t>
  </si>
  <si>
    <t>10573522</t>
  </si>
  <si>
    <t>46431</t>
  </si>
  <si>
    <t>To initiate and deliver music and cross-arts projects that benefit a range of communities and encourage learning across all age-groups and areas of interest.</t>
  </si>
  <si>
    <t>SG19 3LQ</t>
  </si>
  <si>
    <t>Hedgerow Cottage, 10 Dennis Green, Gamlingay, Sandy, Bedfordshire, SG19 3LQ</t>
  </si>
  <si>
    <t>810.</t>
  </si>
  <si>
    <t>MOLIV DESIGN AND BUILD LTD</t>
  </si>
  <si>
    <t>10524178</t>
  </si>
  <si>
    <t>Development of building projects</t>
  </si>
  <si>
    <t>LU6 1EX</t>
  </si>
  <si>
    <t>59 Union Street, Dunstable, Bedfordshire, LU6 1EX</t>
  </si>
  <si>
    <t>813.</t>
  </si>
  <si>
    <t>NEW DEAL CENTER LTD</t>
  </si>
  <si>
    <t>13803880</t>
  </si>
  <si>
    <t>47990</t>
  </si>
  <si>
    <t>Online reselling.</t>
  </si>
  <si>
    <t>LU1 1TP</t>
  </si>
  <si>
    <t>66 Dunraven Avenue, Luton, Bedfordshire, LU1 1TP</t>
  </si>
  <si>
    <t>814.</t>
  </si>
  <si>
    <t>CRM PLASTER LIMITED</t>
  </si>
  <si>
    <t>13610641</t>
  </si>
  <si>
    <t>LU1 3QT</t>
  </si>
  <si>
    <t>107 Cambridge Street, Luton, Bedfordshire, LU1 3QT</t>
  </si>
  <si>
    <t>815.</t>
  </si>
  <si>
    <t>MIRUNA LOGISTICS LIMITED</t>
  </si>
  <si>
    <t>12111979</t>
  </si>
  <si>
    <t>LU4 0JA</t>
  </si>
  <si>
    <t>70 Shelley Road, Luton, Bedfordshire, LU4 0JA</t>
  </si>
  <si>
    <t>817.</t>
  </si>
  <si>
    <t>ONICREST TRANSPORT LTD</t>
  </si>
  <si>
    <t>12447362</t>
  </si>
  <si>
    <t>53201</t>
  </si>
  <si>
    <t>Licensed carrier.</t>
  </si>
  <si>
    <t>LU1 5HF</t>
  </si>
  <si>
    <t>24 Chiltern Rise, Luton, Bedfordshire, LU1 5HF</t>
  </si>
  <si>
    <t>818.</t>
  </si>
  <si>
    <t>F.M.M (SERVICES) LIMITED</t>
  </si>
  <si>
    <t>02727395</t>
  </si>
  <si>
    <t>Unit 13c, Old Bridge Way, Shefford, Bedfordshire, SG17 5HQ</t>
  </si>
  <si>
    <t>819.</t>
  </si>
  <si>
    <t>THE B17 STEAM LOCOMOTIVE TRUST</t>
  </si>
  <si>
    <t>07598363</t>
  </si>
  <si>
    <t>30200</t>
  </si>
  <si>
    <t>To build. preserve, operate, maintain and exhibit for public benefit for educational and institutional purposes locomotives of historic of scientific importance built by, acquired by, or leased or otherwise made available to the company and in particular a London and Northern Eastern Railway. A registered charity, limited by guarantee. T/O = Total income.</t>
  </si>
  <si>
    <t>SG17 5AG</t>
  </si>
  <si>
    <t>171 Clifton Road, Shefford, Bedfordshire, SG17 5AG</t>
  </si>
  <si>
    <t>820.</t>
  </si>
  <si>
    <t>BLADE CONSULTANTS LIMITED</t>
  </si>
  <si>
    <t>03426745</t>
  </si>
  <si>
    <t>LU3 1EE</t>
  </si>
  <si>
    <t>40 Lansdowne Road, Luton, Bedfordshire, LU3 1EE</t>
  </si>
  <si>
    <t>821.</t>
  </si>
  <si>
    <t>ABARTH CONSTRUCTION LTD</t>
  </si>
  <si>
    <t>14510584</t>
  </si>
  <si>
    <t>LU6 1ED</t>
  </si>
  <si>
    <t>4A Beecroft Way, Dunstable, Bedfordshire, LU6 1ED</t>
  </si>
  <si>
    <t>822.</t>
  </si>
  <si>
    <t>K&amp;I NEW HOMES LTD</t>
  </si>
  <si>
    <t>12673735</t>
  </si>
  <si>
    <t>LU3 2EJ</t>
  </si>
  <si>
    <t>61b Runfold Avenue, Luton, Bedfordshire, LU3 2EJ</t>
  </si>
  <si>
    <t>823.</t>
  </si>
  <si>
    <t>SEA&amp;MEW WAREHOUSE UK LTD</t>
  </si>
  <si>
    <t>13319195</t>
  </si>
  <si>
    <t>69202</t>
  </si>
  <si>
    <t>SG18 8NH</t>
  </si>
  <si>
    <t>Unit 19 Eldon Way, Industrial Estate, Biggleswade, Bedfordshire, SG18 8NH</t>
  </si>
  <si>
    <t>824.</t>
  </si>
  <si>
    <t>D P BUILDERS SHEFFORD LTD</t>
  </si>
  <si>
    <t>13733720</t>
  </si>
  <si>
    <t>SG17 5ZX</t>
  </si>
  <si>
    <t>35 Lovelace Meadow, Shefford, Bedfordshire, SG17 5ZX</t>
  </si>
  <si>
    <t>825.</t>
  </si>
  <si>
    <t>AAG CONSTRUCTION LTD</t>
  </si>
  <si>
    <t>09149324</t>
  </si>
  <si>
    <t>LU6 1LX</t>
  </si>
  <si>
    <t>53 Waterlow Road, Dunstable, Bedfordshire, LU6 1LX</t>
  </si>
  <si>
    <t>826.</t>
  </si>
  <si>
    <t>HALLS GARDEN MACHINERY LTD</t>
  </si>
  <si>
    <t>13880544</t>
  </si>
  <si>
    <t>LU5 4ER</t>
  </si>
  <si>
    <t>55 Norfolk Road, Dunstable, Bedfordshire, LU5 4ER</t>
  </si>
  <si>
    <t>827.</t>
  </si>
  <si>
    <t>REDGLADE ASSOCIATES LIMITED</t>
  </si>
  <si>
    <t>05303263</t>
  </si>
  <si>
    <t>Holding property for rental income.</t>
  </si>
  <si>
    <t>829.</t>
  </si>
  <si>
    <t>ERIMUS CHAMBERS LIMITED</t>
  </si>
  <si>
    <t>09156985</t>
  </si>
  <si>
    <t>69101</t>
  </si>
  <si>
    <t>LU1 2RS</t>
  </si>
  <si>
    <t>Christchurch House, 40 Upper George Street, Luton, Bedfordshire, LU1 2RS</t>
  </si>
  <si>
    <t>832.</t>
  </si>
  <si>
    <t>JPH DEMOLITION LIMITED</t>
  </si>
  <si>
    <t>13500406</t>
  </si>
  <si>
    <t>MK42 0DB</t>
  </si>
  <si>
    <t>23 Mareth Road, Bedford, Bedfordshire, MK42 0DB</t>
  </si>
  <si>
    <t>833.</t>
  </si>
  <si>
    <t>CONNOLLY HOMES LIMITED</t>
  </si>
  <si>
    <t>00761425</t>
  </si>
  <si>
    <t>Housing, building and the planning, development and improvement of land for re-sale.</t>
  </si>
  <si>
    <t>Development and construction of residential properties and buildings</t>
  </si>
  <si>
    <t>LU3 3NZ</t>
  </si>
  <si>
    <t>Manor Farm Court, Lower Sundon, Luton, Bedfordshire, LU3 3NZ</t>
  </si>
  <si>
    <t>834.</t>
  </si>
  <si>
    <t>MEDIVISION SYSTEMS LIMITED</t>
  </si>
  <si>
    <t>03301506</t>
  </si>
  <si>
    <t>The provision of computer services to the dental industry.</t>
  </si>
  <si>
    <t>LU7 9GU</t>
  </si>
  <si>
    <t>Creasey &amp; Co, Portland House, Westfield Road, Pitstone, Leighton Buzzard, Bedfordshire, LU7 9GU</t>
  </si>
  <si>
    <t>838.</t>
  </si>
  <si>
    <t>MARCH FARMERS (WASHLAND) LIMITED</t>
  </si>
  <si>
    <t>01039814</t>
  </si>
  <si>
    <t>01110</t>
  </si>
  <si>
    <t>Farming.</t>
  </si>
  <si>
    <t>The Lodge Potton Road, Sandy, Sandy, Bedfordshire, SG19 2DL</t>
  </si>
  <si>
    <t>839.</t>
  </si>
  <si>
    <t>456FIX LIMITED</t>
  </si>
  <si>
    <t>12115801</t>
  </si>
  <si>
    <t>456fix providing general repair, maintenance services retails flooring, has trading style liquipay for payments business and the baking suite for the food services.</t>
  </si>
  <si>
    <t>The Mansion House Wrest Park, Silsoe, Bedford, Bedfordshire, MK45 4HR</t>
  </si>
  <si>
    <t>840.</t>
  </si>
  <si>
    <t>L S M SECURITY (UK) LTD</t>
  </si>
  <si>
    <t>14836765</t>
  </si>
  <si>
    <t>Telecommunication services.</t>
  </si>
  <si>
    <t>LU6 2BF</t>
  </si>
  <si>
    <t>51 Badgers Gate, Dunstable, Bedfordshire, LU6 2BF</t>
  </si>
  <si>
    <t>841.</t>
  </si>
  <si>
    <t>GOA FINANCE LIMITED</t>
  </si>
  <si>
    <t>08870520</t>
  </si>
  <si>
    <t>69201</t>
  </si>
  <si>
    <t>SG17 5NB</t>
  </si>
  <si>
    <t>Monks Pool, Rectory Road, Meppershall, Shefford, Bedfordshire, SG17 5NB</t>
  </si>
  <si>
    <t>843.</t>
  </si>
  <si>
    <t>JAMES BONFIELD CARPENTRY &amp; CONSTRUCTION LTD</t>
  </si>
  <si>
    <t>13934503</t>
  </si>
  <si>
    <t>SG17 5ST</t>
  </si>
  <si>
    <t>8 Emery Croft, Meppershall, Shefford, Bedfordshire, SG17 5ST</t>
  </si>
  <si>
    <t>844.</t>
  </si>
  <si>
    <t>JNED CONSULTING LTD</t>
  </si>
  <si>
    <t>10229985</t>
  </si>
  <si>
    <t>74902</t>
  </si>
  <si>
    <t>Surveying activities.</t>
  </si>
  <si>
    <t>MK45 3QN</t>
  </si>
  <si>
    <t>8 Rainbow Close, Houghton Conquest, Bedford, Bedfordshire, MK45 3QN</t>
  </si>
  <si>
    <t>845.</t>
  </si>
  <si>
    <t>SKACI AND SONS LIMITED</t>
  </si>
  <si>
    <t>10042829</t>
  </si>
  <si>
    <t>LU2 9JL</t>
  </si>
  <si>
    <t>2 Barrowby Close, Luton, Bedfordshire, LU2 9JL</t>
  </si>
  <si>
    <t>846.</t>
  </si>
  <si>
    <t>LUTON RIGHTS LIMITED</t>
  </si>
  <si>
    <t>05828180</t>
  </si>
  <si>
    <t>To provide high quality independent advice, support, representation and advocacy focussed on welfare benefits, debt and employment law and careers guidance to disadvantaged people in Luton. A registered charity, limited by guarantee. T/O = Total income.</t>
  </si>
  <si>
    <t>Provides advice in debt, welfare benefits, housing and employment law; Offers a careers guidance service and support for low skilled and unemployed people to improve their skills, employability and access employment opportunities; Covers a family mediation service for couples who are seperating or facing divorce</t>
  </si>
  <si>
    <t>28 King Street, Luton, Bedfordshire, LU1 2DP</t>
  </si>
  <si>
    <t>847.</t>
  </si>
  <si>
    <t>TIMTIM INTERNATIONAL LTD</t>
  </si>
  <si>
    <t>15240848</t>
  </si>
  <si>
    <t>LU4 9LQ</t>
  </si>
  <si>
    <t>Jet - Mfg 102 Leagrave High Str, Jet - Mfg 102 Leagrave High Stre, Luton, Bedfordshire, LU4 9LQ</t>
  </si>
  <si>
    <t>848.</t>
  </si>
  <si>
    <t>CLAYTON LIVING LTD</t>
  </si>
  <si>
    <t>12173646</t>
  </si>
  <si>
    <t>LU54HD</t>
  </si>
  <si>
    <t>46 Kingsway, Dunstable, Bedfordshire, LU54HD</t>
  </si>
  <si>
    <t>849.</t>
  </si>
  <si>
    <t>HERBUT BUILDING AND CONSTRUCTION LTD</t>
  </si>
  <si>
    <t>13078232</t>
  </si>
  <si>
    <t>LU2 9EQ</t>
  </si>
  <si>
    <t>3 Hanswick Close, Luton, Bedfordshire, LU2 9EQ</t>
  </si>
  <si>
    <t>850.</t>
  </si>
  <si>
    <t>TARGET VEHICLE SPECIALISTS LTD</t>
  </si>
  <si>
    <t>14516937</t>
  </si>
  <si>
    <t>LU5 6TN</t>
  </si>
  <si>
    <t>3 Airedale Gardens, Dunstable, Bedfordshire, LU5 6TN</t>
  </si>
  <si>
    <t>851.</t>
  </si>
  <si>
    <t>UK2MSIA AUTHENTIC LTD</t>
  </si>
  <si>
    <t>13784524</t>
  </si>
  <si>
    <t>82 Dunraven Avenue, Luton, Bedfordshire, LU1 1TP</t>
  </si>
  <si>
    <t>852.</t>
  </si>
  <si>
    <t>SHAREDIMPACT FOUNDATION (UK) LIMITED</t>
  </si>
  <si>
    <t>08951510</t>
  </si>
  <si>
    <t>The promotion of the effeciency and effectiveness of charities and social enterprises for the effective use of resources by charitable and non charitable bodies. A registered charity, limited by guarantee. T/O= Total Income.</t>
  </si>
  <si>
    <t>853.</t>
  </si>
  <si>
    <t>FAN DC1 LIMITED</t>
  </si>
  <si>
    <t>13243389</t>
  </si>
  <si>
    <t>LU2 7TT</t>
  </si>
  <si>
    <t>473 Hitchin Road, Luton, Bedfordshire, LU2 7TT</t>
  </si>
  <si>
    <t>857.</t>
  </si>
  <si>
    <t>LIKA BUILDERS LTD</t>
  </si>
  <si>
    <t>13224685</t>
  </si>
  <si>
    <t>LU2 7BL</t>
  </si>
  <si>
    <t>375 Old Bedford Road, Luton, Bedfordshire, LU2 7BL</t>
  </si>
  <si>
    <t>861.</t>
  </si>
  <si>
    <t>ENHANCED CONSULTING LIMITED</t>
  </si>
  <si>
    <t>08706187</t>
  </si>
  <si>
    <t>Management consultancy activities (other than financial management)</t>
  </si>
  <si>
    <t>5TH 42-50 Kimpton Road, Luton, Bedfordshire, LU2 0FP</t>
  </si>
  <si>
    <t>865.</t>
  </si>
  <si>
    <t>SMALL JOHN LIMITED</t>
  </si>
  <si>
    <t>13720087</t>
  </si>
  <si>
    <t>LU2 7QE</t>
  </si>
  <si>
    <t>16 North Street, Luton, Bedfordshire, LU2 7QE</t>
  </si>
  <si>
    <t>866.</t>
  </si>
  <si>
    <t>BELVEDER INTERNATIONAL LTD</t>
  </si>
  <si>
    <t>04980613</t>
  </si>
  <si>
    <t>Holding company, expoitation of intellectual property rights, patents, royalties, marketing and business development studies.</t>
  </si>
  <si>
    <t>867.</t>
  </si>
  <si>
    <t>FLOWERS ESTATE AGENTS LTD</t>
  </si>
  <si>
    <t>08605222</t>
  </si>
  <si>
    <t>Real estate agent. T/O = Revenue.</t>
  </si>
  <si>
    <t>868.</t>
  </si>
  <si>
    <t>D&amp;R MECHANICS LTD</t>
  </si>
  <si>
    <t>12163938</t>
  </si>
  <si>
    <t>Maintenance and repair of motor vehicle.</t>
  </si>
  <si>
    <t>LU5 4ES</t>
  </si>
  <si>
    <t>1 Suffolk Road, Dunstable, Bedfordshire, LU5 4ES</t>
  </si>
  <si>
    <t>870.</t>
  </si>
  <si>
    <t>E &amp; K CONSTRUCTION LIMITED</t>
  </si>
  <si>
    <t>10749086</t>
  </si>
  <si>
    <t>LU2 8AF</t>
  </si>
  <si>
    <t>17 Sowerby Avenue, Luton, Bedfordshire, LU2 8AF</t>
  </si>
  <si>
    <t>872.</t>
  </si>
  <si>
    <t>KEECH HOSPICE CARE (TRADING) LTD</t>
  </si>
  <si>
    <t>06941924</t>
  </si>
  <si>
    <t>Raising funds for keech hospice care through sales of bought in goods for resale, the running of the conference suite hydrotheraphy pool and catering facilities.</t>
  </si>
  <si>
    <t>LU3 3NT</t>
  </si>
  <si>
    <t>Great Bramingham Lane, Streatley, Luton, Bedfordshire, LU3 3NT</t>
  </si>
  <si>
    <t>874.</t>
  </si>
  <si>
    <t>SMAD CONSTRUCTION LTD</t>
  </si>
  <si>
    <t>14675012</t>
  </si>
  <si>
    <t>LU2 9BU</t>
  </si>
  <si>
    <t>72 Littlefield Road, Luton, Bedfordshire, LU2 9BU</t>
  </si>
  <si>
    <t>876.</t>
  </si>
  <si>
    <t>VALI N HINCU CONSTRUCTION LIMITED</t>
  </si>
  <si>
    <t>12392006</t>
  </si>
  <si>
    <t>42220</t>
  </si>
  <si>
    <t>MK45 1LW</t>
  </si>
  <si>
    <t>2 Lime Close, Flitwick, Bedford, Bedfordshire, MK45 1LW</t>
  </si>
  <si>
    <t>877.</t>
  </si>
  <si>
    <t>EMPORIUM EMBROIDERY LTD</t>
  </si>
  <si>
    <t>11751522</t>
  </si>
  <si>
    <t>13300</t>
  </si>
  <si>
    <t>Fishing of textiles.</t>
  </si>
  <si>
    <t>LU1 5SP</t>
  </si>
  <si>
    <t>8 Heath Close, Luton, Bedfordshire, LU1 5SP</t>
  </si>
  <si>
    <t>878.</t>
  </si>
  <si>
    <t>B &amp; S DRY LINING LIMITED</t>
  </si>
  <si>
    <t>03055016</t>
  </si>
  <si>
    <t>The provision of dry lining services.</t>
  </si>
  <si>
    <t>MK45 4SS</t>
  </si>
  <si>
    <t>4 Meadow Close, Clophill, Bedford, Bedfordshire, MK45 4SS</t>
  </si>
  <si>
    <t>879.</t>
  </si>
  <si>
    <t>VMA NETWORK LTD</t>
  </si>
  <si>
    <t>14932935</t>
  </si>
  <si>
    <t>LU2 9UB</t>
  </si>
  <si>
    <t>25 Hedley Rise, Luton, Bedfordshire, LU2 9UB</t>
  </si>
  <si>
    <t>880.</t>
  </si>
  <si>
    <t>CGSTRANSPORT LTD</t>
  </si>
  <si>
    <t>12910014</t>
  </si>
  <si>
    <t>53202</t>
  </si>
  <si>
    <t>Transport cars.</t>
  </si>
  <si>
    <t>LU7 1BG</t>
  </si>
  <si>
    <t>26 Ashwell Street, Leighton Buzzard, Bedfordshire, LU7 1BG</t>
  </si>
  <si>
    <t>888.</t>
  </si>
  <si>
    <t>OFERSEON LIMITED</t>
  </si>
  <si>
    <t>08196169</t>
  </si>
  <si>
    <t>Quantity serveying activities in consultative capacity.</t>
  </si>
  <si>
    <t>MK42 6AW</t>
  </si>
  <si>
    <t>17 Southern Cross, Wixams, Bedford, Bedfordshire, MK42 6AW</t>
  </si>
  <si>
    <t>889.</t>
  </si>
  <si>
    <t>THE KEMPSTON COMMUNITY ASSOCIATION LIMITED</t>
  </si>
  <si>
    <t>05396860</t>
  </si>
  <si>
    <t>68202</t>
  </si>
  <si>
    <t>To promote the benefit of the inhabitants of the beneficial area and secure the establishments of a Community Centre and to maintain and manage, such a centre for activities promoted by the association and its constituent bodies in furtherance of the objects. A registered charity, limited by guarantee. T/O = Income and Endowments.</t>
  </si>
  <si>
    <t>890.</t>
  </si>
  <si>
    <t>PLAN DESIGN &amp; BUILD LTD</t>
  </si>
  <si>
    <t>11425058</t>
  </si>
  <si>
    <t>Building company.</t>
  </si>
  <si>
    <t>MK43 7QN</t>
  </si>
  <si>
    <t>7 Silver Street, Stevington, Bedford, Bedfordshire, MK43 7QN</t>
  </si>
  <si>
    <t>891.</t>
  </si>
  <si>
    <t>EUROCRIS LTD</t>
  </si>
  <si>
    <t>12631104</t>
  </si>
  <si>
    <t>LU4 9BH</t>
  </si>
  <si>
    <t>8 Pembroke Avenue, Luton, Bedfordshire, LU4 9BH</t>
  </si>
  <si>
    <t>895.</t>
  </si>
  <si>
    <t>D2 CREATIVE DESIGN LIMITED</t>
  </si>
  <si>
    <t>05455825</t>
  </si>
  <si>
    <t>18130</t>
  </si>
  <si>
    <t>MK45 2JP</t>
  </si>
  <si>
    <t>D2 Creative 100, Dunstable Street, Ampthill, Bedford, Bedfordshire, MK45 2JP</t>
  </si>
  <si>
    <t>896.</t>
  </si>
  <si>
    <t>GYF DRYLINING LTD</t>
  </si>
  <si>
    <t>13739839</t>
  </si>
  <si>
    <t>23620</t>
  </si>
  <si>
    <t>Manufacture of plaster products for construction purposes.</t>
  </si>
  <si>
    <t>LU5 5HN</t>
  </si>
  <si>
    <t>69 Churchfield Road, Houghton Regis, Dunstable, Bedfordshire, LU5 5HN</t>
  </si>
  <si>
    <t>897.</t>
  </si>
  <si>
    <t>PROACTIVE STRATEGY LIMITED</t>
  </si>
  <si>
    <t>05991234</t>
  </si>
  <si>
    <t>Management consultancy.</t>
  </si>
  <si>
    <t>LU7 0SU</t>
  </si>
  <si>
    <t>3 Long Ley, Cheddington, Leighton Buzzard, Bedfordshire, LU7 0SU</t>
  </si>
  <si>
    <t>898.</t>
  </si>
  <si>
    <t>OFFLEY CHASE ESTATES LIMITED</t>
  </si>
  <si>
    <t>02384793</t>
  </si>
  <si>
    <t>Letting of its own investment property.</t>
  </si>
  <si>
    <t>Property management activities</t>
  </si>
  <si>
    <t>899.</t>
  </si>
  <si>
    <t>REDDEV LIMITED</t>
  </si>
  <si>
    <t>12056801</t>
  </si>
  <si>
    <t>MK42 9BJ</t>
  </si>
  <si>
    <t>17 Kingsway, Bedford, Bedfordshire, MK42 9BJ</t>
  </si>
  <si>
    <t>901.</t>
  </si>
  <si>
    <t>BEST DORONDEL CON LTD</t>
  </si>
  <si>
    <t>14851146</t>
  </si>
  <si>
    <t>SG19 1NU</t>
  </si>
  <si>
    <t>Meadow Lake, High Road, Seddington, Sandy, Bedfordshire, SG19 1NU</t>
  </si>
  <si>
    <t>902.</t>
  </si>
  <si>
    <t>SPIRAL FREERUN CIC</t>
  </si>
  <si>
    <t>13444517</t>
  </si>
  <si>
    <t>46160</t>
  </si>
  <si>
    <t>MK40 1TP</t>
  </si>
  <si>
    <t>12-16 Harpur Centre, Bedford, Bedfordshire, MK40 1TP</t>
  </si>
  <si>
    <t xml:space="preserve"> , Store 4, 12-16 Harpur Centre, Bedford, Bedfordshire, MK40 1TP</t>
  </si>
  <si>
    <t>905.</t>
  </si>
  <si>
    <t>NYT FAST SOLUTIONS LTD</t>
  </si>
  <si>
    <t>11562044</t>
  </si>
  <si>
    <t>LU5 5UE</t>
  </si>
  <si>
    <t>105 Milton Way, Houghton Regis, Dunstable, Bedfordshire, LU5 5UE</t>
  </si>
  <si>
    <t>906.</t>
  </si>
  <si>
    <t>VINCE ELECTRICAL &amp; MECHANICAL SERVICES LIMITED</t>
  </si>
  <si>
    <t>06082771</t>
  </si>
  <si>
    <t>Electrical and mechanical services.</t>
  </si>
  <si>
    <t>SG19 1HB</t>
  </si>
  <si>
    <t>26 West Road, Sandy, Bedfordshire, SG19 1HB</t>
  </si>
  <si>
    <t>907.</t>
  </si>
  <si>
    <t>JPW MAINTENANCE LIMITED</t>
  </si>
  <si>
    <t>06420625</t>
  </si>
  <si>
    <t>33160</t>
  </si>
  <si>
    <t>Provision of aircraft maintenance.</t>
  </si>
  <si>
    <t>MK41 6AN</t>
  </si>
  <si>
    <t>15 Oakley Road, Clapham, Bedford, Bedfordshire, MK41 6AN</t>
  </si>
  <si>
    <t>908.</t>
  </si>
  <si>
    <t>IAN GODBOLD CONSULTANCY LTD</t>
  </si>
  <si>
    <t>14301207</t>
  </si>
  <si>
    <t>73110</t>
  </si>
  <si>
    <t>LU7 2XH</t>
  </si>
  <si>
    <t>Smb Accounting 109 Lomond Drive, Leighton Buzzard, Bedfordshire, LU7 2XH</t>
  </si>
  <si>
    <t>909.</t>
  </si>
  <si>
    <t>AVC AUTOMOTIVE VEHICLE CARE LTD</t>
  </si>
  <si>
    <t>06527257</t>
  </si>
  <si>
    <t>Mechanical and electrical repair of motor vehicles.</t>
  </si>
  <si>
    <t>LU4 8LD</t>
  </si>
  <si>
    <t>13 Newark Road, Luton, Bedfordshire, LU4 8LD</t>
  </si>
  <si>
    <t>910.</t>
  </si>
  <si>
    <t>FPS LAW LIMITED</t>
  </si>
  <si>
    <t>13697903</t>
  </si>
  <si>
    <t>69109</t>
  </si>
  <si>
    <t>MK45 5DD</t>
  </si>
  <si>
    <t>44 High Street, Greenfield, Bedford, Bedfordshire, MK45 5DD</t>
  </si>
  <si>
    <t>911.</t>
  </si>
  <si>
    <t>IRIAN CONSULTING LTD</t>
  </si>
  <si>
    <t>14795988</t>
  </si>
  <si>
    <t>SG18 9PX</t>
  </si>
  <si>
    <t>2 Whiteman Close, Langford, Biggleswade, Bedfordshire, SG18 9PX</t>
  </si>
  <si>
    <t>914.</t>
  </si>
  <si>
    <t>MCDOUGALL ARCHITECTS LTD</t>
  </si>
  <si>
    <t>10321227</t>
  </si>
  <si>
    <t>71111</t>
  </si>
  <si>
    <t>Wrest House, Wrest Park, Silsoe, Bedford, Bedfordshire, MK45 4HR</t>
  </si>
  <si>
    <t>915.</t>
  </si>
  <si>
    <t>MENTMORE MARINA LTD</t>
  </si>
  <si>
    <t>10124164</t>
  </si>
  <si>
    <t>LU7 2AE</t>
  </si>
  <si>
    <t>The Boat Shop Mentmore Road, Leighton Buzzard, Bedforshire, Leighton Buzzard, Bedfordshire, LU7 2AE</t>
  </si>
  <si>
    <t>918.</t>
  </si>
  <si>
    <t>G A LIDDIARD PLUMBING SERVICES LIMITED</t>
  </si>
  <si>
    <t>07551737</t>
  </si>
  <si>
    <t>MK45 5DR</t>
  </si>
  <si>
    <t>1 The Hedgerows, Greenfield Road, Flitton, Bedford, Bedfordshire, MK45 5DR</t>
  </si>
  <si>
    <t>919.</t>
  </si>
  <si>
    <t>TERATRADERSGLOBAL LIMITED</t>
  </si>
  <si>
    <t>13216013</t>
  </si>
  <si>
    <t>LU3 1UU</t>
  </si>
  <si>
    <t>9 Moat Lane, Luton, Bedfordshire, LU3 1UU</t>
  </si>
  <si>
    <t>920.</t>
  </si>
  <si>
    <t>SCOTTS CONSTRUCTION LTD</t>
  </si>
  <si>
    <t>14818225</t>
  </si>
  <si>
    <t>LU2 9RE</t>
  </si>
  <si>
    <t>191 Buckingham Drive, Luton, Bedfordshire, LU2 9RE</t>
  </si>
  <si>
    <t>923.</t>
  </si>
  <si>
    <t>ANDY'S GARAGE LTD</t>
  </si>
  <si>
    <t>14582721</t>
  </si>
  <si>
    <t>LU3 3RG</t>
  </si>
  <si>
    <t>248 Turnpike Drive, Luton, Bedfordshire, LU3 3RG</t>
  </si>
  <si>
    <t>924.</t>
  </si>
  <si>
    <t>PODRI ENGINEERING LIMITED</t>
  </si>
  <si>
    <t>15105153</t>
  </si>
  <si>
    <t>Manufacture of mental structure and motion picture production.</t>
  </si>
  <si>
    <t>LU2 7LZ</t>
  </si>
  <si>
    <t>47 Heron Drive, Luton, Bedfordshire, LU2 7LZ</t>
  </si>
  <si>
    <t>925.</t>
  </si>
  <si>
    <t>MERAK ASSOCIATES LIMITED</t>
  </si>
  <si>
    <t>09197002</t>
  </si>
  <si>
    <t>LU7 9EW</t>
  </si>
  <si>
    <t>Whistlebrook House, Windmill Close, Ivinghoe, Buckinghamshire, Leighton Buzzard, Bedfordshire, LU7 9EW</t>
  </si>
  <si>
    <t>932.</t>
  </si>
  <si>
    <t>BARGE INFORMATION MANAGEMENT LIMITED</t>
  </si>
  <si>
    <t>03543051</t>
  </si>
  <si>
    <t>Information technology, management conssultancy and accountancy services.</t>
  </si>
  <si>
    <t>LU7 2LE</t>
  </si>
  <si>
    <t>94 Wyngates, Leighton Buzzard, Bedfordshire, LU7 2LE</t>
  </si>
  <si>
    <t>933.</t>
  </si>
  <si>
    <t>MOBILITY POLICY LAB LIMITED</t>
  </si>
  <si>
    <t>11655450</t>
  </si>
  <si>
    <t>MK45 1DH</t>
  </si>
  <si>
    <t>30 The Ridgeway, Flitwick, Bedford, Bedfordshire, MK45 1DH</t>
  </si>
  <si>
    <t>934.</t>
  </si>
  <si>
    <t>H C S PIPEWORK SERVICES LIMITED</t>
  </si>
  <si>
    <t>10390599</t>
  </si>
  <si>
    <t>The provision of building services.</t>
  </si>
  <si>
    <t>LU5 4QT</t>
  </si>
  <si>
    <t>25 Ridgeway Drive, Dunstable, Bedfordshire, LU5 4QT</t>
  </si>
  <si>
    <t>940.</t>
  </si>
  <si>
    <t>QUINN PROJECT MANAGERS LIMITED</t>
  </si>
  <si>
    <t>09745160</t>
  </si>
  <si>
    <t>LU1 5HQ</t>
  </si>
  <si>
    <t>14 Farley Hill, Luton, Bedfordshire, LU1 5HQ</t>
  </si>
  <si>
    <t>942.</t>
  </si>
  <si>
    <t>VH  BUILDING LTD</t>
  </si>
  <si>
    <t>13453697</t>
  </si>
  <si>
    <t>LU3 3EQ</t>
  </si>
  <si>
    <t>8 Downlands, Luton, Bedfordshire, LU3 3EQ</t>
  </si>
  <si>
    <t>943.</t>
  </si>
  <si>
    <t>V I DRIVE LIMITED</t>
  </si>
  <si>
    <t>11960126</t>
  </si>
  <si>
    <t>MK42 9TF</t>
  </si>
  <si>
    <t>14 Mile Road, Bedford, Bedfordshire, MK42 9TF</t>
  </si>
  <si>
    <t>945.</t>
  </si>
  <si>
    <t>MATHS PATHS LIMITED</t>
  </si>
  <si>
    <t>10653425</t>
  </si>
  <si>
    <t>MK44 1PQ</t>
  </si>
  <si>
    <t>2 Home Close, Sharnbrook, Bedford, Bedfordshire, MK44 1PQ</t>
  </si>
  <si>
    <t>947.</t>
  </si>
  <si>
    <t>ECODEN GROUP LTD</t>
  </si>
  <si>
    <t>14167792</t>
  </si>
  <si>
    <t>LU7 9AT</t>
  </si>
  <si>
    <t>17 Marshworth Rd Marsworth Road, Pitstone, Leighton Buzzard, Bedfordshire, LU7 9AT</t>
  </si>
  <si>
    <t>948.</t>
  </si>
  <si>
    <t>A.R. LANDSCAPES LIMITED</t>
  </si>
  <si>
    <t>05398965</t>
  </si>
  <si>
    <t>81300</t>
  </si>
  <si>
    <t>The provision of quality landscape gardeners and builders.</t>
  </si>
  <si>
    <t>LU6 2NQ</t>
  </si>
  <si>
    <t>55 Elm Grove, Common Road, Studham, Dunstable, Bedfordshire, LU6 2NQ</t>
  </si>
  <si>
    <t>950.</t>
  </si>
  <si>
    <t>BA MOOVES SERVICES LTD</t>
  </si>
  <si>
    <t>12344751</t>
  </si>
  <si>
    <t>SG17 5XP</t>
  </si>
  <si>
    <t>1 Medmenham Avenue, Chicksands, Shefford, Bedfordshire, SG17 5XP</t>
  </si>
  <si>
    <t>953.</t>
  </si>
  <si>
    <t>ILH TECHNICAL SOLUTIONS LTD</t>
  </si>
  <si>
    <t>06598089</t>
  </si>
  <si>
    <t>Selling and buying specialist coatings to the construction industry.</t>
  </si>
  <si>
    <t>LU7 0TW</t>
  </si>
  <si>
    <t>25 Chesterfield Crescent, Wing, Leighton Buzzard, Bedfordshire, LU7 0TW</t>
  </si>
  <si>
    <t>954.</t>
  </si>
  <si>
    <t>LLG PAINTERS AND DECORATORS LTD</t>
  </si>
  <si>
    <t>11453169</t>
  </si>
  <si>
    <t>43341</t>
  </si>
  <si>
    <t>MK40 4JF</t>
  </si>
  <si>
    <t>59d Ford End Road, Bedford, Bedfordshire, MK40 4JF</t>
  </si>
  <si>
    <t>955.</t>
  </si>
  <si>
    <t>TEORA SOLUTIONS LTD</t>
  </si>
  <si>
    <t>15367084</t>
  </si>
  <si>
    <t>Wired telecommunications activities.</t>
  </si>
  <si>
    <t>LU4 9FD</t>
  </si>
  <si>
    <t>4 Hedges Way, Luton, Bedfordshire, LU4 9FD</t>
  </si>
  <si>
    <t>957.</t>
  </si>
  <si>
    <t>TOWER TAX LIMITED</t>
  </si>
  <si>
    <t>05288371</t>
  </si>
  <si>
    <t>69203</t>
  </si>
  <si>
    <t>Tax consulting.</t>
  </si>
  <si>
    <t>MK45 2HU</t>
  </si>
  <si>
    <t>12 Claridges Lane, Ampthill, Bedford, Bedfordshire, MK45 2HU</t>
  </si>
  <si>
    <t>958.</t>
  </si>
  <si>
    <t>QUEMAR LTD</t>
  </si>
  <si>
    <t>09873021</t>
  </si>
  <si>
    <t>Building Services Design.</t>
  </si>
  <si>
    <t>LU3 3ER</t>
  </si>
  <si>
    <t>15 Third Avenue, Luton, Bedfordshire, LU3 3ER</t>
  </si>
  <si>
    <t>959.</t>
  </si>
  <si>
    <t>DANY-ANDREEA'S LTD</t>
  </si>
  <si>
    <t>10775182</t>
  </si>
  <si>
    <t>LU3 2TS</t>
  </si>
  <si>
    <t>40 Bosmore Road, Luton, Bedfordshire, LU3 2TS</t>
  </si>
  <si>
    <t>961.</t>
  </si>
  <si>
    <t>LS PRODUCTIONS SERVICES LTD</t>
  </si>
  <si>
    <t>14116855</t>
  </si>
  <si>
    <t>LU7 3FZ</t>
  </si>
  <si>
    <t>78 Ramsay Drive, Leighton Buzzard, Bedfordshire, LU7 3FZ</t>
  </si>
  <si>
    <t>962.</t>
  </si>
  <si>
    <t>EDY GROUP LTD</t>
  </si>
  <si>
    <t>13789729</t>
  </si>
  <si>
    <t>963.</t>
  </si>
  <si>
    <t>CUSTOM PROBATE SERVICES LTD</t>
  </si>
  <si>
    <t>09617130</t>
  </si>
  <si>
    <t>SG18 9BA</t>
  </si>
  <si>
    <t>8 The Fields, Lower Caldecote, Biggleswade, Bedfordshire, SG18 9BA</t>
  </si>
  <si>
    <t>964.</t>
  </si>
  <si>
    <t>LG PLASTERING LTD</t>
  </si>
  <si>
    <t>14029656</t>
  </si>
  <si>
    <t>LU4 9YA</t>
  </si>
  <si>
    <t>50 50 Westerdale, Luton, Bedfordshire, LU4 9YA</t>
  </si>
  <si>
    <t>966.</t>
  </si>
  <si>
    <t>HOME COUNTIES INVESTMENTS LIMITED</t>
  </si>
  <si>
    <t>01091628</t>
  </si>
  <si>
    <t>967.</t>
  </si>
  <si>
    <t>AVT DESIGNS LIMITED</t>
  </si>
  <si>
    <t>11186499</t>
  </si>
  <si>
    <t>LU7 9EQ</t>
  </si>
  <si>
    <t>4a Vicarage Lane, Ivinghoe, Leighton Buzzard, Bedfordshire, LU7 9EQ</t>
  </si>
  <si>
    <t>968.</t>
  </si>
  <si>
    <t>NIGHT &amp; DAY LOGISTICS LIMITED</t>
  </si>
  <si>
    <t>09921754</t>
  </si>
  <si>
    <t>53100</t>
  </si>
  <si>
    <t>LU5 6LZ</t>
  </si>
  <si>
    <t>51 Park Leys, Harlington, Dunstable, Bedfordshire, LU5 6LZ</t>
  </si>
  <si>
    <t>969.</t>
  </si>
  <si>
    <t>VV TULIAN LTD</t>
  </si>
  <si>
    <t>14093196</t>
  </si>
  <si>
    <t>LU2 0PZ</t>
  </si>
  <si>
    <t>135 Stanford Road, Luton, Bedfordshire, LU2 0PZ</t>
  </si>
  <si>
    <t>970.</t>
  </si>
  <si>
    <t>ST PRINT AND EMBROIDERY LIMITED</t>
  </si>
  <si>
    <t>07832961</t>
  </si>
  <si>
    <t>14120</t>
  </si>
  <si>
    <t>Supply and embellish garments.</t>
  </si>
  <si>
    <t>LU1 2TA</t>
  </si>
  <si>
    <t>Unit 118, Market Hall, The Mall, Arndale Centre, Luton, Bedfordshire, LU1 2TA</t>
  </si>
  <si>
    <t>971.</t>
  </si>
  <si>
    <t>TDW BUILDING SERVICES LIMITED</t>
  </si>
  <si>
    <t>10026705</t>
  </si>
  <si>
    <t>LU5 5JG</t>
  </si>
  <si>
    <t>89 Leaf Road, Houghton Regis, Dunstable, Bedfordshire, LU5 5JG</t>
  </si>
  <si>
    <t>972.</t>
  </si>
  <si>
    <t>JNT COMMERCIAL LIMITED</t>
  </si>
  <si>
    <t>11896246</t>
  </si>
  <si>
    <t>81222</t>
  </si>
  <si>
    <t>LU5 4GD</t>
  </si>
  <si>
    <t>91 Russett Way, Dunstable, Bedfordshire, LU5 4GD</t>
  </si>
  <si>
    <t>973.</t>
  </si>
  <si>
    <t>FRATELLI SPEDITION LTD</t>
  </si>
  <si>
    <t>13556536</t>
  </si>
  <si>
    <t>LU1 3DD</t>
  </si>
  <si>
    <t>Flat 33 Holly Street, Luton, Bedfordshire, LU1 3DD</t>
  </si>
  <si>
    <t>974.</t>
  </si>
  <si>
    <t>LEEMOLL PUBLISHING LIMITED</t>
  </si>
  <si>
    <t>05290629</t>
  </si>
  <si>
    <t>The general publishing and printing.</t>
  </si>
  <si>
    <t>LU7 3HB</t>
  </si>
  <si>
    <t>8 Badgers Brook, Leighton Buzzard, Bedfordshire, LU7 3HB</t>
  </si>
  <si>
    <t>975.</t>
  </si>
  <si>
    <t>SANY CLEANING LIMITED</t>
  </si>
  <si>
    <t>10375795</t>
  </si>
  <si>
    <t>81299</t>
  </si>
  <si>
    <t>LU3 3SF</t>
  </si>
  <si>
    <t>70 Verulam Gardens, Luton, Bedfordshire, LU3 3SF</t>
  </si>
  <si>
    <t>977.</t>
  </si>
  <si>
    <t>ECOMMERCE HEIGHTS LTD</t>
  </si>
  <si>
    <t>13068251</t>
  </si>
  <si>
    <t>MK42 7FT</t>
  </si>
  <si>
    <t>78 Hilton Close, Kempston, Bedford, Bedfordshire, MK42 7FT</t>
  </si>
  <si>
    <t>979.</t>
  </si>
  <si>
    <t>HOGASENGINEERING LTD</t>
  </si>
  <si>
    <t>14450479</t>
  </si>
  <si>
    <t>LU2 9JX</t>
  </si>
  <si>
    <t>5 Nethercott Close, Luton, Bedfordshire, LU2 9JX</t>
  </si>
  <si>
    <t>980.</t>
  </si>
  <si>
    <t>D &amp; L COURIERS SERVICES LTD</t>
  </si>
  <si>
    <t>11517712</t>
  </si>
  <si>
    <t>T/o = income.</t>
  </si>
  <si>
    <t>LU3 2HH</t>
  </si>
  <si>
    <t>37 Dewsbury Road, Luton, Bedfordshire, LU3 2HH</t>
  </si>
  <si>
    <t>983.</t>
  </si>
  <si>
    <t>CAR AND VAN BREAKDOWN RECOVERY LUTON LTD</t>
  </si>
  <si>
    <t>08836257</t>
  </si>
  <si>
    <t>52290</t>
  </si>
  <si>
    <t>The provision of vehicle breakdown recovery and delivery service.</t>
  </si>
  <si>
    <t>LU4 8RT</t>
  </si>
  <si>
    <t>566 Dunstable Road, Luton, Bedfordshire, LU4 8RT</t>
  </si>
  <si>
    <t>984.</t>
  </si>
  <si>
    <t>MAX.K.HEATING LIMITED</t>
  </si>
  <si>
    <t>09758874</t>
  </si>
  <si>
    <t>The provision of gas and electrical safety checks and boiler services.</t>
  </si>
  <si>
    <t>SG15 6AW</t>
  </si>
  <si>
    <t>23 Viney Corner, Arlesey, Bedfordshire, SG15 6AW</t>
  </si>
  <si>
    <t>985.</t>
  </si>
  <si>
    <t>KR SERVICES GROUP LTD</t>
  </si>
  <si>
    <t>13524412</t>
  </si>
  <si>
    <t>MK40 3DA</t>
  </si>
  <si>
    <t>76, Flat 2 Goldington Avenue, Bedford, Bedfordshire, MK40 3DA</t>
  </si>
  <si>
    <t>986.</t>
  </si>
  <si>
    <t>BUILD CLEAN LTD</t>
  </si>
  <si>
    <t>10612812</t>
  </si>
  <si>
    <t>43120</t>
  </si>
  <si>
    <t>987.</t>
  </si>
  <si>
    <t>BEDFORD EDUCATIONAL ASSOCIATION</t>
  </si>
  <si>
    <t>00171179</t>
  </si>
  <si>
    <t>To advance the education of children who are living in or attending schools in Bedfordshire by providing or assisting in the provision of educational facilities and/or by the provision of bursaries and grants for educational purposes. A registered charity, limited by guarantee. T/O = Total incoming resources.</t>
  </si>
  <si>
    <t>MK40 3JY</t>
  </si>
  <si>
    <t>Argent House, 5 Goldington Road, Bedford, Bedfordshire, MK40 3JY</t>
  </si>
  <si>
    <t>988.</t>
  </si>
  <si>
    <t>MJS ELECTRICAL CONTRACTING LTD</t>
  </si>
  <si>
    <t>11069818</t>
  </si>
  <si>
    <t>LU2 8HR</t>
  </si>
  <si>
    <t>11 Rogate Road, Luton, Bedfordshire, LU2 8HR</t>
  </si>
  <si>
    <t>990.</t>
  </si>
  <si>
    <t>PROJECT CITY RISE BUILDERS LIMITED</t>
  </si>
  <si>
    <t>13134063</t>
  </si>
  <si>
    <t>LU6 1PP</t>
  </si>
  <si>
    <t>3 Hambling Place, Dunstable, Bedfordshire, LU6 1PP</t>
  </si>
  <si>
    <t>992.</t>
  </si>
  <si>
    <t>WILDSMITH CONSTRUCTION LIMITED</t>
  </si>
  <si>
    <t>10164708</t>
  </si>
  <si>
    <t>SG17 5DX</t>
  </si>
  <si>
    <t>37 Lucas Way, Shefford, Bedfordshire, SG17 5DX</t>
  </si>
  <si>
    <t>995.</t>
  </si>
  <si>
    <t>HAGEN AUTOMATION LTD</t>
  </si>
  <si>
    <t>09894246</t>
  </si>
  <si>
    <t>20590</t>
  </si>
  <si>
    <t>Marketing and design of industrial robots and associates products.</t>
  </si>
  <si>
    <t>MK44 1PY</t>
  </si>
  <si>
    <t>Greybern House, Templars Way, Sharnbrook, Bedford, Bedfordshire, MK44 1PY</t>
  </si>
  <si>
    <t>996.</t>
  </si>
  <si>
    <t>KITTEN POKER LTD</t>
  </si>
  <si>
    <t>04356571</t>
  </si>
  <si>
    <t>Bookkeeping and design services.</t>
  </si>
  <si>
    <t>SG18 8GT</t>
  </si>
  <si>
    <t>3 Chamberlain Park, Biggleswade, Bedfordshire, SG18 8GT</t>
  </si>
  <si>
    <t>1001.</t>
  </si>
  <si>
    <t>TSQCOACHING LIMITED</t>
  </si>
  <si>
    <t>13790524</t>
  </si>
  <si>
    <t>LU7 3JX</t>
  </si>
  <si>
    <t>31 George Street, Leighton Buzzard, Bedfordshire, LU7 3JX</t>
  </si>
  <si>
    <t>1002.</t>
  </si>
  <si>
    <t>RAF REFURB LTD</t>
  </si>
  <si>
    <t>12680656</t>
  </si>
  <si>
    <t>LU5 5RW</t>
  </si>
  <si>
    <t>52 Chelsea Gardens, Houghton Regis, Dunstable, Bedfordshire, LU5 5RW</t>
  </si>
  <si>
    <t>1004.</t>
  </si>
  <si>
    <t>M2K GROUP LTD</t>
  </si>
  <si>
    <t>12730008</t>
  </si>
  <si>
    <t>46420</t>
  </si>
  <si>
    <t>The provision of delivery and courier services.</t>
  </si>
  <si>
    <t>SG17 5HU</t>
  </si>
  <si>
    <t>72 Newis Crescent, Clifton, Shefford, Bedfordshire, SG17 5HU</t>
  </si>
  <si>
    <t>1005.</t>
  </si>
  <si>
    <t>PROPERTY CARE LONDON LIMITED</t>
  </si>
  <si>
    <t>04895450</t>
  </si>
  <si>
    <t>Property maintenance.</t>
  </si>
  <si>
    <t>LU1 4AQ</t>
  </si>
  <si>
    <t>31 Folly Lane, Caddington, Luton, Bedfordshire, LU1 4AQ</t>
  </si>
  <si>
    <t>1006.</t>
  </si>
  <si>
    <t>5APART LIMITED</t>
  </si>
  <si>
    <t>09488156</t>
  </si>
  <si>
    <t>Suite 1, Connaught House, 15-17 Upper George Street, Luton, Bedfordshire, LU1 2RD</t>
  </si>
  <si>
    <t>1007.</t>
  </si>
  <si>
    <t>VAL HANDYMAN LTD</t>
  </si>
  <si>
    <t>12970480</t>
  </si>
  <si>
    <t>Electrical testing and repair.</t>
  </si>
  <si>
    <t>LU6 1PH</t>
  </si>
  <si>
    <t>45 Benning Avenue, Dunstable, Bedfordshire, LU6 1PH</t>
  </si>
  <si>
    <t>1008.</t>
  </si>
  <si>
    <t>TEQUILA DEVELOPMENTS LIMITED</t>
  </si>
  <si>
    <t>08866957</t>
  </si>
  <si>
    <t>1009.</t>
  </si>
  <si>
    <t>AOLTA COMMUNICATIONS LTD</t>
  </si>
  <si>
    <t>14021766</t>
  </si>
  <si>
    <t>LU6 1AE</t>
  </si>
  <si>
    <t>2A Brewers Hill Road, Dunstable, Bedfordshire, LU6 1AE</t>
  </si>
  <si>
    <t>1010.</t>
  </si>
  <si>
    <t>STEF&amp;L LIMITED</t>
  </si>
  <si>
    <t>10699246</t>
  </si>
  <si>
    <t>MK42 6BP</t>
  </si>
  <si>
    <t>2 Wren Terrace, Wixams, Bedford, Bedfordshire, MK42 6BP</t>
  </si>
  <si>
    <t>1013.</t>
  </si>
  <si>
    <t>BROMFIELD LTD</t>
  </si>
  <si>
    <t>04524522</t>
  </si>
  <si>
    <t>MK42 7TJ</t>
  </si>
  <si>
    <t>3 Cryselco Close, Kempston, Bedford, Bedfordshire, MK42 7TJ</t>
  </si>
  <si>
    <t>1015.</t>
  </si>
  <si>
    <t>JIFFY PRINT LIMITED</t>
  </si>
  <si>
    <t>01018057</t>
  </si>
  <si>
    <t>Commercial graphic design and printing.</t>
  </si>
  <si>
    <t>LU1 3XQ</t>
  </si>
  <si>
    <t>Unit 5, Langley Terrace Industrial Park, Latimer Road, Luton, Bedfordshire, LU1 3XQ</t>
  </si>
  <si>
    <t>1019.</t>
  </si>
  <si>
    <t>TIBI NOVUS LTD</t>
  </si>
  <si>
    <t>13074269</t>
  </si>
  <si>
    <t>LU6 1ET</t>
  </si>
  <si>
    <t>103 Chiltern Road, Dunstable, Bedfordshire, LU6 1ET</t>
  </si>
  <si>
    <t>1026.</t>
  </si>
  <si>
    <t>ZAK BUILDING LTD</t>
  </si>
  <si>
    <t>14576818</t>
  </si>
  <si>
    <t>MK45 1JN</t>
  </si>
  <si>
    <t>31 Dunstable Close, Flitwick, Bedford, Bedfordshire, MK45 1JN</t>
  </si>
  <si>
    <t>1028.</t>
  </si>
  <si>
    <t>DELTA INTERNAL SOLUTIONS LTD</t>
  </si>
  <si>
    <t>11680415</t>
  </si>
  <si>
    <t>Commercial building.</t>
  </si>
  <si>
    <t>LU5 7AF</t>
  </si>
  <si>
    <t>21 Spindle Close, 21 Spindle Close, Dunstable, Bedfordshire, LU5 7AF</t>
  </si>
  <si>
    <t>1029.</t>
  </si>
  <si>
    <t>DAVID CONSTANTIN LTD</t>
  </si>
  <si>
    <t>14538281</t>
  </si>
  <si>
    <t>LU4 9HF</t>
  </si>
  <si>
    <t>24 Sudbury Road, Luton, Bedfordshire, LU4 9HF</t>
  </si>
  <si>
    <t>1030.</t>
  </si>
  <si>
    <t>JT HRCONSULTANCY LIMITED</t>
  </si>
  <si>
    <t>09004469</t>
  </si>
  <si>
    <t>70210</t>
  </si>
  <si>
    <t>The provision of resource service.</t>
  </si>
  <si>
    <t>Capability House, Wrest Park, Silsoe, Bedford, Bedfordshire, MK45 4HR</t>
  </si>
  <si>
    <t>1031.</t>
  </si>
  <si>
    <t>BD PLUMBING &amp; HEATING LTD</t>
  </si>
  <si>
    <t>13942889</t>
  </si>
  <si>
    <t>LU2 0PL</t>
  </si>
  <si>
    <t>49 Somerset Avenue, Luton, Bedfordshire, LU2 0PL</t>
  </si>
  <si>
    <t>1032.</t>
  </si>
  <si>
    <t>T &amp; A PIPEWORK LIMITED</t>
  </si>
  <si>
    <t>10963663</t>
  </si>
  <si>
    <t>Providing building services.</t>
  </si>
  <si>
    <t>LU5 5QF</t>
  </si>
  <si>
    <t>56 Trident Drive, Houghton Regis, Dunstable, Bedfordshire, LU5 5QF</t>
  </si>
  <si>
    <t>1033.</t>
  </si>
  <si>
    <t>CUSTOM WILLS LTD</t>
  </si>
  <si>
    <t>07268063</t>
  </si>
  <si>
    <t>1035.</t>
  </si>
  <si>
    <t>ULTIMATE CONSULTANCY SOLUTIONS LTD</t>
  </si>
  <si>
    <t>12347723</t>
  </si>
  <si>
    <t>LU3 1PA</t>
  </si>
  <si>
    <t>111 Bishopscote Road, Luton, Bedfordshire, LU3 1PA</t>
  </si>
  <si>
    <t>1036.</t>
  </si>
  <si>
    <t>INTERIOR FITTERS LIMITED</t>
  </si>
  <si>
    <t>14349252</t>
  </si>
  <si>
    <t>MK41 7ER</t>
  </si>
  <si>
    <t>37 Clyde Crescent, Bedford, Bedfordshire, MK41 7ER</t>
  </si>
  <si>
    <t>1038.</t>
  </si>
  <si>
    <t>AMADEUS ELECTRICS LTD</t>
  </si>
  <si>
    <t>06457120</t>
  </si>
  <si>
    <t>Specialized construction.</t>
  </si>
  <si>
    <t>LU5 6AJ</t>
  </si>
  <si>
    <t>67 Manor Road, Toddington, Dunstable, Bedfordshire, LU5 6AJ</t>
  </si>
  <si>
    <t>1039.</t>
  </si>
  <si>
    <t>HIR COSMETICS LIMITED</t>
  </si>
  <si>
    <t>14803515</t>
  </si>
  <si>
    <t>46450</t>
  </si>
  <si>
    <t>LU4 9RS</t>
  </si>
  <si>
    <t>189 Waller Avenue, Luton, Bedfordshire, LU4 9RS</t>
  </si>
  <si>
    <t>1040.</t>
  </si>
  <si>
    <t>C&amp;S PROJECTS LTD</t>
  </si>
  <si>
    <t>14941802</t>
  </si>
  <si>
    <t>LU2 7FX</t>
  </si>
  <si>
    <t>2 Preacher Close, Luton, Bedfordshire, LU2 7FX</t>
  </si>
  <si>
    <t>1041.</t>
  </si>
  <si>
    <t>ALBI PLASTERING LIMITED</t>
  </si>
  <si>
    <t>10053302</t>
  </si>
  <si>
    <t>LU2 0LR</t>
  </si>
  <si>
    <t>64 Cowridge Crescent, Luton, Bedfordshire, LU2 0LR</t>
  </si>
  <si>
    <t>1043.</t>
  </si>
  <si>
    <t>MACHY2005 CONSTRUCT LTD</t>
  </si>
  <si>
    <t>14155040</t>
  </si>
  <si>
    <t>LU2 0TG</t>
  </si>
  <si>
    <t>95 Turners Road South, Luton, Bedfordshire, LU2 0TG</t>
  </si>
  <si>
    <t>1044.</t>
  </si>
  <si>
    <t>RAJU EMBROIDERY LTD</t>
  </si>
  <si>
    <t>14462218</t>
  </si>
  <si>
    <t>LU2 0DJ</t>
  </si>
  <si>
    <t>130 High Town Road, Luton, Bedfordshire, LU2 0DJ</t>
  </si>
  <si>
    <t>1045.</t>
  </si>
  <si>
    <t>PIN WISE LTD</t>
  </si>
  <si>
    <t>14099074</t>
  </si>
  <si>
    <t>LU3 3UL</t>
  </si>
  <si>
    <t>12 Repton Close, Luton, Bedfordshire, LU3 3UL</t>
  </si>
  <si>
    <t>1046.</t>
  </si>
  <si>
    <t>DL GARDEN SERVICES LTD</t>
  </si>
  <si>
    <t>11096435</t>
  </si>
  <si>
    <t>MK45 2XD</t>
  </si>
  <si>
    <t>74 Ailesbury Road, Ampthill, Bedford, Bedfordshire, MK45 2XD</t>
  </si>
  <si>
    <t>1047.</t>
  </si>
  <si>
    <t>A &amp; J BEDFORD LTD</t>
  </si>
  <si>
    <t>11505009</t>
  </si>
  <si>
    <t>Floor layer.</t>
  </si>
  <si>
    <t>MK41 8PQ</t>
  </si>
  <si>
    <t>18 Chepstow Gardens, Bedford, Bedfordshire, MK41 8PQ</t>
  </si>
  <si>
    <t>1048.</t>
  </si>
  <si>
    <t>CARLOS WINDOW CLEANING LTD</t>
  </si>
  <si>
    <t>15159583</t>
  </si>
  <si>
    <t>81221</t>
  </si>
  <si>
    <t>Window cleaning services.</t>
  </si>
  <si>
    <t>LU5 4FN</t>
  </si>
  <si>
    <t>90 Tilling Green, Dunstable, Bedfordshire, LU5 4FN</t>
  </si>
  <si>
    <t>1049.</t>
  </si>
  <si>
    <t>VIKING OIL UK LIMITED</t>
  </si>
  <si>
    <t>04028232</t>
  </si>
  <si>
    <t>46719</t>
  </si>
  <si>
    <t>Oil merchanting.</t>
  </si>
  <si>
    <t>SG18 9PD</t>
  </si>
  <si>
    <t>22 Station Road, Langford, Biggleswade, Bedfordshire, SG18 9PD</t>
  </si>
  <si>
    <t>1050.</t>
  </si>
  <si>
    <t>ANDY BALL SERVICES LTD</t>
  </si>
  <si>
    <t>09001492</t>
  </si>
  <si>
    <t>42120</t>
  </si>
  <si>
    <t>Construction of railways and underground.</t>
  </si>
  <si>
    <t>LU4 9BE</t>
  </si>
  <si>
    <t>19 Playford Square, Vincent Road, Luton, Bedfordshire, LU4 9BE</t>
  </si>
  <si>
    <t>1053.</t>
  </si>
  <si>
    <t>MICROMISE AUTO SOLUTIONS LIMITED</t>
  </si>
  <si>
    <t>10422539</t>
  </si>
  <si>
    <t>Maintenance and repair of motor vehicles.</t>
  </si>
  <si>
    <t>LU3 3BH</t>
  </si>
  <si>
    <t>17-18 Sundon Park Parade, Luton, Bedfordshire, LU3 3BH</t>
  </si>
  <si>
    <t>1054.</t>
  </si>
  <si>
    <t>SAIGE INTERIORS LTD</t>
  </si>
  <si>
    <t>11833164</t>
  </si>
  <si>
    <t>31020</t>
  </si>
  <si>
    <t>LU3 2LF</t>
  </si>
  <si>
    <t>16 The Furrows, Luton, Bedfordshire, LU3 2LF</t>
  </si>
  <si>
    <t>1056.</t>
  </si>
  <si>
    <t>OXFORD SPIRES MANAGEMENT CO; LIMITED</t>
  </si>
  <si>
    <t>02481354</t>
  </si>
  <si>
    <t>The provision of Property management services.</t>
  </si>
  <si>
    <t>1057.</t>
  </si>
  <si>
    <t>AVALON BUSINESS CONSULTANCY LIMITED</t>
  </si>
  <si>
    <t>03386534</t>
  </si>
  <si>
    <t>Software consultancy and supply, business and management consultancy.</t>
  </si>
  <si>
    <t>MK43 9RE</t>
  </si>
  <si>
    <t>7 Burgoyne Avenue, Wootton, Bedford, Bedfordshire, MK43 9RE</t>
  </si>
  <si>
    <t>1058.</t>
  </si>
  <si>
    <t>FLORIN DRIVE LTD</t>
  </si>
  <si>
    <t>12531338</t>
  </si>
  <si>
    <t>MK41 8HY</t>
  </si>
  <si>
    <t>16 Barley Way, Bedford, Bedfordshire, MK41 8HY</t>
  </si>
  <si>
    <t>1060.</t>
  </si>
  <si>
    <t>CLA55 LIMITED</t>
  </si>
  <si>
    <t>12089316</t>
  </si>
  <si>
    <t>LU6 1BN</t>
  </si>
  <si>
    <t>89 Suncote Avenue, Dunstable, Bedfordshire, LU6 1BN</t>
  </si>
  <si>
    <t>1061.</t>
  </si>
  <si>
    <t>LONG LANDSCAPES LTD</t>
  </si>
  <si>
    <t>12704286</t>
  </si>
  <si>
    <t>LU29UD</t>
  </si>
  <si>
    <t>34 Hedley Rise, Luton, Bedfordshire, LU29UD</t>
  </si>
  <si>
    <t>1063.</t>
  </si>
  <si>
    <t>TRUST ELECTRICAL INSTALLATION LTD</t>
  </si>
  <si>
    <t>12636842</t>
  </si>
  <si>
    <t>Offering electrical services.</t>
  </si>
  <si>
    <t>LU2 0JH</t>
  </si>
  <si>
    <t>140 Hart Lane, Luton, Bedfordshire, LU2 0JH</t>
  </si>
  <si>
    <t>1065.</t>
  </si>
  <si>
    <t>MLP AVIATION LIMITED</t>
  </si>
  <si>
    <t>09672046</t>
  </si>
  <si>
    <t>Provision of aviation services.</t>
  </si>
  <si>
    <t>LU2 8RU</t>
  </si>
  <si>
    <t>6 Ditton Green, Stopsley, Luton, Bedfordshire, LU2 8RU</t>
  </si>
  <si>
    <t>1066.</t>
  </si>
  <si>
    <t>ARCADIA HORTICULTURAL SERVICES LIMITED</t>
  </si>
  <si>
    <t>11363866</t>
  </si>
  <si>
    <t>MK45 2PT</t>
  </si>
  <si>
    <t>35 Lea Road, Ampthill, Bedford, Bedfordshire, MK45 2PT</t>
  </si>
  <si>
    <t>1068.</t>
  </si>
  <si>
    <t>LOAD UP TRANSPORT LTD</t>
  </si>
  <si>
    <t>13234271</t>
  </si>
  <si>
    <t>LU7 3FS</t>
  </si>
  <si>
    <t>108 Meadow Way, Leighton Buzzard, Bedfordshire, LU7 3FS</t>
  </si>
  <si>
    <t>1069.</t>
  </si>
  <si>
    <t>GA &amp; D TRANS LTD</t>
  </si>
  <si>
    <t>12548632</t>
  </si>
  <si>
    <t>LU3 3SN</t>
  </si>
  <si>
    <t>20 Ventnor Gardens, Luton, Bedfordshire, LU3 3SN</t>
  </si>
  <si>
    <t>1070.</t>
  </si>
  <si>
    <t>FLORIAN BALUTA LTD</t>
  </si>
  <si>
    <t>10619918</t>
  </si>
  <si>
    <t>MK40 1EA</t>
  </si>
  <si>
    <t>Flat 3 71 Ashburnham Road, Bedford, Bedfordshire, MK40 1EA</t>
  </si>
  <si>
    <t>1072.</t>
  </si>
  <si>
    <t>PIPPA'S GARDENS LTD</t>
  </si>
  <si>
    <t>13959933</t>
  </si>
  <si>
    <t>LU7 9JB</t>
  </si>
  <si>
    <t>13 Lords Close, Stanbridge, Leighton Buzzard, Bedfordshire, LU7 9JB</t>
  </si>
  <si>
    <t>1073.</t>
  </si>
  <si>
    <t>FREDERICK LEAN DESIGN LIMITED</t>
  </si>
  <si>
    <t>12982530</t>
  </si>
  <si>
    <t>1076.</t>
  </si>
  <si>
    <t>BYTYCI CONSTRUCTION LTD</t>
  </si>
  <si>
    <t>10560763</t>
  </si>
  <si>
    <t>LU1 3HG</t>
  </si>
  <si>
    <t>113 Park Street, Luton, Bedfordshire, LU1 3HG</t>
  </si>
  <si>
    <t>1077.</t>
  </si>
  <si>
    <t>JAF TRANS LTD</t>
  </si>
  <si>
    <t>13335910</t>
  </si>
  <si>
    <t>LU6 1EP</t>
  </si>
  <si>
    <t>Flat 4, Chalk Court, 11a Chiltern Road, Dunstable, Bedfordshire, LU6 1EP</t>
  </si>
  <si>
    <t>1078.</t>
  </si>
  <si>
    <t>PRUNA HAULAGE LTD</t>
  </si>
  <si>
    <t>10353110</t>
  </si>
  <si>
    <t>MK40 1JX</t>
  </si>
  <si>
    <t>8 The Finches, Ashburnham Road, Bedford, Bedfordshire, MK40 1JX</t>
  </si>
  <si>
    <t>1079.</t>
  </si>
  <si>
    <t>KARINA YCE TRS LIMITED</t>
  </si>
  <si>
    <t>14338612</t>
  </si>
  <si>
    <t>LU4 9AP</t>
  </si>
  <si>
    <t>58 Vincent Road, Luton, Bedfordshire, LU4 9AP</t>
  </si>
  <si>
    <t>1081.</t>
  </si>
  <si>
    <t>IZVORI LTD</t>
  </si>
  <si>
    <t>14395569</t>
  </si>
  <si>
    <t>LU2 0SW</t>
  </si>
  <si>
    <t>28 Eaton Valley Road, Luton, Bedfordshire, LU2 0SW</t>
  </si>
  <si>
    <t>1082.</t>
  </si>
  <si>
    <t>BUDGETOFFICES LIMITED</t>
  </si>
  <si>
    <t>11259641</t>
  </si>
  <si>
    <t>Renting out office spaces.</t>
  </si>
  <si>
    <t>LU1 1DY</t>
  </si>
  <si>
    <t>18-20 Britannic House, Dunstable Road, Luton, Bedfordshire, LU1 1DY</t>
  </si>
  <si>
    <t>1083.</t>
  </si>
  <si>
    <t>WARM PROPERTY SERVICES LTD</t>
  </si>
  <si>
    <t>10684173</t>
  </si>
  <si>
    <t>MK45 2DD</t>
  </si>
  <si>
    <t>70b George Street, Maulden, Bedford, Bedfordshire, MK45 2DD</t>
  </si>
  <si>
    <t>1085.</t>
  </si>
  <si>
    <t>TWO PEAS IN A POD BOUTIQUE LTD</t>
  </si>
  <si>
    <t>14231995</t>
  </si>
  <si>
    <t>47650</t>
  </si>
  <si>
    <t>MK40 4RR</t>
  </si>
  <si>
    <t>12 Downham Close, Great Denham, Bedford, Bedfordshire, MK40 4RR</t>
  </si>
  <si>
    <t>1086.</t>
  </si>
  <si>
    <t>RURAL ROOFING RESTORATION LTD</t>
  </si>
  <si>
    <t>15180088</t>
  </si>
  <si>
    <t>MK43 7FR</t>
  </si>
  <si>
    <t>4 Roman Paddock, Harrold, Bedford, Bedfordshire, MK43 7FR</t>
  </si>
  <si>
    <t>1087.</t>
  </si>
  <si>
    <t>STANECOR LOGISTICS LTD</t>
  </si>
  <si>
    <t>09645501</t>
  </si>
  <si>
    <t>MK42 9JA</t>
  </si>
  <si>
    <t>Unit 4, 82 Ampthill Road, Bedford, Bedfordshire, MK42 9JA</t>
  </si>
  <si>
    <t>1088.</t>
  </si>
  <si>
    <t>MISU&amp;COCO LTD</t>
  </si>
  <si>
    <t>14225217</t>
  </si>
  <si>
    <t>LU6 3SJ</t>
  </si>
  <si>
    <t>197 High Street South, Dunstable, Bedfordshire, LU6 3SJ</t>
  </si>
  <si>
    <t>1089.</t>
  </si>
  <si>
    <t>AEM DRYWALL LTD</t>
  </si>
  <si>
    <t>09379095</t>
  </si>
  <si>
    <t>Cladding/Roofing services.</t>
  </si>
  <si>
    <t>LU2 0PH</t>
  </si>
  <si>
    <t>24 Turners Road South, Luton, Bedfordshire, LU2 0PH</t>
  </si>
  <si>
    <t>1091.</t>
  </si>
  <si>
    <t>MANHATTAN HISTORIC MOTORSPORT LTD</t>
  </si>
  <si>
    <t>13504808</t>
  </si>
  <si>
    <t>SG18 9RZ</t>
  </si>
  <si>
    <t>30 Riverside Gardens, Langford, Biggleswade, Bedfordshire, SG18 9RZ</t>
  </si>
  <si>
    <t>1094.</t>
  </si>
  <si>
    <t>ACASA FOOD LTD</t>
  </si>
  <si>
    <t>10871990</t>
  </si>
  <si>
    <t>Retail sale in non specialised stores with food, beverages or tobacco predominating.</t>
  </si>
  <si>
    <t>76 Dunraven Avenue, Luton, Bedfordshire, LU1 1TP</t>
  </si>
  <si>
    <t>1095.</t>
  </si>
  <si>
    <t>MARKALI MAINTENANCE SERVICES LTD</t>
  </si>
  <si>
    <t>11603690</t>
  </si>
  <si>
    <t>Building services.</t>
  </si>
  <si>
    <t>LU6 2EB</t>
  </si>
  <si>
    <t>7 Northall Close, Eaton Bray, Dunstable, Bedfordshire, LU6 2EB</t>
  </si>
  <si>
    <t>1096.</t>
  </si>
  <si>
    <t>BOBO TRUCK LTD</t>
  </si>
  <si>
    <t>12546816</t>
  </si>
  <si>
    <t>Freight transport by Road.</t>
  </si>
  <si>
    <t>131 Copenhagen Close, Luton, Bedfordshire, LU3 3TG</t>
  </si>
  <si>
    <t>1098.</t>
  </si>
  <si>
    <t>DAVID SPEDITION LIMITED</t>
  </si>
  <si>
    <t>11378403</t>
  </si>
  <si>
    <t>LU5 5RP</t>
  </si>
  <si>
    <t>33 Fenwick Road, Houghton Regis, Dunstable, Bedfordshire, LU5 5RP</t>
  </si>
  <si>
    <t>1099.</t>
  </si>
  <si>
    <t>SIBSLABS LTD</t>
  </si>
  <si>
    <t>11836393</t>
  </si>
  <si>
    <t>23610</t>
  </si>
  <si>
    <t>Manufacture of concrete products for construction purposes and landscape service.</t>
  </si>
  <si>
    <t>LU6 1NL</t>
  </si>
  <si>
    <t>3 Park Street, Dunstable, Bedfordshire, LU6 1NL</t>
  </si>
  <si>
    <t>1100.</t>
  </si>
  <si>
    <t>CRYSSDRIVING SERVICES LTD</t>
  </si>
  <si>
    <t>13524582</t>
  </si>
  <si>
    <t>1101.</t>
  </si>
  <si>
    <t>DORU DRIVE LTD</t>
  </si>
  <si>
    <t>11780253</t>
  </si>
  <si>
    <t>1102.</t>
  </si>
  <si>
    <t>HEGSONS DESIGN CONSULTANCY (UK) LIMITED</t>
  </si>
  <si>
    <t>06845621</t>
  </si>
  <si>
    <t>MK40 3HD</t>
  </si>
  <si>
    <t>Bedford I-Kan 38 Mill Street, Bedford, Bedfordshire, MK40 3HD</t>
  </si>
  <si>
    <t>1103.</t>
  </si>
  <si>
    <t>CPA SUSTAIN LIMITED</t>
  </si>
  <si>
    <t>06988769</t>
  </si>
  <si>
    <t>73120</t>
  </si>
  <si>
    <t>MK45 3QB</t>
  </si>
  <si>
    <t>53a Northwood End Road, Haynes, Bedford, Bedfordshire, MK45 3QB</t>
  </si>
  <si>
    <t>1104.</t>
  </si>
  <si>
    <t>BRILLIANT CONTRACTOR LTD</t>
  </si>
  <si>
    <t>09192528</t>
  </si>
  <si>
    <t>The provision of construction activities.</t>
  </si>
  <si>
    <t>LU2 0HY</t>
  </si>
  <si>
    <t>59 Hartley Road, Luton, Bedfordshire, LU2 0HY</t>
  </si>
  <si>
    <t>1106.</t>
  </si>
  <si>
    <t>ABRAHAMS (PROPERTY &amp; CIVIL ENGINEERING CONSULTANTS) LIMITED</t>
  </si>
  <si>
    <t>09691281</t>
  </si>
  <si>
    <t>LU2 0PS</t>
  </si>
  <si>
    <t>18 Bloomfield Avenue, Luton, Bedfordshire, LU2 0PS</t>
  </si>
  <si>
    <t>1107.</t>
  </si>
  <si>
    <t>MOTEGMA LTD</t>
  </si>
  <si>
    <t>13960789</t>
  </si>
  <si>
    <t>LU4 9GL</t>
  </si>
  <si>
    <t>48 Morgan Close, Luton, Bedfordshire, LU4 9GL</t>
  </si>
  <si>
    <t>1110.</t>
  </si>
  <si>
    <t>LAW MAXIMUM LTD</t>
  </si>
  <si>
    <t>13284784</t>
  </si>
  <si>
    <t>24 Wren Terrace, Wixams, Bedford, Bedfordshire, MK42 6BP</t>
  </si>
  <si>
    <t>1112.</t>
  </si>
  <si>
    <t>L G I SERVICES LIMITED</t>
  </si>
  <si>
    <t>09624478</t>
  </si>
  <si>
    <t>LU1 3UD</t>
  </si>
  <si>
    <t>40 South Road, Luton, Bedfordshire, LU1 3UD</t>
  </si>
  <si>
    <t>1113.</t>
  </si>
  <si>
    <t>LANNI'S TAXIS LTD</t>
  </si>
  <si>
    <t>12422761</t>
  </si>
  <si>
    <t>49320</t>
  </si>
  <si>
    <t>MK42 8BH</t>
  </si>
  <si>
    <t>164 Bedford Road, Kempston, Bedford, Bedfordshire, MK42 8BH</t>
  </si>
  <si>
    <t>1115.</t>
  </si>
  <si>
    <t>THE SWEET POTATO CONSULTANCY LTD</t>
  </si>
  <si>
    <t>10821419</t>
  </si>
  <si>
    <t>SG18 9BJ</t>
  </si>
  <si>
    <t>195 Biggleswade Road, Upper Caldecote, Biggleswade, Bedfordshire, SG18 9BJ</t>
  </si>
  <si>
    <t>1117.</t>
  </si>
  <si>
    <t>BENE SERVICES LIMITED</t>
  </si>
  <si>
    <t>11981907</t>
  </si>
  <si>
    <t>1118.</t>
  </si>
  <si>
    <t>PERFICIENT CONSULTING LTD</t>
  </si>
  <si>
    <t>14270596</t>
  </si>
  <si>
    <t>MK41 9BN</t>
  </si>
  <si>
    <t>43 Queens Crescent, Bedford, Bedfordshire, MK41 9BN</t>
  </si>
  <si>
    <t>1122.</t>
  </si>
  <si>
    <t>ALFA TRANSPORT LTD</t>
  </si>
  <si>
    <t>12346881</t>
  </si>
  <si>
    <t>MK42 7EX</t>
  </si>
  <si>
    <t>9 Huntingdon Road, Kempston, Bedford, Bedfordshire, MK42 7EX</t>
  </si>
  <si>
    <t>1123.</t>
  </si>
  <si>
    <t>AEX VIV LIMITED</t>
  </si>
  <si>
    <t>11795372</t>
  </si>
  <si>
    <t>64 College Road, Bedford, Bedfordshire, MK42 9PL</t>
  </si>
  <si>
    <t>1125.</t>
  </si>
  <si>
    <t>THREE COUNTIES LANDSCAPES LTD</t>
  </si>
  <si>
    <t>11548418</t>
  </si>
  <si>
    <t>Landscaping.</t>
  </si>
  <si>
    <t>MK42 8LY</t>
  </si>
  <si>
    <t>7 Eastdale Close, Kempston, Bedford, Bedfordshire, MK42 8LY</t>
  </si>
  <si>
    <t>1127.</t>
  </si>
  <si>
    <t>SK FINANCE CONSULTANTS LTD</t>
  </si>
  <si>
    <t>13643457</t>
  </si>
  <si>
    <t>LU2 7EU</t>
  </si>
  <si>
    <t>20 Bushmead Road, Luton, Bedfordshire, LU2 7EU</t>
  </si>
  <si>
    <t>1128.</t>
  </si>
  <si>
    <t>B&amp;S PAINTING &amp; DECORATING LTD</t>
  </si>
  <si>
    <t>12103924</t>
  </si>
  <si>
    <t>MK40 4NT</t>
  </si>
  <si>
    <t>35 St. Pauls Road, Bedford, Bedfordshire, MK40 4NT</t>
  </si>
  <si>
    <t>1130.</t>
  </si>
  <si>
    <t>AERIAL DRONE SERVICES LTD</t>
  </si>
  <si>
    <t>11896939</t>
  </si>
  <si>
    <t>74202</t>
  </si>
  <si>
    <t>1131.</t>
  </si>
  <si>
    <t>JARDAN PENSION &amp; REWARD SERVICES LIMITED</t>
  </si>
  <si>
    <t>10395773</t>
  </si>
  <si>
    <t>78300</t>
  </si>
  <si>
    <t>MK45 1EB</t>
  </si>
  <si>
    <t>44A Chapel Road, Flitwick, Bedford, Bedfordshire, MK45 1EB</t>
  </si>
  <si>
    <t>1132.</t>
  </si>
  <si>
    <t>RAD POINT LTD</t>
  </si>
  <si>
    <t>11435965</t>
  </si>
  <si>
    <t>33170</t>
  </si>
  <si>
    <t>Repair and maintenance of other transport equipment</t>
  </si>
  <si>
    <t>LU3 3XU</t>
  </si>
  <si>
    <t>7 Snowford Close, Luton, Bedfordshire, LU3 3XU</t>
  </si>
  <si>
    <t>1133.</t>
  </si>
  <si>
    <t>DREAMWELD LTD</t>
  </si>
  <si>
    <t>13192799</t>
  </si>
  <si>
    <t>MK43 8RW</t>
  </si>
  <si>
    <t>Box End Cottage, Box End Road, Kempston, Bedford, Bedfordshire, MK43 8RW</t>
  </si>
  <si>
    <t>1134.</t>
  </si>
  <si>
    <t>L MORNINGSTAR LTD</t>
  </si>
  <si>
    <t>11650765</t>
  </si>
  <si>
    <t>Mechanical services.</t>
  </si>
  <si>
    <t>LU3 4DX</t>
  </si>
  <si>
    <t>34 Dexter Close, Luton, Bedfordshire, LU3 4DX</t>
  </si>
  <si>
    <t>1135.</t>
  </si>
  <si>
    <t>DAX EDEN AND THE SEVEN LTD</t>
  </si>
  <si>
    <t>14805168</t>
  </si>
  <si>
    <t>13921</t>
  </si>
  <si>
    <t>SG19 1RB</t>
  </si>
  <si>
    <t>Unit C6 Middlefield Ind.Est, Gosforth Close, Sandy, Bedfordshire, SG19 1RB</t>
  </si>
  <si>
    <t>1136.</t>
  </si>
  <si>
    <t>STARMAR LTD</t>
  </si>
  <si>
    <t>12555065</t>
  </si>
  <si>
    <t>MK40 4ET</t>
  </si>
  <si>
    <t>3a Winifred Road, Bedford, Bedfordshire, MK40 4ET</t>
  </si>
  <si>
    <t>1138.</t>
  </si>
  <si>
    <t>GEROX TRANS LTD</t>
  </si>
  <si>
    <t>13748975</t>
  </si>
  <si>
    <t>Freight Transport by road.</t>
  </si>
  <si>
    <t>LU4 8FR</t>
  </si>
  <si>
    <t>Flat27 Trilby Court, Bongrace Walk, Luton, Bedfordshire, LU4 8FR</t>
  </si>
  <si>
    <t>1139.</t>
  </si>
  <si>
    <t>PRODEC QUALITY PAINTING &amp; DECORATING LTD</t>
  </si>
  <si>
    <t>14151541</t>
  </si>
  <si>
    <t>LU7 3HZ</t>
  </si>
  <si>
    <t>3 Adams Bottom, Leighton Buzzard, Bedfordshire, LU7 3HZ</t>
  </si>
  <si>
    <t>1140.</t>
  </si>
  <si>
    <t>HARTINKARES LIMITED</t>
  </si>
  <si>
    <t>08863119</t>
  </si>
  <si>
    <t>46190</t>
  </si>
  <si>
    <t>LU2 7TY</t>
  </si>
  <si>
    <t>27 Lynwood Avenue, Luton, Bedfordshire, LU2 7TY</t>
  </si>
  <si>
    <t>1144.</t>
  </si>
  <si>
    <t>MATTY DELIVERY LTD</t>
  </si>
  <si>
    <t>14137696</t>
  </si>
  <si>
    <t>Flat 33 Holly Street, The Academy, Luton, Bedfordshire, LU1 3DD</t>
  </si>
  <si>
    <t>1145.</t>
  </si>
  <si>
    <t>C&amp;C TRANS LTD</t>
  </si>
  <si>
    <t>12196232</t>
  </si>
  <si>
    <t>LU3 1NP</t>
  </si>
  <si>
    <t>16 Denbigh Road, Luton, Bedfordshire, LU3 1NP</t>
  </si>
  <si>
    <t>1148.</t>
  </si>
  <si>
    <t>CTC TRANS LTD</t>
  </si>
  <si>
    <t>14454536</t>
  </si>
  <si>
    <t>SG19 2UP</t>
  </si>
  <si>
    <t>10 Partridge Piece, Sandy, Bedfordshire, SG19 2UP</t>
  </si>
  <si>
    <t>1149.</t>
  </si>
  <si>
    <t>SOLO ECOLOGY LTD</t>
  </si>
  <si>
    <t>13283257</t>
  </si>
  <si>
    <t>LU3 1NQ</t>
  </si>
  <si>
    <t>30 Graham Gardens, Luton, Bedfordshire, LU3 1NQ</t>
  </si>
  <si>
    <t>1153.</t>
  </si>
  <si>
    <t>BRIDGE2LIST LTD</t>
  </si>
  <si>
    <t>12816495</t>
  </si>
  <si>
    <t>46150</t>
  </si>
  <si>
    <t>LU4 0HS</t>
  </si>
  <si>
    <t>86 Shakespeare Road, Luton, Bedfordshire, LU4 0HS</t>
  </si>
  <si>
    <t>1154.</t>
  </si>
  <si>
    <t>FLORENTIN CRACIUN LIMITED</t>
  </si>
  <si>
    <t>10357083</t>
  </si>
  <si>
    <t>15 Trident Drive, Houghton Regis, Dunstable, Bedfordshire, LU5 5QF</t>
  </si>
  <si>
    <t>1155.</t>
  </si>
  <si>
    <t>TRANSPORT ASSOCIATES LIMITED</t>
  </si>
  <si>
    <t>06292128</t>
  </si>
  <si>
    <t>Supply of services.</t>
  </si>
  <si>
    <t>9 Rogate Road, Luton, Bedfordshire, LU2 8HR</t>
  </si>
  <si>
    <t>1158.</t>
  </si>
  <si>
    <t>SHERMAN &amp; CO FINANCIAL SERVICES LTD</t>
  </si>
  <si>
    <t>13972247</t>
  </si>
  <si>
    <t>MK41 0FF</t>
  </si>
  <si>
    <t>19 Markham Rise, Bedford, Bedfordshire, MK41 0FF</t>
  </si>
  <si>
    <t>1160.</t>
  </si>
  <si>
    <t>GABSERV LTD</t>
  </si>
  <si>
    <t>10195040</t>
  </si>
  <si>
    <t>LU4 0HH</t>
  </si>
  <si>
    <t>872 Dunstable Road, Luton, Bedfordshire, LU4 0HH</t>
  </si>
  <si>
    <t>1163.</t>
  </si>
  <si>
    <t>TTS2 LIMITED</t>
  </si>
  <si>
    <t>10729689</t>
  </si>
  <si>
    <t>45320</t>
  </si>
  <si>
    <t>Aftermarket car products and services.</t>
  </si>
  <si>
    <t>LU1 3XA</t>
  </si>
  <si>
    <t>Unit 6, Flowers Industrial Estate, Latimer Road, Luton, Bedfordshire, LU1 3XA</t>
  </si>
  <si>
    <t>1164.</t>
  </si>
  <si>
    <t>KAMSON CONSULTING LTD</t>
  </si>
  <si>
    <t>11386028</t>
  </si>
  <si>
    <t>70221</t>
  </si>
  <si>
    <t>LU3 2RE</t>
  </si>
  <si>
    <t>1A Flat 2 Empress Court, Empress Road, Luton, Bedfordshire, LU3 2RE</t>
  </si>
  <si>
    <t>1165.</t>
  </si>
  <si>
    <t>EXCEL BOOKKEEPING LIMITED</t>
  </si>
  <si>
    <t>09933024</t>
  </si>
  <si>
    <t>SG16 6LJ</t>
  </si>
  <si>
    <t>Unit 8 Stondon Manor Farm, Upper Stondon, Henlow, Bedfordshire, SG16 6LJ</t>
  </si>
  <si>
    <t>1166.</t>
  </si>
  <si>
    <t>PASSENGER ASSIST LTD</t>
  </si>
  <si>
    <t>09930570</t>
  </si>
  <si>
    <t>LU4 9QD</t>
  </si>
  <si>
    <t>334 Oakley Road, Luton, Bedfordshire, LU4 9QD</t>
  </si>
  <si>
    <t>1169.</t>
  </si>
  <si>
    <t>ACTIVE SPORTS COACHING LTD</t>
  </si>
  <si>
    <t>10678322</t>
  </si>
  <si>
    <t>SG18 0NW</t>
  </si>
  <si>
    <t>78 Stratton Way Biggleswade, 78 Stratton Way Biggleswade, Biggleswade, Bedfordshire, SG18 0NW</t>
  </si>
  <si>
    <t>1170.</t>
  </si>
  <si>
    <t>CONSTANTINLUKTRANS LIMITED</t>
  </si>
  <si>
    <t>12093212</t>
  </si>
  <si>
    <t>Hgv driver.</t>
  </si>
  <si>
    <t>LU1 1JN</t>
  </si>
  <si>
    <t>69 Ashburnham Road, Flat 5, Luton, Bedfordshire, LU1 1JN</t>
  </si>
  <si>
    <t>1171.</t>
  </si>
  <si>
    <t>APEX COMMERCIAL CONSULTANTS LIMITED</t>
  </si>
  <si>
    <t>11456986</t>
  </si>
  <si>
    <t>MK42 0AF</t>
  </si>
  <si>
    <t>40 Duckmill Crescent, Duckmill Lane, Bedford, Bedfordshire, MK42 0AF</t>
  </si>
  <si>
    <t>1172.</t>
  </si>
  <si>
    <t>AV INTERIORS LTD</t>
  </si>
  <si>
    <t>14380037</t>
  </si>
  <si>
    <t>MK42 7NA</t>
  </si>
  <si>
    <t>66 Lovat Walk, Kempston, Bedford, Bedfordshire, MK42 7NA</t>
  </si>
  <si>
    <t>1175.</t>
  </si>
  <si>
    <t>PROGEX LTD</t>
  </si>
  <si>
    <t>07056024</t>
  </si>
  <si>
    <t>MK41 6FS</t>
  </si>
  <si>
    <t>11 Woodlands, Clapham Park, Clapham, Bedford, Bedfordshire, MK41 6FS</t>
  </si>
  <si>
    <t>1177.</t>
  </si>
  <si>
    <t>ONNY COURIERS LTD</t>
  </si>
  <si>
    <t>13487768</t>
  </si>
  <si>
    <t>Flat 6 21 Cardiff Road, Luton, Bedfordshire, LU1 1PP</t>
  </si>
  <si>
    <t>1178.</t>
  </si>
  <si>
    <t>LIVIU CALU LIMITED</t>
  </si>
  <si>
    <t>10357126</t>
  </si>
  <si>
    <t>1179.</t>
  </si>
  <si>
    <t>M.S.ENGR LIMITED</t>
  </si>
  <si>
    <t>15391239</t>
  </si>
  <si>
    <t>Engineering activities.</t>
  </si>
  <si>
    <t>SG18 8RE</t>
  </si>
  <si>
    <t>19 Britten Place, Sullivan Court, Biggleswade, Bedfordshire, SG18 8RE</t>
  </si>
  <si>
    <t>1182.</t>
  </si>
  <si>
    <t>PISLARIU &amp; SONS LTD</t>
  </si>
  <si>
    <t>10395367</t>
  </si>
  <si>
    <t>LU2 8BE</t>
  </si>
  <si>
    <t>31 Chesford Road, Luton, Bedfordshire, LU2 8BE</t>
  </si>
  <si>
    <t>1184.</t>
  </si>
  <si>
    <t>CALM LOGISTICS LTD</t>
  </si>
  <si>
    <t>15265790</t>
  </si>
  <si>
    <t>SG15 6SN</t>
  </si>
  <si>
    <t>128b High Street, Arlesey, Bedfordshire, SG15 6SN</t>
  </si>
  <si>
    <t>1185.</t>
  </si>
  <si>
    <t>DENEDY LTD</t>
  </si>
  <si>
    <t>10876044</t>
  </si>
  <si>
    <t>MK40 4RE</t>
  </si>
  <si>
    <t>92 Queensbury Close, Bedford, Bedfordshire, MK40 4RE</t>
  </si>
  <si>
    <t>1186.</t>
  </si>
  <si>
    <t>HECTOR ENTERPRISES LTD</t>
  </si>
  <si>
    <t>10604601</t>
  </si>
  <si>
    <t>MK43 7NA</t>
  </si>
  <si>
    <t>Farm Cottage, Felmersham Road, Carlton, Bedford, Bedfordshire, MK43 7NA</t>
  </si>
  <si>
    <t>1187.</t>
  </si>
  <si>
    <t>PULSE ENVELOPES LIMITED</t>
  </si>
  <si>
    <t>08192400</t>
  </si>
  <si>
    <t>LU6 1BH</t>
  </si>
  <si>
    <t>Unit 3, Frenchs Avenue, Dunstable, Bedfordshire, LU6 1BH</t>
  </si>
  <si>
    <t>1189.</t>
  </si>
  <si>
    <t>JOHNS HAULAGE LTD</t>
  </si>
  <si>
    <t>11877956</t>
  </si>
  <si>
    <t>MK40 4GS</t>
  </si>
  <si>
    <t>44 Stedeham Road, Great Denham, Bedford, Bedfordshire, MK40 4GS</t>
  </si>
  <si>
    <t>1190.</t>
  </si>
  <si>
    <t>CARTY SERVICES LTD</t>
  </si>
  <si>
    <t>09718808</t>
  </si>
  <si>
    <t>1193.</t>
  </si>
  <si>
    <t>GG MAINTENANCE SERVICES LTD</t>
  </si>
  <si>
    <t>13121834</t>
  </si>
  <si>
    <t>MK41 9AS</t>
  </si>
  <si>
    <t>22 Pennine Road, Bedford, Bedfordshire, MK41 9AS</t>
  </si>
  <si>
    <t>1195.</t>
  </si>
  <si>
    <t>ANDREI MKY LTD</t>
  </si>
  <si>
    <t>15202463</t>
  </si>
  <si>
    <t>LU4 9XG</t>
  </si>
  <si>
    <t>91 Coverdale, Luton, Bedfordshire, LU4 9XG</t>
  </si>
  <si>
    <t>1196.</t>
  </si>
  <si>
    <t>GROFERS LTD</t>
  </si>
  <si>
    <t>14612747</t>
  </si>
  <si>
    <t>LU3 2PU</t>
  </si>
  <si>
    <t>176 Westmorland Avenue, Luton, Bedfordshire, LU3 2PU</t>
  </si>
  <si>
    <t>1197.</t>
  </si>
  <si>
    <t>MVG 92 LIMITED</t>
  </si>
  <si>
    <t>14162294</t>
  </si>
  <si>
    <t>LU6 1GL</t>
  </si>
  <si>
    <t>165 High Street North, Dunstable, Bedfordshire, LU6 1GL</t>
  </si>
  <si>
    <t>1198.</t>
  </si>
  <si>
    <t>MRF ART&amp;DESIGN LIMITED</t>
  </si>
  <si>
    <t>14382249</t>
  </si>
  <si>
    <t>Construction of commercial buildings.</t>
  </si>
  <si>
    <t>LU1 1RE</t>
  </si>
  <si>
    <t>48a Buxton Road, Luton, Bedfordshire, LU1 1RE</t>
  </si>
  <si>
    <t>1199.</t>
  </si>
  <si>
    <t>FINANCE APPROVED LTD</t>
  </si>
  <si>
    <t>10599817</t>
  </si>
  <si>
    <t>15-17 Upper George Street, Luton, Bedfordshire, LU1 2RD</t>
  </si>
  <si>
    <t>1200.</t>
  </si>
  <si>
    <t>MOTAFLORIN LIMITED</t>
  </si>
  <si>
    <t>13378073</t>
  </si>
  <si>
    <t>MK42 0EU</t>
  </si>
  <si>
    <t>71a Fenlake Road, Bedford, Bedfordshire, MK42 0EU</t>
  </si>
  <si>
    <t>1201.</t>
  </si>
  <si>
    <t>VMDTRANS LTD</t>
  </si>
  <si>
    <t>14482978</t>
  </si>
  <si>
    <t>LU6 3HD</t>
  </si>
  <si>
    <t>Flat 2 62-68 High Street South, Dunstable, Bedfordshire, LU6 3HD</t>
  </si>
  <si>
    <t>1203.</t>
  </si>
  <si>
    <t>MMV BUBU LIMITED</t>
  </si>
  <si>
    <t>10214369</t>
  </si>
  <si>
    <t>SG18 8BA</t>
  </si>
  <si>
    <t>5a St. Andrews Street, Biggleswade, Bedfordshire, SG18 8BA</t>
  </si>
  <si>
    <t>1204.</t>
  </si>
  <si>
    <t>FLORIN AGA LIMITED</t>
  </si>
  <si>
    <t>12436567</t>
  </si>
  <si>
    <t>SG18 0HJ</t>
  </si>
  <si>
    <t>53 Drove Road, Biggleswade, Bedfordshire, SG18 0HJ</t>
  </si>
  <si>
    <t>1205.</t>
  </si>
  <si>
    <t>AGHERO SERVICES LIMITED</t>
  </si>
  <si>
    <t>11295109</t>
  </si>
  <si>
    <t>MK42 0NX</t>
  </si>
  <si>
    <t>113 London Road, Bedford, Bedfordshire, MK42 0NX</t>
  </si>
  <si>
    <t>1206.</t>
  </si>
  <si>
    <t>BUSINESS SENSE HR LTD.</t>
  </si>
  <si>
    <t>10336165</t>
  </si>
  <si>
    <t>MK43 0EG</t>
  </si>
  <si>
    <t>44 44 Gold Furlong, Marston Moretaine, Bedford, Bedfordshire, MK43 0EG</t>
  </si>
  <si>
    <t>1207.</t>
  </si>
  <si>
    <t>DUTA SERVICES LIMITED</t>
  </si>
  <si>
    <t>13003325</t>
  </si>
  <si>
    <t>1208.</t>
  </si>
  <si>
    <t>DAVYD TRANSPORT LIMITED</t>
  </si>
  <si>
    <t>10623760</t>
  </si>
  <si>
    <t>1210.</t>
  </si>
  <si>
    <t>CHAKS PRIVATE LIMITED</t>
  </si>
  <si>
    <t>09556043</t>
  </si>
  <si>
    <t>Nursing agency.</t>
  </si>
  <si>
    <t>LU7 3XS</t>
  </si>
  <si>
    <t>225 Meadow Way, Leighton Buzzard, Bedfordshire, LU7 3XS</t>
  </si>
  <si>
    <t>1213.</t>
  </si>
  <si>
    <t>SAF DISTRIBUTION LIMITED</t>
  </si>
  <si>
    <t>13848242</t>
  </si>
  <si>
    <t>MK40 3EJ</t>
  </si>
  <si>
    <t>12 Abrahams Close, Bedford, Bedfordshire, MK40 3EJ</t>
  </si>
  <si>
    <t>1214.</t>
  </si>
  <si>
    <t>V ROSE ASSOCIATES LIMITED</t>
  </si>
  <si>
    <t>10567170</t>
  </si>
  <si>
    <t>68201</t>
  </si>
  <si>
    <t>Renting and operating of Housing Association real estate</t>
  </si>
  <si>
    <t>LU3 2PJ</t>
  </si>
  <si>
    <t>63 Limbury Road, Luton, Bedfordshire, LU3 2PJ</t>
  </si>
  <si>
    <t>1215.</t>
  </si>
  <si>
    <t>AMRRA LTD</t>
  </si>
  <si>
    <t>13991433</t>
  </si>
  <si>
    <t>LU2 7RW</t>
  </si>
  <si>
    <t>118b Talbot Road, Luton, Bedfordshire, LU2 7RW</t>
  </si>
  <si>
    <t>1219.</t>
  </si>
  <si>
    <t>R S HEAPS LTD</t>
  </si>
  <si>
    <t>08701609</t>
  </si>
  <si>
    <t>SG18 9QX</t>
  </si>
  <si>
    <t>8 The Fields, Langford, Biggleswade, Bedfordshire, SG18 9QX</t>
  </si>
  <si>
    <t>1220.</t>
  </si>
  <si>
    <t>WINDMILL LAKES LTD</t>
  </si>
  <si>
    <t>04832655</t>
  </si>
  <si>
    <t>Recreational activities nec.</t>
  </si>
  <si>
    <t>SG18 8NT</t>
  </si>
  <si>
    <t>8 Kitelands Road, Biggleswade, Bedfordshire, SG18 8NT</t>
  </si>
  <si>
    <t>1221.</t>
  </si>
  <si>
    <t>JLJ HOMES LIMITED</t>
  </si>
  <si>
    <t>07025456</t>
  </si>
  <si>
    <t>MK43 7DL</t>
  </si>
  <si>
    <t>4 Priory Close, Harrold, Bedford, Bedfordshire, MK43 7DL</t>
  </si>
  <si>
    <t>1222.</t>
  </si>
  <si>
    <t>BOANCA LTD</t>
  </si>
  <si>
    <t>13336260</t>
  </si>
  <si>
    <t>LU2 9HQ</t>
  </si>
  <si>
    <t>98 Hollybush Road, Luton, Bedfordshire, LU2 9HQ</t>
  </si>
  <si>
    <t>1223.</t>
  </si>
  <si>
    <t>A Y MAINTENANCE LTD</t>
  </si>
  <si>
    <t>13300299</t>
  </si>
  <si>
    <t>LU3 3ES</t>
  </si>
  <si>
    <t>104 Third Ave, Luton, Bedfordshire, LU3 3ES</t>
  </si>
  <si>
    <t>1224.</t>
  </si>
  <si>
    <t>A&amp;B CLEANING SERVICES P LTD</t>
  </si>
  <si>
    <t>12439313</t>
  </si>
  <si>
    <t>General cleaning of buildings.</t>
  </si>
  <si>
    <t>MK42 8DS</t>
  </si>
  <si>
    <t>5, Margetts Road Margetts Road, Kempston, Bedford, Bedfordshire, MK42 8DS</t>
  </si>
  <si>
    <t>1225.</t>
  </si>
  <si>
    <t>Y Y P PROPERTIES LIMITED</t>
  </si>
  <si>
    <t>10127210</t>
  </si>
  <si>
    <t>Property management.</t>
  </si>
  <si>
    <t>LU4 8RB</t>
  </si>
  <si>
    <t>22 Halfway Avenue, Luton, Bedfordshire, LU4 8RB</t>
  </si>
  <si>
    <t>1226.</t>
  </si>
  <si>
    <t>EVERGREEN SKY LIMITED</t>
  </si>
  <si>
    <t>14640589</t>
  </si>
  <si>
    <t>LU7 0EW</t>
  </si>
  <si>
    <t>30 B 30 B High Street North, Stewkley, Leighton Buzzard, Bedfordshire, LU7 0EW</t>
  </si>
  <si>
    <t>1228.</t>
  </si>
  <si>
    <t>XHANAJ'S LTD</t>
  </si>
  <si>
    <t>13237278</t>
  </si>
  <si>
    <t>MK42 9PT</t>
  </si>
  <si>
    <t>27 Churchville Road, Bedford, Bedfordshire, MK42 9PT</t>
  </si>
  <si>
    <t>1229.</t>
  </si>
  <si>
    <t>MCA COURIER LTD</t>
  </si>
  <si>
    <t>14310276</t>
  </si>
  <si>
    <t>95 Albert Road, Luton, Bedfordshire, LU1 3PT</t>
  </si>
  <si>
    <t>1230.</t>
  </si>
  <si>
    <t>J C &amp; ASSOCIATES LTD</t>
  </si>
  <si>
    <t>09654669</t>
  </si>
  <si>
    <t>Risk management.</t>
  </si>
  <si>
    <t>SG19 3AF</t>
  </si>
  <si>
    <t>26-28 Church Street, Great Gransden, Sandy, Bedfordshire, SG19 3AF</t>
  </si>
  <si>
    <t>1231.</t>
  </si>
  <si>
    <t>PRO BUILDING SERVICES LTD</t>
  </si>
  <si>
    <t>11237800</t>
  </si>
  <si>
    <t>MK41 0BB</t>
  </si>
  <si>
    <t>16 Charnwood Avenue, Bedford, Bedfordshire, MK41 0BB</t>
  </si>
  <si>
    <t>1232.</t>
  </si>
  <si>
    <t>BOGATU TRANS LIMITED</t>
  </si>
  <si>
    <t>13009436</t>
  </si>
  <si>
    <t>MK42 7RY</t>
  </si>
  <si>
    <t>14 Magnolia Close, Kempston, Bedford, Bedfordshire, MK42 7RY</t>
  </si>
  <si>
    <t>1233.</t>
  </si>
  <si>
    <t>ANDI BK SERVICES LIMITED</t>
  </si>
  <si>
    <t>06423934</t>
  </si>
  <si>
    <t>Bookkeeping services and business consultancy to various small scales enterprises and individuals.</t>
  </si>
  <si>
    <t>LU1 3XB</t>
  </si>
  <si>
    <t>28 Somersby Close, Luton, Bedfordshire, LU1 3XB</t>
  </si>
  <si>
    <t>1234.</t>
  </si>
  <si>
    <t>FAVEO SOLUTIONS LTD</t>
  </si>
  <si>
    <t>08332738</t>
  </si>
  <si>
    <t>MK41 8DN</t>
  </si>
  <si>
    <t>164a Kimbolton Road, Bedford, Bedfordshire, MK41 8DN</t>
  </si>
  <si>
    <t>1235.</t>
  </si>
  <si>
    <t>SOFIA INCORPORATED LTD</t>
  </si>
  <si>
    <t>13878084</t>
  </si>
  <si>
    <t>Connaught House 15-17, Upper George Street, Luton, Bedfordshire, LU1 2RD</t>
  </si>
  <si>
    <t>1237.</t>
  </si>
  <si>
    <t>STF LOGISTICS LIMITED</t>
  </si>
  <si>
    <t>13637850</t>
  </si>
  <si>
    <t>LU1 5QU</t>
  </si>
  <si>
    <t>72 Whipperley Ring, Luton, Bedfordshire, LU1 5QU</t>
  </si>
  <si>
    <t>1238.</t>
  </si>
  <si>
    <t>MAVARY LTD</t>
  </si>
  <si>
    <t>10713986</t>
  </si>
  <si>
    <t>Accountancy, bookkeeping and finance services as management analysis and consultations.</t>
  </si>
  <si>
    <t>1240.</t>
  </si>
  <si>
    <t>SUBTLE LINKS LTD.</t>
  </si>
  <si>
    <t>12436439</t>
  </si>
  <si>
    <t>The sorting and distribution of parcels and coupons.</t>
  </si>
  <si>
    <t>LU6 3SN</t>
  </si>
  <si>
    <t>16B Ashton Square, Dunstable, Bedfordshire, LU6 3SN</t>
  </si>
  <si>
    <t>1241.</t>
  </si>
  <si>
    <t>JULIAN TRANS LTD</t>
  </si>
  <si>
    <t>12035910</t>
  </si>
  <si>
    <t>52219</t>
  </si>
  <si>
    <t>Other service activities incidental to land transportation.</t>
  </si>
  <si>
    <t>LU3 1UL</t>
  </si>
  <si>
    <t>28 Fallowfield, Luton, Bedfordshire, LU3 1UL</t>
  </si>
  <si>
    <t>1242.</t>
  </si>
  <si>
    <t>ECO PLUMBING SERVICES LIMITED</t>
  </si>
  <si>
    <t>06492355</t>
  </si>
  <si>
    <t>Plumbing, heating, gas and solar installation services.</t>
  </si>
  <si>
    <t>SG18 9BT</t>
  </si>
  <si>
    <t>16 Hitchin Road, Upper Caldecote, Biggleswade, Bedfordshire, SG18 9BT</t>
  </si>
  <si>
    <t>1243.</t>
  </si>
  <si>
    <t>INTERIOR VIEW LTD</t>
  </si>
  <si>
    <t>12389797</t>
  </si>
  <si>
    <t>31090</t>
  </si>
  <si>
    <t>MK44 3TU</t>
  </si>
  <si>
    <t>34b Northill Road, Cople, Bedford, Bedfordshire, MK44 3TU</t>
  </si>
  <si>
    <t>1244.</t>
  </si>
  <si>
    <t>ATL BUILDING LTD</t>
  </si>
  <si>
    <t>08347177</t>
  </si>
  <si>
    <t>Construction Management.</t>
  </si>
  <si>
    <t>MK45 2DR</t>
  </si>
  <si>
    <t>12 The Brache, Maulden, Bedford, Bedfordshire, MK45 2DR</t>
  </si>
  <si>
    <t>1245.</t>
  </si>
  <si>
    <t>AMPTHILL AND FLITWICK BUILDERS LIMITED</t>
  </si>
  <si>
    <t>12669785</t>
  </si>
  <si>
    <t>MK45 1HJ</t>
  </si>
  <si>
    <t>68 Hinksley Road, Flitwick, Bedford, Bedfordshire, MK45 1HJ</t>
  </si>
  <si>
    <t>1246.</t>
  </si>
  <si>
    <t>AVA DIRECT LIMITED</t>
  </si>
  <si>
    <t>13267162</t>
  </si>
  <si>
    <t>Transport and storage.</t>
  </si>
  <si>
    <t>LU3 4EG</t>
  </si>
  <si>
    <t>24 Spurcroft, Luton, Bedfordshire, LU3 4EG</t>
  </si>
  <si>
    <t>1248.</t>
  </si>
  <si>
    <t>DNA CLEAN LTD</t>
  </si>
  <si>
    <t>13988645</t>
  </si>
  <si>
    <t>LU5 5RU</t>
  </si>
  <si>
    <t>108 Westminster Gardens, Houghton Regis, Dunstable, Bedfordshire, LU5 5RU</t>
  </si>
  <si>
    <t>1249.</t>
  </si>
  <si>
    <t>COSTI ANDREI LTD</t>
  </si>
  <si>
    <t>13444566</t>
  </si>
  <si>
    <t>1250.</t>
  </si>
  <si>
    <t>TYRA BUILDERS LIMITED</t>
  </si>
  <si>
    <t>11096651</t>
  </si>
  <si>
    <t>LU6 1AL</t>
  </si>
  <si>
    <t>59 Drovers Way, Dunstable, Bedfordshire, LU6 1AL</t>
  </si>
  <si>
    <t>1251.</t>
  </si>
  <si>
    <t>VIPER GUARD LIMITED</t>
  </si>
  <si>
    <t>05891849</t>
  </si>
  <si>
    <t>29320</t>
  </si>
  <si>
    <t>SG19 3JW</t>
  </si>
  <si>
    <t>Blythe Farm, Mill Street, Gamlingay, Sandy, Bedfordshire, SG19 3JW</t>
  </si>
  <si>
    <t>1252.</t>
  </si>
  <si>
    <t>MIGICA SERVICES LIMITED</t>
  </si>
  <si>
    <t>10069251</t>
  </si>
  <si>
    <t>1253.</t>
  </si>
  <si>
    <t>CRANFIELD GROUP HOLDINGS LIMITED</t>
  </si>
  <si>
    <t>04020487</t>
  </si>
  <si>
    <t>Undertaking for its subsidiaries.</t>
  </si>
  <si>
    <t>Investment holding and asset management on the development marketing and servicing of products resulting from research works</t>
  </si>
  <si>
    <t>Kent House Wharley End, College Road, Cranfield, Bedford, Bedfordshire, MK43 0AL</t>
  </si>
  <si>
    <t>1256.</t>
  </si>
  <si>
    <t>RWC CONSULTING LTD</t>
  </si>
  <si>
    <t>04543084</t>
  </si>
  <si>
    <t>Consultancy.</t>
  </si>
  <si>
    <t>MK43 7RU</t>
  </si>
  <si>
    <t>Somersby, Church Lane, Oakley, Bedford, Bedfordshire, MK43 7RU</t>
  </si>
  <si>
    <t>1257.</t>
  </si>
  <si>
    <t>LOMOBA FREIGHTS LTD</t>
  </si>
  <si>
    <t>13075071</t>
  </si>
  <si>
    <t>MK42 0JE</t>
  </si>
  <si>
    <t>26 Ford Road, Shortstown, Bedford, Bedfordshire, MK42 0JE</t>
  </si>
  <si>
    <t>1258.</t>
  </si>
  <si>
    <t>FDC DESIGN LTD</t>
  </si>
  <si>
    <t>10786705</t>
  </si>
  <si>
    <t>Construction of commercial buildings</t>
  </si>
  <si>
    <t>LU1 5AH</t>
  </si>
  <si>
    <t>218 Wellington Street, Luton, Bedfordshire, LU1 5AH</t>
  </si>
  <si>
    <t>1260.</t>
  </si>
  <si>
    <t>ORLANDO PRIME LTD</t>
  </si>
  <si>
    <t>14905496</t>
  </si>
  <si>
    <t>MK42 9JX</t>
  </si>
  <si>
    <t>38 Ombersley Road, Bedford, Bedfordshire, MK42 9JX</t>
  </si>
  <si>
    <t>1261.</t>
  </si>
  <si>
    <t>IPOEVA INCORPORATED LTD</t>
  </si>
  <si>
    <t>12430514</t>
  </si>
  <si>
    <t>1263.</t>
  </si>
  <si>
    <t>BKA SERVICES LIMITED</t>
  </si>
  <si>
    <t>12909613</t>
  </si>
  <si>
    <t>LU3 2AR</t>
  </si>
  <si>
    <t>3 Broughton Avenue, Luton, Bedfordshire, LU3 2AR</t>
  </si>
  <si>
    <t>1265.</t>
  </si>
  <si>
    <t>CONTROL BOX ELECTRONICS LIMITED</t>
  </si>
  <si>
    <t>14870797</t>
  </si>
  <si>
    <t>SG17 5EW</t>
  </si>
  <si>
    <t>The Grange, Grange Street, Clifton, Shefford, Bedfordshire, SG17 5EW</t>
  </si>
  <si>
    <t>1270.</t>
  </si>
  <si>
    <t>RAMY TRANSPORT LTD</t>
  </si>
  <si>
    <t>14369469</t>
  </si>
  <si>
    <t>52243</t>
  </si>
  <si>
    <t>MK40 3BY</t>
  </si>
  <si>
    <t>20 Goldington Avenue, Bedford, Bedfordshire, MK40 3BY</t>
  </si>
  <si>
    <t>1271.</t>
  </si>
  <si>
    <t>PAUL MCGEE CONTRACTING SERVICES LIMITED</t>
  </si>
  <si>
    <t>09786862</t>
  </si>
  <si>
    <t>LU6 2HL</t>
  </si>
  <si>
    <t>31 The Pastures, Edlesborough, Dunstable, Bedfordshire, LU6 2HL</t>
  </si>
  <si>
    <t>1272.</t>
  </si>
  <si>
    <t>MARINO'S IRONING LIMITED</t>
  </si>
  <si>
    <t>13067771</t>
  </si>
  <si>
    <t>MK41 7YU</t>
  </si>
  <si>
    <t>8 Westrope Way, Bedford, Bedfordshire, MK41 7YU</t>
  </si>
  <si>
    <t>1273.</t>
  </si>
  <si>
    <t>RELIABLE AND REASONABLE MOVES LTD</t>
  </si>
  <si>
    <t>14514094</t>
  </si>
  <si>
    <t>49420</t>
  </si>
  <si>
    <t>LU4 8FA</t>
  </si>
  <si>
    <t>49 Digby Close, Luton, Bedfordshire, LU4 8FA</t>
  </si>
  <si>
    <t>1274.</t>
  </si>
  <si>
    <t>LEEMOLL DESIGN LTD</t>
  </si>
  <si>
    <t>12596180</t>
  </si>
  <si>
    <t>Special printing and design.</t>
  </si>
  <si>
    <t>1275.</t>
  </si>
  <si>
    <t>LUCAS&amp;ARTHUR LTD</t>
  </si>
  <si>
    <t>14833331</t>
  </si>
  <si>
    <t>MK42 0WD</t>
  </si>
  <si>
    <t>4 Voyce Way, Bedford, Bedfordshire, MK42 0WD</t>
  </si>
  <si>
    <t>1276.</t>
  </si>
  <si>
    <t>CAEM MOTOR TRADER LTD</t>
  </si>
  <si>
    <t>13416630</t>
  </si>
  <si>
    <t>Retail trade of motor vehicle parts and accessories.</t>
  </si>
  <si>
    <t>1279.</t>
  </si>
  <si>
    <t>D.G.STORY AND COMPANY LIMITED</t>
  </si>
  <si>
    <t>06553123</t>
  </si>
  <si>
    <t>Accountancy preparation, tuition and business advice.</t>
  </si>
  <si>
    <t>122 Ailesbury Road, Ampthill, Bedford, Bedfordshire, MK45 2XD</t>
  </si>
  <si>
    <t>1280.</t>
  </si>
  <si>
    <t>LEGALOAD LTD</t>
  </si>
  <si>
    <t>10766127</t>
  </si>
  <si>
    <t>Land transport.</t>
  </si>
  <si>
    <t>6-8 Stuart Street, Luton, Bedfordshire, LU1 2SJ</t>
  </si>
  <si>
    <t>1281.</t>
  </si>
  <si>
    <t>PEGASUS CONSULTING SERVICES LIMITED</t>
  </si>
  <si>
    <t>14195275</t>
  </si>
  <si>
    <t>LU2 8EP</t>
  </si>
  <si>
    <t>38 Mountgrace Road, Luton, Bedfordshire, LU2 8EP</t>
  </si>
  <si>
    <t>1283.</t>
  </si>
  <si>
    <t>KMEDIATION LTD</t>
  </si>
  <si>
    <t>13342564</t>
  </si>
  <si>
    <t>Family Mediation Services.</t>
  </si>
  <si>
    <t>LU2 0HS</t>
  </si>
  <si>
    <t>Station House, Midland Road, Luton, Bedfordshire, LU2 0HS</t>
  </si>
  <si>
    <t>1284.</t>
  </si>
  <si>
    <t>YOHAN SECURITY LTD</t>
  </si>
  <si>
    <t>09945438</t>
  </si>
  <si>
    <t>80100</t>
  </si>
  <si>
    <t>LU4 9TA</t>
  </si>
  <si>
    <t>54 Fieldgate Road, Luton, Bedfordshire, LU4 9TA</t>
  </si>
  <si>
    <t>1285.</t>
  </si>
  <si>
    <t>BOOKKEEPING COLLECTIVE LTD</t>
  </si>
  <si>
    <t>12795894</t>
  </si>
  <si>
    <t>MK41 8RJ</t>
  </si>
  <si>
    <t>16 Sherbourne Way, Bedford, Bedfordshire, MK41 8RJ</t>
  </si>
  <si>
    <t>1287.</t>
  </si>
  <si>
    <t>TALENT SOLUTIONS STREAMLINED LTD</t>
  </si>
  <si>
    <t>15241038</t>
  </si>
  <si>
    <t>MK40 2JQ</t>
  </si>
  <si>
    <t>78 Richbell Court, Bedford, Bedfordshire, MK40 2JQ</t>
  </si>
  <si>
    <t>1288.</t>
  </si>
  <si>
    <t>ALL TRAVEL SOLUTIONS LTD</t>
  </si>
  <si>
    <t>13335802</t>
  </si>
  <si>
    <t>79110</t>
  </si>
  <si>
    <t>LU7 3EN</t>
  </si>
  <si>
    <t>53 Roosevelt Avenue, Leighton Buzzard, Bedfordshire, LU7 3EN</t>
  </si>
  <si>
    <t>1289.</t>
  </si>
  <si>
    <t>TASNIM PROPERTY LTD</t>
  </si>
  <si>
    <t>11887865</t>
  </si>
  <si>
    <t>MK40 4HD</t>
  </si>
  <si>
    <t>11 Oldfield Road, Bedford, Bedfordshire, MK40 4HD</t>
  </si>
  <si>
    <t>1290.</t>
  </si>
  <si>
    <t>ANAGO LTD</t>
  </si>
  <si>
    <t>10048429</t>
  </si>
  <si>
    <t>Management consultancy activities other than financial management.</t>
  </si>
  <si>
    <t>SG19 2DD</t>
  </si>
  <si>
    <t>West Wing, Everton Road, Sandy, Bedfordshire, SG19 2DD</t>
  </si>
  <si>
    <t>1293.</t>
  </si>
  <si>
    <t>CULHAM LODGE APARTMENTS LTD</t>
  </si>
  <si>
    <t>05612183</t>
  </si>
  <si>
    <t>Rental of the residential units owned and managed by the company.</t>
  </si>
  <si>
    <t>SG17 5EQ</t>
  </si>
  <si>
    <t>3 Clifton House Close, Clifton, Her, Shefford, Bedfordshire, SG17 5EQ</t>
  </si>
  <si>
    <t>1296.</t>
  </si>
  <si>
    <t>CUBIX OFFICE SERVICES LIMITED</t>
  </si>
  <si>
    <t>10528254</t>
  </si>
  <si>
    <t>The provision of serviced Offices</t>
  </si>
  <si>
    <t>5TH Floor Hampton By Hilton, 42-50 Kimpton Road, Luton, Bedfordshire, LU2 0FP</t>
  </si>
  <si>
    <t>1298.</t>
  </si>
  <si>
    <t>CONSTRUCTION BUYING FACTORS LTD</t>
  </si>
  <si>
    <t>11869500</t>
  </si>
  <si>
    <t>MK41 9RB</t>
  </si>
  <si>
    <t>80 Hatfield Crescent, Bedford, Bedfordshire, MK41 9RB</t>
  </si>
  <si>
    <t>1302.</t>
  </si>
  <si>
    <t>L J POWER LTD</t>
  </si>
  <si>
    <t>13442926</t>
  </si>
  <si>
    <t>SG15 6SB</t>
  </si>
  <si>
    <t>23 Jubilee Crescent, Arlesey, Bedfordshire, SG15 6SB</t>
  </si>
  <si>
    <t>1303.</t>
  </si>
  <si>
    <t>CONDUIT NETWORKS LIMITED</t>
  </si>
  <si>
    <t>06337681</t>
  </si>
  <si>
    <t>47429</t>
  </si>
  <si>
    <t>LU7 1DF</t>
  </si>
  <si>
    <t>17 Bossard Court, Leighton Buzzard, Bedfordshire, LU7 1DF</t>
  </si>
  <si>
    <t>1305.</t>
  </si>
  <si>
    <t>ALFA DELIVERY LTD</t>
  </si>
  <si>
    <t>12466692</t>
  </si>
  <si>
    <t>LU4 9AJ</t>
  </si>
  <si>
    <t>6 Onslow Road, Luton, Bedfordshire, LU4 9AJ</t>
  </si>
  <si>
    <t>1308.</t>
  </si>
  <si>
    <t>REFORGE LTD</t>
  </si>
  <si>
    <t>10694138</t>
  </si>
  <si>
    <t>MK43 9GD</t>
  </si>
  <si>
    <t>9 Fletton Row, Stewartby, Bedford, Bedfordshire, MK43 9GD</t>
  </si>
  <si>
    <t>1310.</t>
  </si>
  <si>
    <t>ADINA FLOWERS LTD</t>
  </si>
  <si>
    <t>11461757</t>
  </si>
  <si>
    <t>47760</t>
  </si>
  <si>
    <t>MK40 1DQ</t>
  </si>
  <si>
    <t>4 Gibbons Road, Bedford, Bedfordshire, MK40 1DQ</t>
  </si>
  <si>
    <t>1311.</t>
  </si>
  <si>
    <t>NAT ASSETS AND PROPERTIES LIMITED</t>
  </si>
  <si>
    <t>13147908</t>
  </si>
  <si>
    <t>Buying and selling of own real state.</t>
  </si>
  <si>
    <t>LU3 1BB</t>
  </si>
  <si>
    <t>5 Studley Road, Luton, Bedfordshire, LU3 1BB</t>
  </si>
  <si>
    <t>1312.</t>
  </si>
  <si>
    <t>RAZ TRANSPORT LTD</t>
  </si>
  <si>
    <t>12496699</t>
  </si>
  <si>
    <t>MK42 9PS</t>
  </si>
  <si>
    <t>36 Southville Road, Bedford, Bedfordshire, MK42 9PS</t>
  </si>
  <si>
    <t>1314.</t>
  </si>
  <si>
    <t>AJR BUILDING SERVICES LTD</t>
  </si>
  <si>
    <t>14499500</t>
  </si>
  <si>
    <t>Providing general building services.</t>
  </si>
  <si>
    <t>LU7 3NU</t>
  </si>
  <si>
    <t>67 Woodman Close, Leighton Buzzard, Bedfordshire, LU7 3NU</t>
  </si>
  <si>
    <t>1315.</t>
  </si>
  <si>
    <t>RAPID INVESTORS LIMITED</t>
  </si>
  <si>
    <t>11354881</t>
  </si>
  <si>
    <t>MK45 4GQ</t>
  </si>
  <si>
    <t>52 Alder Wynd, Silsoe, Bedford, Bedfordshire, MK45 4GQ</t>
  </si>
  <si>
    <t>1316.</t>
  </si>
  <si>
    <t>GUIDANT GLOBAL-EUROPE LTD</t>
  </si>
  <si>
    <t>07130856</t>
  </si>
  <si>
    <t>Recruitment services.</t>
  </si>
  <si>
    <t>1318.</t>
  </si>
  <si>
    <t>THE SMART MAGAZINE COMPANY LIMITED</t>
  </si>
  <si>
    <t>14507621</t>
  </si>
  <si>
    <t>47610</t>
  </si>
  <si>
    <t>Magazine and Book Publishing.</t>
  </si>
  <si>
    <t>LU1 2TL</t>
  </si>
  <si>
    <t>West Wing Studios The Mall, Luton, Bedfordshire, LU1 2TL</t>
  </si>
  <si>
    <t>1320.</t>
  </si>
  <si>
    <t>K9 DELIVERY LIMITED</t>
  </si>
  <si>
    <t>09999738</t>
  </si>
  <si>
    <t>SG17 5YR</t>
  </si>
  <si>
    <t>Pinder House 3 Swallow Close, Shefford, Bedfordshire, SG17 5YR</t>
  </si>
  <si>
    <t>1321.</t>
  </si>
  <si>
    <t>OTOPARTS LIMITED</t>
  </si>
  <si>
    <t>07771920</t>
  </si>
  <si>
    <t>Unit 8 Meppershall Road, Upper Stondon, Henlow, Bedfordshire, SG16 6LJ</t>
  </si>
  <si>
    <t>1322.</t>
  </si>
  <si>
    <t>CJT ADVANCED CAD LTD</t>
  </si>
  <si>
    <t>15409800</t>
  </si>
  <si>
    <t>MK44 3AY</t>
  </si>
  <si>
    <t>12 Westfield Road, Wyboston, Bedford, Bedfordshire, MK44 3AY</t>
  </si>
  <si>
    <t>1324.</t>
  </si>
  <si>
    <t>GANNOCK LIMITED</t>
  </si>
  <si>
    <t>11177927</t>
  </si>
  <si>
    <t>SG19 2AN</t>
  </si>
  <si>
    <t>Gannock House 15 Church Street, Tempsford, Sandy, Bedfordshire, SG19 2AN</t>
  </si>
  <si>
    <t>1326.</t>
  </si>
  <si>
    <t>EAST ANGLIA ESTATES LIMITED</t>
  </si>
  <si>
    <t>01605925</t>
  </si>
  <si>
    <t>1328.</t>
  </si>
  <si>
    <t>DSHEES LIMITED</t>
  </si>
  <si>
    <t>13988453</t>
  </si>
  <si>
    <t>LU4 9BB</t>
  </si>
  <si>
    <t>10 Woburn Court, Vincent Road, Luton, Bedfordshire, LU4 9BB</t>
  </si>
  <si>
    <t>1329.</t>
  </si>
  <si>
    <t>JCA HOMES LTD</t>
  </si>
  <si>
    <t>12453672</t>
  </si>
  <si>
    <t>Property investment.</t>
  </si>
  <si>
    <t>LU6 1AW</t>
  </si>
  <si>
    <t>100 Drovers Way, Dunstable, Bedfordshire, LU6 1AW</t>
  </si>
  <si>
    <t>1334.</t>
  </si>
  <si>
    <t>CONFIDENT DRIVERS LTD</t>
  </si>
  <si>
    <t>10817265</t>
  </si>
  <si>
    <t>LU7 3UP</t>
  </si>
  <si>
    <t>38 Dove Tree Road, Leighton Buzzard, Bedfordshire, LU7 3UP</t>
  </si>
  <si>
    <t>1335.</t>
  </si>
  <si>
    <t>BOGDAN HAULAGE LTD</t>
  </si>
  <si>
    <t>10352999</t>
  </si>
  <si>
    <t>1336.</t>
  </si>
  <si>
    <t>CHALK SERVICES LTD</t>
  </si>
  <si>
    <t>14671633</t>
  </si>
  <si>
    <t>MK43 8QU</t>
  </si>
  <si>
    <t>30 Quenby Way, Bromham, Bedford, Bedfordshire, MK43 8QU</t>
  </si>
  <si>
    <t>1338.</t>
  </si>
  <si>
    <t>TIMAN CONSTRUCTION LTD</t>
  </si>
  <si>
    <t>13111928</t>
  </si>
  <si>
    <t>Property development.</t>
  </si>
  <si>
    <t>LU7 2TS</t>
  </si>
  <si>
    <t>169 Bideford Green, Leighton Buzzard, Bedfordshire, LU7 2TS</t>
  </si>
  <si>
    <t>1339.</t>
  </si>
  <si>
    <t>THE OLD MUSTARD POT COMPANY LIMITED</t>
  </si>
  <si>
    <t>04216644</t>
  </si>
  <si>
    <t>Trading as "Braybrooks accountants."</t>
  </si>
  <si>
    <t>SG19 2LJ</t>
  </si>
  <si>
    <t>6 Braybrooks Drive, Potton, Sandy, Bedfordshire, SG19 2LJ</t>
  </si>
  <si>
    <t>1342.</t>
  </si>
  <si>
    <t>FAMILY CONNECTIONS LIMITED</t>
  </si>
  <si>
    <t>05653705</t>
  </si>
  <si>
    <t>Rental properties.</t>
  </si>
  <si>
    <t>34 Northill Road, Cople, Bedford, Bedfordshire, MK44 3TU</t>
  </si>
  <si>
    <t>1343.</t>
  </si>
  <si>
    <t>FABIOANELIS TOTAL CONSTRUCT LTD</t>
  </si>
  <si>
    <t>12639596</t>
  </si>
  <si>
    <t>MK42 9LP</t>
  </si>
  <si>
    <t>58 Elstow Road, Bedford, Bedfordshire, MK42 9LP</t>
  </si>
  <si>
    <t>1345.</t>
  </si>
  <si>
    <t>SKAKKOS LIMITED</t>
  </si>
  <si>
    <t>09090415</t>
  </si>
  <si>
    <t>LU1 2NQ</t>
  </si>
  <si>
    <t>37-39 Guildford Street, Luton, Bedfordshire, LU1 2NQ</t>
  </si>
  <si>
    <t>1346.</t>
  </si>
  <si>
    <t>I AM ENOUGH PRODUCTIONS LIMITED</t>
  </si>
  <si>
    <t>12954553</t>
  </si>
  <si>
    <t>47890</t>
  </si>
  <si>
    <t>LU2 0LH</t>
  </si>
  <si>
    <t>17 Exton Avenue, Luton, Bedfordshire, LU2 0LH</t>
  </si>
  <si>
    <t>1347.</t>
  </si>
  <si>
    <t>REZ-SHAY CLEANING LTD</t>
  </si>
  <si>
    <t>14280576</t>
  </si>
  <si>
    <t>81229</t>
  </si>
  <si>
    <t>Other building and industrial cleaning.</t>
  </si>
  <si>
    <t>LU2 0PY</t>
  </si>
  <si>
    <t>19 Stanford Road, Luton, Bedfordshire, LU2 0PY</t>
  </si>
  <si>
    <t>1348.</t>
  </si>
  <si>
    <t>DELSARO LTD</t>
  </si>
  <si>
    <t>08468908</t>
  </si>
  <si>
    <t>Bedford I Lab, Stannard Way, Priory Business Park, Bedford, Bedfordshire, MK44 3RZ</t>
  </si>
  <si>
    <t>1349.</t>
  </si>
  <si>
    <t>FACADES TESTING LIMITED</t>
  </si>
  <si>
    <t>10925902</t>
  </si>
  <si>
    <t>LU4 0YP</t>
  </si>
  <si>
    <t>13 Swan Mead, Luton, Bedfordshire, LU4 0YP</t>
  </si>
  <si>
    <t>1350.</t>
  </si>
  <si>
    <t>LBC CONSULT LIMITED</t>
  </si>
  <si>
    <t>14560306</t>
  </si>
  <si>
    <t>MK43 9RT</t>
  </si>
  <si>
    <t>18 Johnson Avenue, Wootton, Bedford, Bedfordshire, MK43 9RT</t>
  </si>
  <si>
    <t>1351.</t>
  </si>
  <si>
    <t>GHEORGHE 71 LTD</t>
  </si>
  <si>
    <t>09585703</t>
  </si>
  <si>
    <t>MK44 3RA</t>
  </si>
  <si>
    <t>Andersons Transport, White Gables Farm, Moggerhanger, Bedford, Bedfordshire, MK44 3RA</t>
  </si>
  <si>
    <t>1353.</t>
  </si>
  <si>
    <t>HAND CAR WASH IN GAMLINGAY LIMITED</t>
  </si>
  <si>
    <t>14216100</t>
  </si>
  <si>
    <t>SG19 3LW</t>
  </si>
  <si>
    <t>Woodview Farm, Mill Hill, Potton Road, Gamlingay, Sandy, Bedfordshire, SG19 3LW</t>
  </si>
  <si>
    <t>1354.</t>
  </si>
  <si>
    <t>ACURA ENGINEERING CONSULTANTS LTD</t>
  </si>
  <si>
    <t>13523351</t>
  </si>
  <si>
    <t>1355.</t>
  </si>
  <si>
    <t>MARA RAIL LTD</t>
  </si>
  <si>
    <t>10509257</t>
  </si>
  <si>
    <t>Construction of railways and underground railways</t>
  </si>
  <si>
    <t>MK41 8QS</t>
  </si>
  <si>
    <t>24 Calshot Walk, Bedford, Bedfordshire, MK41 8QS</t>
  </si>
  <si>
    <t>1357.</t>
  </si>
  <si>
    <t>J TRUSSELL &amp; CO LIMITED</t>
  </si>
  <si>
    <t>09368756</t>
  </si>
  <si>
    <t>MK45 4EX</t>
  </si>
  <si>
    <t>63 Newbury Lane, Silsoe, Bedford, Bedfordshire, MK45 4EX</t>
  </si>
  <si>
    <t>1360.</t>
  </si>
  <si>
    <t>DANIEL BEACOCK PHOTOGRAPHY LTD</t>
  </si>
  <si>
    <t>14669749</t>
  </si>
  <si>
    <t>74201</t>
  </si>
  <si>
    <t>SG18 8PQ</t>
  </si>
  <si>
    <t>20 Courtlands Drive, Biggleswade, Bedfordshire, SG18 8PQ</t>
  </si>
  <si>
    <t>1361.</t>
  </si>
  <si>
    <t>LAPP LOGISTIC LTD</t>
  </si>
  <si>
    <t>13635637</t>
  </si>
  <si>
    <t>LU5 4ST</t>
  </si>
  <si>
    <t>65 Lockington Crescent, Dunstable, Bedfordshire, LU5 4ST</t>
  </si>
  <si>
    <t>1364.</t>
  </si>
  <si>
    <t>DOUBLE TAKE MOMENTS LTD</t>
  </si>
  <si>
    <t>12220729</t>
  </si>
  <si>
    <t>MK43 9FX</t>
  </si>
  <si>
    <t>14 Simms Close, Wootton, Bedford, Bedfordshire, MK43 9FX</t>
  </si>
  <si>
    <t>1367.</t>
  </si>
  <si>
    <t>RO LITTLE CONSTRUCTOR LTD</t>
  </si>
  <si>
    <t>12617533</t>
  </si>
  <si>
    <t>58B Elstow Road, Bedford, Bedfordshire, MK42 9LP</t>
  </si>
  <si>
    <t>1368.</t>
  </si>
  <si>
    <t>PAGANEL LTD</t>
  </si>
  <si>
    <t>10902763</t>
  </si>
  <si>
    <t>LU2 7PX</t>
  </si>
  <si>
    <t>Flat 65, The Larches Old Bedford Road, Luton, Bedfordshire, LU2 7PX</t>
  </si>
  <si>
    <t>1369.</t>
  </si>
  <si>
    <t>TANTT LTD</t>
  </si>
  <si>
    <t>13612685</t>
  </si>
  <si>
    <t>LU2 7JY</t>
  </si>
  <si>
    <t>46 Trowbridge Gardens, Luton, Bedfordshire, LU2 7JY</t>
  </si>
  <si>
    <t>1370.</t>
  </si>
  <si>
    <t>EYESRIGHT (UK) LTD</t>
  </si>
  <si>
    <t>06285828</t>
  </si>
  <si>
    <t>47782</t>
  </si>
  <si>
    <t>LU7 9LZ</t>
  </si>
  <si>
    <t>1 Ivy Cottage, Watling Street, Hockliffe, Leighton Buzzard, Bedfordshire, LU7 9LZ</t>
  </si>
  <si>
    <t>1371.</t>
  </si>
  <si>
    <t>BURE CONSULTANCY LTD</t>
  </si>
  <si>
    <t>07707204</t>
  </si>
  <si>
    <t>LU7 0AW</t>
  </si>
  <si>
    <t>4 Woburn Road, Heath And Reach, Leighton Buzzard, Bedfordshire, LU7 0AW</t>
  </si>
  <si>
    <t>1373.</t>
  </si>
  <si>
    <t>DESIGN UNIVERSE LTD</t>
  </si>
  <si>
    <t>14859883</t>
  </si>
  <si>
    <t>Manufacturing and sales of mobile phone accessories.</t>
  </si>
  <si>
    <t>LU2 7PZ</t>
  </si>
  <si>
    <t>Flat 5 Rye Hill, Cromwell Hill, Luton, Bedfordshire, LU2 7PZ</t>
  </si>
  <si>
    <t>1374.</t>
  </si>
  <si>
    <t>GEEKSTER GAMING LIMITED</t>
  </si>
  <si>
    <t>13951583</t>
  </si>
  <si>
    <t>Buy &amp; sell of trading card game goods.</t>
  </si>
  <si>
    <t>LU1 2EY</t>
  </si>
  <si>
    <t>Apt. 5 64 Bute Street, Luton, Bedfordshire, LU1 2EY</t>
  </si>
  <si>
    <t>1375.</t>
  </si>
  <si>
    <t>WOMAG LTD</t>
  </si>
  <si>
    <t>10525101</t>
  </si>
  <si>
    <t>MK40 4SA</t>
  </si>
  <si>
    <t>29 Broad Mead Avenue, Great Denham, Bedford, Bedfordshire, MK40 4SA</t>
  </si>
  <si>
    <t>1376.</t>
  </si>
  <si>
    <t>THE BOAT SHOP (MK) LTD</t>
  </si>
  <si>
    <t>09060904</t>
  </si>
  <si>
    <t>33150</t>
  </si>
  <si>
    <t>Mentmore Marina Mentmore Road, Leighton Buzzard, Bedfordshire, LU7 2AE</t>
  </si>
  <si>
    <t>1377.</t>
  </si>
  <si>
    <t>JSS UNITED LTD</t>
  </si>
  <si>
    <t>14591552</t>
  </si>
  <si>
    <t>MK43 0XH</t>
  </si>
  <si>
    <t>9 Stratton, Marston Moretaine, Bedford, Bedfordshire, MK43 0XH</t>
  </si>
  <si>
    <t>1378.</t>
  </si>
  <si>
    <t>JK CONSULTING (INTERNATIONAL) LTD</t>
  </si>
  <si>
    <t>10293583</t>
  </si>
  <si>
    <t>MK43 9JG</t>
  </si>
  <si>
    <t>23 Potters Cross, Wootton, Bedford, Bedfordshire, MK43 9JG</t>
  </si>
  <si>
    <t>1379.</t>
  </si>
  <si>
    <t>HOOKS BOOKS LIMITED</t>
  </si>
  <si>
    <t>07193121</t>
  </si>
  <si>
    <t>LU5 4QE</t>
  </si>
  <si>
    <t>4 Highfields Close, Dunstable, Bedfordshire, LU5 4QE</t>
  </si>
  <si>
    <t>1380.</t>
  </si>
  <si>
    <t>AMIC GLOBAL SERVICES LIMITED</t>
  </si>
  <si>
    <t>13955001</t>
  </si>
  <si>
    <t>LU5 4JT</t>
  </si>
  <si>
    <t>27 Fairfield Road, Dunstable, Bedfordshire, LU5 4JT</t>
  </si>
  <si>
    <t>1381.</t>
  </si>
  <si>
    <t>AMANAY PRODUCTS LIMITED</t>
  </si>
  <si>
    <t>15082568</t>
  </si>
  <si>
    <t>LU3 2PN</t>
  </si>
  <si>
    <t>164 Limbury Road, Luton, Bedfordshire, LU3 2PN</t>
  </si>
  <si>
    <t>1382.</t>
  </si>
  <si>
    <t>MCGUINNESS BARBER LTD</t>
  </si>
  <si>
    <t>07004192</t>
  </si>
  <si>
    <t>Ferndale House Woodlands, Clapham Park Clapham, Bedford, Bedfordshire, MK41 6FS</t>
  </si>
  <si>
    <t>1384.</t>
  </si>
  <si>
    <t>LUCY TRANSPORT LTD</t>
  </si>
  <si>
    <t>14300679</t>
  </si>
  <si>
    <t>MK40 3BH</t>
  </si>
  <si>
    <t>1 Brixham Close, Bedford, Bedfordshire, MK40 3BH</t>
  </si>
  <si>
    <t>1385.</t>
  </si>
  <si>
    <t>FRASER CONSTRUCT LIMITED</t>
  </si>
  <si>
    <t>14661551</t>
  </si>
  <si>
    <t>MK41 0TE</t>
  </si>
  <si>
    <t>17 Honeysuckle Way, Bedford, Bedfordshire, MK41 0TE</t>
  </si>
  <si>
    <t>1386.</t>
  </si>
  <si>
    <t>RICKMOS LTD</t>
  </si>
  <si>
    <t>13530248</t>
  </si>
  <si>
    <t>Lux Offices Victory House, Chobham Street, Luton, Bedfordshire, LU1 3BS</t>
  </si>
  <si>
    <t>1387.</t>
  </si>
  <si>
    <t>SALEHA PROPERTIES LTD</t>
  </si>
  <si>
    <t>11008276</t>
  </si>
  <si>
    <t>Residential properties.</t>
  </si>
  <si>
    <t>LU1 3RW</t>
  </si>
  <si>
    <t>36 Ludlow Avenue, Luton, Bedfordshire, LU1 3RW</t>
  </si>
  <si>
    <t>1389.</t>
  </si>
  <si>
    <t>J L PROPERTY LETTING LIMITED</t>
  </si>
  <si>
    <t>11071220</t>
  </si>
  <si>
    <t>20 Fallowfield, Luton, Bedfordshire, LU3 1UL</t>
  </si>
  <si>
    <t>1390.</t>
  </si>
  <si>
    <t>UNIX LOGISTICS LIMITED</t>
  </si>
  <si>
    <t>14350150</t>
  </si>
  <si>
    <t>Transport.</t>
  </si>
  <si>
    <t>1393.</t>
  </si>
  <si>
    <t>FWFS CONSULTING LTD</t>
  </si>
  <si>
    <t>12360077</t>
  </si>
  <si>
    <t>MK41 7RU</t>
  </si>
  <si>
    <t>74 Stanley Street, Bedford, Bedfordshire, MK41 7RU</t>
  </si>
  <si>
    <t>1395.</t>
  </si>
  <si>
    <t>AGM ACCOUNTANCY LTD</t>
  </si>
  <si>
    <t>12133370</t>
  </si>
  <si>
    <t>LU4 8QU</t>
  </si>
  <si>
    <t>61 Atherstone Road, Luton, Bedfordshire, LU4 8QU</t>
  </si>
  <si>
    <t>1396.</t>
  </si>
  <si>
    <t>HANDZON CONSTRUCTIONS LTD</t>
  </si>
  <si>
    <t>14181171</t>
  </si>
  <si>
    <t>81100</t>
  </si>
  <si>
    <t>LU3 2AT</t>
  </si>
  <si>
    <t>9 Rosslyn Crescent, Luton, Bedfordshire, LU3 2AT</t>
  </si>
  <si>
    <t>1397.</t>
  </si>
  <si>
    <t>LRD BUILDING SERVICES LIMITED</t>
  </si>
  <si>
    <t>13800436</t>
  </si>
  <si>
    <t>Energy Performance Certificates and Social Value Support to the construction industry.</t>
  </si>
  <si>
    <t>SG16 6GA</t>
  </si>
  <si>
    <t>17 Old Orchard View, Henlow, Bedfordshire, SG16 6GA</t>
  </si>
  <si>
    <t>1398.</t>
  </si>
  <si>
    <t>BROOK COURT (LUTON) MANAGEMENT COMPANY LIMITED</t>
  </si>
  <si>
    <t>01141368</t>
  </si>
  <si>
    <t>Residents property management. Limited by guarantee.</t>
  </si>
  <si>
    <t>SG16 6AE</t>
  </si>
  <si>
    <t>118 High Street, Henlow, Bedfordshire, SG16 6AE</t>
  </si>
  <si>
    <t>1399.</t>
  </si>
  <si>
    <t>SL HR CONSULTANCY LTD</t>
  </si>
  <si>
    <t>13241782</t>
  </si>
  <si>
    <t>LU4 9FB</t>
  </si>
  <si>
    <t>4 Laurel Close, Luton, Bedfordshire, LU4 9FB</t>
  </si>
  <si>
    <t>1401.</t>
  </si>
  <si>
    <t>IN&amp;OUT SOLUTIONS LTD</t>
  </si>
  <si>
    <t>07212123</t>
  </si>
  <si>
    <t>Maintenance and to individuals ie residential care.</t>
  </si>
  <si>
    <t>LU6 2EX</t>
  </si>
  <si>
    <t>5 Southend Lane, Northall, Dunstable, Bedfordshire, LU6 2EX</t>
  </si>
  <si>
    <t>1405.</t>
  </si>
  <si>
    <t>LAMBERT SAFETY SERVICES LTD</t>
  </si>
  <si>
    <t>11306388</t>
  </si>
  <si>
    <t>Management Consultancy Services.</t>
  </si>
  <si>
    <t>MK41 8QY</t>
  </si>
  <si>
    <t>4 Tamworth Road, Bedford, Bedfordshire, MK41 8QY</t>
  </si>
  <si>
    <t>1406.</t>
  </si>
  <si>
    <t>TRUSTEC CONSULTANCY LTD</t>
  </si>
  <si>
    <t>13091214</t>
  </si>
  <si>
    <t>LU5 6GN</t>
  </si>
  <si>
    <t>38 Centurion Way, Houghton Regis, Dunstable, Bedfordshire, LU5 6GN</t>
  </si>
  <si>
    <t>1407.</t>
  </si>
  <si>
    <t>NUUR COMMUNITY CIC</t>
  </si>
  <si>
    <t>15154582</t>
  </si>
  <si>
    <t>LU3 3TS</t>
  </si>
  <si>
    <t>32 Denham Close, Luton, Bedfordshire, LU3 3TS</t>
  </si>
  <si>
    <t>1411.</t>
  </si>
  <si>
    <t>A&amp;A TRANSPORT1 LIMITED</t>
  </si>
  <si>
    <t>13535614</t>
  </si>
  <si>
    <t>MK40 2JE</t>
  </si>
  <si>
    <t>17 Cobden Square, Bedford, Bedfordshire, MK40 2JE</t>
  </si>
  <si>
    <t>1412.</t>
  </si>
  <si>
    <t>K&amp;S UK PROPERTIES LIMITED</t>
  </si>
  <si>
    <t>12112343</t>
  </si>
  <si>
    <t>Buying and selling of own real estate other letting and operating of own or leased real estate.</t>
  </si>
  <si>
    <t>LU4 9TG</t>
  </si>
  <si>
    <t>19 Stoneygate Road, Luton, Bedfordshire, LU4 9TG</t>
  </si>
  <si>
    <t>1413.</t>
  </si>
  <si>
    <t>ORION OILFIELD SERVICES LIMITED</t>
  </si>
  <si>
    <t>08294325</t>
  </si>
  <si>
    <t>Licensing teachnology for waste minimalization in the upstream and downstream oil production industries.</t>
  </si>
  <si>
    <t>MK45 4DR</t>
  </si>
  <si>
    <t>23 High Street, Silsoe, Bedford, Bedfordshire, MK45 4DR</t>
  </si>
  <si>
    <t>1416.</t>
  </si>
  <si>
    <t>MUD LANE PROPERTIES LIMITED</t>
  </si>
  <si>
    <t>11164749</t>
  </si>
  <si>
    <t>Property investment and management.</t>
  </si>
  <si>
    <t>MK45 2DH</t>
  </si>
  <si>
    <t>65 Ampthill Road, Maulden, Bedford, Bedfordshire, MK45 2DH</t>
  </si>
  <si>
    <t>1419.</t>
  </si>
  <si>
    <t>PIKE'S PROPERTY LIMITED</t>
  </si>
  <si>
    <t>12922615</t>
  </si>
  <si>
    <t>LU2 8LS</t>
  </si>
  <si>
    <t>Venton, Green Acres, Lilley, Luton, Bedfordshire, LU2 8LS</t>
  </si>
  <si>
    <t>1420.</t>
  </si>
  <si>
    <t>PAWFECTLY CLEAN LTD</t>
  </si>
  <si>
    <t>15134613</t>
  </si>
  <si>
    <t>75000</t>
  </si>
  <si>
    <t>LU7 2TX</t>
  </si>
  <si>
    <t>373 Bideford Green, Leighton Buzzard, Bedfordshire, LU7 2TX</t>
  </si>
  <si>
    <t>1426.</t>
  </si>
  <si>
    <t>MAROO LTD</t>
  </si>
  <si>
    <t>11360024</t>
  </si>
  <si>
    <t>MK43 8RX</t>
  </si>
  <si>
    <t>Rays Cottages, West End Road, Kempston, Bedford, Bedfordshire, MK43 8RX</t>
  </si>
  <si>
    <t>1427.</t>
  </si>
  <si>
    <t>REGEN PROPERTY INVESTMENTS LTD</t>
  </si>
  <si>
    <t>12027549</t>
  </si>
  <si>
    <t>MK41 8LS</t>
  </si>
  <si>
    <t>128 Putnoe Lane, Bedford, Bedfordshire, MK41 8LS</t>
  </si>
  <si>
    <t>1428.</t>
  </si>
  <si>
    <t>DANCING ON LIGHTS LTD</t>
  </si>
  <si>
    <t>13593801</t>
  </si>
  <si>
    <t>Office 23 Enterprise House, Wrest Park, Silsoe, Bedford, Bedfordshire, MK45 4HS</t>
  </si>
  <si>
    <t>1430.</t>
  </si>
  <si>
    <t>JCG PROPERTY SERVICES LIMITED</t>
  </si>
  <si>
    <t>14423111</t>
  </si>
  <si>
    <t>LU6 2DJ</t>
  </si>
  <si>
    <t>4 Church Lane, Eaton Bray, Dunstable, Bedfordshire, LU6 2DJ</t>
  </si>
  <si>
    <t>1431.</t>
  </si>
  <si>
    <t>AMDEUS EXPERTISE LIMITED</t>
  </si>
  <si>
    <t>14932220</t>
  </si>
  <si>
    <t>Management consultancy activities.</t>
  </si>
  <si>
    <t>LU6 3HW</t>
  </si>
  <si>
    <t>2, Viceroy Court High Street South, Dunstable, Bedfordshire, LU6 3HW</t>
  </si>
  <si>
    <t>1433.</t>
  </si>
  <si>
    <t>KARJEN CLEANING SERVICES COMPANY LTD</t>
  </si>
  <si>
    <t>12209233</t>
  </si>
  <si>
    <t>LU4 9GG</t>
  </si>
  <si>
    <t>9 Linden Road, Luton, Bedfordshire, LU4 9GG</t>
  </si>
  <si>
    <t>1435.</t>
  </si>
  <si>
    <t>PRIME.UK.SALES LTD</t>
  </si>
  <si>
    <t>14677457</t>
  </si>
  <si>
    <t>51 Roman Paddock, Harrold, Bedford, Bedfordshire, MK43 7FR</t>
  </si>
  <si>
    <t>1439.</t>
  </si>
  <si>
    <t>COLEBOURNE TRANSPORT LIMITED</t>
  </si>
  <si>
    <t>06680177</t>
  </si>
  <si>
    <t>Transport company.</t>
  </si>
  <si>
    <t>SG17 5PT</t>
  </si>
  <si>
    <t>98b Clifton Park, New Road, Clifton, Shefford, Bedfordshire, SG17 5PT</t>
  </si>
  <si>
    <t>1440.</t>
  </si>
  <si>
    <t>JB OF SERVICE (JBOS) LTD</t>
  </si>
  <si>
    <t>13456627</t>
  </si>
  <si>
    <t>Services.</t>
  </si>
  <si>
    <t>MK40 1ZL</t>
  </si>
  <si>
    <t>Suite 110 St. Loyes Street, Bedford, Bedfordshire, MK40 1ZL</t>
  </si>
  <si>
    <t>1442.</t>
  </si>
  <si>
    <t>WOODWARDSTONES LIMITED</t>
  </si>
  <si>
    <t>12390954</t>
  </si>
  <si>
    <t>Property leasing.</t>
  </si>
  <si>
    <t>LU5 5GJ</t>
  </si>
  <si>
    <t>44 Lake View, Houghton Regis, Dunstable, Bedfordshire, LU5 5GJ</t>
  </si>
  <si>
    <t>1445.</t>
  </si>
  <si>
    <t>VICTORIAN FRONT GARDENS LTD</t>
  </si>
  <si>
    <t>11488008</t>
  </si>
  <si>
    <t>LU4 9NA</t>
  </si>
  <si>
    <t>23 Gilderdale, Luton, Bedfordshire, LU4 9NA</t>
  </si>
  <si>
    <t>1447.</t>
  </si>
  <si>
    <t>CRANFIELD DEFENCE &amp; SECURITY SERVICES LIMITED</t>
  </si>
  <si>
    <t>05333696</t>
  </si>
  <si>
    <t>The provision of defence and security training and consultancy.</t>
  </si>
  <si>
    <t>1449.</t>
  </si>
  <si>
    <t>STRIPED HORSE CONSULTING LTD</t>
  </si>
  <si>
    <t>14493143</t>
  </si>
  <si>
    <t>LU7 9BW</t>
  </si>
  <si>
    <t>Rosehaven, Gaddesden Turn, Great Billington, Leighton Buzzard, Bedfordshire, LU7 9BW</t>
  </si>
  <si>
    <t>1450.</t>
  </si>
  <si>
    <t>DNA REMOVALS LTD</t>
  </si>
  <si>
    <t>13986128</t>
  </si>
  <si>
    <t>1451.</t>
  </si>
  <si>
    <t>AMS QUALITY LTD</t>
  </si>
  <si>
    <t>14753186</t>
  </si>
  <si>
    <t>MK45 1HW</t>
  </si>
  <si>
    <t>44 Astwood Drive, Flitwick, Bedford, Bedfordshire, MK45 1HW</t>
  </si>
  <si>
    <t>1452.</t>
  </si>
  <si>
    <t>SHINWARIGROUP LIMITED</t>
  </si>
  <si>
    <t>14378590</t>
  </si>
  <si>
    <t>E commerce.</t>
  </si>
  <si>
    <t>LU1 4AS</t>
  </si>
  <si>
    <t>20 Chaul End Road, Caddington, Luton, Bedfordshire, LU1 4AS</t>
  </si>
  <si>
    <t>1453.</t>
  </si>
  <si>
    <t>M&amp;O&amp;N SERVICES LTD</t>
  </si>
  <si>
    <t>13408077</t>
  </si>
  <si>
    <t>LU2 9SR</t>
  </si>
  <si>
    <t>53 Lindsey Road, Luton, Bedfordshire, LU2 9SR</t>
  </si>
  <si>
    <t>1454.</t>
  </si>
  <si>
    <t>POP PLANT LIMITED</t>
  </si>
  <si>
    <t>11950176</t>
  </si>
  <si>
    <t>LU2 7QH</t>
  </si>
  <si>
    <t>129 North Street, Luton, Bedfordshire, LU2 7QH</t>
  </si>
  <si>
    <t>1456.</t>
  </si>
  <si>
    <t>NATURAL LIP BALMS LTD</t>
  </si>
  <si>
    <t>15101011</t>
  </si>
  <si>
    <t>SG19 1JJ</t>
  </si>
  <si>
    <t>34 Northcroft, Sandy, Bedfordshire, SG19 1JJ</t>
  </si>
  <si>
    <t>1457.</t>
  </si>
  <si>
    <t>GEANA TRANS LIMITED</t>
  </si>
  <si>
    <t>12283473</t>
  </si>
  <si>
    <t>MK42 9SW</t>
  </si>
  <si>
    <t>46 Broad Avenue, Bedford, Bedfordshire, MK42 9SW</t>
  </si>
  <si>
    <t>1458.</t>
  </si>
  <si>
    <t>LEAF COACHING CIC</t>
  </si>
  <si>
    <t>12222236</t>
  </si>
  <si>
    <t>72200</t>
  </si>
  <si>
    <t>Social work activities.</t>
  </si>
  <si>
    <t>MK42 8ET</t>
  </si>
  <si>
    <t>1 St. Johns Avenue, Kempston, Bedford, Bedfordshire, MK42 8ET</t>
  </si>
  <si>
    <t>1462.</t>
  </si>
  <si>
    <t>TUI TRAVEL LIMITED</t>
  </si>
  <si>
    <t>06072876</t>
  </si>
  <si>
    <t>50200</t>
  </si>
  <si>
    <t>One of the world's leading leisure travel groups operating in 180 countries &amp; comprising of 220 brands.</t>
  </si>
  <si>
    <t>Mainstream, Specialist, Activity, and Online Destination Services</t>
  </si>
  <si>
    <t>1465.</t>
  </si>
  <si>
    <t>PARK HILL ASSOCIATES LIMITED</t>
  </si>
  <si>
    <t>07655094</t>
  </si>
  <si>
    <t>MK45 2JX</t>
  </si>
  <si>
    <t>1A Alameda Walk, Ampthill, Bedford, Bedfordshire, MK45 2JX</t>
  </si>
  <si>
    <t>1466.</t>
  </si>
  <si>
    <t>SEBASTIAN CONTRACTORS LTD</t>
  </si>
  <si>
    <t>09756578</t>
  </si>
  <si>
    <t>MK45 1HG</t>
  </si>
  <si>
    <t>24 St. Marks Close, Flitwick, Bedford, Bedfordshire, MK45 1HG</t>
  </si>
  <si>
    <t>1468.</t>
  </si>
  <si>
    <t>STONEWAKE LIMITED</t>
  </si>
  <si>
    <t>02906090</t>
  </si>
  <si>
    <t>Residential flat management. T/O = Total Income.</t>
  </si>
  <si>
    <t>LU6 2FS</t>
  </si>
  <si>
    <t>2 Moat Reach, Edlesborough, Buckinghamshire, Dunstable, Bedfordshire, LU6 2FS</t>
  </si>
  <si>
    <t>1470.</t>
  </si>
  <si>
    <t>AUTO STATE LTD</t>
  </si>
  <si>
    <t>15346476</t>
  </si>
  <si>
    <t>MK40 4HJ</t>
  </si>
  <si>
    <t>20 Hawthorne Avenue, Bedford, Bedfordshire, MK40 4HJ</t>
  </si>
  <si>
    <t>1471.</t>
  </si>
  <si>
    <t>SIMPLY DEEZ EVENTS CIC</t>
  </si>
  <si>
    <t>13018097</t>
  </si>
  <si>
    <t>To organise unique events/workshops predominantly in community venues and online platforms.</t>
  </si>
  <si>
    <t>LU3 3AF</t>
  </si>
  <si>
    <t>1 Sutton Gardens, Luton, Bedfordshire, LU3 3AF</t>
  </si>
  <si>
    <t>1474.</t>
  </si>
  <si>
    <t>THE NATURE TRUST (SANDY)</t>
  </si>
  <si>
    <t>05156538</t>
  </si>
  <si>
    <t>To conserve wild birds and the wider environment on which wild birds depend, maintaining bird numbers, diversity and natural geographic distribution.Conserve natural and semi-natural habitats to encourage other, to promote knowledge and the protection of of birds. A registered charity, limited by guarantee. T/O = Total Income.</t>
  </si>
  <si>
    <t>1478.</t>
  </si>
  <si>
    <t>AGM CLEANING SERVICES LTD</t>
  </si>
  <si>
    <t>14516467</t>
  </si>
  <si>
    <t>1480.</t>
  </si>
  <si>
    <t>KEMPSTON COURT MANAGEMENT CO. LIMITED</t>
  </si>
  <si>
    <t>02307319</t>
  </si>
  <si>
    <t>Maintenance services for common parts of Kempston.</t>
  </si>
  <si>
    <t>MK43 0NJ</t>
  </si>
  <si>
    <t>Rock Villa, Woburn Road, Marston Moretaine, Bedford, Bedfordshire, MK43 0NJ</t>
  </si>
  <si>
    <t>1481.</t>
  </si>
  <si>
    <t>KJD PLUMBING &amp; HEATING LTD</t>
  </si>
  <si>
    <t>13831360</t>
  </si>
  <si>
    <t>LU5 5QB</t>
  </si>
  <si>
    <t>6 Therfield Walk, Houghton Regis, Dunstable, Bedfordshire, LU5 5QB</t>
  </si>
  <si>
    <t>1482.</t>
  </si>
  <si>
    <t>ARMSTRONG CONSULTANCY AND TRAINING LTD</t>
  </si>
  <si>
    <t>13957437</t>
  </si>
  <si>
    <t>LU2 8QP</t>
  </si>
  <si>
    <t>85 Telscombe Way, Luton, Bedfordshire, LU2 8QP</t>
  </si>
  <si>
    <t>1483.</t>
  </si>
  <si>
    <t>HENLOW TRANSPORT  SOLUTIONS LTD</t>
  </si>
  <si>
    <t>14248738</t>
  </si>
  <si>
    <t>Transport management.</t>
  </si>
  <si>
    <t>SG16 6FE</t>
  </si>
  <si>
    <t>21 Signal Close, Henlow, Bedfordshire, SG16 6FE</t>
  </si>
  <si>
    <t>1485.</t>
  </si>
  <si>
    <t>RUBY &amp; LILY PROPERTIES LTD</t>
  </si>
  <si>
    <t>14355054</t>
  </si>
  <si>
    <t>MK45 3BW</t>
  </si>
  <si>
    <t>3 Mill Farm Barns, Mill Lane, Houghton Conquest, Bedford, Bedfordshire, MK45 3BW</t>
  </si>
  <si>
    <t>1486.</t>
  </si>
  <si>
    <t>DNA SERVICING LIMITED</t>
  </si>
  <si>
    <t>14011364</t>
  </si>
  <si>
    <t>1487.</t>
  </si>
  <si>
    <t>TAU SPARKLE CLEANERS LTD</t>
  </si>
  <si>
    <t>12317508</t>
  </si>
  <si>
    <t>Provision of cleaning services.</t>
  </si>
  <si>
    <t>SG19 1RP</t>
  </si>
  <si>
    <t>6 Maple Road, Sandy, Bedfordshire, SG19 1RP</t>
  </si>
  <si>
    <t>1489.</t>
  </si>
  <si>
    <t>FAVE CONSTRUCTION LTD</t>
  </si>
  <si>
    <t>14854648</t>
  </si>
  <si>
    <t>35 George Street, Leighton Buzzard, Bedfordshire, LU7 3JX</t>
  </si>
  <si>
    <t>1490.</t>
  </si>
  <si>
    <t>LCG ACCOUNTANCY LTD</t>
  </si>
  <si>
    <t>14514135</t>
  </si>
  <si>
    <t>LU2 7TF</t>
  </si>
  <si>
    <t>19 Sunningdale, Luton, Bedfordshire, LU2 7TF</t>
  </si>
  <si>
    <t>1492.</t>
  </si>
  <si>
    <t>JK PROFESSIONAL CONSULTING SERVICES LTD</t>
  </si>
  <si>
    <t>12786287</t>
  </si>
  <si>
    <t>Suit 500, Aw House, 6-8 Stuart Street, Luton, Bedfordshire, LU1 2SJ</t>
  </si>
  <si>
    <t>1494.</t>
  </si>
  <si>
    <t>THE ROSE MUCHOKI EXPERIENCE LTD</t>
  </si>
  <si>
    <t>14582609</t>
  </si>
  <si>
    <t>LU4 9HX</t>
  </si>
  <si>
    <t>26 Pirton Road, Luton, Bedfordshire, LU4 9HX</t>
  </si>
  <si>
    <t>1495.</t>
  </si>
  <si>
    <t>COLCORT JEWELLERY LTD</t>
  </si>
  <si>
    <t>08347551</t>
  </si>
  <si>
    <t>32120</t>
  </si>
  <si>
    <t>Retail of jewellery.</t>
  </si>
  <si>
    <t>LU7 0LW</t>
  </si>
  <si>
    <t>16 Ridings Way, Cublington, Leighton Buzzard, Bedfordshire, LU7 0LW</t>
  </si>
  <si>
    <t>1496.</t>
  </si>
  <si>
    <t>OCTANEBYTES LTD</t>
  </si>
  <si>
    <t>12005749</t>
  </si>
  <si>
    <t>Sale of used cars and light motor vehicles.</t>
  </si>
  <si>
    <t>SG19 1AR</t>
  </si>
  <si>
    <t>28 Woolfield, Sandy, Bedfordshire, SG19 1AR</t>
  </si>
  <si>
    <t>1497.</t>
  </si>
  <si>
    <t>GIFTOPIA LTD</t>
  </si>
  <si>
    <t>09849000</t>
  </si>
  <si>
    <t>Wedding planner.</t>
  </si>
  <si>
    <t>MK42 0TL</t>
  </si>
  <si>
    <t>2 North Drive, Shortstown, Bedford, Bedfordshire, MK42 0TL</t>
  </si>
  <si>
    <t>1499.</t>
  </si>
  <si>
    <t>NIBRO LIMITED</t>
  </si>
  <si>
    <t>06687471</t>
  </si>
  <si>
    <t>Management consultancy training</t>
  </si>
  <si>
    <t>LU7 0QR</t>
  </si>
  <si>
    <t>Lanthorn Cottage, Horton, Leighton Buzzard, Bedfordshire, LU7 0QR</t>
  </si>
  <si>
    <t>1501.</t>
  </si>
  <si>
    <t>PAINFREE POTENTIAL LTD</t>
  </si>
  <si>
    <t>08841145</t>
  </si>
  <si>
    <t>MK43 0EX</t>
  </si>
  <si>
    <t>63 Bedford Road, Cranfield, Bedford, Bedfordshire, MK43 0EX</t>
  </si>
  <si>
    <t>1504.</t>
  </si>
  <si>
    <t>SIGRUN LTD</t>
  </si>
  <si>
    <t>12218389</t>
  </si>
  <si>
    <t>LU4 0SH</t>
  </si>
  <si>
    <t>13 Marlin Road, Luton, Bedfordshire, LU4 0SH</t>
  </si>
  <si>
    <t>1505.</t>
  </si>
  <si>
    <t>AKN IMMIGRATION LTD</t>
  </si>
  <si>
    <t>14351787</t>
  </si>
  <si>
    <t>LU1 2TE</t>
  </si>
  <si>
    <t>16 The Mall, Luton, Bedfordshire, LU1 2TE</t>
  </si>
  <si>
    <t>1506.</t>
  </si>
  <si>
    <t>PERRIN BROTHERS LIMITED</t>
  </si>
  <si>
    <t>11179941</t>
  </si>
  <si>
    <t>Purchase of property to rent out.</t>
  </si>
  <si>
    <t>LU2 7NJ</t>
  </si>
  <si>
    <t>156 Stockingstone Road, Luton, Bedfordshire, LU2 7NJ</t>
  </si>
  <si>
    <t>1507.</t>
  </si>
  <si>
    <t>QUAY WEST RESIDENTS ASSOCIATION LIMITED</t>
  </si>
  <si>
    <t>00960860</t>
  </si>
  <si>
    <t>Property maintenance. Limited by guarantee. T/O = Income.</t>
  </si>
  <si>
    <t>MK44 3LF</t>
  </si>
  <si>
    <t>Bridge House 128 High Street, Great Barford, Bedford, Bedfordshire, MK44 3LF</t>
  </si>
  <si>
    <t>1508.</t>
  </si>
  <si>
    <t>HUDAYFAH PROPERTY LIMITED</t>
  </si>
  <si>
    <t>11015162</t>
  </si>
  <si>
    <t>Renting of presidential property.</t>
  </si>
  <si>
    <t>1509.</t>
  </si>
  <si>
    <t>CP MARKETING GROUP LIMITED</t>
  </si>
  <si>
    <t>10470154</t>
  </si>
  <si>
    <t>SG18 8QF</t>
  </si>
  <si>
    <t>19 Byron Close, Biggleswade, Bedfordshire, SG18 8QF</t>
  </si>
  <si>
    <t>1510.</t>
  </si>
  <si>
    <t>CLEEN COMMUNITY LTD</t>
  </si>
  <si>
    <t>15258235</t>
  </si>
  <si>
    <t>LU4 9GN</t>
  </si>
  <si>
    <t>141 Morgan Close, Luton, Bedfordshire, LU4 9GN</t>
  </si>
  <si>
    <t>1511.</t>
  </si>
  <si>
    <t>INFOTRAIN SERVICES LIMITED</t>
  </si>
  <si>
    <t>04998363</t>
  </si>
  <si>
    <t>MK40 3QN</t>
  </si>
  <si>
    <t>28 Bushmead Avenue, Bedford, Bedfordshire, MK40 3QN</t>
  </si>
  <si>
    <t>1512.</t>
  </si>
  <si>
    <t>HELEN SMITH HR &amp; OD CONSULTANCY SERVICES LIMITED</t>
  </si>
  <si>
    <t>07213731</t>
  </si>
  <si>
    <t>Management consultancy services.</t>
  </si>
  <si>
    <t>MK42 8TE</t>
  </si>
  <si>
    <t>11 Normandy Close, Kempston, Bedford, Bedfordshire, MK42 8TE</t>
  </si>
  <si>
    <t>1517.</t>
  </si>
  <si>
    <t>SOUTHFIELDS COURT PROPERTY MANAGEMENT LIMITED</t>
  </si>
  <si>
    <t>05632894</t>
  </si>
  <si>
    <t>Limited by guarantee.</t>
  </si>
  <si>
    <t>SG17 5LU</t>
  </si>
  <si>
    <t>90 Fildyke Road, Meppershall, Shefford, Bedfordshire, SG17 5LU</t>
  </si>
  <si>
    <t>1518.</t>
  </si>
  <si>
    <t>AUBURN TRAINING LTD</t>
  </si>
  <si>
    <t>07379325</t>
  </si>
  <si>
    <t>SG18 9QJ</t>
  </si>
  <si>
    <t>21 East Road, Langford, Biggleswade, Bedfordshire, SG18 9QJ</t>
  </si>
  <si>
    <t>1519.</t>
  </si>
  <si>
    <t>AFNH PROPERTY LIMITED</t>
  </si>
  <si>
    <t>14498720</t>
  </si>
  <si>
    <t>MK41 9SX</t>
  </si>
  <si>
    <t>4 Kimble Drive, Bedford, Bedfordshire, MK41 9SX</t>
  </si>
  <si>
    <t>1521.</t>
  </si>
  <si>
    <t>HBI GLOBAL LTD</t>
  </si>
  <si>
    <t>08069435</t>
  </si>
  <si>
    <t>Sales of collector cars and parts.</t>
  </si>
  <si>
    <t>LU3 1TZ</t>
  </si>
  <si>
    <t>137 Austin Road, Luton, Bedfordshire, LU3 1TZ</t>
  </si>
  <si>
    <t>1523.</t>
  </si>
  <si>
    <t>CALVERT PROPERTIES LIMITED</t>
  </si>
  <si>
    <t>14792937</t>
  </si>
  <si>
    <t>Letting of property.</t>
  </si>
  <si>
    <t>MK44 1EY</t>
  </si>
  <si>
    <t>3 High Street, Souldrop, Bedford, Bedfordshire, MK44 1EY</t>
  </si>
  <si>
    <t>1524.</t>
  </si>
  <si>
    <t>SHANE'S OF DUNSTABLE LTD</t>
  </si>
  <si>
    <t>13897612</t>
  </si>
  <si>
    <t>47599</t>
  </si>
  <si>
    <t>LU6 1LN</t>
  </si>
  <si>
    <t>118B High Street North, Dunstable, Bedfordshire, LU6 1LN</t>
  </si>
  <si>
    <t>1526.</t>
  </si>
  <si>
    <t>CASMIDE LTD</t>
  </si>
  <si>
    <t>13444826</t>
  </si>
  <si>
    <t>LU3 3JT</t>
  </si>
  <si>
    <t>108 Kinross Crescent, Luton, Bedfordshire, LU3 3JT</t>
  </si>
  <si>
    <t>1528.</t>
  </si>
  <si>
    <t>BADALUTAANDDAUGHTER LIMITED</t>
  </si>
  <si>
    <t>14584870</t>
  </si>
  <si>
    <t>LU6 3DX</t>
  </si>
  <si>
    <t>89 London Road, Dunstable, Bedfordshire, LU6 3DX</t>
  </si>
  <si>
    <t>1529.</t>
  </si>
  <si>
    <t>MEI Z&amp;F (UK) LTD</t>
  </si>
  <si>
    <t>12376872</t>
  </si>
  <si>
    <t>LU1 3GH</t>
  </si>
  <si>
    <t>Flat 8, Rana Court, Flat 8, Rana Court, 46 London Ro, Luton, Bedfordshire, LU1 3GH</t>
  </si>
  <si>
    <t>1530.</t>
  </si>
  <si>
    <t>INSPIRED LIFE COMMUNITY INTEREST COMPANY</t>
  </si>
  <si>
    <t>07471409</t>
  </si>
  <si>
    <t>82302</t>
  </si>
  <si>
    <t>General secondary education, cultural education, educational support services and activities of conference organisers.</t>
  </si>
  <si>
    <t>MK44 2EE</t>
  </si>
  <si>
    <t>Orchard End Farm, Cross End, Thurleigh, Bedford, Bedfordshire, MK44 2EE</t>
  </si>
  <si>
    <t>1531.</t>
  </si>
  <si>
    <t>SOPHAQ LTD</t>
  </si>
  <si>
    <t>14926405</t>
  </si>
  <si>
    <t>Single wall cardboard box supplier.</t>
  </si>
  <si>
    <t>MK42 0RX</t>
  </si>
  <si>
    <t>217 Harrowden Road, Bedford, Bedfordshire, MK42 0RX</t>
  </si>
  <si>
    <t>1532.</t>
  </si>
  <si>
    <t>AMH MOTORS LTD</t>
  </si>
  <si>
    <t>14138896</t>
  </si>
  <si>
    <t>LU1 5NQ</t>
  </si>
  <si>
    <t>41 Bretts Mead, Luton, Bedfordshire, LU1 5NQ</t>
  </si>
  <si>
    <t>1536.</t>
  </si>
  <si>
    <t>ALI ACCOUNTANCY LTD</t>
  </si>
  <si>
    <t>08869023</t>
  </si>
  <si>
    <t>Provide accounting and administrative services.</t>
  </si>
  <si>
    <t>5 Oldfield Road, Bedford, Bedfordshire, MK40 4HD</t>
  </si>
  <si>
    <t>1540.</t>
  </si>
  <si>
    <t>TREES - BEDS AND BORDERS LIMITED</t>
  </si>
  <si>
    <t>14542008</t>
  </si>
  <si>
    <t>Tree surgery ans landscaping.</t>
  </si>
  <si>
    <t>MK43 0LT</t>
  </si>
  <si>
    <t>1 Upper Shelton Road, Marston Moretaine, Bedford, Bedfordshire, MK43 0LT</t>
  </si>
  <si>
    <t>1541.</t>
  </si>
  <si>
    <t>PHOENIX BOARD GAMES LTD</t>
  </si>
  <si>
    <t>12539555</t>
  </si>
  <si>
    <t>MK42 9UT</t>
  </si>
  <si>
    <t>43a Moor Lane, Bedford, Bedfordshire, MK42 9UT</t>
  </si>
  <si>
    <t>1542.</t>
  </si>
  <si>
    <t>MG ELECTRICAL SUPPORT LTD</t>
  </si>
  <si>
    <t>14931213</t>
  </si>
  <si>
    <t>Electrical installation.</t>
  </si>
  <si>
    <t>LU3 3SQ</t>
  </si>
  <si>
    <t>4 Julius Gardens, Luton, Bedfordshire, LU3 3SQ</t>
  </si>
  <si>
    <t>1544.</t>
  </si>
  <si>
    <t>BOOKKEEPING BEE LTD</t>
  </si>
  <si>
    <t>13569065</t>
  </si>
  <si>
    <t>SG18 9BU</t>
  </si>
  <si>
    <t>59 Hitchin Road, Upper Caldecote, Biggleswade, Bedfordshire, SG18 9BU</t>
  </si>
  <si>
    <t>1546.</t>
  </si>
  <si>
    <t>HORWOOD MEDIA LIMITED</t>
  </si>
  <si>
    <t>05407724</t>
  </si>
  <si>
    <t>MK42 0QJ</t>
  </si>
  <si>
    <t>33 Kathie Road, Bedford, Bedfordshire, MK42 0QJ</t>
  </si>
  <si>
    <t>1547.</t>
  </si>
  <si>
    <t>ECO TACT LIMITED</t>
  </si>
  <si>
    <t>12418158</t>
  </si>
  <si>
    <t>MK43 9RD</t>
  </si>
  <si>
    <t>7 Roundel, Wootton, Bedford, Bedfordshire, MK43 9RD</t>
  </si>
  <si>
    <t>1551.</t>
  </si>
  <si>
    <t>JMM HEATING SERVICES LTD</t>
  </si>
  <si>
    <t>13402678</t>
  </si>
  <si>
    <t>LU2 7NG</t>
  </si>
  <si>
    <t>127 Stockingstone Road, Luton, Bedfordshire, LU2 7NG</t>
  </si>
  <si>
    <t>1552.</t>
  </si>
  <si>
    <t>TKUK LIMITED</t>
  </si>
  <si>
    <t>10669809</t>
  </si>
  <si>
    <t>18121</t>
  </si>
  <si>
    <t>MK42 6ED</t>
  </si>
  <si>
    <t>242 Wixams Retirement Village, Bedford Road, Wixams, Bedford, Bedfordshire, MK42 6ED</t>
  </si>
  <si>
    <t>1554.</t>
  </si>
  <si>
    <t>LA NASHU LIMITED</t>
  </si>
  <si>
    <t>09241830</t>
  </si>
  <si>
    <t>LU3 4DA</t>
  </si>
  <si>
    <t>37 Cicero Drive, Luton, Bedfordshire, LU3 4DA</t>
  </si>
  <si>
    <t>1556.</t>
  </si>
  <si>
    <t>EMERSION INSIGHTS LTD</t>
  </si>
  <si>
    <t>13081399</t>
  </si>
  <si>
    <t>73200</t>
  </si>
  <si>
    <t>SG17 5DD</t>
  </si>
  <si>
    <t>Flat 8, Richard Daniels House, High Street, Shefford, Bedfordshire, SG17 5DD</t>
  </si>
  <si>
    <t>1558.</t>
  </si>
  <si>
    <t>AHMD LTD</t>
  </si>
  <si>
    <t>10892281</t>
  </si>
  <si>
    <t>Supplier of corrugated cardboard.</t>
  </si>
  <si>
    <t>1559.</t>
  </si>
  <si>
    <t>AMMA CONSTRUCTION LTD</t>
  </si>
  <si>
    <t>11684386</t>
  </si>
  <si>
    <t>Building constructions.</t>
  </si>
  <si>
    <t>LU1 5JF</t>
  </si>
  <si>
    <t>47 Northdrift Way, Luton, Bedfordshire, LU1 5JF</t>
  </si>
  <si>
    <t>1560.</t>
  </si>
  <si>
    <t>00501316</t>
  </si>
  <si>
    <t>MK45 4BU</t>
  </si>
  <si>
    <t>Kiln Farm, Old Kiln Lane, Clophill, Bedford, Bedfordshire, MK45 4BU</t>
  </si>
  <si>
    <t>1563.</t>
  </si>
  <si>
    <t>GANKOO LTD</t>
  </si>
  <si>
    <t>10949815</t>
  </si>
  <si>
    <t>SG18 8JG</t>
  </si>
  <si>
    <t>18 Evans Grove, Biggleswade, Bedfordshire, SG18 8JG</t>
  </si>
  <si>
    <t>1564.</t>
  </si>
  <si>
    <t>DEWAN ACCOUNTANTS LIMITED</t>
  </si>
  <si>
    <t>12851494</t>
  </si>
  <si>
    <t>LU3 1JW</t>
  </si>
  <si>
    <t>21 Dane Road, Luton, Bedfordshire, LU3 1JW</t>
  </si>
  <si>
    <t>1566.</t>
  </si>
  <si>
    <t>MANOR FARM BARNS (WESTONING) MANAGEMENT COMPANY LIMITED</t>
  </si>
  <si>
    <t>09035653</t>
  </si>
  <si>
    <t>MK45 5JW</t>
  </si>
  <si>
    <t>3 Manor Farm Barns, Church Road, Westoning, Bedford, Bedfordshire, MK45 5JW</t>
  </si>
  <si>
    <t>1567.</t>
  </si>
  <si>
    <t>WITH TACT LTD</t>
  </si>
  <si>
    <t>13066416</t>
  </si>
  <si>
    <t>Trades a card game.</t>
  </si>
  <si>
    <t>LU4 0RY</t>
  </si>
  <si>
    <t>141 Brunel Road, Luton, Bedfordshire, LU4 0RY</t>
  </si>
  <si>
    <t>1568.</t>
  </si>
  <si>
    <t>KHAN HOUSE LTD</t>
  </si>
  <si>
    <t>13834583</t>
  </si>
  <si>
    <t>SG18 0HT</t>
  </si>
  <si>
    <t>58 Urban Way, Biggleswade, Bedfordshire, SG18 0HT</t>
  </si>
  <si>
    <t>1571.</t>
  </si>
  <si>
    <t>TEKNOKRATS LIMITED</t>
  </si>
  <si>
    <t>09695575</t>
  </si>
  <si>
    <t>LU2 0LT</t>
  </si>
  <si>
    <t>47 Abbots Wood Road, Luton, Bedfordshire, LU2 0LT</t>
  </si>
  <si>
    <t>1573.</t>
  </si>
  <si>
    <t>ZLS ROAD PARTNER LTD</t>
  </si>
  <si>
    <t>11675346</t>
  </si>
  <si>
    <t>LU1 5ND</t>
  </si>
  <si>
    <t>33 Red Rails, Luton, Bedfordshire, LU1 5ND</t>
  </si>
  <si>
    <t>1575.</t>
  </si>
  <si>
    <t>SBA (BEDFORD) LIMITED</t>
  </si>
  <si>
    <t>04670078</t>
  </si>
  <si>
    <t>The provision of bookkeeping and accountancy services.</t>
  </si>
  <si>
    <t>MK45 4LR</t>
  </si>
  <si>
    <t>136 Bedford Road, Barton-Le-Clay, Bedford, Bedfordshire, MK45 4LR</t>
  </si>
  <si>
    <t>1579.</t>
  </si>
  <si>
    <t>ALSFORD WHARF ESTATE LIMITED</t>
  </si>
  <si>
    <t>03437008</t>
  </si>
  <si>
    <t>Control and supervision of this interest and the related collection of ground rents.</t>
  </si>
  <si>
    <t>c/o Neil Douglas Block Managemen, Portland House, Westfield Road, Leighton Buzzard, Bedfordshire, LU7 9GU</t>
  </si>
  <si>
    <t>1581.</t>
  </si>
  <si>
    <t>ZEROPA CIC</t>
  </si>
  <si>
    <t>13285651</t>
  </si>
  <si>
    <t>MK42 6BW</t>
  </si>
  <si>
    <t>17 Swan Road, Wixams, Bedford, Bedfordshire, MK42 6BW</t>
  </si>
  <si>
    <t>1584.</t>
  </si>
  <si>
    <t>THE HOUSEHOLD REFILL COMPANY LTD</t>
  </si>
  <si>
    <t>12907683</t>
  </si>
  <si>
    <t>SG17 5AU</t>
  </si>
  <si>
    <t>7 Mayfields, Shefford, Bedfordshire, SG17 5AU</t>
  </si>
  <si>
    <t>1585.</t>
  </si>
  <si>
    <t>AURELIA CANDLES LTD</t>
  </si>
  <si>
    <t>13126855</t>
  </si>
  <si>
    <t>MK42 7GW</t>
  </si>
  <si>
    <t>3 Walford Grove, Kempston, Bedford, Bedfordshire, MK42 7GW</t>
  </si>
  <si>
    <t>1586.</t>
  </si>
  <si>
    <t>CLOPHILL WEST LIMITED</t>
  </si>
  <si>
    <t>14765027</t>
  </si>
  <si>
    <t>MK45 4BY</t>
  </si>
  <si>
    <t>8 Back Street, Clophill, Bedford, Bedfordshire, MK45 4BY</t>
  </si>
  <si>
    <t>1587.</t>
  </si>
  <si>
    <t>AUDIO SHOP UK LTD</t>
  </si>
  <si>
    <t>11598340</t>
  </si>
  <si>
    <t>SG18 9FB</t>
  </si>
  <si>
    <t>Squirrels, Old Warden Park, Old Warden, Biggleswade, Bedfordshire, SG18 9FB</t>
  </si>
  <si>
    <t>1588.</t>
  </si>
  <si>
    <t>INDIE.CLIMATE.ACTS LTD</t>
  </si>
  <si>
    <t>14019544</t>
  </si>
  <si>
    <t>MK40 2FJ</t>
  </si>
  <si>
    <t>Flat 211, Platform, 45 St. Peters Street, Bedford, Bedfordshire, MK40 2FJ</t>
  </si>
  <si>
    <t>1590.</t>
  </si>
  <si>
    <t>CLEARLOGIC LIMITED</t>
  </si>
  <si>
    <t>04518626</t>
  </si>
  <si>
    <t>MK40 4GB</t>
  </si>
  <si>
    <t>18 Great Portway, Great Denham, Bedford, Bedfordshire, MK40 4GB</t>
  </si>
  <si>
    <t>1591.</t>
  </si>
  <si>
    <t>EPIDERMA LIMITED</t>
  </si>
  <si>
    <t>10906243</t>
  </si>
  <si>
    <t>SG19 2LX</t>
  </si>
  <si>
    <t>26 Biggleswade Road, Potton, Sandy, Bedfordshire, SG19 2LX</t>
  </si>
  <si>
    <t>1592.</t>
  </si>
  <si>
    <t>FELLA CREATIVE LIMITED</t>
  </si>
  <si>
    <t>15223656</t>
  </si>
  <si>
    <t>Creative services in graphic design, and marketing.</t>
  </si>
  <si>
    <t>MK45 1BN</t>
  </si>
  <si>
    <t>27 Badgers Close, Flitwick, Bedford, Bedfordshire, MK45 1BN</t>
  </si>
  <si>
    <t>1593.</t>
  </si>
  <si>
    <t>A.P.S INTERIM LTD</t>
  </si>
  <si>
    <t>11885454</t>
  </si>
  <si>
    <t>MK42 6BH</t>
  </si>
  <si>
    <t>3 School Lane, Wixams, Bedford, Bedfordshire, MK42 6BH</t>
  </si>
  <si>
    <t>1594.</t>
  </si>
  <si>
    <t>DUNHEL LTD</t>
  </si>
  <si>
    <t>12771387</t>
  </si>
  <si>
    <t>LU1 5FY</t>
  </si>
  <si>
    <t>7 Stanley Walk, Luton, Bedfordshire, LU1 5FY</t>
  </si>
  <si>
    <t>1597.</t>
  </si>
  <si>
    <t>CHESTNUT CANDLES LTD</t>
  </si>
  <si>
    <t>13217836</t>
  </si>
  <si>
    <t>20530</t>
  </si>
  <si>
    <t>3 The Chestnuts, Watling Street, Hockliffe, Leighton Buzzard, Bedfordshire, LU7 9LZ</t>
  </si>
  <si>
    <t>1600.</t>
  </si>
  <si>
    <t>PARKS FOR PEOPLE CIC</t>
  </si>
  <si>
    <t>11380053</t>
  </si>
  <si>
    <t>A widening appreciation of parks by members of the community and their importance.</t>
  </si>
  <si>
    <t>LU7 2LX</t>
  </si>
  <si>
    <t>Rosemount 48 New Road, Leighton Buzzard, Bedfordshire, LU7 2LX</t>
  </si>
  <si>
    <t>1607.</t>
  </si>
  <si>
    <t>SAAMO LTD</t>
  </si>
  <si>
    <t>14249605</t>
  </si>
  <si>
    <t>LU1 3EA</t>
  </si>
  <si>
    <t>Unit 5 New Town Road, Luton, Bedfordshire, LU1 3EA</t>
  </si>
  <si>
    <t>1609.</t>
  </si>
  <si>
    <t>RODEL DAVID ELECTRONICS LTD</t>
  </si>
  <si>
    <t>11832671</t>
  </si>
  <si>
    <t>LU3 4DE</t>
  </si>
  <si>
    <t>8 Ashdale Gardens, Luton, Bedfordshire, LU3 4DE</t>
  </si>
  <si>
    <t>1610.</t>
  </si>
  <si>
    <t>CAVENDISH COURT RESIDENTS' SOCIETY LIMITED</t>
  </si>
  <si>
    <t>00742005</t>
  </si>
  <si>
    <t>Residents property management.</t>
  </si>
  <si>
    <t>MK40 1FB</t>
  </si>
  <si>
    <t>Flat 42, St. Bedes, 14 Conduit Road, Bedford, Bedfordshire, MK40 1FB</t>
  </si>
  <si>
    <t>1615.</t>
  </si>
  <si>
    <t>LAP CONTRACTS AND CONSTRUCTION MANAGEMENT LIMITED</t>
  </si>
  <si>
    <t>13477993</t>
  </si>
  <si>
    <t>LU1 3TQ</t>
  </si>
  <si>
    <t>The Bungalow, Luton Hoo Estate, Luton, Bedfordshire, LU1 3TQ</t>
  </si>
  <si>
    <t>1618.</t>
  </si>
  <si>
    <t>THREE ANGELS WOODLAND FARMACY LTD</t>
  </si>
  <si>
    <t>12534190</t>
  </si>
  <si>
    <t>01130</t>
  </si>
  <si>
    <t>Charcoal production, Honey Supplies and Vegetable boxes.</t>
  </si>
  <si>
    <t>MK43 8BU</t>
  </si>
  <si>
    <t>Three Angels Farm Stagsden Road, Turvey, Bedford, Bedfordshire, MK43 8BU</t>
  </si>
  <si>
    <t>1620.</t>
  </si>
  <si>
    <t>LUX FLORAL DESIGNS BY SHELL LTD</t>
  </si>
  <si>
    <t>12233481</t>
  </si>
  <si>
    <t>LU4 0HP</t>
  </si>
  <si>
    <t>8 Downview, 751 Dunstable Road, Luton, Bedfordshire, LU4 0HP</t>
  </si>
  <si>
    <t>1626.</t>
  </si>
  <si>
    <t>OXLIO LTD</t>
  </si>
  <si>
    <t>14332064</t>
  </si>
  <si>
    <t>Retail sale via mail order houses or via internet.</t>
  </si>
  <si>
    <t>LU2 7QA</t>
  </si>
  <si>
    <t>12 The Shires, Old Bedford Road, Luton, Bedfordshire, LU2 7QA</t>
  </si>
  <si>
    <t>1627.</t>
  </si>
  <si>
    <t>AWJ ELECTRICAL ENGINEERING LTD</t>
  </si>
  <si>
    <t>13848073</t>
  </si>
  <si>
    <t>SG18 0RQ</t>
  </si>
  <si>
    <t>8 Soundy Paddock, Biggleswade, Bedfordshire, SG18 0RQ</t>
  </si>
  <si>
    <t>1628.</t>
  </si>
  <si>
    <t>BRITISH SHUAI JIAO UNION LTD</t>
  </si>
  <si>
    <t>13526742</t>
  </si>
  <si>
    <t>47640</t>
  </si>
  <si>
    <t>LU1 3QP</t>
  </si>
  <si>
    <t>151 Strathmore Avenue, Luton, Bedfordshire, LU1 3QP</t>
  </si>
  <si>
    <t>1629.</t>
  </si>
  <si>
    <t>FS RIGEL LTD</t>
  </si>
  <si>
    <t>12753873</t>
  </si>
  <si>
    <t>LU3 2AY</t>
  </si>
  <si>
    <t>6 Carroll Place, 7 Sarum Road, Luton, Bedfordshire, LU3 2AY</t>
  </si>
  <si>
    <t>1630.</t>
  </si>
  <si>
    <t>CATHERINE CREATED LIMITED</t>
  </si>
  <si>
    <t>12984943</t>
  </si>
  <si>
    <t>Creating and selling gifts.</t>
  </si>
  <si>
    <t>SG17 5RQ</t>
  </si>
  <si>
    <t>67 Shefford Road, Clifton, Shefford, Bedfordshire, SG17 5RQ</t>
  </si>
  <si>
    <t>1638.</t>
  </si>
  <si>
    <t>XANADU CREATE LTD</t>
  </si>
  <si>
    <t>14316758</t>
  </si>
  <si>
    <t>MK41 9NU</t>
  </si>
  <si>
    <t>420 Goldington Road, Bedford, Bedfordshire, MK41 9NU</t>
  </si>
  <si>
    <t>1639.</t>
  </si>
  <si>
    <t>GRASMERE WAY LINSLADE LIMITED</t>
  </si>
  <si>
    <t>05512409</t>
  </si>
  <si>
    <t>The ownership of the freehold at 42-52 (Even) Grasmere Way, Leighton Buzzard and the administration of the maintenance of the common parts of the property.</t>
  </si>
  <si>
    <t>LU7 2QN</t>
  </si>
  <si>
    <t>44 Grasmere Way, Leighton Buzzard, Bedfordshire, LU7 2QN</t>
  </si>
  <si>
    <t>1640.</t>
  </si>
  <si>
    <t>TRC TRANS LIMITED</t>
  </si>
  <si>
    <t>14902962</t>
  </si>
  <si>
    <t>Freight transport road.</t>
  </si>
  <si>
    <t>LU5 6SS</t>
  </si>
  <si>
    <t>9 Boater Drive, Houghton Regis, Dunstable, Bedfordshire, LU5 6SS</t>
  </si>
  <si>
    <t>1643.</t>
  </si>
  <si>
    <t>EURO CONSULTANCY LIMITED</t>
  </si>
  <si>
    <t>04210456</t>
  </si>
  <si>
    <t>Financial and management consultants and providers of general accountancy, secretarial and corporate services.</t>
  </si>
  <si>
    <t>1644.</t>
  </si>
  <si>
    <t>RWELCH CONSULTING LIMITED</t>
  </si>
  <si>
    <t>10103177</t>
  </si>
  <si>
    <t>LU3 2AS</t>
  </si>
  <si>
    <t>1 Holmbrook Avenue, Luton, Bedfordshire, LU3 2AS</t>
  </si>
  <si>
    <t>1645.</t>
  </si>
  <si>
    <t>HOUSE OF EDEN MANAGEMENT LIMITED</t>
  </si>
  <si>
    <t>14195693</t>
  </si>
  <si>
    <t>SG18 0PY</t>
  </si>
  <si>
    <t>21 Dodimead Way, Biggleswade, Bedfordshire, SG18 0PY</t>
  </si>
  <si>
    <t>1647.</t>
  </si>
  <si>
    <t>TOM KELMAN CA LIMITED</t>
  </si>
  <si>
    <t>12485246</t>
  </si>
  <si>
    <t>LU2 7ER</t>
  </si>
  <si>
    <t>60 Fairford Avenue, Luton, Bedfordshire, LU2 7ER</t>
  </si>
  <si>
    <t>1648.</t>
  </si>
  <si>
    <t>TAXDOM LTD</t>
  </si>
  <si>
    <t>12897832</t>
  </si>
  <si>
    <t>153 London Road, Dunstable, Bedfordshire, LU6 3DX</t>
  </si>
  <si>
    <t>1651.</t>
  </si>
  <si>
    <t>CORAL ISLAND WATER CO. LIMITED</t>
  </si>
  <si>
    <t>03268205</t>
  </si>
  <si>
    <t>Marketing Coral Sand Health Additive.</t>
  </si>
  <si>
    <t>LU7 0JX</t>
  </si>
  <si>
    <t>1 Littleworth, Wing, Leighton Buzzard, Bedfordshire, LU7 0JX</t>
  </si>
  <si>
    <t>1652.</t>
  </si>
  <si>
    <t>MUD WELLINGTON BOOTS LIMITED</t>
  </si>
  <si>
    <t>10112213</t>
  </si>
  <si>
    <t>Selling wellington boots.</t>
  </si>
  <si>
    <t>LU4 9EQ</t>
  </si>
  <si>
    <t>18 Andover Close, Luton, Bedfordshire, LU4 9EQ</t>
  </si>
  <si>
    <t>1653.</t>
  </si>
  <si>
    <t>MAXI TACKLE LTD</t>
  </si>
  <si>
    <t>13540683</t>
  </si>
  <si>
    <t>43 Marlin Road, Luton, Bedfordshire, LU4 0SH</t>
  </si>
  <si>
    <t>1654.</t>
  </si>
  <si>
    <t>CAROLINE JANE LTD</t>
  </si>
  <si>
    <t>10053592</t>
  </si>
  <si>
    <t>MK42 0TY</t>
  </si>
  <si>
    <t>62 Stirling Road, Shortstown, Bedford, Bedfordshire, MK42 0TY</t>
  </si>
  <si>
    <t>1655.</t>
  </si>
  <si>
    <t>ASMARK SERVICES LIMITED</t>
  </si>
  <si>
    <t>07050970</t>
  </si>
  <si>
    <t>To provide information about inhalation technollogies.</t>
  </si>
  <si>
    <t>LU6 3JA</t>
  </si>
  <si>
    <t>15 Friars Walk, Dunstable, Bedfordshire, LU6 3JA</t>
  </si>
  <si>
    <t>1656.</t>
  </si>
  <si>
    <t>PEPENERO LTD</t>
  </si>
  <si>
    <t>14212268</t>
  </si>
  <si>
    <t>MK41 0FH</t>
  </si>
  <si>
    <t>3 Lady Mayor Drive, Bedford, Bedfordshire, MK41 0FH</t>
  </si>
  <si>
    <t>1657.</t>
  </si>
  <si>
    <t>RAGDOLL MEDIA LTD</t>
  </si>
  <si>
    <t>13942930</t>
  </si>
  <si>
    <t>MK40 2QT</t>
  </si>
  <si>
    <t>44 Harpur Street, Bedford, Bedfordshire, MK40 2QT</t>
  </si>
  <si>
    <t>1658.</t>
  </si>
  <si>
    <t>TLHW SUPPLIES LTD</t>
  </si>
  <si>
    <t>14946504</t>
  </si>
  <si>
    <t>SG18 8JW</t>
  </si>
  <si>
    <t>10 The Grove, Biggleswade, Bedfordshire, SG18 8JW</t>
  </si>
  <si>
    <t>1659.</t>
  </si>
  <si>
    <t>MCDM GROUP LIMITED</t>
  </si>
  <si>
    <t>14865737</t>
  </si>
  <si>
    <t>MK45 4LY</t>
  </si>
  <si>
    <t>7 Saxon Crescent, Barton-Le-Clay, Bedford, Bedfordshire, MK45 4LY</t>
  </si>
  <si>
    <t>1664.</t>
  </si>
  <si>
    <t>OBELE LTD</t>
  </si>
  <si>
    <t>13935750</t>
  </si>
  <si>
    <t>SG15 6AR</t>
  </si>
  <si>
    <t>Flat 502, Hampden House, Hitchin Road, Arlesey, Bedfordshire, SG15 6AR</t>
  </si>
  <si>
    <t>1665.</t>
  </si>
  <si>
    <t>BAYOUBAB LTD</t>
  </si>
  <si>
    <t>11509816</t>
  </si>
  <si>
    <t>Selling sustainable gifts and goods.</t>
  </si>
  <si>
    <t>MK45 2AY</t>
  </si>
  <si>
    <t>6 Russell Crescent, Maulden, Bedford, Bedfordshire, MK45 2AY</t>
  </si>
  <si>
    <t>1667.</t>
  </si>
  <si>
    <t>BVH PROPERTIES LIMITED</t>
  </si>
  <si>
    <t>06063163</t>
  </si>
  <si>
    <t>Holds the freehold of a block of three leasehold flats.</t>
  </si>
  <si>
    <t>LU7 2YJ</t>
  </si>
  <si>
    <t>2 Rock Close, Linslade, Leighton Buzzard, Bedfordshire, LU7 2YJ</t>
  </si>
  <si>
    <t>1668.</t>
  </si>
  <si>
    <t>H.G.MILLARD LIMITED</t>
  </si>
  <si>
    <t>00418963</t>
  </si>
  <si>
    <t>Letting of its buildings.</t>
  </si>
  <si>
    <t>SG17 5ND</t>
  </si>
  <si>
    <t>17 Shillington Road, Meppershall, Shefford, Bedfordshire, SG17 5ND</t>
  </si>
  <si>
    <t>1673.</t>
  </si>
  <si>
    <t>BOX END FIREWOOD LTD</t>
  </si>
  <si>
    <t>10489496</t>
  </si>
  <si>
    <t>MK43 8RS</t>
  </si>
  <si>
    <t>93 Box End Road, Kempston, Bedford, Bedfordshire, MK43 8RS</t>
  </si>
  <si>
    <t>1674.</t>
  </si>
  <si>
    <t>WYNARDSHIPPING SERVICES AND LOGISTICS LTD</t>
  </si>
  <si>
    <t>14017593</t>
  </si>
  <si>
    <t>LU2 8BB</t>
  </si>
  <si>
    <t>21 Applecroft Road, Luton, Bedfordshire, LU2 8BB</t>
  </si>
  <si>
    <t>1675.</t>
  </si>
  <si>
    <t>MAMIDA LTD</t>
  </si>
  <si>
    <t>12318937</t>
  </si>
  <si>
    <t>36 Broad Mead, Luton, Bedfordshire, LU3 1RX</t>
  </si>
  <si>
    <t>1677.</t>
  </si>
  <si>
    <t>HARVEST VISION LIMITED</t>
  </si>
  <si>
    <t>02286386</t>
  </si>
  <si>
    <t>To advance the Christian religion as expressed in the Doctrinal statement of the Evangelical Allaince through out the world. A registered charity, limited by guarantee. T/O = Income.</t>
  </si>
  <si>
    <t>MK44 3RW</t>
  </si>
  <si>
    <t>Moggerhanger Park Park Road, Moggerhanger, Bedford, Bedfordshire, MK44 3RW</t>
  </si>
  <si>
    <t>1678.</t>
  </si>
  <si>
    <t>BENNETT PERRIN LTD</t>
  </si>
  <si>
    <t>14650439</t>
  </si>
  <si>
    <t>12 Great Portway, Great Denham, Bedford, Bedfordshire, MK40 4GB</t>
  </si>
  <si>
    <t>1679.</t>
  </si>
  <si>
    <t>STARR BLUE GROUP LIMITED</t>
  </si>
  <si>
    <t>12757244</t>
  </si>
  <si>
    <t>MK41 0UW</t>
  </si>
  <si>
    <t>14 Malmesbury Abbey, Bedford, Bedfordshire, MK41 0UW</t>
  </si>
  <si>
    <t>1680.</t>
  </si>
  <si>
    <t>MU BAGS LIMITED</t>
  </si>
  <si>
    <t>07446584</t>
  </si>
  <si>
    <t>MK44 2QG</t>
  </si>
  <si>
    <t>Lionsfield, Barford Road, Wilden, Bedford, Bedfordshire, MK44 2QG</t>
  </si>
  <si>
    <t>1683.</t>
  </si>
  <si>
    <t>A.S.H AIR CONDITIONING SOLUTIONS LTD.</t>
  </si>
  <si>
    <t>14097016</t>
  </si>
  <si>
    <t>LU5 4BH</t>
  </si>
  <si>
    <t>18 Richard Street, Dunstable, Bedfordshire, LU5 4BH</t>
  </si>
  <si>
    <t>1689.</t>
  </si>
  <si>
    <t>CCP ESTATES RENTALS LIMITED</t>
  </si>
  <si>
    <t>14970196</t>
  </si>
  <si>
    <t>LU1 3QL</t>
  </si>
  <si>
    <t>58 Harcourt Street, Luton, Bedfordshire, LU1 3QL</t>
  </si>
  <si>
    <t>1691.</t>
  </si>
  <si>
    <t>THE LEGWEAR STORE LTD</t>
  </si>
  <si>
    <t>09934148</t>
  </si>
  <si>
    <t>MK42 6AY</t>
  </si>
  <si>
    <t>45 Kingfisher Road, Wixams, Bedford, Bedfordshire, MK42 6AY</t>
  </si>
  <si>
    <t>1692.</t>
  </si>
  <si>
    <t>LIFTING SPIRITZ LTD</t>
  </si>
  <si>
    <t>12818371</t>
  </si>
  <si>
    <t>34 Leagrave Road, Luton, Bedfordshire, LU4 8HZ</t>
  </si>
  <si>
    <t>1693.</t>
  </si>
  <si>
    <t>PLUMBING SOLUTIONS BEDFORDSHIRE LTD</t>
  </si>
  <si>
    <t>14774635</t>
  </si>
  <si>
    <t>Plumbing services.</t>
  </si>
  <si>
    <t>LU7 4SJ</t>
  </si>
  <si>
    <t>3 Bishop Close, Leighton Buzzard, Bedfordshire, LU7 4SJ</t>
  </si>
  <si>
    <t>1695.</t>
  </si>
  <si>
    <t>NU LACE LIMITED</t>
  </si>
  <si>
    <t>14050569</t>
  </si>
  <si>
    <t>Sells diverse products on Amazon's marketplace.</t>
  </si>
  <si>
    <t>LU2 9JW</t>
  </si>
  <si>
    <t>9 Holtsmere Close, Luton, Bedfordshire, LU2 9JW</t>
  </si>
  <si>
    <t>1696.</t>
  </si>
  <si>
    <t>STRAMAX INDUSTRIES LIMITED</t>
  </si>
  <si>
    <t>13546975</t>
  </si>
  <si>
    <t>LU4 0UL</t>
  </si>
  <si>
    <t>107a Tomlinson Avenue, Luton, Bedfordshire, LU4 0UL</t>
  </si>
  <si>
    <t>1701.</t>
  </si>
  <si>
    <t>COSTIN CONTRACTORS LTD</t>
  </si>
  <si>
    <t>12348415</t>
  </si>
  <si>
    <t>Domestic holdings.</t>
  </si>
  <si>
    <t>LU5 4SU</t>
  </si>
  <si>
    <t>2 Lockington Crescent, Dunstable, Bedfordshire, LU5 4SU</t>
  </si>
  <si>
    <t>1704.</t>
  </si>
  <si>
    <t>2.718281828 LIMITED</t>
  </si>
  <si>
    <t>14761111</t>
  </si>
  <si>
    <t>38 Elstow Road, Bedford, Bedfordshire, MK42 9LP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</si>
</sst>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0_ "/>
    <numFmt numFmtId="165" formatCode="#,##0.000_ "/>
    <numFmt numFmtId="166" formatCode="#,##0.0_ "/>
    <numFmt numFmtId="167" formatCode="#,##0.00000_ "/>
    <numFmt numFmtId="168" formatCode="0.000000000000000"/>
    <numFmt numFmtId="169" formatCode="#,##0.00000000000000_ "/>
    <numFmt numFmtId="170" formatCode="#,##0.000000000000000_ "/>
    <numFmt numFmtId="171" formatCode="#,##0.0000000000_ "/>
    <numFmt numFmtId="172" formatCode="0.000000"/>
    <numFmt numFmtId="173" formatCode="#,##0.00000000000_ "/>
  </numFmts>
  <fonts count="25">
    <font>
      <sz val="12"/>
      <color theme="1"/>
      <name val="微軟正黑體"/>
      <family val="2"/>
      <charset val="136"/>
    </font>
    <font>
      <b/>
      <sz val="12"/>
      <name val="Arial"/>
      <family val="2"/>
    </font>
    <font>
      <sz val="9"/>
      <name val="微軟正黑體"/>
      <family val="2"/>
      <charset val="136"/>
    </font>
    <font>
      <sz val="12"/>
      <name val="Arial"/>
      <family val="2"/>
    </font>
    <font>
      <sz val="12"/>
      <color rgb="FF000000"/>
      <name val="Arial"/>
      <family val="2"/>
    </font>
    <font>
      <sz val="11"/>
      <color rgb="FF000000"/>
      <name val="Calibri"/>
      <family val="2"/>
    </font>
    <font>
      <b/>
      <sz val="14"/>
      <color theme="1"/>
      <name val="微軟正黑體"/>
      <family val="2"/>
      <charset val="136"/>
    </font>
    <font>
      <sz val="12"/>
      <color rgb="FFFF0000"/>
      <name val="微軟正黑體"/>
      <family val="2"/>
      <charset val="136"/>
    </font>
    <font>
      <sz val="11"/>
      <color rgb="FF0070C0"/>
      <name val="Arial"/>
      <family val="2"/>
    </font>
    <font>
      <sz val="11"/>
      <color theme="1"/>
      <name val="Arial"/>
      <family val="2"/>
    </font>
    <font>
      <b/>
      <sz val="11"/>
      <color theme="1"/>
      <name val="Arial"/>
      <family val="2"/>
    </font>
    <font>
      <sz val="11"/>
      <color rgb="FFC00000"/>
      <name val="Arial"/>
      <family val="2"/>
    </font>
    <font>
      <sz val="11"/>
      <name val="Arial"/>
      <family val="2"/>
    </font>
    <font>
      <b/>
      <sz val="11"/>
      <name val="Arial"/>
      <family val="2"/>
    </font>
    <font>
      <b/>
      <sz val="9"/>
      <color rgb="FFFFFFFF"/>
      <name val="Arial"/>
      <family val="2"/>
    </font>
    <font>
      <sz val="10"/>
      <color rgb="FF333333"/>
      <name val="Arial"/>
      <family val="2"/>
    </font>
    <font>
      <b/>
      <sz val="12"/>
      <color rgb="FF000000"/>
      <name val="Arial"/>
      <family val="2"/>
    </font>
    <font>
      <b/>
      <sz val="16"/>
      <color rgb="FF000000"/>
      <name val="Arial"/>
      <family val="2"/>
    </font>
    <font>
      <b/>
      <sz val="11"/>
      <color rgb="FFFFFFFF"/>
      <name val="Arial"/>
      <family val="2"/>
    </font>
    <font>
      <sz val="11"/>
      <color rgb="FF333333"/>
      <name val="Arial"/>
      <family val="2"/>
    </font>
    <font>
      <b/>
      <sz val="14"/>
      <color theme="2"/>
      <name val="Arial"/>
      <family val="2"/>
    </font>
    <font>
      <b/>
      <sz val="10"/>
      <color rgb="FFFFFFFF"/>
      <name val="Arial"/>
      <family val="2"/>
    </font>
    <font>
      <b/>
      <sz val="10"/>
      <color rgb="FF000000"/>
      <name val="Arial"/>
      <family val="2"/>
    </font>
    <font>
      <b/>
      <sz val="10"/>
      <name val="Arial"/>
      <family val="2"/>
    </font>
    <font>
      <b/>
      <sz val="10"/>
      <color theme="0"/>
      <name val="Arial"/>
      <family val="2"/>
    </font>
  </fonts>
  <fills count="16">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001489"/>
      </patternFill>
    </fill>
    <fill>
      <patternFill patternType="solid">
        <fgColor theme="3" tint="0.749992370372631"/>
        <bgColor indexed="64"/>
      </patternFill>
    </fill>
    <fill>
      <patternFill patternType="solid">
        <fgColor theme="4"/>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bgColor indexed="64"/>
      </patternFill>
    </fill>
    <fill>
      <patternFill patternType="solid">
        <fgColor theme="1" tint="0.499984740745262"/>
        <bgColor indexed="64"/>
      </patternFill>
    </fill>
  </fills>
  <borders count="6">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8">
    <xf numFmtId="0" fontId="0" fillId="0" borderId="0">
      <alignment vertical="center"/>
    </xf>
    <xf numFmtId="0" fontId="1" fillId="0" borderId="1">
      <alignment horizontal="left" vertical="top" wrapText="1"/>
    </xf>
    <xf numFmtId="0" fontId="1" fillId="0" borderId="1">
      <alignment horizontal="right" vertical="top" wrapText="1"/>
    </xf>
    <xf numFmtId="1" fontId="3" fillId="0" borderId="0">
      <alignment horizontal="left" vertical="top" wrapText="1"/>
    </xf>
    <xf numFmtId="3" fontId="3" fillId="0" borderId="0">
      <alignment horizontal="right" vertical="top" wrapText="1"/>
    </xf>
    <xf numFmtId="9" fontId="4" fillId="0" borderId="0" applyFont="0" applyFill="0" applyBorder="0" applyAlignment="0" applyProtection="0"/>
    <xf numFmtId="0" fontId="5" fillId="0" borderId="0">
      <alignment vertical="center"/>
    </xf>
    <xf numFmtId="0" fontId="5" fillId="0" borderId="0"/>
  </cellStyleXfs>
  <cellXfs count="110">
    <xf numFmtId="0" fontId="0" fillId="0" borderId="0" xfId="0">
      <alignment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xf>
    <xf numFmtId="164" fontId="0" fillId="0" borderId="2" xfId="0" applyNumberFormat="1" applyBorder="1" applyAlignment="1">
      <alignment horizontal="right" vertical="center"/>
    </xf>
    <xf numFmtId="165" fontId="0" fillId="0" borderId="2" xfId="0" applyNumberFormat="1" applyBorder="1" applyAlignment="1">
      <alignment horizontal="right" vertical="center"/>
    </xf>
    <xf numFmtId="0" fontId="0" fillId="2" borderId="2" xfId="0" applyFill="1" applyBorder="1" applyAlignment="1">
      <alignment horizontal="center" vertical="center" wrapText="1"/>
    </xf>
    <xf numFmtId="164" fontId="0" fillId="2" borderId="2" xfId="0" applyNumberFormat="1" applyFill="1" applyBorder="1" applyAlignment="1">
      <alignment horizontal="right" vertical="center"/>
    </xf>
    <xf numFmtId="0" fontId="0" fillId="3" borderId="2" xfId="0" applyFill="1" applyBorder="1" applyAlignment="1">
      <alignment horizontal="center" vertical="center"/>
    </xf>
    <xf numFmtId="0" fontId="0" fillId="3" borderId="2" xfId="0" applyFill="1" applyBorder="1" applyAlignment="1">
      <alignment horizontal="left" vertical="center"/>
    </xf>
    <xf numFmtId="164" fontId="0" fillId="2" borderId="2" xfId="0" applyNumberFormat="1" applyFill="1" applyBorder="1" applyAlignment="1">
      <alignment horizontal="left" vertical="center"/>
    </xf>
    <xf numFmtId="0" fontId="6" fillId="0" borderId="2" xfId="0" applyFont="1" applyBorder="1" applyAlignment="1">
      <alignment horizontal="right" vertical="center"/>
    </xf>
    <xf numFmtId="0" fontId="6" fillId="0" borderId="2" xfId="0" applyFont="1" applyBorder="1">
      <alignment vertical="center"/>
    </xf>
    <xf numFmtId="166" fontId="6" fillId="0" borderId="2" xfId="0" applyNumberFormat="1" applyFont="1" applyBorder="1">
      <alignment vertical="center"/>
    </xf>
    <xf numFmtId="166" fontId="0" fillId="3" borderId="2" xfId="0" applyNumberFormat="1" applyFill="1" applyBorder="1" applyAlignment="1">
      <alignment horizontal="left" vertical="center"/>
    </xf>
    <xf numFmtId="164" fontId="6" fillId="0" borderId="2" xfId="0" applyNumberFormat="1" applyFont="1" applyBorder="1">
      <alignment vertical="center"/>
    </xf>
    <xf numFmtId="164" fontId="0" fillId="0" borderId="2" xfId="0" applyNumberFormat="1" applyBorder="1" applyAlignment="1">
      <alignment horizontal="left" vertical="center"/>
    </xf>
    <xf numFmtId="0" fontId="0" fillId="0" borderId="3" xfId="0" applyBorder="1">
      <alignment vertical="center"/>
    </xf>
    <xf numFmtId="168" fontId="0" fillId="0" borderId="2" xfId="0" applyNumberFormat="1" applyBorder="1" applyAlignment="1">
      <alignment horizontal="left" vertical="center"/>
    </xf>
    <xf numFmtId="167" fontId="6" fillId="0" borderId="2" xfId="0" applyNumberFormat="1" applyFont="1" applyBorder="1">
      <alignment vertical="center"/>
    </xf>
    <xf numFmtId="0" fontId="0" fillId="0" borderId="0" xfId="0" applyAlignment="1">
      <alignment horizontal="left" vertical="center"/>
    </xf>
    <xf numFmtId="164" fontId="0" fillId="0" borderId="0" xfId="0" applyNumberFormat="1" applyAlignment="1">
      <alignment horizontal="right" vertical="center"/>
    </xf>
    <xf numFmtId="165" fontId="0" fillId="0" borderId="0" xfId="0" applyNumberFormat="1" applyAlignment="1">
      <alignment horizontal="right" vertical="center"/>
    </xf>
    <xf numFmtId="164" fontId="6" fillId="0" borderId="2" xfId="0" applyNumberFormat="1" applyFont="1" applyBorder="1" applyAlignment="1">
      <alignment horizontal="right" vertical="center"/>
    </xf>
    <xf numFmtId="164" fontId="6" fillId="2" borderId="2" xfId="0" applyNumberFormat="1" applyFont="1" applyFill="1" applyBorder="1" applyAlignment="1">
      <alignment horizontal="right" vertical="center"/>
    </xf>
    <xf numFmtId="0" fontId="0" fillId="0" borderId="3" xfId="0" applyBorder="1" applyAlignment="1">
      <alignment horizontal="center" vertical="center"/>
    </xf>
    <xf numFmtId="0" fontId="0" fillId="0" borderId="3" xfId="0" applyBorder="1" applyAlignment="1">
      <alignment horizontal="left" vertical="center"/>
    </xf>
    <xf numFmtId="169" fontId="0" fillId="0" borderId="2" xfId="0" applyNumberFormat="1" applyBorder="1" applyAlignment="1">
      <alignment horizontal="left" vertical="center"/>
    </xf>
    <xf numFmtId="170" fontId="0" fillId="0" borderId="2" xfId="0" applyNumberFormat="1" applyBorder="1" applyAlignment="1">
      <alignment horizontal="left" vertical="center"/>
    </xf>
    <xf numFmtId="164" fontId="7" fillId="2" borderId="2" xfId="0" applyNumberFormat="1" applyFont="1" applyFill="1" applyBorder="1" applyAlignment="1">
      <alignment horizontal="left" vertical="center"/>
    </xf>
    <xf numFmtId="0" fontId="0" fillId="4" borderId="2" xfId="0" applyFill="1" applyBorder="1" applyAlignment="1">
      <alignment horizontal="center" vertical="center" wrapText="1"/>
    </xf>
    <xf numFmtId="0" fontId="0" fillId="4" borderId="2" xfId="0" applyFill="1" applyBorder="1" applyAlignment="1">
      <alignment horizontal="left" vertical="center"/>
    </xf>
    <xf numFmtId="0" fontId="6" fillId="4" borderId="2" xfId="0" applyFont="1" applyFill="1" applyBorder="1">
      <alignment vertical="center"/>
    </xf>
    <xf numFmtId="0" fontId="0" fillId="5" borderId="0" xfId="0" applyFill="1">
      <alignment vertical="center"/>
    </xf>
    <xf numFmtId="0" fontId="0" fillId="0" borderId="0" xfId="0" applyAlignment="1">
      <alignment horizontal="center" vertical="center"/>
    </xf>
    <xf numFmtId="164" fontId="6" fillId="0" borderId="0" xfId="0" applyNumberFormat="1" applyFont="1" applyAlignment="1">
      <alignment horizontal="right" vertical="center"/>
    </xf>
    <xf numFmtId="165" fontId="0" fillId="0" borderId="2" xfId="0" applyNumberFormat="1" applyBorder="1" applyAlignment="1">
      <alignment horizontal="left" vertical="center"/>
    </xf>
    <xf numFmtId="164" fontId="0" fillId="3" borderId="2" xfId="0" applyNumberFormat="1" applyFill="1" applyBorder="1" applyAlignment="1">
      <alignment horizontal="right" vertical="center"/>
    </xf>
    <xf numFmtId="165" fontId="0" fillId="3" borderId="2" xfId="0" applyNumberFormat="1" applyFill="1" applyBorder="1" applyAlignment="1">
      <alignment horizontal="right" vertical="center"/>
    </xf>
    <xf numFmtId="0" fontId="8" fillId="0" borderId="0" xfId="0" applyFont="1">
      <alignment vertical="center"/>
    </xf>
    <xf numFmtId="0" fontId="9" fillId="0" borderId="0" xfId="0" applyFont="1">
      <alignment vertical="center"/>
    </xf>
    <xf numFmtId="0" fontId="10" fillId="0" borderId="2" xfId="0" applyFont="1" applyBorder="1" applyAlignment="1">
      <alignment horizontal="center" vertical="center"/>
    </xf>
    <xf numFmtId="0" fontId="9" fillId="0" borderId="2" xfId="0" applyFont="1" applyBorder="1" applyAlignment="1">
      <alignment horizontal="center" vertical="center"/>
    </xf>
    <xf numFmtId="0" fontId="9" fillId="0" borderId="2" xfId="0" applyFont="1" applyBorder="1" applyAlignment="1">
      <alignment horizontal="left" vertical="center"/>
    </xf>
    <xf numFmtId="164" fontId="9" fillId="0" borderId="2" xfId="0" applyNumberFormat="1" applyFont="1" applyBorder="1" applyAlignment="1">
      <alignment horizontal="left" vertical="center"/>
    </xf>
    <xf numFmtId="0" fontId="10" fillId="0" borderId="2" xfId="0" applyFont="1" applyBorder="1" applyAlignment="1">
      <alignment horizontal="right" vertical="center"/>
    </xf>
    <xf numFmtId="164" fontId="10" fillId="0" borderId="2" xfId="0" applyNumberFormat="1" applyFont="1" applyBorder="1">
      <alignment vertical="center"/>
    </xf>
    <xf numFmtId="10" fontId="9" fillId="0" borderId="0" xfId="0" applyNumberFormat="1" applyFont="1" applyAlignment="1">
      <alignment horizontal="right" vertical="center"/>
    </xf>
    <xf numFmtId="0" fontId="9" fillId="0" borderId="0" xfId="0" applyFont="1" applyAlignment="1">
      <alignment horizontal="right" vertical="center"/>
    </xf>
    <xf numFmtId="0" fontId="9" fillId="0" borderId="0" xfId="0" applyFont="1" applyAlignment="1">
      <alignment horizontal="center" vertical="center"/>
    </xf>
    <xf numFmtId="164" fontId="9" fillId="0" borderId="0" xfId="0" applyNumberFormat="1" applyFont="1" applyAlignment="1">
      <alignment horizontal="left" vertical="center"/>
    </xf>
    <xf numFmtId="164" fontId="10" fillId="0" borderId="0" xfId="0" applyNumberFormat="1" applyFont="1">
      <alignment vertical="center"/>
    </xf>
    <xf numFmtId="0" fontId="10" fillId="0" borderId="0" xfId="0" applyFont="1" applyAlignment="1">
      <alignment horizontal="right" vertical="center"/>
    </xf>
    <xf numFmtId="10" fontId="10" fillId="0" borderId="0" xfId="0" applyNumberFormat="1" applyFont="1">
      <alignment vertical="center"/>
    </xf>
    <xf numFmtId="0" fontId="9" fillId="6" borderId="2" xfId="0" applyFont="1" applyFill="1" applyBorder="1">
      <alignment vertical="center"/>
    </xf>
    <xf numFmtId="0" fontId="9" fillId="6" borderId="2" xfId="0" applyFont="1" applyFill="1" applyBorder="1" applyAlignment="1">
      <alignment horizontal="center" vertical="center"/>
    </xf>
    <xf numFmtId="164" fontId="9" fillId="6" borderId="2" xfId="0" applyNumberFormat="1" applyFont="1" applyFill="1" applyBorder="1" applyAlignment="1">
      <alignment horizontal="left" vertical="center"/>
    </xf>
    <xf numFmtId="0" fontId="11" fillId="0" borderId="0" xfId="0" applyFont="1">
      <alignment vertical="center"/>
    </xf>
    <xf numFmtId="0" fontId="9" fillId="7" borderId="2" xfId="0" applyFont="1" applyFill="1" applyBorder="1" applyAlignment="1">
      <alignment horizontal="center" vertical="center"/>
    </xf>
    <xf numFmtId="10" fontId="9" fillId="7" borderId="2" xfId="0" applyNumberFormat="1" applyFont="1" applyFill="1" applyBorder="1" applyAlignment="1">
      <alignment horizontal="left" vertical="center"/>
    </xf>
    <xf numFmtId="10" fontId="10" fillId="7" borderId="2" xfId="0" applyNumberFormat="1" applyFont="1" applyFill="1" applyBorder="1">
      <alignment vertical="center"/>
    </xf>
    <xf numFmtId="0" fontId="10" fillId="0" borderId="2" xfId="0" applyFont="1" applyBorder="1" applyAlignment="1">
      <alignment horizontal="center" vertical="center" wrapText="1"/>
    </xf>
    <xf numFmtId="0" fontId="9" fillId="0" borderId="2" xfId="0" applyFont="1" applyBorder="1" applyAlignment="1">
      <alignment horizontal="center" vertical="center" wrapText="1"/>
    </xf>
    <xf numFmtId="164" fontId="10" fillId="0" borderId="2" xfId="0" applyNumberFormat="1" applyFont="1" applyBorder="1" applyAlignment="1">
      <alignment horizontal="center" vertical="center"/>
    </xf>
    <xf numFmtId="10" fontId="10" fillId="0" borderId="2" xfId="0" applyNumberFormat="1" applyFont="1" applyBorder="1" applyAlignment="1">
      <alignment horizontal="center" vertical="center"/>
    </xf>
    <xf numFmtId="38" fontId="9" fillId="0" borderId="2" xfId="0" applyNumberFormat="1" applyFont="1" applyBorder="1" applyAlignment="1">
      <alignment horizontal="left" vertical="center"/>
    </xf>
    <xf numFmtId="0" fontId="12" fillId="8" borderId="2" xfId="0" applyFont="1" applyFill="1" applyBorder="1" applyAlignment="1">
      <alignment horizontal="center" vertical="center"/>
    </xf>
    <xf numFmtId="164" fontId="12" fillId="8" borderId="2" xfId="0" applyNumberFormat="1" applyFont="1" applyFill="1" applyBorder="1" applyAlignment="1">
      <alignment horizontal="left" vertical="center"/>
    </xf>
    <xf numFmtId="38" fontId="12" fillId="8" borderId="2" xfId="0" applyNumberFormat="1" applyFont="1" applyFill="1" applyBorder="1" applyAlignment="1">
      <alignment horizontal="left" vertical="center"/>
    </xf>
    <xf numFmtId="164" fontId="13" fillId="8" borderId="2" xfId="0" applyNumberFormat="1" applyFont="1" applyFill="1" applyBorder="1">
      <alignment vertical="center"/>
    </xf>
    <xf numFmtId="0" fontId="13" fillId="0" borderId="0" xfId="0" applyFont="1" applyAlignment="1">
      <alignment horizontal="right" vertical="center"/>
    </xf>
    <xf numFmtId="10" fontId="9" fillId="0" borderId="0" xfId="0" applyNumberFormat="1" applyFont="1">
      <alignment vertical="center"/>
    </xf>
    <xf numFmtId="0" fontId="13" fillId="0" borderId="0" xfId="0" applyFont="1" applyAlignment="1">
      <alignment horizontal="left" vertical="center"/>
    </xf>
    <xf numFmtId="171" fontId="12" fillId="8" borderId="2" xfId="0" applyNumberFormat="1" applyFont="1" applyFill="1" applyBorder="1">
      <alignment vertical="center"/>
    </xf>
    <xf numFmtId="171" fontId="9" fillId="0" borderId="2" xfId="0" applyNumberFormat="1" applyFont="1" applyBorder="1">
      <alignment vertical="center"/>
    </xf>
    <xf numFmtId="0" fontId="14" fillId="9" borderId="0" xfId="7" applyFont="1" applyFill="1" applyAlignment="1">
      <alignment horizontal="left" vertical="top" wrapText="1"/>
    </xf>
    <xf numFmtId="0" fontId="5" fillId="0" borderId="0" xfId="7" applyAlignment="1">
      <alignment vertical="top"/>
    </xf>
    <xf numFmtId="0" fontId="5" fillId="0" borderId="0" xfId="7" applyAlignment="1">
      <alignment horizontal="center" vertical="center"/>
    </xf>
    <xf numFmtId="172" fontId="17" fillId="4" borderId="2" xfId="7" applyNumberFormat="1" applyFont="1" applyFill="1" applyBorder="1" applyAlignment="1">
      <alignment horizontal="center" vertical="center"/>
    </xf>
    <xf numFmtId="0" fontId="5" fillId="9" borderId="0" xfId="7" applyFill="1" applyAlignment="1">
      <alignment horizontal="left" vertical="top"/>
    </xf>
    <xf numFmtId="0" fontId="18" fillId="9" borderId="0" xfId="7" applyFont="1" applyFill="1" applyAlignment="1">
      <alignment horizontal="left" vertical="top" wrapText="1"/>
    </xf>
    <xf numFmtId="10" fontId="5" fillId="0" borderId="0" xfId="7" applyNumberFormat="1" applyAlignment="1">
      <alignment vertical="top"/>
    </xf>
    <xf numFmtId="10" fontId="5" fillId="0" borderId="0" xfId="7" applyNumberFormat="1" applyAlignment="1">
      <alignment horizontal="center" vertical="center"/>
    </xf>
    <xf numFmtId="173" fontId="10" fillId="0" borderId="2" xfId="0" applyNumberFormat="1" applyFont="1" applyBorder="1">
      <alignment vertical="center"/>
    </xf>
    <xf numFmtId="0" fontId="5" fillId="0" borderId="0" xfId="7" applyAlignment="1">
      <alignment horizontal="left" vertical="top"/>
    </xf>
    <xf numFmtId="0" fontId="17" fillId="0" borderId="0" xfId="7" applyFont="1" applyAlignment="1">
      <alignment horizontal="center" vertical="center"/>
    </xf>
    <xf numFmtId="0" fontId="19" fillId="0" borderId="2" xfId="7" applyFont="1" applyBorder="1" applyAlignment="1">
      <alignment horizontal="left" vertical="top" wrapText="1"/>
    </xf>
    <xf numFmtId="0" fontId="20" fillId="15" borderId="2" xfId="7" applyFont="1" applyFill="1" applyBorder="1" applyAlignment="1">
      <alignment horizontal="left" vertical="top" wrapText="1"/>
    </xf>
    <xf numFmtId="0" fontId="15" fillId="0" borderId="2" xfId="7" applyFont="1" applyBorder="1" applyAlignment="1">
      <alignment horizontal="left" vertical="top" wrapText="1"/>
    </xf>
    <xf numFmtId="14" fontId="15" fillId="0" borderId="2" xfId="7" applyNumberFormat="1" applyFont="1" applyBorder="1" applyAlignment="1">
      <alignment horizontal="left" vertical="top"/>
    </xf>
    <xf numFmtId="3" fontId="15" fillId="0" borderId="2" xfId="7" applyNumberFormat="1" applyFont="1" applyBorder="1" applyAlignment="1">
      <alignment horizontal="left" vertical="top"/>
    </xf>
    <xf numFmtId="0" fontId="5" fillId="0" borderId="2" xfId="7" applyBorder="1" applyAlignment="1">
      <alignment horizontal="left" vertical="top"/>
    </xf>
    <xf numFmtId="0" fontId="21" fillId="11" borderId="4" xfId="7" applyFont="1" applyFill="1" applyBorder="1" applyAlignment="1">
      <alignment horizontal="center" vertical="center" wrapText="1"/>
    </xf>
    <xf numFmtId="0" fontId="22" fillId="12" borderId="4" xfId="7" applyFont="1" applyFill="1" applyBorder="1" applyAlignment="1">
      <alignment horizontal="center" vertical="center" wrapText="1"/>
    </xf>
    <xf numFmtId="0" fontId="22" fillId="13" borderId="4" xfId="7" applyFont="1" applyFill="1" applyBorder="1" applyAlignment="1">
      <alignment horizontal="center" vertical="center" wrapText="1"/>
    </xf>
    <xf numFmtId="0" fontId="24" fillId="14" borderId="4" xfId="7" applyFont="1" applyFill="1" applyBorder="1" applyAlignment="1">
      <alignment horizontal="center" vertical="center" wrapText="1"/>
    </xf>
    <xf numFmtId="0" fontId="24" fillId="14" borderId="5" xfId="7" applyFont="1" applyFill="1" applyBorder="1" applyAlignment="1">
      <alignment horizontal="center" vertical="center" wrapText="1"/>
    </xf>
    <xf numFmtId="0" fontId="23" fillId="13" borderId="4" xfId="6" applyFont="1" applyFill="1" applyBorder="1" applyAlignment="1">
      <alignment horizontal="center" vertical="center" wrapText="1"/>
    </xf>
    <xf numFmtId="0" fontId="5" fillId="10" borderId="2" xfId="7" applyFill="1" applyBorder="1" applyAlignment="1">
      <alignment horizontal="center" vertical="center"/>
    </xf>
    <xf numFmtId="0" fontId="16" fillId="10" borderId="2" xfId="7" applyFont="1" applyFill="1" applyBorder="1" applyAlignment="1">
      <alignment horizontal="center" vertical="center"/>
    </xf>
    <xf numFmtId="0" fontId="5" fillId="8" borderId="2" xfId="7" applyFill="1" applyBorder="1" applyAlignment="1">
      <alignment horizontal="center" vertical="center"/>
    </xf>
    <xf numFmtId="0" fontId="16" fillId="8" borderId="2" xfId="7" applyFont="1" applyFill="1" applyBorder="1" applyAlignment="1">
      <alignment horizontal="center" vertical="center"/>
    </xf>
    <xf numFmtId="0" fontId="5" fillId="3" borderId="2" xfId="7" applyFill="1" applyBorder="1" applyAlignment="1">
      <alignment horizontal="center" vertical="center"/>
    </xf>
    <xf numFmtId="0" fontId="16" fillId="3" borderId="2" xfId="7" applyFont="1" applyFill="1" applyBorder="1" applyAlignment="1">
      <alignment horizontal="center" vertical="center"/>
    </xf>
    <xf numFmtId="0" fontId="15" fillId="3" borderId="2" xfId="6" applyFont="1" applyFill="1" applyBorder="1" applyAlignment="1">
      <alignment horizontal="center" vertical="center" wrapText="1"/>
    </xf>
    <xf numFmtId="0" fontId="5" fillId="3" borderId="2" xfId="6" applyFill="1" applyBorder="1" applyAlignment="1">
      <alignment horizontal="center" vertical="center"/>
    </xf>
    <xf numFmtId="2" fontId="9" fillId="3" borderId="2" xfId="7" applyNumberFormat="1" applyFont="1" applyFill="1" applyBorder="1" applyAlignment="1">
      <alignment horizontal="center" vertical="center"/>
    </xf>
    <xf numFmtId="43" fontId="16" fillId="0" borderId="0" xfId="7" applyNumberFormat="1" applyFont="1" applyAlignment="1">
      <alignment horizontal="center" vertical="center"/>
    </xf>
    <xf numFmtId="0" fontId="16" fillId="0" borderId="0" xfId="7" applyFont="1" applyAlignment="1">
      <alignment horizontal="center" vertical="center"/>
    </xf>
    <xf numFmtId="2" fontId="9" fillId="0" borderId="0" xfId="7" applyNumberFormat="1" applyFont="1" applyAlignment="1">
      <alignment horizontal="center" vertical="center"/>
    </xf>
  </cellXfs>
  <cellStyles count="8">
    <cellStyle name="general left" xfId="3" xr:uid="{D88BE6B4-A152-42A9-AE44-088A38F16AD4}"/>
    <cellStyle name="general right" xfId="4" xr:uid="{B630B761-E9A9-499C-B1DC-EA87AFDB52B4}"/>
    <cellStyle name="Normal" xfId="0" builtinId="0"/>
    <cellStyle name="Normal 2" xfId="6" xr:uid="{96E4242E-0FEA-4663-A8C5-192328BE3F4B}"/>
    <cellStyle name="Normal 3" xfId="7" xr:uid="{27E0D0DB-91A6-4BC5-BDB5-CC796CCCEC82}"/>
    <cellStyle name="Percent 2 2" xfId="5" xr:uid="{8E0F2D5D-1E91-4091-A58D-EEF9257B296E}"/>
    <cellStyle name="table heading left" xfId="1" xr:uid="{AB672F47-DA79-47D3-B5E4-DCB161388228}"/>
    <cellStyle name="table heading right" xfId="2" xr:uid="{D732BE5D-4F0C-405A-9D76-ED51062082E6}"/>
  </cellStyles>
  <dxfs count="23">
    <dxf>
      <font>
        <b/>
        <i val="0"/>
        <strike val="0"/>
        <condense val="0"/>
        <extend val="0"/>
        <outline val="0"/>
        <shadow val="0"/>
        <u val="none"/>
        <vertAlign val="baseline"/>
        <sz val="16"/>
        <color rgb="FF000000"/>
        <name val="Arial"/>
        <family val="2"/>
        <scheme val="none"/>
      </font>
      <numFmt numFmtId="172" formatCode="0.000000"/>
      <fill>
        <patternFill patternType="solid">
          <fgColor indexed="64"/>
          <bgColor theme="8"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Arial"/>
        <family val="2"/>
        <scheme val="none"/>
      </font>
      <numFmt numFmtId="172" formatCode="0.000000"/>
      <fill>
        <patternFill patternType="solid">
          <fgColor indexed="64"/>
          <bgColor theme="8"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2" formatCode="0.00"/>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numFmt numFmtId="0" formatCode="General"/>
      <fill>
        <patternFill patternType="solid">
          <fgColor indexed="64"/>
          <bgColor theme="3" tint="0.74999237037263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3" tint="0.74999237037263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333333"/>
        <name val="Arial"/>
        <family val="2"/>
        <scheme val="none"/>
      </font>
      <numFmt numFmtId="3" formatCode="#,##0"/>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333333"/>
        <name val="Arial"/>
        <family val="2"/>
        <scheme val="none"/>
      </font>
      <numFmt numFmtId="174" formatCode="dd/mm/yyyy"/>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E84C41-98D3-4FCB-B09E-0F87E31D0F32}" name="Table1" displayName="Table1" ref="A1:V862" totalsRowShown="0" tableBorderDxfId="22">
  <autoFilter ref="A1:V862" xr:uid="{2FE84C41-98D3-4FCB-B09E-0F87E31D0F32}"/>
  <tableColumns count="22">
    <tableColumn id="1" xr3:uid="{E62E8D6C-1E47-4540-8DAF-98A88E7FC2FB}" name="Column1" dataDxfId="21" dataCellStyle="Normal 3"/>
    <tableColumn id="2" xr3:uid="{6116C75C-9363-40AF-9135-24280DC24F75}" name="Company name" dataDxfId="20" dataCellStyle="Normal 3"/>
    <tableColumn id="3" xr3:uid="{CCA750CC-E864-4714-97BA-E8907FF5F500}" name="Registered number" dataDxfId="19" dataCellStyle="Normal 3"/>
    <tableColumn id="4" xr3:uid="{B82AD9AC-EC5A-4F4C-9DD5-5567BFC4880C}" name="Primary UK SIC (2007) code" dataDxfId="18" dataCellStyle="Normal 3"/>
    <tableColumn id="5" xr3:uid="{25893431-165F-42BF-8B01-D15EC5423895}" name="All UK SIC (2007) codes" dataDxfId="17" dataCellStyle="Normal 3"/>
    <tableColumn id="6" xr3:uid="{E5D87757-79AE-4FC0-B4B1-D3A09657F632}" name="Category" dataDxfId="16" dataCellStyle="Normal 3"/>
    <tableColumn id="7" xr3:uid="{CE96EFAC-1CB6-4480-B2D1-DD630B47963F}" name="Trade description" dataDxfId="15" dataCellStyle="Normal 3"/>
    <tableColumn id="8" xr3:uid="{B2766C26-2BAF-4C8F-A75B-F46E12CC1D17}" name="Main products and services" dataDxfId="14" dataCellStyle="Normal 3"/>
    <tableColumn id="9" xr3:uid="{BB79F311-BCCF-4296-8586-80E033E2B077}" name="Latest accounts date" dataDxfId="13" dataCellStyle="Normal 3"/>
    <tableColumn id="10" xr3:uid="{F06EAE61-EF21-4C62-99D3-E01351E12795}" name="Operating revenue (Turnover)_x000a_m GBP Last avail. yr" dataDxfId="12" dataCellStyle="Normal 3"/>
    <tableColumn id="11" xr3:uid="{F3E00E69-AC4E-4F37-951B-E28FF7A7C0E8}" name="Number of employees_x000a_Last avail. yr" dataDxfId="11" dataCellStyle="Normal 3"/>
    <tableColumn id="12" xr3:uid="{99E61100-7C09-425D-83FB-1A1CB72CBFB8}" name="R/O Full Postcode" dataDxfId="10" dataCellStyle="Normal 3"/>
    <tableColumn id="13" xr3:uid="{E1470F39-EF8C-47C4-92A2-6368E0596FFA}" name="R/O Address" dataDxfId="9" dataCellStyle="Normal 3"/>
    <tableColumn id="14" xr3:uid="{85643725-3157-419D-B46A-6A6C5484B612}" name="Primary trading address" dataDxfId="8" dataCellStyle="Normal 3"/>
    <tableColumn id="15" xr3:uid="{313D0AD1-CF3D-4CBC-AF76-E4955CCBD3AF}" name="Equation_1_GHG_Intensity" dataDxfId="7" dataCellStyle="Normal 3"/>
    <tableColumn id="16" xr3:uid="{D80E8043-3D1B-4FE2-A1BB-175E08B36CD9}" name="Equation_1_Results" dataDxfId="6" dataCellStyle="Normal 3">
      <calculatedColumnFormula>Table1[[#This Row],[Equation_1_GHG_Intensity]]*Table1[[#This Row],[Number of employees
Last avail. yr]]</calculatedColumnFormula>
    </tableColumn>
    <tableColumn id="17" xr3:uid="{E0750728-A0CE-483A-A784-5240F218DFA3}" name="Equation_2_GHG_intensity" dataDxfId="5" dataCellStyle="Normal 3"/>
    <tableColumn id="18" xr3:uid="{6B288587-251E-4639-8A7B-379CB39D7051}" name="Equation_2_Results" dataDxfId="4" dataCellStyle="Normal 3">
      <calculatedColumnFormula>Table1[[#This Row],[Equation_2_GHG_intensity]]*Table1[[#This Row],[Operating revenue (Turnover)
m GBP Last avail. yr]]</calculatedColumnFormula>
    </tableColumn>
    <tableColumn id="19" xr3:uid="{78C999C8-26DA-40AC-B22F-162FDEBCB30C}" name="Bloomberg_GHG_Intensity" dataDxfId="3" dataCellStyle="Normal 3"/>
    <tableColumn id="20" xr3:uid="{B3207C68-5E7B-46CC-8AF0-6205F99B8B2B}" name="Bloomberg_Results" dataDxfId="2" dataCellStyle="Normal 3"/>
    <tableColumn id="21" xr3:uid="{9874CAF8-F8C6-47D1-9F17-F80346A981C0}" name="R4NZ estimate_x000a_(thousand tonnes CO2e)" dataDxfId="1" dataCellStyle="Normal 3">
      <calculatedColumnFormula>(P2*0.333)+(R2*0.333)+(T2*0.333)/1</calculatedColumnFormula>
    </tableColumn>
    <tableColumn id="22" xr3:uid="{90A2EF4D-7B6A-4859-B064-DEF739C8F9EC}" name="R4NZ estimate_x000a_(tonnes CO2e)" dataDxfId="0" dataCellStyle="Normal 3">
      <calculatedColumnFormula>Table1[[#This Row],[R4NZ estimate
(thousand tonnes CO2e)]]*1000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2F21E-00BD-41BE-A730-36D0EEFFF982}">
  <dimension ref="B3:N76"/>
  <sheetViews>
    <sheetView topLeftCell="D46" zoomScale="79" zoomScaleNormal="70" workbookViewId="0">
      <selection activeCell="J57" sqref="J57"/>
    </sheetView>
  </sheetViews>
  <sheetFormatPr defaultRowHeight="15.75"/>
  <cols>
    <col min="2" max="2" width="15.77734375" bestFit="1" customWidth="1"/>
    <col min="3" max="3" width="59.6640625" bestFit="1" customWidth="1"/>
    <col min="4" max="4" width="29.88671875" bestFit="1" customWidth="1"/>
    <col min="5" max="5" width="26.33203125" bestFit="1" customWidth="1"/>
    <col min="6" max="6" width="43.5546875" bestFit="1" customWidth="1"/>
    <col min="7" max="7" width="22.6640625" bestFit="1" customWidth="1"/>
    <col min="8" max="8" width="28.77734375" bestFit="1" customWidth="1"/>
    <col min="10" max="10" width="32.6640625" bestFit="1" customWidth="1"/>
    <col min="11" max="11" width="10.88671875" bestFit="1" customWidth="1"/>
    <col min="12" max="12" width="22.33203125" bestFit="1" customWidth="1"/>
    <col min="13" max="13" width="18.21875" bestFit="1" customWidth="1"/>
  </cols>
  <sheetData>
    <row r="3" spans="2:13" ht="31.5">
      <c r="B3" s="1" t="s">
        <v>0</v>
      </c>
      <c r="C3" s="2" t="s">
        <v>1</v>
      </c>
      <c r="D3" s="2" t="s">
        <v>2</v>
      </c>
      <c r="E3" s="2" t="s">
        <v>3</v>
      </c>
      <c r="F3" s="2" t="s">
        <v>4</v>
      </c>
      <c r="G3" s="2" t="s">
        <v>5</v>
      </c>
      <c r="H3" s="6" t="s">
        <v>6</v>
      </c>
      <c r="J3" s="2" t="s">
        <v>7</v>
      </c>
      <c r="K3" s="2" t="s">
        <v>8</v>
      </c>
      <c r="L3" s="2" t="s">
        <v>9</v>
      </c>
      <c r="M3" s="1" t="s">
        <v>10</v>
      </c>
    </row>
    <row r="4" spans="2:13">
      <c r="B4" s="2" t="s">
        <v>11</v>
      </c>
      <c r="C4" s="3" t="s">
        <v>12</v>
      </c>
      <c r="D4" s="2" t="s">
        <v>13</v>
      </c>
      <c r="E4" s="2">
        <v>2023</v>
      </c>
      <c r="F4" s="16">
        <v>16073</v>
      </c>
      <c r="G4" s="16">
        <v>3324</v>
      </c>
      <c r="H4" s="10">
        <v>1671</v>
      </c>
      <c r="J4" s="3" t="s">
        <v>14</v>
      </c>
      <c r="K4" s="4">
        <v>5498990</v>
      </c>
      <c r="L4" s="37">
        <v>27754</v>
      </c>
      <c r="M4" s="38">
        <v>5272606.7757659769</v>
      </c>
    </row>
    <row r="5" spans="2:13">
      <c r="B5" s="2" t="s">
        <v>15</v>
      </c>
      <c r="C5" s="3" t="s">
        <v>16</v>
      </c>
      <c r="D5" s="2" t="s">
        <v>13</v>
      </c>
      <c r="E5" s="2">
        <v>2023</v>
      </c>
      <c r="F5" s="16">
        <v>105006</v>
      </c>
      <c r="G5" s="16">
        <v>35910</v>
      </c>
      <c r="H5" s="10">
        <v>16191</v>
      </c>
      <c r="J5" s="3" t="s">
        <v>17</v>
      </c>
      <c r="K5" s="4">
        <v>5490740</v>
      </c>
      <c r="L5" s="4">
        <v>16637</v>
      </c>
      <c r="M5" s="5">
        <v>2752153.7067659767</v>
      </c>
    </row>
    <row r="6" spans="2:13">
      <c r="B6" s="2" t="s">
        <v>18</v>
      </c>
      <c r="C6" s="3" t="s">
        <v>19</v>
      </c>
      <c r="D6" s="2" t="s">
        <v>13</v>
      </c>
      <c r="E6" s="2">
        <v>2023</v>
      </c>
      <c r="F6" s="16">
        <v>359415</v>
      </c>
      <c r="G6" s="16">
        <v>123389</v>
      </c>
      <c r="H6" s="10">
        <v>57206</v>
      </c>
      <c r="J6" s="3" t="s">
        <v>20</v>
      </c>
      <c r="K6" s="4">
        <v>5452990</v>
      </c>
      <c r="L6" s="4">
        <v>12960</v>
      </c>
      <c r="M6" s="5">
        <v>1825722.5647659767</v>
      </c>
    </row>
    <row r="7" spans="2:13">
      <c r="B7" s="2" t="s">
        <v>21</v>
      </c>
      <c r="C7" s="3" t="s">
        <v>22</v>
      </c>
      <c r="D7" s="2" t="s">
        <v>13</v>
      </c>
      <c r="E7" s="2">
        <v>2023</v>
      </c>
      <c r="F7" s="16">
        <v>353914</v>
      </c>
      <c r="G7" s="16">
        <v>218715</v>
      </c>
      <c r="H7" s="10">
        <v>36706</v>
      </c>
      <c r="J7" s="3" t="s">
        <v>23</v>
      </c>
      <c r="K7" s="4">
        <v>4071825</v>
      </c>
      <c r="L7" s="4">
        <v>4439</v>
      </c>
      <c r="M7" s="5">
        <v>366012.3007659766</v>
      </c>
    </row>
    <row r="8" spans="2:13">
      <c r="B8" s="2" t="s">
        <v>24</v>
      </c>
      <c r="C8" s="3" t="s">
        <v>25</v>
      </c>
      <c r="D8" s="2" t="s">
        <v>13</v>
      </c>
      <c r="E8" s="2">
        <v>2023</v>
      </c>
      <c r="F8" s="16">
        <v>107107</v>
      </c>
      <c r="G8" s="16">
        <v>29151</v>
      </c>
      <c r="H8" s="10">
        <v>11878</v>
      </c>
      <c r="J8" s="3" t="s">
        <v>26</v>
      </c>
      <c r="K8" s="4">
        <v>1427165</v>
      </c>
      <c r="L8" s="4">
        <v>23314</v>
      </c>
      <c r="M8" s="5">
        <v>4906594.4749999996</v>
      </c>
    </row>
    <row r="9" spans="2:13">
      <c r="B9" s="2" t="s">
        <v>27</v>
      </c>
      <c r="C9" s="3" t="s">
        <v>28</v>
      </c>
      <c r="D9" s="2" t="s">
        <v>13</v>
      </c>
      <c r="E9" s="2">
        <v>2023</v>
      </c>
      <c r="F9" s="16">
        <v>111086</v>
      </c>
      <c r="G9" s="16">
        <v>31818</v>
      </c>
      <c r="H9" s="10">
        <v>19782</v>
      </c>
      <c r="J9" s="3" t="s">
        <v>29</v>
      </c>
      <c r="K9" s="4">
        <v>1161270</v>
      </c>
      <c r="L9" s="4">
        <v>4205</v>
      </c>
      <c r="M9" s="5">
        <v>679147.47499999998</v>
      </c>
    </row>
    <row r="10" spans="2:13">
      <c r="B10" s="2" t="s">
        <v>30</v>
      </c>
      <c r="C10" s="3" t="s">
        <v>31</v>
      </c>
      <c r="D10" s="2" t="s">
        <v>13</v>
      </c>
      <c r="E10" s="2">
        <v>2023</v>
      </c>
      <c r="F10" s="16">
        <v>386575</v>
      </c>
      <c r="G10" s="16">
        <v>88435</v>
      </c>
      <c r="H10" s="10">
        <v>57762</v>
      </c>
      <c r="J10" s="3" t="s">
        <v>32</v>
      </c>
      <c r="K10" s="4">
        <v>219895</v>
      </c>
      <c r="L10" s="4">
        <v>4316</v>
      </c>
      <c r="M10" s="5">
        <v>780562.78899999999</v>
      </c>
    </row>
    <row r="11" spans="2:13">
      <c r="B11" s="2" t="s">
        <v>33</v>
      </c>
      <c r="C11" s="3" t="s">
        <v>34</v>
      </c>
      <c r="D11" s="2" t="s">
        <v>13</v>
      </c>
      <c r="E11" s="2">
        <v>2023</v>
      </c>
      <c r="F11" s="16">
        <v>200421</v>
      </c>
      <c r="G11" s="16">
        <v>63393</v>
      </c>
      <c r="H11" s="10">
        <v>33156</v>
      </c>
      <c r="J11" s="3" t="s">
        <v>35</v>
      </c>
      <c r="K11" s="4">
        <v>37750</v>
      </c>
      <c r="L11" s="4">
        <v>3677</v>
      </c>
      <c r="M11" s="5">
        <v>926431.14199999999</v>
      </c>
    </row>
    <row r="12" spans="2:13" ht="18.75">
      <c r="B12" s="25"/>
      <c r="C12" s="26"/>
      <c r="D12" s="25"/>
      <c r="E12" s="25"/>
      <c r="F12" s="23">
        <f>SUM(F4:F11)</f>
        <v>1639597</v>
      </c>
      <c r="G12" s="23">
        <f>SUM(G4:G11)</f>
        <v>594135</v>
      </c>
      <c r="H12" s="24">
        <f>SUM(H4:H11)</f>
        <v>234352</v>
      </c>
      <c r="J12" s="3" t="s">
        <v>36</v>
      </c>
      <c r="K12" s="4">
        <v>8250</v>
      </c>
      <c r="L12" s="4">
        <v>11116</v>
      </c>
      <c r="M12" s="5">
        <v>2520453.0690000001</v>
      </c>
    </row>
    <row r="13" spans="2:13" ht="18.75">
      <c r="B13" s="34"/>
      <c r="C13" s="20"/>
      <c r="D13" s="34"/>
      <c r="E13" s="34"/>
      <c r="F13" s="35"/>
      <c r="G13" s="35"/>
      <c r="H13" s="35"/>
      <c r="J13" s="20" t="s">
        <v>37</v>
      </c>
      <c r="K13" s="21"/>
      <c r="L13" s="21"/>
      <c r="M13" s="22"/>
    </row>
    <row r="14" spans="2:13" ht="47.25">
      <c r="B14" s="1" t="s">
        <v>0</v>
      </c>
      <c r="C14" s="8" t="s">
        <v>38</v>
      </c>
      <c r="D14" s="6" t="s">
        <v>39</v>
      </c>
      <c r="E14" s="1" t="s">
        <v>40</v>
      </c>
      <c r="F14" s="2" t="s">
        <v>41</v>
      </c>
      <c r="G14" s="1" t="s">
        <v>42</v>
      </c>
      <c r="H14" s="30" t="s">
        <v>43</v>
      </c>
      <c r="J14" s="20"/>
      <c r="K14" s="21"/>
      <c r="L14" s="21"/>
      <c r="M14" s="22"/>
    </row>
    <row r="15" spans="2:13">
      <c r="B15" s="2" t="s">
        <v>44</v>
      </c>
      <c r="C15" s="9">
        <v>49176.800000000003</v>
      </c>
      <c r="D15" s="10">
        <v>1671</v>
      </c>
      <c r="E15" s="16">
        <v>3215</v>
      </c>
      <c r="F15" s="18">
        <f>D15/E15</f>
        <v>0.51975116640746499</v>
      </c>
      <c r="G15" s="3">
        <f>C15*F15</f>
        <v>25559.699160186625</v>
      </c>
      <c r="H15" s="31">
        <f>G15/D15</f>
        <v>15.296049766718507</v>
      </c>
    </row>
    <row r="16" spans="2:13">
      <c r="B16" s="2" t="s">
        <v>15</v>
      </c>
      <c r="C16" s="9">
        <v>73496.800000000003</v>
      </c>
      <c r="D16" s="10">
        <v>16191</v>
      </c>
      <c r="E16" s="16">
        <v>200297</v>
      </c>
      <c r="F16" s="18">
        <f t="shared" ref="F16:F22" si="0">D16/E16</f>
        <v>8.0834960084274848E-2</v>
      </c>
      <c r="G16" s="3">
        <f t="shared" ref="G16:G22" si="1">C16*F16</f>
        <v>5941.1108943219315</v>
      </c>
      <c r="H16" s="31">
        <f t="shared" ref="H16:H22" si="2">G16/D16</f>
        <v>0.36693909544326669</v>
      </c>
    </row>
    <row r="17" spans="2:8">
      <c r="B17" s="2" t="s">
        <v>18</v>
      </c>
      <c r="C17" s="9">
        <v>11243.800000000001</v>
      </c>
      <c r="D17" s="10">
        <v>57206</v>
      </c>
      <c r="E17" s="16">
        <v>143919</v>
      </c>
      <c r="F17" s="18">
        <f t="shared" si="0"/>
        <v>0.39748747559391046</v>
      </c>
      <c r="G17" s="3">
        <f t="shared" si="1"/>
        <v>4469.269678082811</v>
      </c>
      <c r="H17" s="31">
        <f t="shared" si="2"/>
        <v>7.8125890257714423E-2</v>
      </c>
    </row>
    <row r="18" spans="2:8">
      <c r="B18" s="2" t="s">
        <v>21</v>
      </c>
      <c r="C18" s="9">
        <v>12855.7</v>
      </c>
      <c r="D18" s="10">
        <v>36706</v>
      </c>
      <c r="E18" s="16">
        <v>255144</v>
      </c>
      <c r="F18" s="18">
        <f t="shared" si="0"/>
        <v>0.14386385727275577</v>
      </c>
      <c r="G18" s="3">
        <f t="shared" si="1"/>
        <v>1849.4705899413666</v>
      </c>
      <c r="H18" s="31">
        <f t="shared" si="2"/>
        <v>5.0386056501426649E-2</v>
      </c>
    </row>
    <row r="19" spans="2:8">
      <c r="B19" s="2" t="s">
        <v>24</v>
      </c>
      <c r="C19" s="9">
        <v>83875.100000000006</v>
      </c>
      <c r="D19" s="10">
        <v>11878</v>
      </c>
      <c r="E19" s="16">
        <v>107762</v>
      </c>
      <c r="F19" s="18">
        <f t="shared" si="0"/>
        <v>0.11022438336333773</v>
      </c>
      <c r="G19" s="3">
        <f t="shared" si="1"/>
        <v>9245.0811770382898</v>
      </c>
      <c r="H19" s="31">
        <f t="shared" si="2"/>
        <v>0.77833651936675285</v>
      </c>
    </row>
    <row r="20" spans="2:8">
      <c r="B20" s="2" t="s">
        <v>27</v>
      </c>
      <c r="C20" s="9">
        <v>915</v>
      </c>
      <c r="D20" s="10">
        <v>19782</v>
      </c>
      <c r="E20" s="16">
        <v>52126</v>
      </c>
      <c r="F20" s="18">
        <f t="shared" si="0"/>
        <v>0.37950351072401489</v>
      </c>
      <c r="G20" s="3">
        <f t="shared" si="1"/>
        <v>347.24571231247364</v>
      </c>
      <c r="H20" s="31">
        <f t="shared" si="2"/>
        <v>1.7553620074435023E-2</v>
      </c>
    </row>
    <row r="21" spans="2:8">
      <c r="B21" s="2" t="s">
        <v>30</v>
      </c>
      <c r="C21" s="9">
        <v>1517.5000000000002</v>
      </c>
      <c r="D21" s="10">
        <v>57762</v>
      </c>
      <c r="E21" s="16">
        <v>238590</v>
      </c>
      <c r="F21" s="18">
        <f t="shared" si="0"/>
        <v>0.24209732176537155</v>
      </c>
      <c r="G21" s="3">
        <f t="shared" si="1"/>
        <v>367.38268577895138</v>
      </c>
      <c r="H21" s="31">
        <f t="shared" si="2"/>
        <v>6.3602833312376887E-3</v>
      </c>
    </row>
    <row r="22" spans="2:8">
      <c r="B22" s="2" t="s">
        <v>33</v>
      </c>
      <c r="C22" s="9">
        <v>3100.4</v>
      </c>
      <c r="D22" s="10">
        <v>33156</v>
      </c>
      <c r="E22" s="16">
        <v>160772</v>
      </c>
      <c r="F22" s="18">
        <f t="shared" si="0"/>
        <v>0.20622994053690941</v>
      </c>
      <c r="G22" s="3">
        <f t="shared" si="1"/>
        <v>639.39530764063397</v>
      </c>
      <c r="H22" s="31">
        <f t="shared" si="2"/>
        <v>1.9284452516607372E-2</v>
      </c>
    </row>
    <row r="23" spans="2:8" ht="18.75">
      <c r="B23" s="11" t="s">
        <v>45</v>
      </c>
      <c r="C23" s="12">
        <f>SUM(C15:C22)</f>
        <v>236181.1</v>
      </c>
      <c r="D23" s="15">
        <f>SUM(D15:D22)</f>
        <v>234352</v>
      </c>
      <c r="E23" s="13">
        <f>SUM(E15:E22)</f>
        <v>1161825</v>
      </c>
      <c r="F23" s="17"/>
      <c r="G23" s="12">
        <f>SUM(G15:G22)</f>
        <v>48418.65520530309</v>
      </c>
      <c r="H23" s="32">
        <f>SUM(H15:H22)</f>
        <v>16.613035684209947</v>
      </c>
    </row>
    <row r="25" spans="2:8" ht="47.25">
      <c r="B25" s="1" t="s">
        <v>0</v>
      </c>
      <c r="C25" s="8" t="s">
        <v>38</v>
      </c>
      <c r="D25" s="6" t="s">
        <v>46</v>
      </c>
      <c r="E25" s="1" t="s">
        <v>40</v>
      </c>
      <c r="F25" s="2" t="s">
        <v>41</v>
      </c>
      <c r="G25" s="1" t="s">
        <v>42</v>
      </c>
      <c r="H25" s="30" t="s">
        <v>43</v>
      </c>
    </row>
    <row r="26" spans="2:8">
      <c r="B26" s="2" t="s">
        <v>44</v>
      </c>
      <c r="C26" s="14">
        <v>49176.800000000003</v>
      </c>
      <c r="D26" s="10">
        <v>1671</v>
      </c>
      <c r="E26" s="16">
        <v>3215</v>
      </c>
      <c r="F26" s="3">
        <f>D26/E26</f>
        <v>0.51975116640746499</v>
      </c>
      <c r="G26" s="3">
        <f>C26*F26</f>
        <v>25559.699160186625</v>
      </c>
      <c r="H26" s="31">
        <f>G26/D26</f>
        <v>15.296049766718507</v>
      </c>
    </row>
    <row r="27" spans="2:8">
      <c r="B27" s="2" t="s">
        <v>47</v>
      </c>
      <c r="C27" s="14">
        <v>16415.599999999999</v>
      </c>
      <c r="D27" s="10">
        <v>1151</v>
      </c>
      <c r="E27" s="16">
        <v>24458</v>
      </c>
      <c r="F27" s="3">
        <f t="shared" ref="F27:F43" si="3">D27/E27</f>
        <v>4.706026657944231E-2</v>
      </c>
      <c r="G27" s="3">
        <f t="shared" ref="G27:G43" si="4">C27*F27</f>
        <v>772.5225120614931</v>
      </c>
      <c r="H27" s="31">
        <f t="shared" ref="H27:H43" si="5">G27/D27</f>
        <v>0.67117507563987233</v>
      </c>
    </row>
    <row r="28" spans="2:8">
      <c r="B28" s="2" t="s">
        <v>15</v>
      </c>
      <c r="C28" s="14">
        <v>73496.800000000003</v>
      </c>
      <c r="D28" s="10">
        <v>16191</v>
      </c>
      <c r="E28" s="16">
        <v>200297</v>
      </c>
      <c r="F28" s="3">
        <f t="shared" si="3"/>
        <v>8.0834960084274848E-2</v>
      </c>
      <c r="G28" s="3">
        <f t="shared" si="4"/>
        <v>5941.1108943219315</v>
      </c>
      <c r="H28" s="31">
        <f t="shared" si="5"/>
        <v>0.36693909544326669</v>
      </c>
    </row>
    <row r="29" spans="2:8">
      <c r="B29" s="2" t="s">
        <v>48</v>
      </c>
      <c r="C29" s="14">
        <v>70134.5</v>
      </c>
      <c r="D29" s="10">
        <v>9131</v>
      </c>
      <c r="E29" s="16">
        <v>53385</v>
      </c>
      <c r="F29" s="3">
        <f t="shared" si="3"/>
        <v>0.17104055446286409</v>
      </c>
      <c r="G29" s="3">
        <f t="shared" si="4"/>
        <v>11995.843766975742</v>
      </c>
      <c r="H29" s="31">
        <f t="shared" si="5"/>
        <v>1.3137491804814085</v>
      </c>
    </row>
    <row r="30" spans="2:8">
      <c r="B30" s="2" t="s">
        <v>49</v>
      </c>
      <c r="C30" s="14">
        <v>24868.399999999998</v>
      </c>
      <c r="D30" s="10">
        <v>1682</v>
      </c>
      <c r="E30" s="16">
        <v>25851</v>
      </c>
      <c r="F30" s="3">
        <f t="shared" si="3"/>
        <v>6.506518123090016E-2</v>
      </c>
      <c r="G30" s="3">
        <f t="shared" si="4"/>
        <v>1618.0669529225174</v>
      </c>
      <c r="H30" s="31">
        <f t="shared" si="5"/>
        <v>0.96198986499555139</v>
      </c>
    </row>
    <row r="31" spans="2:8">
      <c r="B31" s="2" t="s">
        <v>18</v>
      </c>
      <c r="C31" s="14">
        <v>11243.800000000001</v>
      </c>
      <c r="D31" s="10">
        <v>57206</v>
      </c>
      <c r="E31" s="16">
        <v>143919</v>
      </c>
      <c r="F31" s="3">
        <f t="shared" si="3"/>
        <v>0.39748747559391046</v>
      </c>
      <c r="G31" s="3">
        <f t="shared" si="4"/>
        <v>4469.269678082811</v>
      </c>
      <c r="H31" s="31">
        <f t="shared" si="5"/>
        <v>7.8125890257714423E-2</v>
      </c>
    </row>
    <row r="32" spans="2:8">
      <c r="B32" s="2" t="s">
        <v>21</v>
      </c>
      <c r="C32" s="14">
        <v>12855.699999999999</v>
      </c>
      <c r="D32" s="10">
        <v>36706</v>
      </c>
      <c r="E32" s="16">
        <v>255144</v>
      </c>
      <c r="F32" s="3">
        <f t="shared" si="3"/>
        <v>0.14386385727275577</v>
      </c>
      <c r="G32" s="3">
        <f t="shared" si="4"/>
        <v>1849.4705899413661</v>
      </c>
      <c r="H32" s="31">
        <f t="shared" si="5"/>
        <v>5.0386056501426635E-2</v>
      </c>
    </row>
    <row r="33" spans="2:8">
      <c r="B33" s="2" t="s">
        <v>24</v>
      </c>
      <c r="C33" s="14">
        <v>83875.100000000006</v>
      </c>
      <c r="D33" s="10">
        <v>11878</v>
      </c>
      <c r="E33" s="16">
        <v>107762</v>
      </c>
      <c r="F33" s="3">
        <f t="shared" si="3"/>
        <v>0.11022438336333773</v>
      </c>
      <c r="G33" s="3">
        <f t="shared" si="4"/>
        <v>9245.0811770382898</v>
      </c>
      <c r="H33" s="31">
        <f t="shared" si="5"/>
        <v>0.77833651936675285</v>
      </c>
    </row>
    <row r="34" spans="2:8">
      <c r="B34" s="1" t="s">
        <v>50</v>
      </c>
      <c r="C34" s="14">
        <v>4122.1000000000004</v>
      </c>
      <c r="D34" s="10">
        <v>10667</v>
      </c>
      <c r="E34" s="16">
        <v>66314</v>
      </c>
      <c r="F34" s="3">
        <f t="shared" si="3"/>
        <v>0.16085592785837077</v>
      </c>
      <c r="G34" s="3">
        <f t="shared" si="4"/>
        <v>663.06422022499021</v>
      </c>
      <c r="H34" s="31">
        <f t="shared" si="5"/>
        <v>6.2160328135838584E-2</v>
      </c>
    </row>
    <row r="35" spans="2:8">
      <c r="B35" s="2" t="s">
        <v>51</v>
      </c>
      <c r="C35" s="14">
        <v>738.7</v>
      </c>
      <c r="D35" s="10">
        <v>24929</v>
      </c>
      <c r="E35" s="16">
        <v>175595</v>
      </c>
      <c r="F35" s="3">
        <f t="shared" si="3"/>
        <v>0.14196873487286085</v>
      </c>
      <c r="G35" s="3">
        <f t="shared" si="4"/>
        <v>104.87230445058232</v>
      </c>
      <c r="H35" s="31">
        <f t="shared" si="5"/>
        <v>4.2068396024943768E-3</v>
      </c>
    </row>
    <row r="36" spans="2:8">
      <c r="B36" s="2" t="s">
        <v>52</v>
      </c>
      <c r="C36" s="14">
        <v>244.7</v>
      </c>
      <c r="D36" s="10" t="s">
        <v>53</v>
      </c>
      <c r="E36" s="16" t="s">
        <v>53</v>
      </c>
      <c r="F36" s="3" t="s">
        <v>53</v>
      </c>
      <c r="G36" s="3" t="s">
        <v>53</v>
      </c>
      <c r="H36" s="31" t="s">
        <v>53</v>
      </c>
    </row>
    <row r="37" spans="2:8">
      <c r="B37" s="2" t="s">
        <v>27</v>
      </c>
      <c r="C37" s="14">
        <v>915</v>
      </c>
      <c r="D37" s="10">
        <v>19782</v>
      </c>
      <c r="E37" s="16">
        <v>52126</v>
      </c>
      <c r="F37" s="3">
        <f t="shared" si="3"/>
        <v>0.37950351072401489</v>
      </c>
      <c r="G37" s="3">
        <f t="shared" si="4"/>
        <v>347.24571231247364</v>
      </c>
      <c r="H37" s="31">
        <f t="shared" si="5"/>
        <v>1.7553620074435023E-2</v>
      </c>
    </row>
    <row r="38" spans="2:8">
      <c r="B38" s="2" t="s">
        <v>30</v>
      </c>
      <c r="C38" s="14">
        <v>1517.5000000000002</v>
      </c>
      <c r="D38" s="10">
        <v>57762</v>
      </c>
      <c r="E38" s="16">
        <v>238590</v>
      </c>
      <c r="F38" s="3">
        <f t="shared" si="3"/>
        <v>0.24209732176537155</v>
      </c>
      <c r="G38" s="3">
        <f t="shared" si="4"/>
        <v>367.38268577895138</v>
      </c>
      <c r="H38" s="31">
        <f t="shared" si="5"/>
        <v>6.3602833312376887E-3</v>
      </c>
    </row>
    <row r="39" spans="2:8">
      <c r="B39" s="2" t="s">
        <v>33</v>
      </c>
      <c r="C39" s="14">
        <v>3100.4</v>
      </c>
      <c r="D39" s="10">
        <v>33156</v>
      </c>
      <c r="E39" s="16">
        <v>160772</v>
      </c>
      <c r="F39" s="3">
        <f t="shared" si="3"/>
        <v>0.20622994053690941</v>
      </c>
      <c r="G39" s="3">
        <f t="shared" si="4"/>
        <v>639.39530764063397</v>
      </c>
      <c r="H39" s="31">
        <f t="shared" si="5"/>
        <v>1.9284452516607372E-2</v>
      </c>
    </row>
    <row r="40" spans="2:8">
      <c r="B40" s="2" t="s">
        <v>54</v>
      </c>
      <c r="C40" s="14">
        <v>4379.9999999999991</v>
      </c>
      <c r="D40" s="10">
        <v>3642</v>
      </c>
      <c r="E40" s="16">
        <v>37403</v>
      </c>
      <c r="F40" s="3">
        <f t="shared" si="3"/>
        <v>9.7371868566692513E-2</v>
      </c>
      <c r="G40" s="3">
        <f t="shared" si="4"/>
        <v>426.48878432211313</v>
      </c>
      <c r="H40" s="31">
        <f t="shared" si="5"/>
        <v>0.11710290618399592</v>
      </c>
    </row>
    <row r="41" spans="2:8">
      <c r="B41" s="2" t="s">
        <v>55</v>
      </c>
      <c r="C41" s="14">
        <v>2490.6999999999998</v>
      </c>
      <c r="D41" s="10">
        <v>3891</v>
      </c>
      <c r="E41" s="16">
        <v>50559</v>
      </c>
      <c r="F41" s="3">
        <f t="shared" si="3"/>
        <v>7.6959591764077614E-2</v>
      </c>
      <c r="G41" s="3">
        <f t="shared" si="4"/>
        <v>191.68325520678809</v>
      </c>
      <c r="H41" s="31">
        <f t="shared" si="5"/>
        <v>4.9263237010225669E-2</v>
      </c>
    </row>
    <row r="42" spans="2:8">
      <c r="B42" s="2" t="s">
        <v>56</v>
      </c>
      <c r="C42" s="14">
        <v>6079.4999999999991</v>
      </c>
      <c r="D42" s="10">
        <v>8549</v>
      </c>
      <c r="E42" s="16">
        <v>34361</v>
      </c>
      <c r="F42" s="3">
        <f t="shared" si="3"/>
        <v>0.24879951107360088</v>
      </c>
      <c r="G42" s="3">
        <f t="shared" si="4"/>
        <v>1512.5766275719564</v>
      </c>
      <c r="H42" s="31">
        <f t="shared" si="5"/>
        <v>0.17693024067984048</v>
      </c>
    </row>
    <row r="43" spans="2:8">
      <c r="B43" s="1" t="s">
        <v>57</v>
      </c>
      <c r="C43" s="14">
        <v>1133.3</v>
      </c>
      <c r="D43" s="10">
        <v>8160</v>
      </c>
      <c r="E43" s="16">
        <v>21835</v>
      </c>
      <c r="F43" s="3">
        <f t="shared" si="3"/>
        <v>0.37371193038699335</v>
      </c>
      <c r="G43" s="3">
        <f t="shared" si="4"/>
        <v>423.52773070757956</v>
      </c>
      <c r="H43" s="31">
        <f t="shared" si="5"/>
        <v>5.1902908174948477E-2</v>
      </c>
    </row>
    <row r="44" spans="2:8" ht="18.75">
      <c r="B44" s="11" t="s">
        <v>45</v>
      </c>
      <c r="C44" s="12">
        <f>SUM(C26:C43)</f>
        <v>366788.60000000003</v>
      </c>
      <c r="D44" s="15">
        <f>SUM(D26:D43)</f>
        <v>306154</v>
      </c>
      <c r="E44" s="15">
        <f>SUM(E26:E43)</f>
        <v>1651586</v>
      </c>
      <c r="F44" s="17"/>
      <c r="G44" s="19">
        <f>SUM(G26:G43)</f>
        <v>66127.301359746838</v>
      </c>
      <c r="H44" s="32">
        <f>SUM(H26:H43)</f>
        <v>20.021516265114126</v>
      </c>
    </row>
    <row r="45" spans="2:8" s="33" customFormat="1"/>
    <row r="46" spans="2:8" ht="47.25">
      <c r="B46" s="1" t="s">
        <v>0</v>
      </c>
      <c r="C46" s="8" t="s">
        <v>38</v>
      </c>
      <c r="D46" s="6" t="s">
        <v>58</v>
      </c>
      <c r="E46" s="1" t="s">
        <v>59</v>
      </c>
      <c r="F46" s="2" t="s">
        <v>60</v>
      </c>
      <c r="G46" s="1" t="s">
        <v>42</v>
      </c>
      <c r="H46" s="30" t="s">
        <v>61</v>
      </c>
    </row>
    <row r="47" spans="2:8">
      <c r="B47" s="2" t="s">
        <v>44</v>
      </c>
      <c r="C47" s="9">
        <v>49176.800000000003</v>
      </c>
      <c r="D47" s="10">
        <v>325</v>
      </c>
      <c r="E47" s="16">
        <v>487</v>
      </c>
      <c r="F47" s="27">
        <f t="shared" ref="F47:F54" si="6">D47/E47</f>
        <v>0.66735112936344965</v>
      </c>
      <c r="G47" s="3">
        <f t="shared" ref="G47:G54" si="7">C47*F47</f>
        <v>32818.193018480495</v>
      </c>
      <c r="H47" s="31">
        <f>(G47/D47)/1000</f>
        <v>0.10097905544147845</v>
      </c>
    </row>
    <row r="48" spans="2:8">
      <c r="B48" s="2" t="s">
        <v>15</v>
      </c>
      <c r="C48" s="9">
        <v>73496.800000000003</v>
      </c>
      <c r="D48" s="10">
        <v>415</v>
      </c>
      <c r="E48" s="16">
        <v>2549</v>
      </c>
      <c r="F48" s="27">
        <f t="shared" si="6"/>
        <v>0.16280894468418988</v>
      </c>
      <c r="G48" s="3">
        <f t="shared" si="7"/>
        <v>11965.936445664967</v>
      </c>
      <c r="H48" s="31">
        <f t="shared" ref="H48:H54" si="8">(G48/D48)/1000</f>
        <v>2.8833581796783053E-2</v>
      </c>
    </row>
    <row r="49" spans="2:14">
      <c r="B49" s="2" t="s">
        <v>18</v>
      </c>
      <c r="C49" s="9">
        <v>11243.800000000001</v>
      </c>
      <c r="D49" s="10">
        <v>1300</v>
      </c>
      <c r="E49" s="16">
        <v>2105</v>
      </c>
      <c r="F49" s="27">
        <f t="shared" si="6"/>
        <v>0.61757719714964365</v>
      </c>
      <c r="G49" s="3">
        <f t="shared" si="7"/>
        <v>6943.9144893111643</v>
      </c>
      <c r="H49" s="31">
        <f t="shared" si="8"/>
        <v>5.3414726840855112E-3</v>
      </c>
    </row>
    <row r="50" spans="2:14">
      <c r="B50" s="2" t="s">
        <v>21</v>
      </c>
      <c r="C50" s="9">
        <v>12855.699999999999</v>
      </c>
      <c r="D50" s="10">
        <v>1149</v>
      </c>
      <c r="E50" s="16">
        <v>4945</v>
      </c>
      <c r="F50" s="27">
        <f t="shared" si="6"/>
        <v>0.23235591506572295</v>
      </c>
      <c r="G50" s="3">
        <f t="shared" si="7"/>
        <v>2987.0979373104142</v>
      </c>
      <c r="H50" s="31">
        <f t="shared" si="8"/>
        <v>2.599737108190091E-3</v>
      </c>
    </row>
    <row r="51" spans="2:14">
      <c r="B51" s="2" t="s">
        <v>24</v>
      </c>
      <c r="C51" s="9">
        <v>83875.100000000006</v>
      </c>
      <c r="D51" s="10">
        <v>449</v>
      </c>
      <c r="E51" s="16">
        <v>1576</v>
      </c>
      <c r="F51" s="27">
        <f t="shared" si="6"/>
        <v>0.28489847715736039</v>
      </c>
      <c r="G51" s="3">
        <f t="shared" si="7"/>
        <v>23895.888261421318</v>
      </c>
      <c r="H51" s="31">
        <f t="shared" si="8"/>
        <v>5.322024111675127E-2</v>
      </c>
    </row>
    <row r="52" spans="2:14">
      <c r="B52" s="2" t="s">
        <v>27</v>
      </c>
      <c r="C52" s="9">
        <v>915</v>
      </c>
      <c r="D52" s="10">
        <v>267</v>
      </c>
      <c r="E52" s="16">
        <v>545</v>
      </c>
      <c r="F52" s="27">
        <f t="shared" si="6"/>
        <v>0.48990825688073397</v>
      </c>
      <c r="G52" s="3">
        <f t="shared" si="7"/>
        <v>448.26605504587161</v>
      </c>
      <c r="H52" s="31">
        <f t="shared" si="8"/>
        <v>1.6788990825688074E-3</v>
      </c>
    </row>
    <row r="53" spans="2:14">
      <c r="B53" s="2" t="s">
        <v>30</v>
      </c>
      <c r="C53" s="9">
        <v>1517.5000000000002</v>
      </c>
      <c r="D53" s="10">
        <v>1145</v>
      </c>
      <c r="E53" s="16">
        <v>2723</v>
      </c>
      <c r="F53" s="27">
        <f t="shared" si="6"/>
        <v>0.42049210429673156</v>
      </c>
      <c r="G53" s="3">
        <f t="shared" si="7"/>
        <v>638.09676827029023</v>
      </c>
      <c r="H53" s="31">
        <f t="shared" si="8"/>
        <v>5.5728975394785172E-4</v>
      </c>
    </row>
    <row r="54" spans="2:14">
      <c r="B54" s="2" t="s">
        <v>33</v>
      </c>
      <c r="C54" s="9">
        <v>3100.4</v>
      </c>
      <c r="D54" s="10">
        <v>722</v>
      </c>
      <c r="E54" s="16">
        <v>2990</v>
      </c>
      <c r="F54" s="27">
        <f t="shared" si="6"/>
        <v>0.24147157190635452</v>
      </c>
      <c r="G54" s="3">
        <f t="shared" si="7"/>
        <v>748.65846153846155</v>
      </c>
      <c r="H54" s="31">
        <f t="shared" si="8"/>
        <v>1.0369230769230768E-3</v>
      </c>
    </row>
    <row r="55" spans="2:14" ht="18.75">
      <c r="B55" s="11" t="s">
        <v>45</v>
      </c>
      <c r="C55" s="12">
        <f>SUM(C47:C54)</f>
        <v>236181.1</v>
      </c>
      <c r="D55" s="15">
        <f>SUM(D47:D54)</f>
        <v>5772</v>
      </c>
      <c r="E55" s="13">
        <f>SUM(E47:E54)</f>
        <v>17920</v>
      </c>
      <c r="F55" s="17"/>
      <c r="G55" s="12">
        <f>SUM(G47:G54)</f>
        <v>80446.051437042974</v>
      </c>
      <c r="H55" s="32">
        <f>SUM(H47:H54)</f>
        <v>0.19424720006072813</v>
      </c>
    </row>
    <row r="57" spans="2:14" ht="47.25">
      <c r="B57" s="1" t="s">
        <v>0</v>
      </c>
      <c r="C57" s="8" t="s">
        <v>38</v>
      </c>
      <c r="D57" s="6" t="s">
        <v>58</v>
      </c>
      <c r="E57" s="1" t="s">
        <v>59</v>
      </c>
      <c r="F57" s="2" t="s">
        <v>60</v>
      </c>
      <c r="G57" s="1" t="s">
        <v>42</v>
      </c>
      <c r="H57" s="30" t="s">
        <v>61</v>
      </c>
    </row>
    <row r="58" spans="2:14">
      <c r="B58" s="2" t="s">
        <v>44</v>
      </c>
      <c r="C58" s="14">
        <v>49176.800000000003</v>
      </c>
      <c r="D58" s="10">
        <v>325</v>
      </c>
      <c r="E58" s="16">
        <f>D58+Small!D58+Medium!D58+Large!D58</f>
        <v>487</v>
      </c>
      <c r="F58" s="27">
        <f>D58/E58</f>
        <v>0.66735112936344965</v>
      </c>
      <c r="G58" s="3">
        <f>C58*F58</f>
        <v>32818.193018480495</v>
      </c>
      <c r="H58" s="31">
        <f>(G58/D58)/1000</f>
        <v>0.10097905544147845</v>
      </c>
      <c r="J58">
        <f>G58/D58</f>
        <v>100.97905544147845</v>
      </c>
      <c r="K58">
        <f>J58/1000</f>
        <v>0.10097905544147845</v>
      </c>
      <c r="L58">
        <v>28</v>
      </c>
      <c r="M58">
        <f>L58*K58</f>
        <v>2.8274135523613966</v>
      </c>
      <c r="N58">
        <f>M59/M58</f>
        <v>1000.0000000000001</v>
      </c>
    </row>
    <row r="59" spans="2:14">
      <c r="B59" s="2" t="s">
        <v>47</v>
      </c>
      <c r="C59" s="14">
        <v>16415.599999999999</v>
      </c>
      <c r="D59" s="10">
        <v>51</v>
      </c>
      <c r="E59" s="16">
        <f>D59+Small!D59+Medium!D59+Large!D59</f>
        <v>87</v>
      </c>
      <c r="F59" s="27">
        <f t="shared" ref="F59:F75" si="9">D59/E59</f>
        <v>0.58620689655172409</v>
      </c>
      <c r="G59" s="3">
        <f t="shared" ref="G59:G75" si="10">C59*F59</f>
        <v>9622.9379310344812</v>
      </c>
      <c r="H59" s="31">
        <f t="shared" ref="H59:H75" si="11">(G59/D59)/1000</f>
        <v>0.18868505747126435</v>
      </c>
      <c r="M59">
        <f>L58*J58</f>
        <v>2827.4135523613968</v>
      </c>
    </row>
    <row r="60" spans="2:14">
      <c r="B60" s="2" t="s">
        <v>15</v>
      </c>
      <c r="C60" s="14">
        <v>73496.800000000003</v>
      </c>
      <c r="D60" s="10">
        <v>415</v>
      </c>
      <c r="E60" s="16">
        <f>D60+Small!D60+Medium!D60+Large!D60</f>
        <v>2549</v>
      </c>
      <c r="F60" s="27">
        <f t="shared" si="9"/>
        <v>0.16280894468418988</v>
      </c>
      <c r="G60" s="3">
        <f t="shared" si="10"/>
        <v>11965.936445664967</v>
      </c>
      <c r="H60" s="31">
        <f t="shared" si="11"/>
        <v>2.8833581796783053E-2</v>
      </c>
    </row>
    <row r="61" spans="2:14">
      <c r="B61" s="2" t="s">
        <v>48</v>
      </c>
      <c r="C61" s="14">
        <v>70134.5</v>
      </c>
      <c r="D61" s="10">
        <v>32</v>
      </c>
      <c r="E61" s="16">
        <f>D61+Small!D61+Medium!D61+Large!D61</f>
        <v>158</v>
      </c>
      <c r="F61" s="27">
        <f t="shared" si="9"/>
        <v>0.20253164556962025</v>
      </c>
      <c r="G61" s="3">
        <f t="shared" si="10"/>
        <v>14204.455696202531</v>
      </c>
      <c r="H61" s="31">
        <f t="shared" si="11"/>
        <v>0.44388924050632911</v>
      </c>
    </row>
    <row r="62" spans="2:14">
      <c r="B62" s="2" t="s">
        <v>49</v>
      </c>
      <c r="C62" s="14">
        <v>24868.399999999998</v>
      </c>
      <c r="D62" s="10">
        <v>21</v>
      </c>
      <c r="E62" s="16">
        <f>D62+Small!D62+Medium!D62+Large!D62</f>
        <v>167</v>
      </c>
      <c r="F62" s="27">
        <f t="shared" si="9"/>
        <v>0.12574850299401197</v>
      </c>
      <c r="G62" s="3">
        <f t="shared" si="10"/>
        <v>3127.1640718562871</v>
      </c>
      <c r="H62" s="31">
        <f t="shared" si="11"/>
        <v>0.14891257485029941</v>
      </c>
    </row>
    <row r="63" spans="2:14">
      <c r="B63" s="2" t="s">
        <v>18</v>
      </c>
      <c r="C63" s="14">
        <v>11243.800000000001</v>
      </c>
      <c r="D63" s="10">
        <v>1300</v>
      </c>
      <c r="E63" s="16">
        <f>D63+Small!D63+Medium!D63+Large!D63</f>
        <v>2105</v>
      </c>
      <c r="F63" s="27">
        <f t="shared" si="9"/>
        <v>0.61757719714964365</v>
      </c>
      <c r="G63" s="3">
        <f t="shared" si="10"/>
        <v>6943.9144893111643</v>
      </c>
      <c r="H63" s="31">
        <f t="shared" si="11"/>
        <v>5.3414726840855112E-3</v>
      </c>
    </row>
    <row r="64" spans="2:14">
      <c r="B64" s="2" t="s">
        <v>21</v>
      </c>
      <c r="C64" s="14">
        <v>12855.699999999999</v>
      </c>
      <c r="D64" s="10">
        <v>1149</v>
      </c>
      <c r="E64" s="16">
        <f>D64+Small!D64+Medium!D64+Large!D64</f>
        <v>4945</v>
      </c>
      <c r="F64" s="27">
        <f t="shared" si="9"/>
        <v>0.23235591506572295</v>
      </c>
      <c r="G64" s="3">
        <f t="shared" si="10"/>
        <v>2987.0979373104142</v>
      </c>
      <c r="H64" s="31">
        <f t="shared" si="11"/>
        <v>2.599737108190091E-3</v>
      </c>
    </row>
    <row r="65" spans="2:8">
      <c r="B65" s="2" t="s">
        <v>24</v>
      </c>
      <c r="C65" s="14">
        <v>83875.100000000006</v>
      </c>
      <c r="D65" s="10">
        <v>449</v>
      </c>
      <c r="E65" s="16">
        <f>D65+Small!D65+Medium!D65+Large!D65</f>
        <v>1576</v>
      </c>
      <c r="F65" s="27">
        <f t="shared" si="9"/>
        <v>0.28489847715736039</v>
      </c>
      <c r="G65" s="3">
        <f t="shared" si="10"/>
        <v>23895.888261421318</v>
      </c>
      <c r="H65" s="31">
        <f t="shared" si="11"/>
        <v>5.322024111675127E-2</v>
      </c>
    </row>
    <row r="66" spans="2:8">
      <c r="B66" s="1" t="s">
        <v>50</v>
      </c>
      <c r="C66" s="14">
        <v>4122.1000000000004</v>
      </c>
      <c r="D66" s="10">
        <v>575</v>
      </c>
      <c r="E66" s="16">
        <f>D66+Small!D66+Medium!D66+Large!D66</f>
        <v>2403</v>
      </c>
      <c r="F66" s="27">
        <f t="shared" si="9"/>
        <v>0.23928422804827298</v>
      </c>
      <c r="G66" s="3">
        <f t="shared" si="10"/>
        <v>986.3535164377862</v>
      </c>
      <c r="H66" s="31">
        <f t="shared" si="11"/>
        <v>1.7153974198918021E-3</v>
      </c>
    </row>
    <row r="67" spans="2:8">
      <c r="B67" s="2" t="s">
        <v>51</v>
      </c>
      <c r="C67" s="14">
        <v>738.7</v>
      </c>
      <c r="D67" s="10">
        <v>477</v>
      </c>
      <c r="E67" s="16">
        <f>D67+Small!D67+Medium!D67+Large!D67</f>
        <v>1448</v>
      </c>
      <c r="F67" s="27">
        <f t="shared" si="9"/>
        <v>0.32941988950276241</v>
      </c>
      <c r="G67" s="3">
        <f t="shared" si="10"/>
        <v>243.34247237569062</v>
      </c>
      <c r="H67" s="31">
        <f t="shared" si="11"/>
        <v>5.1015193370165747E-4</v>
      </c>
    </row>
    <row r="68" spans="2:8">
      <c r="B68" s="2" t="s">
        <v>52</v>
      </c>
      <c r="C68" s="14">
        <v>244.7</v>
      </c>
      <c r="D68" s="10">
        <v>148</v>
      </c>
      <c r="E68" s="16">
        <f>D68+Small!D68+Medium!D68+Large!D68</f>
        <v>1080</v>
      </c>
      <c r="F68" s="27">
        <f t="shared" si="9"/>
        <v>0.13703703703703704</v>
      </c>
      <c r="G68" s="3">
        <f>C68*F68</f>
        <v>33.532962962962962</v>
      </c>
      <c r="H68" s="31">
        <f t="shared" si="11"/>
        <v>2.2657407407407408E-4</v>
      </c>
    </row>
    <row r="69" spans="2:8">
      <c r="B69" s="2" t="s">
        <v>27</v>
      </c>
      <c r="C69" s="14">
        <v>915</v>
      </c>
      <c r="D69" s="10">
        <v>267</v>
      </c>
      <c r="E69" s="16">
        <f>D69+Small!D69+Medium!D69+Large!D69</f>
        <v>545</v>
      </c>
      <c r="F69" s="27">
        <f t="shared" si="9"/>
        <v>0.48990825688073397</v>
      </c>
      <c r="G69" s="3">
        <f t="shared" si="10"/>
        <v>448.26605504587161</v>
      </c>
      <c r="H69" s="31">
        <f t="shared" si="11"/>
        <v>1.6788990825688074E-3</v>
      </c>
    </row>
    <row r="70" spans="2:8">
      <c r="B70" s="2" t="s">
        <v>30</v>
      </c>
      <c r="C70" s="14">
        <v>1517.5000000000002</v>
      </c>
      <c r="D70" s="10">
        <v>1145</v>
      </c>
      <c r="E70" s="16">
        <f>D70+Small!D70+Medium!D70+Large!D70</f>
        <v>2722</v>
      </c>
      <c r="F70" s="27">
        <f t="shared" si="9"/>
        <v>0.42064658339456285</v>
      </c>
      <c r="G70" s="3">
        <f t="shared" si="10"/>
        <v>638.33119030124919</v>
      </c>
      <c r="H70" s="31">
        <f t="shared" si="11"/>
        <v>5.5749448934606916E-4</v>
      </c>
    </row>
    <row r="71" spans="2:8">
      <c r="B71" s="2" t="s">
        <v>33</v>
      </c>
      <c r="C71" s="14">
        <v>3100.4</v>
      </c>
      <c r="D71" s="10">
        <v>722</v>
      </c>
      <c r="E71" s="16">
        <f>D71+Small!D71+Medium!D71+Large!D71</f>
        <v>2989</v>
      </c>
      <c r="F71" s="27">
        <f t="shared" si="9"/>
        <v>0.24155235864837737</v>
      </c>
      <c r="G71" s="3">
        <f t="shared" si="10"/>
        <v>748.90893275342921</v>
      </c>
      <c r="H71" s="31">
        <f t="shared" si="11"/>
        <v>1.0372699899631984E-3</v>
      </c>
    </row>
    <row r="72" spans="2:8">
      <c r="B72" s="2" t="s">
        <v>54</v>
      </c>
      <c r="C72" s="14">
        <v>4379.9999999999991</v>
      </c>
      <c r="D72" s="10">
        <v>362</v>
      </c>
      <c r="E72" s="16">
        <f>D72+Small!D72+Medium!D72+Large!D72</f>
        <v>589</v>
      </c>
      <c r="F72" s="27">
        <f t="shared" si="9"/>
        <v>0.61460101867572159</v>
      </c>
      <c r="G72" s="3">
        <f t="shared" si="10"/>
        <v>2691.9524617996599</v>
      </c>
      <c r="H72" s="31">
        <f t="shared" si="11"/>
        <v>7.4363327674023755E-3</v>
      </c>
    </row>
    <row r="73" spans="2:8">
      <c r="B73" s="2" t="s">
        <v>55</v>
      </c>
      <c r="C73" s="14">
        <v>2490.6999999999998</v>
      </c>
      <c r="D73" s="10">
        <v>449</v>
      </c>
      <c r="E73" s="16">
        <f>D73+Small!D73+Medium!D73+Large!D73</f>
        <v>1818</v>
      </c>
      <c r="F73" s="27">
        <f t="shared" si="9"/>
        <v>0.24697469746974698</v>
      </c>
      <c r="G73" s="3">
        <f t="shared" si="10"/>
        <v>615.13987898789878</v>
      </c>
      <c r="H73" s="31">
        <f t="shared" si="11"/>
        <v>1.3700220022002201E-3</v>
      </c>
    </row>
    <row r="74" spans="2:8">
      <c r="B74" s="2" t="s">
        <v>56</v>
      </c>
      <c r="C74" s="14">
        <v>6079.4999999999991</v>
      </c>
      <c r="D74" s="10">
        <v>343</v>
      </c>
      <c r="E74" s="16">
        <f>D74+Small!D74+Medium!D74+Large!D74</f>
        <v>721</v>
      </c>
      <c r="F74" s="27">
        <f t="shared" si="9"/>
        <v>0.47572815533980584</v>
      </c>
      <c r="G74" s="3">
        <f t="shared" si="10"/>
        <v>2892.1893203883492</v>
      </c>
      <c r="H74" s="31">
        <f t="shared" si="11"/>
        <v>8.4320388349514563E-3</v>
      </c>
    </row>
    <row r="75" spans="2:8">
      <c r="B75" s="1" t="s">
        <v>57</v>
      </c>
      <c r="C75" s="14">
        <v>1133.3</v>
      </c>
      <c r="D75" s="10">
        <v>525</v>
      </c>
      <c r="E75" s="16">
        <f>D75+Small!D75+Medium!D75+Large!D75</f>
        <v>693</v>
      </c>
      <c r="F75" s="27">
        <f t="shared" si="9"/>
        <v>0.75757575757575757</v>
      </c>
      <c r="G75" s="3">
        <f t="shared" si="10"/>
        <v>858.56060606060601</v>
      </c>
      <c r="H75" s="31">
        <f t="shared" si="11"/>
        <v>1.6353535353535354E-3</v>
      </c>
    </row>
    <row r="76" spans="2:8" ht="18.75">
      <c r="B76" s="11" t="s">
        <v>45</v>
      </c>
      <c r="C76" s="12">
        <f>SUM(C58:C75)</f>
        <v>366788.60000000003</v>
      </c>
      <c r="D76" s="15">
        <f>SUM(D58:D75)</f>
        <v>8755</v>
      </c>
      <c r="E76" s="13">
        <f>SUM(E58:E75)</f>
        <v>27082</v>
      </c>
      <c r="F76" s="13"/>
      <c r="G76" s="19">
        <f>SUM(G58:G75)</f>
        <v>115722.16524839516</v>
      </c>
      <c r="H76" s="32">
        <f>SUM(H58:H75)</f>
        <v>0.99706049510463446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9ADBD-E926-4890-A247-3DE71DE3098E}">
  <dimension ref="B3:M76"/>
  <sheetViews>
    <sheetView topLeftCell="B35" zoomScale="52" zoomScaleNormal="85" workbookViewId="0">
      <selection activeCell="H46" sqref="H46"/>
    </sheetView>
  </sheetViews>
  <sheetFormatPr defaultRowHeight="15.75"/>
  <cols>
    <col min="2" max="2" width="15.77734375" bestFit="1" customWidth="1"/>
    <col min="3" max="3" width="59.6640625" bestFit="1" customWidth="1"/>
    <col min="4" max="4" width="29.88671875" bestFit="1" customWidth="1"/>
    <col min="5" max="5" width="26.33203125" bestFit="1" customWidth="1"/>
    <col min="6" max="6" width="43.5546875" bestFit="1" customWidth="1"/>
    <col min="7" max="7" width="22.6640625" bestFit="1" customWidth="1"/>
    <col min="8" max="8" width="28.77734375" bestFit="1" customWidth="1"/>
    <col min="10" max="10" width="32.6640625" bestFit="1" customWidth="1"/>
    <col min="11" max="11" width="10.88671875" bestFit="1" customWidth="1"/>
    <col min="12" max="12" width="22.33203125" bestFit="1" customWidth="1"/>
    <col min="13" max="13" width="18.21875" bestFit="1" customWidth="1"/>
  </cols>
  <sheetData>
    <row r="3" spans="2:13" ht="31.5">
      <c r="B3" s="1" t="s">
        <v>0</v>
      </c>
      <c r="C3" s="2" t="s">
        <v>1</v>
      </c>
      <c r="D3" s="2" t="s">
        <v>2</v>
      </c>
      <c r="E3" s="2" t="s">
        <v>3</v>
      </c>
      <c r="F3" s="2" t="s">
        <v>4</v>
      </c>
      <c r="G3" s="2" t="s">
        <v>5</v>
      </c>
      <c r="H3" s="6" t="s">
        <v>6</v>
      </c>
      <c r="J3" s="2" t="s">
        <v>7</v>
      </c>
      <c r="K3" s="2" t="s">
        <v>8</v>
      </c>
      <c r="L3" s="2" t="s">
        <v>9</v>
      </c>
      <c r="M3" s="1" t="s">
        <v>10</v>
      </c>
    </row>
    <row r="4" spans="2:13">
      <c r="B4" s="2" t="s">
        <v>11</v>
      </c>
      <c r="C4" s="3" t="s">
        <v>12</v>
      </c>
      <c r="D4" s="2" t="s">
        <v>62</v>
      </c>
      <c r="E4" s="2">
        <v>2023</v>
      </c>
      <c r="F4" s="4">
        <v>688</v>
      </c>
      <c r="G4" s="4">
        <v>1364</v>
      </c>
      <c r="H4" s="7">
        <v>657</v>
      </c>
      <c r="J4" s="3" t="s">
        <v>14</v>
      </c>
      <c r="K4" s="4">
        <v>5498990</v>
      </c>
      <c r="L4" s="4">
        <v>27754</v>
      </c>
      <c r="M4" s="5">
        <v>5272606.7757659769</v>
      </c>
    </row>
    <row r="5" spans="2:13">
      <c r="B5" s="2" t="s">
        <v>15</v>
      </c>
      <c r="C5" s="3" t="s">
        <v>16</v>
      </c>
      <c r="D5" s="2" t="s">
        <v>62</v>
      </c>
      <c r="E5" s="2">
        <v>2023</v>
      </c>
      <c r="F5" s="4">
        <v>20805</v>
      </c>
      <c r="G5" s="4">
        <v>70759</v>
      </c>
      <c r="H5" s="7">
        <v>30886</v>
      </c>
      <c r="J5" s="3" t="s">
        <v>17</v>
      </c>
      <c r="K5" s="4">
        <v>5490740</v>
      </c>
      <c r="L5" s="4">
        <v>16637</v>
      </c>
      <c r="M5" s="5">
        <v>2752153.7067659767</v>
      </c>
    </row>
    <row r="6" spans="2:13">
      <c r="B6" s="2" t="s">
        <v>18</v>
      </c>
      <c r="C6" s="3" t="s">
        <v>19</v>
      </c>
      <c r="D6" s="2" t="s">
        <v>63</v>
      </c>
      <c r="E6" s="2">
        <v>2023</v>
      </c>
      <c r="F6" s="4">
        <v>18041</v>
      </c>
      <c r="G6" s="4">
        <v>75563</v>
      </c>
      <c r="H6" s="7">
        <v>32645</v>
      </c>
      <c r="J6" s="3" t="s">
        <v>20</v>
      </c>
      <c r="K6" s="4">
        <v>5452990</v>
      </c>
      <c r="L6" s="4">
        <v>12960</v>
      </c>
      <c r="M6" s="5">
        <v>1825722.5647659767</v>
      </c>
    </row>
    <row r="7" spans="2:13">
      <c r="B7" s="2" t="s">
        <v>21</v>
      </c>
      <c r="C7" s="3" t="s">
        <v>22</v>
      </c>
      <c r="D7" s="2" t="s">
        <v>63</v>
      </c>
      <c r="E7" s="2">
        <v>2023</v>
      </c>
      <c r="F7" s="4">
        <v>38516</v>
      </c>
      <c r="G7" s="4">
        <v>307424</v>
      </c>
      <c r="H7" s="7">
        <v>42671</v>
      </c>
      <c r="J7" s="3" t="s">
        <v>23</v>
      </c>
      <c r="K7" s="4">
        <v>4071825</v>
      </c>
      <c r="L7" s="4">
        <v>4439</v>
      </c>
      <c r="M7" s="5">
        <v>366012.3007659766</v>
      </c>
    </row>
    <row r="8" spans="2:13">
      <c r="B8" s="2" t="s">
        <v>24</v>
      </c>
      <c r="C8" s="3" t="s">
        <v>25</v>
      </c>
      <c r="D8" s="2" t="s">
        <v>63</v>
      </c>
      <c r="E8" s="2">
        <v>2023</v>
      </c>
      <c r="F8" s="4">
        <v>7433</v>
      </c>
      <c r="G8" s="4">
        <v>29655</v>
      </c>
      <c r="H8" s="7">
        <v>13487</v>
      </c>
      <c r="J8" s="3" t="s">
        <v>26</v>
      </c>
      <c r="K8" s="4">
        <v>1427165</v>
      </c>
      <c r="L8" s="4">
        <v>23314</v>
      </c>
      <c r="M8" s="5">
        <v>4906594.4749999996</v>
      </c>
    </row>
    <row r="9" spans="2:13">
      <c r="B9" s="2" t="s">
        <v>27</v>
      </c>
      <c r="C9" s="3" t="s">
        <v>28</v>
      </c>
      <c r="D9" s="2" t="s">
        <v>63</v>
      </c>
      <c r="E9" s="2">
        <v>2023</v>
      </c>
      <c r="F9" s="4">
        <v>5720</v>
      </c>
      <c r="G9" s="4">
        <v>11536</v>
      </c>
      <c r="H9" s="7">
        <v>6963</v>
      </c>
      <c r="J9" s="3" t="s">
        <v>29</v>
      </c>
      <c r="K9" s="4">
        <v>1161270</v>
      </c>
      <c r="L9" s="4">
        <v>4205</v>
      </c>
      <c r="M9" s="5">
        <v>679147.47499999998</v>
      </c>
    </row>
    <row r="10" spans="2:13">
      <c r="B10" s="2" t="s">
        <v>30</v>
      </c>
      <c r="C10" s="3" t="s">
        <v>31</v>
      </c>
      <c r="D10" s="2" t="s">
        <v>63</v>
      </c>
      <c r="E10" s="2">
        <v>2023</v>
      </c>
      <c r="F10" s="4">
        <v>24917</v>
      </c>
      <c r="G10" s="4">
        <v>70915</v>
      </c>
      <c r="H10" s="7">
        <v>41519</v>
      </c>
      <c r="J10" s="3" t="s">
        <v>32</v>
      </c>
      <c r="K10" s="4">
        <v>219895</v>
      </c>
      <c r="L10" s="4">
        <v>4316</v>
      </c>
      <c r="M10" s="5">
        <v>780562.78899999999</v>
      </c>
    </row>
    <row r="11" spans="2:13">
      <c r="B11" s="2" t="s">
        <v>33</v>
      </c>
      <c r="C11" s="3" t="s">
        <v>34</v>
      </c>
      <c r="D11" s="2" t="s">
        <v>63</v>
      </c>
      <c r="E11" s="2">
        <v>2023</v>
      </c>
      <c r="F11" s="4">
        <v>19020</v>
      </c>
      <c r="G11" s="4">
        <v>57511</v>
      </c>
      <c r="H11" s="7">
        <v>26762</v>
      </c>
      <c r="J11" s="3" t="s">
        <v>35</v>
      </c>
      <c r="K11" s="4">
        <v>37750</v>
      </c>
      <c r="L11" s="4">
        <v>3677</v>
      </c>
      <c r="M11" s="5">
        <v>926431.14199999999</v>
      </c>
    </row>
    <row r="12" spans="2:13" ht="18.75">
      <c r="B12" s="25"/>
      <c r="C12" s="26"/>
      <c r="D12" s="25"/>
      <c r="E12" s="25"/>
      <c r="F12" s="23">
        <f>SUM(F4:F11)</f>
        <v>135140</v>
      </c>
      <c r="G12" s="23">
        <f>SUM(G4:G11)</f>
        <v>624727</v>
      </c>
      <c r="H12" s="24">
        <f>SUM(H4:H11)</f>
        <v>195590</v>
      </c>
      <c r="J12" s="3" t="s">
        <v>36</v>
      </c>
      <c r="K12" s="4">
        <v>8250</v>
      </c>
      <c r="L12" s="4">
        <v>11116</v>
      </c>
      <c r="M12" s="5">
        <v>2520453.0690000001</v>
      </c>
    </row>
    <row r="13" spans="2:13">
      <c r="J13" s="20"/>
      <c r="K13" s="21"/>
      <c r="L13" s="21"/>
      <c r="M13" s="22"/>
    </row>
    <row r="14" spans="2:13" ht="47.25">
      <c r="B14" s="1" t="s">
        <v>0</v>
      </c>
      <c r="C14" s="8" t="s">
        <v>38</v>
      </c>
      <c r="D14" s="6" t="s">
        <v>39</v>
      </c>
      <c r="E14" s="1" t="s">
        <v>40</v>
      </c>
      <c r="F14" s="2" t="s">
        <v>41</v>
      </c>
      <c r="G14" s="1" t="s">
        <v>42</v>
      </c>
      <c r="H14" s="30" t="s">
        <v>43</v>
      </c>
    </row>
    <row r="15" spans="2:13">
      <c r="B15" s="2" t="s">
        <v>44</v>
      </c>
      <c r="C15" s="9">
        <v>49176.800000000003</v>
      </c>
      <c r="D15" s="10">
        <v>657</v>
      </c>
      <c r="E15" s="16">
        <v>3215</v>
      </c>
      <c r="F15" s="18">
        <f>D15/E15</f>
        <v>0.20435458786936236</v>
      </c>
      <c r="G15" s="3">
        <f>C15*F15</f>
        <v>10049.50469673406</v>
      </c>
      <c r="H15" s="31">
        <f>G15/D15</f>
        <v>15.296049766718509</v>
      </c>
    </row>
    <row r="16" spans="2:13">
      <c r="B16" s="2" t="s">
        <v>15</v>
      </c>
      <c r="C16" s="9">
        <v>73496.800000000003</v>
      </c>
      <c r="D16" s="10">
        <v>30886</v>
      </c>
      <c r="E16" s="16">
        <v>200297</v>
      </c>
      <c r="F16" s="18">
        <f t="shared" ref="F16:F22" si="0">D16/E16</f>
        <v>0.15420101149792559</v>
      </c>
      <c r="G16" s="3">
        <f t="shared" ref="G16:G22" si="1">C16*F16</f>
        <v>11333.280901860739</v>
      </c>
      <c r="H16" s="31">
        <f t="shared" ref="H16:H22" si="2">G16/D16</f>
        <v>0.36693909544326681</v>
      </c>
    </row>
    <row r="17" spans="2:8">
      <c r="B17" s="2" t="s">
        <v>18</v>
      </c>
      <c r="C17" s="9">
        <v>11243.800000000001</v>
      </c>
      <c r="D17" s="10">
        <v>32645</v>
      </c>
      <c r="E17" s="16">
        <v>143919</v>
      </c>
      <c r="F17" s="18">
        <f t="shared" si="0"/>
        <v>0.22682898019024592</v>
      </c>
      <c r="G17" s="3">
        <f t="shared" si="1"/>
        <v>2550.4196874630875</v>
      </c>
      <c r="H17" s="31">
        <f t="shared" si="2"/>
        <v>7.8125890257714423E-2</v>
      </c>
    </row>
    <row r="18" spans="2:8">
      <c r="B18" s="2" t="s">
        <v>21</v>
      </c>
      <c r="C18" s="9">
        <v>12855.699999999999</v>
      </c>
      <c r="D18" s="10">
        <v>42671</v>
      </c>
      <c r="E18" s="16">
        <v>255144</v>
      </c>
      <c r="F18" s="18">
        <f t="shared" si="0"/>
        <v>0.16724281190229831</v>
      </c>
      <c r="G18" s="3">
        <f t="shared" si="1"/>
        <v>2150.0234169723763</v>
      </c>
      <c r="H18" s="31">
        <f t="shared" si="2"/>
        <v>5.0386056501426642E-2</v>
      </c>
    </row>
    <row r="19" spans="2:8">
      <c r="B19" s="2" t="s">
        <v>24</v>
      </c>
      <c r="C19" s="9">
        <v>83875.100000000006</v>
      </c>
      <c r="D19" s="10">
        <v>13487</v>
      </c>
      <c r="E19" s="16">
        <v>107762</v>
      </c>
      <c r="F19" s="18">
        <f t="shared" si="0"/>
        <v>0.12515543512555447</v>
      </c>
      <c r="G19" s="3">
        <f t="shared" si="1"/>
        <v>10497.424636699394</v>
      </c>
      <c r="H19" s="31">
        <f t="shared" si="2"/>
        <v>0.77833651936675274</v>
      </c>
    </row>
    <row r="20" spans="2:8">
      <c r="B20" s="2" t="s">
        <v>27</v>
      </c>
      <c r="C20" s="9">
        <v>915</v>
      </c>
      <c r="D20" s="10">
        <v>6963</v>
      </c>
      <c r="E20" s="16">
        <v>52126</v>
      </c>
      <c r="F20" s="18">
        <f t="shared" si="0"/>
        <v>0.13358017112381537</v>
      </c>
      <c r="G20" s="3">
        <f t="shared" si="1"/>
        <v>122.22585657829107</v>
      </c>
      <c r="H20" s="31">
        <f t="shared" si="2"/>
        <v>1.7553620074435023E-2</v>
      </c>
    </row>
    <row r="21" spans="2:8">
      <c r="B21" s="2" t="s">
        <v>30</v>
      </c>
      <c r="C21" s="9">
        <v>1517.5000000000002</v>
      </c>
      <c r="D21" s="10">
        <v>41519</v>
      </c>
      <c r="E21" s="16">
        <v>238590</v>
      </c>
      <c r="F21" s="18">
        <f t="shared" si="0"/>
        <v>0.17401819020076281</v>
      </c>
      <c r="G21" s="3">
        <f t="shared" si="1"/>
        <v>264.07260362965764</v>
      </c>
      <c r="H21" s="31">
        <f t="shared" si="2"/>
        <v>6.3602833312376896E-3</v>
      </c>
    </row>
    <row r="22" spans="2:8">
      <c r="B22" s="2" t="s">
        <v>33</v>
      </c>
      <c r="C22" s="9">
        <v>3100.4</v>
      </c>
      <c r="D22" s="10">
        <v>26762</v>
      </c>
      <c r="E22" s="16">
        <v>160772</v>
      </c>
      <c r="F22" s="18">
        <f t="shared" si="0"/>
        <v>0.16645933371482596</v>
      </c>
      <c r="G22" s="3">
        <f t="shared" si="1"/>
        <v>516.0905182494464</v>
      </c>
      <c r="H22" s="31">
        <f t="shared" si="2"/>
        <v>1.9284452516607369E-2</v>
      </c>
    </row>
    <row r="23" spans="2:8" ht="18.75">
      <c r="B23" s="11" t="s">
        <v>45</v>
      </c>
      <c r="C23" s="12">
        <f>SUM(C15:C22)</f>
        <v>236181.1</v>
      </c>
      <c r="D23" s="24">
        <f>SUM(D15:D22)</f>
        <v>195590</v>
      </c>
      <c r="E23" s="13">
        <f>SUM(E15:E22)</f>
        <v>1161825</v>
      </c>
      <c r="F23" s="17"/>
      <c r="G23" s="12">
        <f>SUM(G15:G22)</f>
        <v>37483.04231818705</v>
      </c>
      <c r="H23" s="32">
        <f>SUM(H15:H22)</f>
        <v>16.613035684209947</v>
      </c>
    </row>
    <row r="25" spans="2:8" ht="47.25">
      <c r="B25" s="1" t="s">
        <v>0</v>
      </c>
      <c r="C25" s="8" t="s">
        <v>38</v>
      </c>
      <c r="D25" s="6" t="s">
        <v>46</v>
      </c>
      <c r="E25" s="1" t="s">
        <v>40</v>
      </c>
      <c r="F25" s="2" t="s">
        <v>41</v>
      </c>
      <c r="G25" s="1" t="s">
        <v>42</v>
      </c>
      <c r="H25" s="30" t="s">
        <v>43</v>
      </c>
    </row>
    <row r="26" spans="2:8">
      <c r="B26" s="2" t="s">
        <v>44</v>
      </c>
      <c r="C26" s="14">
        <v>49176.800000000003</v>
      </c>
      <c r="D26" s="10">
        <v>657</v>
      </c>
      <c r="E26" s="16">
        <v>3215</v>
      </c>
      <c r="F26" s="3">
        <f>D26/E26</f>
        <v>0.20435458786936236</v>
      </c>
      <c r="G26" s="3">
        <f>C26*F26</f>
        <v>10049.50469673406</v>
      </c>
      <c r="H26" s="31">
        <f>G26/D26</f>
        <v>15.296049766718509</v>
      </c>
    </row>
    <row r="27" spans="2:8">
      <c r="B27" s="2" t="s">
        <v>47</v>
      </c>
      <c r="C27" s="14">
        <v>16415.599999999999</v>
      </c>
      <c r="D27" s="10">
        <v>1250</v>
      </c>
      <c r="E27" s="16">
        <v>24458</v>
      </c>
      <c r="F27" s="3">
        <f t="shared" ref="F27:F43" si="3">D27/E27</f>
        <v>5.1108021915119796E-2</v>
      </c>
      <c r="G27" s="3">
        <f t="shared" ref="G27:G43" si="4">C27*F27</f>
        <v>838.96884454984047</v>
      </c>
      <c r="H27" s="31">
        <f t="shared" ref="H27:H43" si="5">G27/D27</f>
        <v>0.67117507563987233</v>
      </c>
    </row>
    <row r="28" spans="2:8">
      <c r="B28" s="2" t="s">
        <v>15</v>
      </c>
      <c r="C28" s="14">
        <v>73496.800000000003</v>
      </c>
      <c r="D28" s="10">
        <v>30886</v>
      </c>
      <c r="E28" s="16">
        <v>200297</v>
      </c>
      <c r="F28" s="3">
        <f t="shared" si="3"/>
        <v>0.15420101149792559</v>
      </c>
      <c r="G28" s="3">
        <f t="shared" si="4"/>
        <v>11333.280901860739</v>
      </c>
      <c r="H28" s="31">
        <f t="shared" si="5"/>
        <v>0.36693909544326681</v>
      </c>
    </row>
    <row r="29" spans="2:8">
      <c r="B29" s="2" t="s">
        <v>48</v>
      </c>
      <c r="C29" s="14">
        <v>70134.5</v>
      </c>
      <c r="D29" s="10">
        <v>3772</v>
      </c>
      <c r="E29" s="16">
        <v>53385</v>
      </c>
      <c r="F29" s="3">
        <f t="shared" si="3"/>
        <v>7.0656551465767534E-2</v>
      </c>
      <c r="G29" s="3">
        <f t="shared" si="4"/>
        <v>4955.4619087758729</v>
      </c>
      <c r="H29" s="31">
        <f t="shared" si="5"/>
        <v>1.3137491804814085</v>
      </c>
    </row>
    <row r="30" spans="2:8">
      <c r="B30" s="2" t="s">
        <v>49</v>
      </c>
      <c r="C30" s="14">
        <v>24868.399999999998</v>
      </c>
      <c r="D30" s="10">
        <v>3204</v>
      </c>
      <c r="E30" s="16">
        <v>25851</v>
      </c>
      <c r="F30" s="3">
        <f t="shared" si="3"/>
        <v>0.1239410467680167</v>
      </c>
      <c r="G30" s="3">
        <f t="shared" si="4"/>
        <v>3082.2155274457464</v>
      </c>
      <c r="H30" s="31">
        <f t="shared" si="5"/>
        <v>0.96198986499555128</v>
      </c>
    </row>
    <row r="31" spans="2:8">
      <c r="B31" s="2" t="s">
        <v>18</v>
      </c>
      <c r="C31" s="14">
        <v>11243.800000000001</v>
      </c>
      <c r="D31" s="10">
        <v>32645</v>
      </c>
      <c r="E31" s="16">
        <v>143919</v>
      </c>
      <c r="F31" s="3">
        <f t="shared" si="3"/>
        <v>0.22682898019024592</v>
      </c>
      <c r="G31" s="3">
        <f t="shared" si="4"/>
        <v>2550.4196874630875</v>
      </c>
      <c r="H31" s="31">
        <f t="shared" si="5"/>
        <v>7.8125890257714423E-2</v>
      </c>
    </row>
    <row r="32" spans="2:8">
      <c r="B32" s="2" t="s">
        <v>21</v>
      </c>
      <c r="C32" s="14">
        <v>12855.699999999999</v>
      </c>
      <c r="D32" s="10">
        <v>42671</v>
      </c>
      <c r="E32" s="16">
        <v>255144</v>
      </c>
      <c r="F32" s="3">
        <f t="shared" si="3"/>
        <v>0.16724281190229831</v>
      </c>
      <c r="G32" s="3">
        <f t="shared" si="4"/>
        <v>2150.0234169723763</v>
      </c>
      <c r="H32" s="31">
        <f t="shared" si="5"/>
        <v>5.0386056501426642E-2</v>
      </c>
    </row>
    <row r="33" spans="2:8">
      <c r="B33" s="2" t="s">
        <v>24</v>
      </c>
      <c r="C33" s="14">
        <v>83875.100000000006</v>
      </c>
      <c r="D33" s="10">
        <v>13487</v>
      </c>
      <c r="E33" s="16">
        <v>107762</v>
      </c>
      <c r="F33" s="3">
        <f t="shared" si="3"/>
        <v>0.12515543512555447</v>
      </c>
      <c r="G33" s="3">
        <f t="shared" si="4"/>
        <v>10497.424636699394</v>
      </c>
      <c r="H33" s="31">
        <f t="shared" si="5"/>
        <v>0.77833651936675274</v>
      </c>
    </row>
    <row r="34" spans="2:8">
      <c r="B34" s="1" t="s">
        <v>50</v>
      </c>
      <c r="C34" s="14">
        <v>4122.1000000000004</v>
      </c>
      <c r="D34" s="10">
        <v>13398</v>
      </c>
      <c r="E34" s="16">
        <v>66314</v>
      </c>
      <c r="F34" s="3">
        <f t="shared" si="3"/>
        <v>0.20203878517356819</v>
      </c>
      <c r="G34" s="3">
        <f t="shared" si="4"/>
        <v>832.82407636396545</v>
      </c>
      <c r="H34" s="31">
        <f t="shared" si="5"/>
        <v>6.2160328135838591E-2</v>
      </c>
    </row>
    <row r="35" spans="2:8">
      <c r="B35" s="2" t="s">
        <v>51</v>
      </c>
      <c r="C35" s="14">
        <v>738.7</v>
      </c>
      <c r="D35" s="10">
        <v>22173</v>
      </c>
      <c r="E35" s="16">
        <v>175595</v>
      </c>
      <c r="F35" s="3">
        <f t="shared" si="3"/>
        <v>0.12627352715054529</v>
      </c>
      <c r="G35" s="3">
        <f t="shared" si="4"/>
        <v>93.278254506107814</v>
      </c>
      <c r="H35" s="31">
        <f t="shared" si="5"/>
        <v>4.2068396024943768E-3</v>
      </c>
    </row>
    <row r="36" spans="2:8">
      <c r="B36" s="2" t="s">
        <v>52</v>
      </c>
      <c r="C36" s="14">
        <v>244.7</v>
      </c>
      <c r="D36" s="10" t="s">
        <v>53</v>
      </c>
      <c r="E36" s="16" t="s">
        <v>53</v>
      </c>
      <c r="F36" s="3" t="s">
        <v>53</v>
      </c>
      <c r="G36" s="3" t="s">
        <v>53</v>
      </c>
      <c r="H36" s="31" t="s">
        <v>53</v>
      </c>
    </row>
    <row r="37" spans="2:8">
      <c r="B37" s="2" t="s">
        <v>27</v>
      </c>
      <c r="C37" s="14">
        <v>915</v>
      </c>
      <c r="D37" s="10">
        <v>6963</v>
      </c>
      <c r="E37" s="16">
        <v>52126</v>
      </c>
      <c r="F37" s="3">
        <f t="shared" si="3"/>
        <v>0.13358017112381537</v>
      </c>
      <c r="G37" s="3">
        <f t="shared" si="4"/>
        <v>122.22585657829107</v>
      </c>
      <c r="H37" s="31">
        <f t="shared" si="5"/>
        <v>1.7553620074435023E-2</v>
      </c>
    </row>
    <row r="38" spans="2:8">
      <c r="B38" s="2" t="s">
        <v>30</v>
      </c>
      <c r="C38" s="14">
        <v>1517.5000000000002</v>
      </c>
      <c r="D38" s="10">
        <v>41519</v>
      </c>
      <c r="E38" s="16">
        <v>238590</v>
      </c>
      <c r="F38" s="3">
        <f t="shared" si="3"/>
        <v>0.17401819020076281</v>
      </c>
      <c r="G38" s="3">
        <f t="shared" si="4"/>
        <v>264.07260362965764</v>
      </c>
      <c r="H38" s="31">
        <f t="shared" si="5"/>
        <v>6.3602833312376896E-3</v>
      </c>
    </row>
    <row r="39" spans="2:8">
      <c r="B39" s="2" t="s">
        <v>33</v>
      </c>
      <c r="C39" s="14">
        <v>3100.4</v>
      </c>
      <c r="D39" s="10">
        <v>26762</v>
      </c>
      <c r="E39" s="16">
        <v>160772</v>
      </c>
      <c r="F39" s="3">
        <f t="shared" si="3"/>
        <v>0.16645933371482596</v>
      </c>
      <c r="G39" s="3">
        <f t="shared" si="4"/>
        <v>516.0905182494464</v>
      </c>
      <c r="H39" s="31">
        <f t="shared" si="5"/>
        <v>1.9284452516607369E-2</v>
      </c>
    </row>
    <row r="40" spans="2:8">
      <c r="B40" s="2" t="s">
        <v>54</v>
      </c>
      <c r="C40" s="14">
        <v>4379.9999999999991</v>
      </c>
      <c r="D40" s="10">
        <v>3755</v>
      </c>
      <c r="E40" s="16">
        <v>37403</v>
      </c>
      <c r="F40" s="3">
        <f t="shared" si="3"/>
        <v>0.10039301660294629</v>
      </c>
      <c r="G40" s="3">
        <f t="shared" si="4"/>
        <v>439.72141272090465</v>
      </c>
      <c r="H40" s="31">
        <f t="shared" si="5"/>
        <v>0.11710290618399591</v>
      </c>
    </row>
    <row r="41" spans="2:8">
      <c r="B41" s="2" t="s">
        <v>55</v>
      </c>
      <c r="C41" s="14">
        <v>2490.6999999999998</v>
      </c>
      <c r="D41" s="10">
        <v>9654</v>
      </c>
      <c r="E41" s="16">
        <v>50559</v>
      </c>
      <c r="F41" s="3">
        <f t="shared" si="3"/>
        <v>0.1909452323028541</v>
      </c>
      <c r="G41" s="3">
        <f t="shared" si="4"/>
        <v>475.58729009671868</v>
      </c>
      <c r="H41" s="31">
        <f t="shared" si="5"/>
        <v>4.9263237010225676E-2</v>
      </c>
    </row>
    <row r="42" spans="2:8">
      <c r="B42" s="2" t="s">
        <v>56</v>
      </c>
      <c r="C42" s="14">
        <v>6079.4999999999991</v>
      </c>
      <c r="D42" s="10">
        <v>5149</v>
      </c>
      <c r="E42" s="16">
        <v>34361</v>
      </c>
      <c r="F42" s="3">
        <f t="shared" si="3"/>
        <v>0.14985012077646168</v>
      </c>
      <c r="G42" s="3">
        <f t="shared" si="4"/>
        <v>911.01380926049865</v>
      </c>
      <c r="H42" s="31">
        <f t="shared" si="5"/>
        <v>0.17693024067984048</v>
      </c>
    </row>
    <row r="43" spans="2:8">
      <c r="B43" s="1" t="s">
        <v>57</v>
      </c>
      <c r="C43" s="14">
        <v>1133.3</v>
      </c>
      <c r="D43" s="10">
        <v>6197</v>
      </c>
      <c r="E43" s="16">
        <v>21835</v>
      </c>
      <c r="F43" s="3">
        <f t="shared" si="3"/>
        <v>0.28381039615296544</v>
      </c>
      <c r="G43" s="3">
        <f t="shared" si="4"/>
        <v>321.6423219601557</v>
      </c>
      <c r="H43" s="31">
        <f t="shared" si="5"/>
        <v>5.1902908174948477E-2</v>
      </c>
    </row>
    <row r="44" spans="2:8" ht="18.75">
      <c r="B44" s="11" t="s">
        <v>45</v>
      </c>
      <c r="C44" s="12">
        <f>SUM(C26:C43)</f>
        <v>366788.60000000003</v>
      </c>
      <c r="D44" s="15">
        <f>SUM(D26:D43)</f>
        <v>264142</v>
      </c>
      <c r="E44" s="15">
        <f>SUM(E26:E43)</f>
        <v>1651586</v>
      </c>
      <c r="F44" s="17"/>
      <c r="G44" s="19">
        <f>SUM(G26:G43)</f>
        <v>49433.755763866851</v>
      </c>
      <c r="H44" s="32">
        <f>SUM(H26:H43)</f>
        <v>20.021516265114126</v>
      </c>
    </row>
    <row r="46" spans="2:8" ht="47.25">
      <c r="B46" s="1" t="s">
        <v>0</v>
      </c>
      <c r="C46" s="8" t="s">
        <v>38</v>
      </c>
      <c r="D46" s="6" t="s">
        <v>58</v>
      </c>
      <c r="E46" s="1" t="s">
        <v>59</v>
      </c>
      <c r="F46" s="2" t="s">
        <v>60</v>
      </c>
      <c r="G46" s="1" t="s">
        <v>42</v>
      </c>
      <c r="H46" s="30" t="s">
        <v>61</v>
      </c>
    </row>
    <row r="47" spans="2:8">
      <c r="B47" s="2" t="s">
        <v>44</v>
      </c>
      <c r="C47" s="9">
        <v>49176.800000000003</v>
      </c>
      <c r="D47" s="10">
        <v>67</v>
      </c>
      <c r="E47" s="16">
        <v>487</v>
      </c>
      <c r="F47" s="28">
        <f>D47/E47</f>
        <v>0.1375770020533881</v>
      </c>
      <c r="G47" s="3">
        <f>C47*F47</f>
        <v>6765.5967145790564</v>
      </c>
      <c r="H47" s="31">
        <f>(G47/D47)/1000</f>
        <v>0.10097905544147845</v>
      </c>
    </row>
    <row r="48" spans="2:8">
      <c r="B48" s="2" t="s">
        <v>15</v>
      </c>
      <c r="C48" s="9">
        <v>73496.800000000003</v>
      </c>
      <c r="D48" s="10">
        <v>449</v>
      </c>
      <c r="E48" s="16">
        <v>2549</v>
      </c>
      <c r="F48" s="28">
        <f t="shared" ref="F48:F54" si="6">D48/E48</f>
        <v>0.17614750882699098</v>
      </c>
      <c r="G48" s="3">
        <f t="shared" ref="G48:G54" si="7">C48*F48</f>
        <v>12946.278226755592</v>
      </c>
      <c r="H48" s="31">
        <f t="shared" ref="H48:H54" si="8">(G48/D48)/1000</f>
        <v>2.8833581796783053E-2</v>
      </c>
    </row>
    <row r="49" spans="2:8">
      <c r="B49" s="2" t="s">
        <v>18</v>
      </c>
      <c r="C49" s="9">
        <v>11243.800000000001</v>
      </c>
      <c r="D49" s="10">
        <v>327</v>
      </c>
      <c r="E49" s="16">
        <v>2105</v>
      </c>
      <c r="F49" s="28">
        <f t="shared" si="6"/>
        <v>0.15534441805225654</v>
      </c>
      <c r="G49" s="3">
        <f t="shared" si="7"/>
        <v>1746.6615676959623</v>
      </c>
      <c r="H49" s="31">
        <f t="shared" si="8"/>
        <v>5.3414726840855112E-3</v>
      </c>
    </row>
    <row r="50" spans="2:8">
      <c r="B50" s="2" t="s">
        <v>21</v>
      </c>
      <c r="C50" s="9">
        <v>12855.699999999999</v>
      </c>
      <c r="D50" s="10">
        <v>699</v>
      </c>
      <c r="E50" s="16">
        <v>4945</v>
      </c>
      <c r="F50" s="28">
        <f t="shared" si="6"/>
        <v>0.14135490394337716</v>
      </c>
      <c r="G50" s="3">
        <f t="shared" si="7"/>
        <v>1817.2162386248735</v>
      </c>
      <c r="H50" s="31">
        <f t="shared" si="8"/>
        <v>2.599737108190091E-3</v>
      </c>
    </row>
    <row r="51" spans="2:8">
      <c r="B51" s="2" t="s">
        <v>24</v>
      </c>
      <c r="C51" s="9">
        <v>83875.100000000006</v>
      </c>
      <c r="D51" s="10">
        <v>162</v>
      </c>
      <c r="E51" s="16">
        <v>1576</v>
      </c>
      <c r="F51" s="28">
        <f t="shared" si="6"/>
        <v>0.10279187817258884</v>
      </c>
      <c r="G51" s="3">
        <f t="shared" si="7"/>
        <v>8621.6790609137061</v>
      </c>
      <c r="H51" s="31">
        <f t="shared" si="8"/>
        <v>5.3220241116751277E-2</v>
      </c>
    </row>
    <row r="52" spans="2:8">
      <c r="B52" s="2" t="s">
        <v>27</v>
      </c>
      <c r="C52" s="9">
        <v>915</v>
      </c>
      <c r="D52" s="10">
        <v>90</v>
      </c>
      <c r="E52" s="16">
        <v>545</v>
      </c>
      <c r="F52" s="28">
        <f t="shared" si="6"/>
        <v>0.16513761467889909</v>
      </c>
      <c r="G52" s="3">
        <f t="shared" si="7"/>
        <v>151.10091743119267</v>
      </c>
      <c r="H52" s="31">
        <f t="shared" si="8"/>
        <v>1.6788990825688074E-3</v>
      </c>
    </row>
    <row r="53" spans="2:8">
      <c r="B53" s="2" t="s">
        <v>30</v>
      </c>
      <c r="C53" s="9">
        <v>1517.5000000000002</v>
      </c>
      <c r="D53" s="10">
        <v>449</v>
      </c>
      <c r="E53" s="16">
        <v>2723</v>
      </c>
      <c r="F53" s="28">
        <f t="shared" si="6"/>
        <v>0.16489166360631657</v>
      </c>
      <c r="G53" s="3">
        <f t="shared" si="7"/>
        <v>250.22309952258544</v>
      </c>
      <c r="H53" s="31">
        <f t="shared" si="8"/>
        <v>5.5728975394785172E-4</v>
      </c>
    </row>
    <row r="54" spans="2:8">
      <c r="B54" s="2" t="s">
        <v>33</v>
      </c>
      <c r="C54" s="9">
        <v>3100.4</v>
      </c>
      <c r="D54" s="10">
        <v>338</v>
      </c>
      <c r="E54" s="16">
        <v>2990</v>
      </c>
      <c r="F54" s="28">
        <f t="shared" si="6"/>
        <v>0.11304347826086956</v>
      </c>
      <c r="G54" s="3">
        <f t="shared" si="7"/>
        <v>350.48</v>
      </c>
      <c r="H54" s="31">
        <f t="shared" si="8"/>
        <v>1.036923076923077E-3</v>
      </c>
    </row>
    <row r="55" spans="2:8" ht="18.75">
      <c r="B55" s="11" t="s">
        <v>45</v>
      </c>
      <c r="C55" s="12">
        <f>SUM(C47:C54)</f>
        <v>236181.1</v>
      </c>
      <c r="D55" s="15">
        <f>SUM(D47:D54)</f>
        <v>2581</v>
      </c>
      <c r="E55" s="13">
        <f>SUM(E47:E54)</f>
        <v>17920</v>
      </c>
      <c r="F55" s="17"/>
      <c r="G55" s="12">
        <f>SUM(G47:G54)</f>
        <v>32649.235825522966</v>
      </c>
      <c r="H55" s="32">
        <f>SUM(H47:H54)</f>
        <v>0.19424720006072813</v>
      </c>
    </row>
    <row r="57" spans="2:8" ht="47.25">
      <c r="B57" s="1" t="s">
        <v>0</v>
      </c>
      <c r="C57" s="8" t="s">
        <v>38</v>
      </c>
      <c r="D57" s="6" t="s">
        <v>58</v>
      </c>
      <c r="E57" s="1" t="s">
        <v>59</v>
      </c>
      <c r="F57" s="2" t="s">
        <v>60</v>
      </c>
      <c r="G57" s="1" t="s">
        <v>42</v>
      </c>
      <c r="H57" s="30" t="s">
        <v>61</v>
      </c>
    </row>
    <row r="58" spans="2:8">
      <c r="B58" s="2" t="s">
        <v>44</v>
      </c>
      <c r="C58" s="14">
        <v>49176.800000000003</v>
      </c>
      <c r="D58" s="10">
        <f>D47</f>
        <v>67</v>
      </c>
      <c r="E58" s="16">
        <v>487</v>
      </c>
      <c r="F58" s="27">
        <f>D58/E58</f>
        <v>0.1375770020533881</v>
      </c>
      <c r="G58" s="3">
        <f>C58*F58</f>
        <v>6765.5967145790564</v>
      </c>
      <c r="H58" s="31">
        <f>(G58/D58)/1000</f>
        <v>0.10097905544147845</v>
      </c>
    </row>
    <row r="59" spans="2:8">
      <c r="B59" s="2" t="s">
        <v>47</v>
      </c>
      <c r="C59" s="14">
        <v>16415.599999999999</v>
      </c>
      <c r="D59" s="29">
        <v>4</v>
      </c>
      <c r="E59" s="16">
        <v>87</v>
      </c>
      <c r="F59" s="27">
        <f t="shared" ref="F59:F75" si="9">D59/E59</f>
        <v>4.5977011494252873E-2</v>
      </c>
      <c r="G59" s="3">
        <f t="shared" ref="G59:G75" si="10">C59*F59</f>
        <v>754.74022988505737</v>
      </c>
      <c r="H59" s="31">
        <f t="shared" ref="H59:H75" si="11">(G59/D59)/1000</f>
        <v>0.18868505747126435</v>
      </c>
    </row>
    <row r="60" spans="2:8">
      <c r="B60" s="2" t="s">
        <v>15</v>
      </c>
      <c r="C60" s="14">
        <v>73496.800000000003</v>
      </c>
      <c r="D60" s="10">
        <f>D48</f>
        <v>449</v>
      </c>
      <c r="E60" s="16">
        <v>2549</v>
      </c>
      <c r="F60" s="27">
        <f t="shared" si="9"/>
        <v>0.17614750882699098</v>
      </c>
      <c r="G60" s="3">
        <f t="shared" si="10"/>
        <v>12946.278226755592</v>
      </c>
      <c r="H60" s="31">
        <f t="shared" si="11"/>
        <v>2.8833581796783053E-2</v>
      </c>
    </row>
    <row r="61" spans="2:8">
      <c r="B61" s="2" t="s">
        <v>48</v>
      </c>
      <c r="C61" s="14">
        <v>70134.5</v>
      </c>
      <c r="D61" s="10">
        <v>7</v>
      </c>
      <c r="E61" s="16">
        <v>158</v>
      </c>
      <c r="F61" s="27">
        <f t="shared" si="9"/>
        <v>4.4303797468354431E-2</v>
      </c>
      <c r="G61" s="3">
        <f t="shared" si="10"/>
        <v>3107.2246835443038</v>
      </c>
      <c r="H61" s="31">
        <f t="shared" si="11"/>
        <v>0.44388924050632916</v>
      </c>
    </row>
    <row r="62" spans="2:8">
      <c r="B62" s="2" t="s">
        <v>49</v>
      </c>
      <c r="C62" s="14">
        <v>24868.399999999998</v>
      </c>
      <c r="D62" s="10">
        <v>29</v>
      </c>
      <c r="E62" s="16">
        <v>167</v>
      </c>
      <c r="F62" s="27">
        <f t="shared" si="9"/>
        <v>0.17365269461077845</v>
      </c>
      <c r="G62" s="3">
        <f t="shared" si="10"/>
        <v>4318.4646706586827</v>
      </c>
      <c r="H62" s="31">
        <f t="shared" si="11"/>
        <v>0.14891257485029941</v>
      </c>
    </row>
    <row r="63" spans="2:8">
      <c r="B63" s="2" t="s">
        <v>18</v>
      </c>
      <c r="C63" s="14">
        <v>11243.800000000001</v>
      </c>
      <c r="D63" s="10">
        <f>D49</f>
        <v>327</v>
      </c>
      <c r="E63" s="16">
        <v>2105</v>
      </c>
      <c r="F63" s="27">
        <f t="shared" si="9"/>
        <v>0.15534441805225654</v>
      </c>
      <c r="G63" s="3">
        <f t="shared" si="10"/>
        <v>1746.6615676959623</v>
      </c>
      <c r="H63" s="31">
        <f t="shared" si="11"/>
        <v>5.3414726840855112E-3</v>
      </c>
    </row>
    <row r="64" spans="2:8">
      <c r="B64" s="2" t="s">
        <v>21</v>
      </c>
      <c r="C64" s="14">
        <v>12855.699999999999</v>
      </c>
      <c r="D64" s="10">
        <f>D50</f>
        <v>699</v>
      </c>
      <c r="E64" s="16">
        <v>4945</v>
      </c>
      <c r="F64" s="27">
        <f t="shared" si="9"/>
        <v>0.14135490394337716</v>
      </c>
      <c r="G64" s="3">
        <f t="shared" si="10"/>
        <v>1817.2162386248735</v>
      </c>
      <c r="H64" s="31">
        <f t="shared" si="11"/>
        <v>2.599737108190091E-3</v>
      </c>
    </row>
    <row r="65" spans="2:8">
      <c r="B65" s="2" t="s">
        <v>24</v>
      </c>
      <c r="C65" s="14">
        <v>83875.100000000006</v>
      </c>
      <c r="D65" s="10">
        <f>D51</f>
        <v>162</v>
      </c>
      <c r="E65" s="16">
        <v>1576</v>
      </c>
      <c r="F65" s="27">
        <f t="shared" si="9"/>
        <v>0.10279187817258884</v>
      </c>
      <c r="G65" s="3">
        <f t="shared" si="10"/>
        <v>8621.6790609137061</v>
      </c>
      <c r="H65" s="31">
        <f t="shared" si="11"/>
        <v>5.3220241116751277E-2</v>
      </c>
    </row>
    <row r="66" spans="2:8">
      <c r="B66" s="1" t="s">
        <v>50</v>
      </c>
      <c r="C66" s="14">
        <v>4122.1000000000004</v>
      </c>
      <c r="D66" s="10">
        <v>621</v>
      </c>
      <c r="E66" s="16">
        <v>2403</v>
      </c>
      <c r="F66" s="27">
        <f t="shared" si="9"/>
        <v>0.25842696629213485</v>
      </c>
      <c r="G66" s="3">
        <f t="shared" si="10"/>
        <v>1065.2617977528091</v>
      </c>
      <c r="H66" s="31">
        <f t="shared" si="11"/>
        <v>1.7153974198918021E-3</v>
      </c>
    </row>
    <row r="67" spans="2:8">
      <c r="B67" s="2" t="s">
        <v>51</v>
      </c>
      <c r="C67" s="14">
        <v>738.7</v>
      </c>
      <c r="D67" s="10">
        <v>216</v>
      </c>
      <c r="E67" s="16">
        <v>1448</v>
      </c>
      <c r="F67" s="27">
        <f t="shared" si="9"/>
        <v>0.14917127071823205</v>
      </c>
      <c r="G67" s="3">
        <f t="shared" si="10"/>
        <v>110.19281767955802</v>
      </c>
      <c r="H67" s="31">
        <f t="shared" si="11"/>
        <v>5.1015193370165747E-4</v>
      </c>
    </row>
    <row r="68" spans="2:8">
      <c r="B68" s="2" t="s">
        <v>52</v>
      </c>
      <c r="C68" s="14">
        <v>244.7</v>
      </c>
      <c r="D68" s="10">
        <v>67</v>
      </c>
      <c r="E68" s="16">
        <v>1080</v>
      </c>
      <c r="F68" s="27">
        <f t="shared" si="9"/>
        <v>6.2037037037037036E-2</v>
      </c>
      <c r="G68" s="3">
        <f>C68*F68</f>
        <v>15.180462962962961</v>
      </c>
      <c r="H68" s="31">
        <f t="shared" si="11"/>
        <v>2.2657407407407403E-4</v>
      </c>
    </row>
    <row r="69" spans="2:8">
      <c r="B69" s="2" t="s">
        <v>27</v>
      </c>
      <c r="C69" s="14">
        <v>915</v>
      </c>
      <c r="D69" s="10">
        <f>D52</f>
        <v>90</v>
      </c>
      <c r="E69" s="16">
        <v>545</v>
      </c>
      <c r="F69" s="27">
        <f t="shared" si="9"/>
        <v>0.16513761467889909</v>
      </c>
      <c r="G69" s="3">
        <f t="shared" si="10"/>
        <v>151.10091743119267</v>
      </c>
      <c r="H69" s="31">
        <f t="shared" si="11"/>
        <v>1.6788990825688074E-3</v>
      </c>
    </row>
    <row r="70" spans="2:8">
      <c r="B70" s="2" t="s">
        <v>30</v>
      </c>
      <c r="C70" s="14">
        <v>1517.5000000000002</v>
      </c>
      <c r="D70" s="10">
        <f>D53</f>
        <v>449</v>
      </c>
      <c r="E70" s="16">
        <v>2722</v>
      </c>
      <c r="F70" s="27">
        <f t="shared" si="9"/>
        <v>0.16495224099926525</v>
      </c>
      <c r="G70" s="3">
        <f t="shared" si="10"/>
        <v>250.31502571638507</v>
      </c>
      <c r="H70" s="31">
        <f t="shared" si="11"/>
        <v>5.5749448934606916E-4</v>
      </c>
    </row>
    <row r="71" spans="2:8">
      <c r="B71" s="2" t="s">
        <v>33</v>
      </c>
      <c r="C71" s="14">
        <v>3100.4</v>
      </c>
      <c r="D71" s="10">
        <f>D54</f>
        <v>338</v>
      </c>
      <c r="E71" s="16">
        <v>2989</v>
      </c>
      <c r="F71" s="27">
        <f t="shared" si="9"/>
        <v>0.1130812980930077</v>
      </c>
      <c r="G71" s="3">
        <f t="shared" si="10"/>
        <v>350.59725660756106</v>
      </c>
      <c r="H71" s="31">
        <f t="shared" si="11"/>
        <v>1.0372699899631986E-3</v>
      </c>
    </row>
    <row r="72" spans="2:8">
      <c r="B72" s="2" t="s">
        <v>54</v>
      </c>
      <c r="C72" s="14">
        <v>4379.9999999999991</v>
      </c>
      <c r="D72" s="10">
        <v>81</v>
      </c>
      <c r="E72" s="16">
        <v>589</v>
      </c>
      <c r="F72" s="27">
        <f t="shared" si="9"/>
        <v>0.13752122241086587</v>
      </c>
      <c r="G72" s="3">
        <f t="shared" si="10"/>
        <v>602.34295415959241</v>
      </c>
      <c r="H72" s="31">
        <f t="shared" si="11"/>
        <v>7.4363327674023755E-3</v>
      </c>
    </row>
    <row r="73" spans="2:8">
      <c r="B73" s="2" t="s">
        <v>55</v>
      </c>
      <c r="C73" s="14">
        <v>2490.6999999999998</v>
      </c>
      <c r="D73" s="10">
        <v>445</v>
      </c>
      <c r="E73" s="16">
        <v>1818</v>
      </c>
      <c r="F73" s="27">
        <f t="shared" si="9"/>
        <v>0.24477447744774478</v>
      </c>
      <c r="G73" s="3">
        <f t="shared" si="10"/>
        <v>609.65979097909792</v>
      </c>
      <c r="H73" s="31">
        <f t="shared" si="11"/>
        <v>1.3700220022002201E-3</v>
      </c>
    </row>
    <row r="74" spans="2:8">
      <c r="B74" s="2" t="s">
        <v>56</v>
      </c>
      <c r="C74" s="14">
        <v>6079.4999999999991</v>
      </c>
      <c r="D74" s="10">
        <v>87</v>
      </c>
      <c r="E74" s="16">
        <v>721</v>
      </c>
      <c r="F74" s="27">
        <f t="shared" si="9"/>
        <v>0.12066574202496533</v>
      </c>
      <c r="G74" s="3">
        <f t="shared" si="10"/>
        <v>733.58737864077659</v>
      </c>
      <c r="H74" s="31">
        <f t="shared" si="11"/>
        <v>8.4320388349514563E-3</v>
      </c>
    </row>
    <row r="75" spans="2:8">
      <c r="B75" s="1" t="s">
        <v>57</v>
      </c>
      <c r="C75" s="14">
        <v>1133.3</v>
      </c>
      <c r="D75" s="10">
        <v>89</v>
      </c>
      <c r="E75" s="16">
        <v>693</v>
      </c>
      <c r="F75" s="27">
        <f t="shared" si="9"/>
        <v>0.12842712842712842</v>
      </c>
      <c r="G75" s="3">
        <f t="shared" si="10"/>
        <v>145.54646464646464</v>
      </c>
      <c r="H75" s="31">
        <f t="shared" si="11"/>
        <v>1.6353535353535354E-3</v>
      </c>
    </row>
    <row r="76" spans="2:8" ht="18.75">
      <c r="B76" s="11" t="s">
        <v>45</v>
      </c>
      <c r="C76" s="12">
        <f>SUM(C58:C75)</f>
        <v>366788.60000000003</v>
      </c>
      <c r="D76" s="15">
        <f>SUM(D58:D75)</f>
        <v>4227</v>
      </c>
      <c r="E76" s="13">
        <f>SUM(E58:E75)</f>
        <v>27082</v>
      </c>
      <c r="F76" s="17"/>
      <c r="G76" s="19">
        <f>SUM(G58:G75)</f>
        <v>44111.646259233625</v>
      </c>
      <c r="H76" s="32">
        <f>SUM(H58:H75)</f>
        <v>0.99706049510463446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728F-BD35-4EB8-B215-E8B3BEF5D025}">
  <dimension ref="B3:M76"/>
  <sheetViews>
    <sheetView topLeftCell="C9" zoomScale="67" zoomScaleNormal="94" workbookViewId="0">
      <selection activeCell="H25" sqref="H25"/>
    </sheetView>
  </sheetViews>
  <sheetFormatPr defaultRowHeight="15.75"/>
  <cols>
    <col min="2" max="2" width="15.77734375" bestFit="1" customWidth="1"/>
    <col min="3" max="3" width="59.6640625" bestFit="1" customWidth="1"/>
    <col min="4" max="4" width="29.88671875" bestFit="1" customWidth="1"/>
    <col min="5" max="5" width="26.33203125" bestFit="1" customWidth="1"/>
    <col min="6" max="6" width="43.5546875" bestFit="1" customWidth="1"/>
    <col min="7" max="7" width="22.109375" bestFit="1" customWidth="1"/>
    <col min="8" max="8" width="28.77734375" bestFit="1" customWidth="1"/>
    <col min="10" max="10" width="32.6640625" bestFit="1" customWidth="1"/>
    <col min="11" max="11" width="10.88671875" bestFit="1" customWidth="1"/>
    <col min="12" max="12" width="22.33203125" bestFit="1" customWidth="1"/>
    <col min="13" max="13" width="18.21875" bestFit="1" customWidth="1"/>
  </cols>
  <sheetData>
    <row r="3" spans="2:13" ht="31.5">
      <c r="B3" s="1" t="s">
        <v>0</v>
      </c>
      <c r="C3" s="2" t="s">
        <v>1</v>
      </c>
      <c r="D3" s="2" t="s">
        <v>2</v>
      </c>
      <c r="E3" s="2" t="s">
        <v>3</v>
      </c>
      <c r="F3" s="2" t="s">
        <v>4</v>
      </c>
      <c r="G3" s="2" t="s">
        <v>5</v>
      </c>
      <c r="H3" s="6" t="s">
        <v>6</v>
      </c>
      <c r="J3" s="2" t="s">
        <v>7</v>
      </c>
      <c r="K3" s="2" t="s">
        <v>8</v>
      </c>
      <c r="L3" s="2" t="s">
        <v>9</v>
      </c>
      <c r="M3" s="1" t="s">
        <v>10</v>
      </c>
    </row>
    <row r="4" spans="2:13">
      <c r="B4" s="2" t="s">
        <v>11</v>
      </c>
      <c r="C4" s="3" t="s">
        <v>12</v>
      </c>
      <c r="D4" s="2" t="s">
        <v>64</v>
      </c>
      <c r="E4" s="2">
        <v>2023</v>
      </c>
      <c r="F4" s="4">
        <v>67</v>
      </c>
      <c r="G4" s="4">
        <v>934</v>
      </c>
      <c r="H4" s="7">
        <v>282</v>
      </c>
      <c r="J4" s="3" t="s">
        <v>14</v>
      </c>
      <c r="K4" s="4">
        <v>5498990</v>
      </c>
      <c r="L4" s="4">
        <v>27754</v>
      </c>
      <c r="M4" s="5">
        <v>5272606.7757659769</v>
      </c>
    </row>
    <row r="5" spans="2:13">
      <c r="B5" s="2" t="s">
        <v>15</v>
      </c>
      <c r="C5" s="3" t="s">
        <v>16</v>
      </c>
      <c r="D5" s="2" t="s">
        <v>64</v>
      </c>
      <c r="E5" s="2">
        <v>2023</v>
      </c>
      <c r="F5" s="4">
        <v>6188</v>
      </c>
      <c r="G5" s="4">
        <v>137298</v>
      </c>
      <c r="H5" s="7">
        <v>45222</v>
      </c>
      <c r="J5" s="3" t="s">
        <v>17</v>
      </c>
      <c r="K5" s="4">
        <v>5490740</v>
      </c>
      <c r="L5" s="4">
        <v>16637</v>
      </c>
      <c r="M5" s="5">
        <v>2752153.7067659767</v>
      </c>
    </row>
    <row r="6" spans="2:13">
      <c r="B6" s="2" t="s">
        <v>18</v>
      </c>
      <c r="C6" s="3" t="s">
        <v>19</v>
      </c>
      <c r="D6" s="2" t="s">
        <v>64</v>
      </c>
      <c r="E6" s="2">
        <v>2023</v>
      </c>
      <c r="F6" s="4">
        <v>2115</v>
      </c>
      <c r="G6" s="4">
        <v>61919</v>
      </c>
      <c r="H6" s="7">
        <v>22496</v>
      </c>
      <c r="J6" s="3" t="s">
        <v>20</v>
      </c>
      <c r="K6" s="4">
        <v>5452990</v>
      </c>
      <c r="L6" s="4">
        <v>12960</v>
      </c>
      <c r="M6" s="5">
        <v>1825722.5647659767</v>
      </c>
    </row>
    <row r="7" spans="2:13">
      <c r="B7" s="2" t="s">
        <v>21</v>
      </c>
      <c r="C7" s="3" t="s">
        <v>22</v>
      </c>
      <c r="D7" s="2" t="s">
        <v>64</v>
      </c>
      <c r="E7" s="2">
        <v>2023</v>
      </c>
      <c r="F7" s="4">
        <v>5326</v>
      </c>
      <c r="G7" s="4">
        <v>391362</v>
      </c>
      <c r="H7" s="7">
        <v>44233</v>
      </c>
      <c r="J7" s="3" t="s">
        <v>23</v>
      </c>
      <c r="K7" s="4">
        <v>4071825</v>
      </c>
      <c r="L7" s="4">
        <v>4439</v>
      </c>
      <c r="M7" s="5">
        <v>366012.3007659766</v>
      </c>
    </row>
    <row r="8" spans="2:13">
      <c r="B8" s="2" t="s">
        <v>24</v>
      </c>
      <c r="C8" s="3" t="s">
        <v>25</v>
      </c>
      <c r="D8" s="2" t="s">
        <v>64</v>
      </c>
      <c r="E8" s="2">
        <v>2023</v>
      </c>
      <c r="F8" s="4">
        <v>1661</v>
      </c>
      <c r="G8" s="4">
        <v>38827</v>
      </c>
      <c r="H8" s="7">
        <v>15172</v>
      </c>
      <c r="J8" s="3" t="s">
        <v>26</v>
      </c>
      <c r="K8" s="4">
        <v>1427165</v>
      </c>
      <c r="L8" s="4">
        <v>23314</v>
      </c>
      <c r="M8" s="5">
        <v>4906594.4749999996</v>
      </c>
    </row>
    <row r="9" spans="2:13">
      <c r="B9" s="2" t="s">
        <v>27</v>
      </c>
      <c r="C9" s="3" t="s">
        <v>28</v>
      </c>
      <c r="D9" s="2" t="s">
        <v>64</v>
      </c>
      <c r="E9" s="2">
        <v>2023</v>
      </c>
      <c r="F9" s="4">
        <v>578</v>
      </c>
      <c r="G9" s="4">
        <v>8597</v>
      </c>
      <c r="H9" s="7">
        <v>5283</v>
      </c>
      <c r="J9" s="3" t="s">
        <v>29</v>
      </c>
      <c r="K9" s="4">
        <v>1161270</v>
      </c>
      <c r="L9" s="4">
        <v>4205</v>
      </c>
      <c r="M9" s="5">
        <v>679147.47499999998</v>
      </c>
    </row>
    <row r="10" spans="2:13">
      <c r="B10" s="2" t="s">
        <v>30</v>
      </c>
      <c r="C10" s="3" t="s">
        <v>31</v>
      </c>
      <c r="D10" s="2" t="s">
        <v>64</v>
      </c>
      <c r="E10" s="2">
        <v>2023</v>
      </c>
      <c r="F10" s="4">
        <v>4339</v>
      </c>
      <c r="G10" s="4">
        <v>73515</v>
      </c>
      <c r="H10" s="7">
        <v>39522</v>
      </c>
      <c r="J10" s="3" t="s">
        <v>32</v>
      </c>
      <c r="K10" s="4">
        <v>219895</v>
      </c>
      <c r="L10" s="4">
        <v>4316</v>
      </c>
      <c r="M10" s="5">
        <v>780562.78899999999</v>
      </c>
    </row>
    <row r="11" spans="2:13">
      <c r="B11" s="2" t="s">
        <v>33</v>
      </c>
      <c r="C11" s="3" t="s">
        <v>34</v>
      </c>
      <c r="D11" s="2" t="s">
        <v>64</v>
      </c>
      <c r="E11" s="2">
        <v>2023</v>
      </c>
      <c r="F11" s="4">
        <v>4489</v>
      </c>
      <c r="G11" s="4">
        <v>59538</v>
      </c>
      <c r="H11" s="7">
        <v>28812</v>
      </c>
      <c r="J11" s="3" t="s">
        <v>35</v>
      </c>
      <c r="K11" s="4">
        <v>37750</v>
      </c>
      <c r="L11" s="4">
        <v>3677</v>
      </c>
      <c r="M11" s="5">
        <v>926431.14199999999</v>
      </c>
    </row>
    <row r="12" spans="2:13" ht="18.75">
      <c r="B12" s="25"/>
      <c r="C12" s="26"/>
      <c r="D12" s="25"/>
      <c r="E12" s="25"/>
      <c r="F12" s="23">
        <f>SUM(F4:F11)</f>
        <v>24763</v>
      </c>
      <c r="G12" s="23">
        <f>SUM(G4:G11)</f>
        <v>771990</v>
      </c>
      <c r="H12" s="24">
        <f>SUM(H4:H11)</f>
        <v>201022</v>
      </c>
      <c r="J12" s="3" t="s">
        <v>36</v>
      </c>
      <c r="K12" s="4">
        <v>8250</v>
      </c>
      <c r="L12" s="4">
        <v>11116</v>
      </c>
      <c r="M12" s="5">
        <v>2520453.0690000001</v>
      </c>
    </row>
    <row r="13" spans="2:13">
      <c r="J13" s="20"/>
      <c r="K13" s="21"/>
      <c r="L13" s="21"/>
      <c r="M13" s="22"/>
    </row>
    <row r="14" spans="2:13" ht="47.25">
      <c r="B14" s="1" t="s">
        <v>0</v>
      </c>
      <c r="C14" s="8" t="s">
        <v>38</v>
      </c>
      <c r="D14" s="6" t="s">
        <v>46</v>
      </c>
      <c r="E14" s="1" t="s">
        <v>40</v>
      </c>
      <c r="F14" s="2" t="s">
        <v>41</v>
      </c>
      <c r="G14" s="1" t="s">
        <v>65</v>
      </c>
      <c r="H14" s="30" t="s">
        <v>43</v>
      </c>
    </row>
    <row r="15" spans="2:13">
      <c r="B15" s="2" t="s">
        <v>44</v>
      </c>
      <c r="C15" s="9">
        <v>49176.800000000003</v>
      </c>
      <c r="D15" s="10">
        <v>282</v>
      </c>
      <c r="E15" s="16">
        <v>3215</v>
      </c>
      <c r="F15" s="18">
        <f>D15/E15</f>
        <v>8.7713841368584761E-2</v>
      </c>
      <c r="G15" s="3">
        <f>C15*F15</f>
        <v>4313.4860342146194</v>
      </c>
      <c r="H15" s="31">
        <f>G15/D15</f>
        <v>15.296049766718509</v>
      </c>
    </row>
    <row r="16" spans="2:13">
      <c r="B16" s="2" t="s">
        <v>15</v>
      </c>
      <c r="C16" s="9">
        <v>73496.800000000003</v>
      </c>
      <c r="D16" s="10">
        <v>45222</v>
      </c>
      <c r="E16" s="16">
        <v>200297</v>
      </c>
      <c r="F16" s="18">
        <f t="shared" ref="F16:F22" si="0">D16/E16</f>
        <v>0.22577472453406691</v>
      </c>
      <c r="G16" s="3">
        <f t="shared" ref="G16:G22" si="1">C16*F16</f>
        <v>16593.71977413541</v>
      </c>
      <c r="H16" s="31">
        <f t="shared" ref="H16:H22" si="2">G16/D16</f>
        <v>0.36693909544326681</v>
      </c>
    </row>
    <row r="17" spans="2:8">
      <c r="B17" s="2" t="s">
        <v>18</v>
      </c>
      <c r="C17" s="9">
        <v>11243.800000000001</v>
      </c>
      <c r="D17" s="10">
        <v>22496</v>
      </c>
      <c r="E17" s="16">
        <v>143919</v>
      </c>
      <c r="F17" s="18">
        <f t="shared" si="0"/>
        <v>0.15631014667972956</v>
      </c>
      <c r="G17" s="3">
        <f t="shared" si="1"/>
        <v>1757.5200272375434</v>
      </c>
      <c r="H17" s="31">
        <f t="shared" si="2"/>
        <v>7.8125890257714409E-2</v>
      </c>
    </row>
    <row r="18" spans="2:8">
      <c r="B18" s="2" t="s">
        <v>21</v>
      </c>
      <c r="C18" s="9">
        <v>12855.699999999999</v>
      </c>
      <c r="D18" s="10">
        <v>44233</v>
      </c>
      <c r="E18" s="16">
        <v>255144</v>
      </c>
      <c r="F18" s="18">
        <f t="shared" si="0"/>
        <v>0.17336484495030258</v>
      </c>
      <c r="G18" s="3">
        <f t="shared" si="1"/>
        <v>2228.7264372276045</v>
      </c>
      <c r="H18" s="31">
        <f t="shared" si="2"/>
        <v>5.0386056501426642E-2</v>
      </c>
    </row>
    <row r="19" spans="2:8">
      <c r="B19" s="2" t="s">
        <v>24</v>
      </c>
      <c r="C19" s="9">
        <v>83875.100000000006</v>
      </c>
      <c r="D19" s="10">
        <v>15172</v>
      </c>
      <c r="E19" s="16">
        <v>107762</v>
      </c>
      <c r="F19" s="18">
        <f t="shared" si="0"/>
        <v>0.14079174477088399</v>
      </c>
      <c r="G19" s="3">
        <f t="shared" si="1"/>
        <v>11808.921671832373</v>
      </c>
      <c r="H19" s="31">
        <f t="shared" si="2"/>
        <v>0.77833651936675274</v>
      </c>
    </row>
    <row r="20" spans="2:8">
      <c r="B20" s="2" t="s">
        <v>27</v>
      </c>
      <c r="C20" s="9">
        <v>915</v>
      </c>
      <c r="D20" s="10">
        <v>5283</v>
      </c>
      <c r="E20" s="16">
        <v>52126</v>
      </c>
      <c r="F20" s="18">
        <f t="shared" si="0"/>
        <v>0.10135057361009861</v>
      </c>
      <c r="G20" s="3">
        <f t="shared" si="1"/>
        <v>92.73577485324023</v>
      </c>
      <c r="H20" s="31">
        <f t="shared" si="2"/>
        <v>1.7553620074435023E-2</v>
      </c>
    </row>
    <row r="21" spans="2:8">
      <c r="B21" s="2" t="s">
        <v>30</v>
      </c>
      <c r="C21" s="9">
        <v>1517.5000000000002</v>
      </c>
      <c r="D21" s="10">
        <v>39522</v>
      </c>
      <c r="E21" s="16">
        <v>238590</v>
      </c>
      <c r="F21" s="18">
        <f t="shared" si="0"/>
        <v>0.16564818307556897</v>
      </c>
      <c r="G21" s="3">
        <f t="shared" si="1"/>
        <v>251.37111781717596</v>
      </c>
      <c r="H21" s="31">
        <f t="shared" si="2"/>
        <v>6.3602833312376896E-3</v>
      </c>
    </row>
    <row r="22" spans="2:8">
      <c r="B22" s="2" t="s">
        <v>33</v>
      </c>
      <c r="C22" s="9">
        <v>3100.4</v>
      </c>
      <c r="D22" s="10">
        <v>28812</v>
      </c>
      <c r="E22" s="16">
        <v>160772</v>
      </c>
      <c r="F22" s="18">
        <f t="shared" si="0"/>
        <v>0.17921031025302914</v>
      </c>
      <c r="G22" s="3">
        <f t="shared" si="1"/>
        <v>555.62364590849154</v>
      </c>
      <c r="H22" s="31">
        <f t="shared" si="2"/>
        <v>1.9284452516607369E-2</v>
      </c>
    </row>
    <row r="23" spans="2:8" ht="18.75">
      <c r="B23" s="11" t="s">
        <v>45</v>
      </c>
      <c r="C23" s="12">
        <f>SUM(C15:C22)</f>
        <v>236181.1</v>
      </c>
      <c r="D23" s="24">
        <f>SUM(D15:D22)</f>
        <v>201022</v>
      </c>
      <c r="E23" s="13">
        <f>SUM(E15:E22)</f>
        <v>1161825</v>
      </c>
      <c r="F23" s="17"/>
      <c r="G23" s="12">
        <f>SUM(G15:G22)</f>
        <v>37602.104483226452</v>
      </c>
      <c r="H23" s="32">
        <f>SUM(H15:H22)</f>
        <v>16.613035684209947</v>
      </c>
    </row>
    <row r="25" spans="2:8" ht="47.25">
      <c r="B25" s="1" t="s">
        <v>0</v>
      </c>
      <c r="C25" s="8" t="s">
        <v>38</v>
      </c>
      <c r="D25" s="6" t="s">
        <v>46</v>
      </c>
      <c r="E25" s="1" t="s">
        <v>40</v>
      </c>
      <c r="F25" s="2" t="s">
        <v>41</v>
      </c>
      <c r="G25" s="1" t="s">
        <v>42</v>
      </c>
      <c r="H25" s="30" t="s">
        <v>43</v>
      </c>
    </row>
    <row r="26" spans="2:8">
      <c r="B26" s="2" t="s">
        <v>44</v>
      </c>
      <c r="C26" s="14">
        <v>49176.800000000003</v>
      </c>
      <c r="D26" s="10">
        <v>282</v>
      </c>
      <c r="E26" s="16">
        <v>3215</v>
      </c>
      <c r="F26" s="3">
        <f>D26/E26</f>
        <v>8.7713841368584761E-2</v>
      </c>
      <c r="G26" s="3">
        <f>C26*F26</f>
        <v>4313.4860342146194</v>
      </c>
      <c r="H26" s="31">
        <f>G26/D26</f>
        <v>15.296049766718509</v>
      </c>
    </row>
    <row r="27" spans="2:8">
      <c r="B27" s="2" t="s">
        <v>47</v>
      </c>
      <c r="C27" s="14">
        <v>16415.599999999999</v>
      </c>
      <c r="D27" s="10">
        <v>5397</v>
      </c>
      <c r="E27" s="16">
        <v>24458</v>
      </c>
      <c r="F27" s="3">
        <f t="shared" ref="F27:F43" si="3">D27/E27</f>
        <v>0.22066399542072124</v>
      </c>
      <c r="G27" s="3">
        <f t="shared" ref="G27:G43" si="4">C27*F27</f>
        <v>3622.3318832283912</v>
      </c>
      <c r="H27" s="31">
        <f t="shared" ref="H27:H43" si="5">G27/D27</f>
        <v>0.67117507563987233</v>
      </c>
    </row>
    <row r="28" spans="2:8">
      <c r="B28" s="2" t="s">
        <v>15</v>
      </c>
      <c r="C28" s="14">
        <v>73496.800000000003</v>
      </c>
      <c r="D28" s="10">
        <v>45222</v>
      </c>
      <c r="E28" s="16">
        <v>200297</v>
      </c>
      <c r="F28" s="3">
        <f t="shared" si="3"/>
        <v>0.22577472453406691</v>
      </c>
      <c r="G28" s="3">
        <f t="shared" si="4"/>
        <v>16593.71977413541</v>
      </c>
      <c r="H28" s="31">
        <f t="shared" si="5"/>
        <v>0.36693909544326681</v>
      </c>
    </row>
    <row r="29" spans="2:8">
      <c r="B29" s="2" t="s">
        <v>48</v>
      </c>
      <c r="C29" s="14">
        <v>70134.5</v>
      </c>
      <c r="D29" s="10">
        <v>5014</v>
      </c>
      <c r="E29" s="16">
        <v>53385</v>
      </c>
      <c r="F29" s="3">
        <f t="shared" si="3"/>
        <v>9.392151353376417E-2</v>
      </c>
      <c r="G29" s="3">
        <f t="shared" si="4"/>
        <v>6587.1383909337828</v>
      </c>
      <c r="H29" s="31">
        <f t="shared" si="5"/>
        <v>1.3137491804814085</v>
      </c>
    </row>
    <row r="30" spans="2:8">
      <c r="B30" s="2" t="s">
        <v>49</v>
      </c>
      <c r="C30" s="14">
        <v>24868.399999999998</v>
      </c>
      <c r="D30" s="10">
        <v>2959</v>
      </c>
      <c r="E30" s="16">
        <v>25851</v>
      </c>
      <c r="F30" s="3">
        <f t="shared" si="3"/>
        <v>0.11446365711191056</v>
      </c>
      <c r="G30" s="3">
        <f t="shared" si="4"/>
        <v>2846.5280105218362</v>
      </c>
      <c r="H30" s="31">
        <f t="shared" si="5"/>
        <v>0.96198986499555128</v>
      </c>
    </row>
    <row r="31" spans="2:8">
      <c r="B31" s="2" t="s">
        <v>18</v>
      </c>
      <c r="C31" s="14">
        <v>11243.800000000001</v>
      </c>
      <c r="D31" s="10">
        <v>22496</v>
      </c>
      <c r="E31" s="16">
        <v>143919</v>
      </c>
      <c r="F31" s="3">
        <f t="shared" si="3"/>
        <v>0.15631014667972956</v>
      </c>
      <c r="G31" s="3">
        <f t="shared" si="4"/>
        <v>1757.5200272375434</v>
      </c>
      <c r="H31" s="31">
        <f t="shared" si="5"/>
        <v>7.8125890257714409E-2</v>
      </c>
    </row>
    <row r="32" spans="2:8">
      <c r="B32" s="2" t="s">
        <v>21</v>
      </c>
      <c r="C32" s="14">
        <v>12855.699999999999</v>
      </c>
      <c r="D32" s="10">
        <v>44233</v>
      </c>
      <c r="E32" s="16">
        <v>255144</v>
      </c>
      <c r="F32" s="3">
        <f t="shared" si="3"/>
        <v>0.17336484495030258</v>
      </c>
      <c r="G32" s="3">
        <f t="shared" si="4"/>
        <v>2228.7264372276045</v>
      </c>
      <c r="H32" s="31">
        <f t="shared" si="5"/>
        <v>5.0386056501426642E-2</v>
      </c>
    </row>
    <row r="33" spans="2:8">
      <c r="B33" s="2" t="s">
        <v>24</v>
      </c>
      <c r="C33" s="14">
        <v>83875.100000000006</v>
      </c>
      <c r="D33" s="10">
        <v>15172</v>
      </c>
      <c r="E33" s="16">
        <v>107762</v>
      </c>
      <c r="F33" s="3">
        <f t="shared" si="3"/>
        <v>0.14079174477088399</v>
      </c>
      <c r="G33" s="3">
        <f t="shared" si="4"/>
        <v>11808.921671832373</v>
      </c>
      <c r="H33" s="31">
        <f t="shared" si="5"/>
        <v>0.77833651936675274</v>
      </c>
    </row>
    <row r="34" spans="2:8">
      <c r="B34" s="1" t="s">
        <v>50</v>
      </c>
      <c r="C34" s="14">
        <v>4122.1000000000004</v>
      </c>
      <c r="D34" s="10">
        <v>8762</v>
      </c>
      <c r="E34" s="16">
        <v>66314</v>
      </c>
      <c r="F34" s="3">
        <f t="shared" si="3"/>
        <v>0.13212896221009138</v>
      </c>
      <c r="G34" s="3">
        <f t="shared" si="4"/>
        <v>544.64879512621769</v>
      </c>
      <c r="H34" s="31">
        <f t="shared" si="5"/>
        <v>6.2160328135838584E-2</v>
      </c>
    </row>
    <row r="35" spans="2:8">
      <c r="B35" s="2" t="s">
        <v>51</v>
      </c>
      <c r="C35" s="14">
        <v>738.7</v>
      </c>
      <c r="D35" s="10">
        <v>32210</v>
      </c>
      <c r="E35" s="16">
        <v>175595</v>
      </c>
      <c r="F35" s="3">
        <f t="shared" si="3"/>
        <v>0.18343346906233093</v>
      </c>
      <c r="G35" s="3">
        <f t="shared" si="4"/>
        <v>135.50230359634386</v>
      </c>
      <c r="H35" s="31">
        <f t="shared" si="5"/>
        <v>4.2068396024943768E-3</v>
      </c>
    </row>
    <row r="36" spans="2:8">
      <c r="B36" s="2" t="s">
        <v>52</v>
      </c>
      <c r="C36" s="14">
        <v>244.7</v>
      </c>
      <c r="D36" s="10" t="s">
        <v>53</v>
      </c>
      <c r="E36" s="16" t="s">
        <v>53</v>
      </c>
      <c r="F36" s="3" t="s">
        <v>53</v>
      </c>
      <c r="G36" s="3" t="s">
        <v>53</v>
      </c>
      <c r="H36" s="31" t="s">
        <v>53</v>
      </c>
    </row>
    <row r="37" spans="2:8">
      <c r="B37" s="2" t="s">
        <v>27</v>
      </c>
      <c r="C37" s="14">
        <v>915</v>
      </c>
      <c r="D37" s="10">
        <v>5283</v>
      </c>
      <c r="E37" s="16">
        <v>52126</v>
      </c>
      <c r="F37" s="3">
        <f t="shared" si="3"/>
        <v>0.10135057361009861</v>
      </c>
      <c r="G37" s="3">
        <f t="shared" si="4"/>
        <v>92.73577485324023</v>
      </c>
      <c r="H37" s="31">
        <f t="shared" si="5"/>
        <v>1.7553620074435023E-2</v>
      </c>
    </row>
    <row r="38" spans="2:8">
      <c r="B38" s="2" t="s">
        <v>30</v>
      </c>
      <c r="C38" s="14">
        <v>1517.5000000000002</v>
      </c>
      <c r="D38" s="10">
        <v>39522</v>
      </c>
      <c r="E38" s="16">
        <v>238590</v>
      </c>
      <c r="F38" s="3">
        <f t="shared" si="3"/>
        <v>0.16564818307556897</v>
      </c>
      <c r="G38" s="3">
        <f t="shared" si="4"/>
        <v>251.37111781717596</v>
      </c>
      <c r="H38" s="31">
        <f t="shared" si="5"/>
        <v>6.3602833312376896E-3</v>
      </c>
    </row>
    <row r="39" spans="2:8">
      <c r="B39" s="2" t="s">
        <v>33</v>
      </c>
      <c r="C39" s="14">
        <v>3100.4</v>
      </c>
      <c r="D39" s="10">
        <v>28812</v>
      </c>
      <c r="E39" s="16">
        <v>160772</v>
      </c>
      <c r="F39" s="3">
        <f t="shared" si="3"/>
        <v>0.17921031025302914</v>
      </c>
      <c r="G39" s="3">
        <f t="shared" si="4"/>
        <v>555.62364590849154</v>
      </c>
      <c r="H39" s="31">
        <f t="shared" si="5"/>
        <v>1.9284452516607369E-2</v>
      </c>
    </row>
    <row r="40" spans="2:8">
      <c r="B40" s="2" t="s">
        <v>54</v>
      </c>
      <c r="C40" s="14">
        <v>4379.9999999999991</v>
      </c>
      <c r="D40" s="10">
        <v>5792</v>
      </c>
      <c r="E40" s="16">
        <v>37403</v>
      </c>
      <c r="F40" s="3">
        <f t="shared" si="3"/>
        <v>0.15485388872550329</v>
      </c>
      <c r="G40" s="3">
        <f t="shared" si="4"/>
        <v>678.26003261770427</v>
      </c>
      <c r="H40" s="31">
        <f t="shared" si="5"/>
        <v>0.11710290618399591</v>
      </c>
    </row>
    <row r="41" spans="2:8">
      <c r="B41" s="2" t="s">
        <v>55</v>
      </c>
      <c r="C41" s="14">
        <v>2490.6999999999998</v>
      </c>
      <c r="D41" s="10">
        <v>13505</v>
      </c>
      <c r="E41" s="16">
        <v>50559</v>
      </c>
      <c r="F41" s="3">
        <f t="shared" si="3"/>
        <v>0.26711366917858342</v>
      </c>
      <c r="G41" s="3">
        <f t="shared" si="4"/>
        <v>665.30001582309774</v>
      </c>
      <c r="H41" s="31">
        <f t="shared" si="5"/>
        <v>4.9263237010225676E-2</v>
      </c>
    </row>
    <row r="42" spans="2:8">
      <c r="B42" s="2" t="s">
        <v>56</v>
      </c>
      <c r="C42" s="14">
        <v>6079.4999999999991</v>
      </c>
      <c r="D42" s="10">
        <v>4405</v>
      </c>
      <c r="E42" s="16">
        <v>34361</v>
      </c>
      <c r="F42" s="3">
        <f t="shared" si="3"/>
        <v>0.12819766595849946</v>
      </c>
      <c r="G42" s="3">
        <f t="shared" si="4"/>
        <v>779.37771019469733</v>
      </c>
      <c r="H42" s="31">
        <f t="shared" si="5"/>
        <v>0.17693024067984048</v>
      </c>
    </row>
    <row r="43" spans="2:8">
      <c r="B43" s="1" t="s">
        <v>57</v>
      </c>
      <c r="C43" s="14">
        <v>1133.3</v>
      </c>
      <c r="D43" s="10">
        <v>3268</v>
      </c>
      <c r="E43" s="16">
        <v>21835</v>
      </c>
      <c r="F43" s="3">
        <f t="shared" si="3"/>
        <v>0.14966796427753606</v>
      </c>
      <c r="G43" s="3">
        <f t="shared" si="4"/>
        <v>169.6187039157316</v>
      </c>
      <c r="H43" s="31">
        <f t="shared" si="5"/>
        <v>5.190290817494847E-2</v>
      </c>
    </row>
    <row r="44" spans="2:8" ht="18.75">
      <c r="B44" s="11" t="s">
        <v>45</v>
      </c>
      <c r="C44" s="12">
        <f>SUM(C26:C43)</f>
        <v>366788.60000000003</v>
      </c>
      <c r="D44" s="15">
        <f>SUM(D26:D43)</f>
        <v>282334</v>
      </c>
      <c r="E44" s="15">
        <f>SUM(E26:E43)</f>
        <v>1651586</v>
      </c>
      <c r="F44" s="17"/>
      <c r="G44" s="19">
        <f>SUM(G26:G43)</f>
        <v>53630.810329184256</v>
      </c>
      <c r="H44" s="32">
        <f>SUM(H26:H43)</f>
        <v>20.021516265114126</v>
      </c>
    </row>
    <row r="46" spans="2:8" ht="47.25">
      <c r="B46" s="1" t="s">
        <v>0</v>
      </c>
      <c r="C46" s="8" t="s">
        <v>38</v>
      </c>
      <c r="D46" s="6" t="s">
        <v>58</v>
      </c>
      <c r="E46" s="1" t="s">
        <v>59</v>
      </c>
      <c r="F46" s="2" t="s">
        <v>60</v>
      </c>
      <c r="G46" s="1" t="s">
        <v>42</v>
      </c>
      <c r="H46" s="30" t="s">
        <v>61</v>
      </c>
    </row>
    <row r="47" spans="2:8">
      <c r="B47" s="2" t="s">
        <v>44</v>
      </c>
      <c r="C47" s="9">
        <v>49176.800000000003</v>
      </c>
      <c r="D47" s="10">
        <v>44</v>
      </c>
      <c r="E47" s="16">
        <v>487</v>
      </c>
      <c r="F47" s="28">
        <f>D47/E47</f>
        <v>9.034907597535935E-2</v>
      </c>
      <c r="G47" s="3">
        <f>C47*F47</f>
        <v>4443.0784394250522</v>
      </c>
      <c r="H47" s="31">
        <f>(G47/D47)/1000</f>
        <v>0.10097905544147846</v>
      </c>
    </row>
    <row r="48" spans="2:8">
      <c r="B48" s="2" t="s">
        <v>15</v>
      </c>
      <c r="C48" s="9">
        <v>73496.800000000003</v>
      </c>
      <c r="D48" s="10">
        <v>612</v>
      </c>
      <c r="E48" s="16">
        <v>2549</v>
      </c>
      <c r="F48" s="28">
        <f t="shared" ref="F48:F54" si="6">D48/E48</f>
        <v>0.24009415457041977</v>
      </c>
      <c r="G48" s="3">
        <f t="shared" ref="G48:G54" si="7">C48*F48</f>
        <v>17646.152059631229</v>
      </c>
      <c r="H48" s="31">
        <f t="shared" ref="H48:H54" si="8">(G48/D48)/1000</f>
        <v>2.8833581796783053E-2</v>
      </c>
    </row>
    <row r="49" spans="2:8">
      <c r="B49" s="2" t="s">
        <v>18</v>
      </c>
      <c r="C49" s="9">
        <v>11243.800000000001</v>
      </c>
      <c r="D49" s="10">
        <v>188</v>
      </c>
      <c r="E49" s="16">
        <v>2105</v>
      </c>
      <c r="F49" s="28">
        <f t="shared" si="6"/>
        <v>8.9311163895486934E-2</v>
      </c>
      <c r="G49" s="3">
        <f t="shared" si="7"/>
        <v>1004.1968646080761</v>
      </c>
      <c r="H49" s="31">
        <f t="shared" si="8"/>
        <v>5.3414726840855112E-3</v>
      </c>
    </row>
    <row r="50" spans="2:8">
      <c r="B50" s="2" t="s">
        <v>21</v>
      </c>
      <c r="C50" s="9">
        <v>12855.699999999999</v>
      </c>
      <c r="D50" s="10">
        <v>488</v>
      </c>
      <c r="E50" s="16">
        <v>4945</v>
      </c>
      <c r="F50" s="28">
        <f t="shared" si="6"/>
        <v>9.8685540950455009E-2</v>
      </c>
      <c r="G50" s="3">
        <f t="shared" si="7"/>
        <v>1268.6717087967643</v>
      </c>
      <c r="H50" s="31">
        <f t="shared" si="8"/>
        <v>2.599737108190091E-3</v>
      </c>
    </row>
    <row r="51" spans="2:8">
      <c r="B51" s="2" t="s">
        <v>24</v>
      </c>
      <c r="C51" s="9">
        <v>83875.100000000006</v>
      </c>
      <c r="D51" s="10">
        <v>152</v>
      </c>
      <c r="E51" s="16">
        <v>1576</v>
      </c>
      <c r="F51" s="28">
        <f t="shared" si="6"/>
        <v>9.6446700507614211E-2</v>
      </c>
      <c r="G51" s="3">
        <f t="shared" si="7"/>
        <v>8089.4766497461933</v>
      </c>
      <c r="H51" s="31">
        <f t="shared" si="8"/>
        <v>5.3220241116751277E-2</v>
      </c>
    </row>
    <row r="52" spans="2:8">
      <c r="B52" s="2" t="s">
        <v>27</v>
      </c>
      <c r="C52" s="9">
        <v>915</v>
      </c>
      <c r="D52" s="10">
        <v>48</v>
      </c>
      <c r="E52" s="16">
        <v>545</v>
      </c>
      <c r="F52" s="28">
        <f t="shared" si="6"/>
        <v>8.8073394495412849E-2</v>
      </c>
      <c r="G52" s="3">
        <f t="shared" si="7"/>
        <v>80.587155963302763</v>
      </c>
      <c r="H52" s="31">
        <f t="shared" si="8"/>
        <v>1.6788990825688074E-3</v>
      </c>
    </row>
    <row r="53" spans="2:8">
      <c r="B53" s="2" t="s">
        <v>30</v>
      </c>
      <c r="C53" s="9">
        <v>1517.5000000000002</v>
      </c>
      <c r="D53" s="10">
        <v>380</v>
      </c>
      <c r="E53" s="16">
        <v>2723</v>
      </c>
      <c r="F53" s="28">
        <f t="shared" si="6"/>
        <v>0.1395519647447668</v>
      </c>
      <c r="G53" s="3">
        <f t="shared" si="7"/>
        <v>211.77010650018366</v>
      </c>
      <c r="H53" s="31">
        <f t="shared" si="8"/>
        <v>5.5728975394785172E-4</v>
      </c>
    </row>
    <row r="54" spans="2:8">
      <c r="B54" s="2" t="s">
        <v>33</v>
      </c>
      <c r="C54" s="9">
        <v>3100.4</v>
      </c>
      <c r="D54" s="10">
        <v>416</v>
      </c>
      <c r="E54" s="16">
        <v>2990</v>
      </c>
      <c r="F54" s="28">
        <f t="shared" si="6"/>
        <v>0.1391304347826087</v>
      </c>
      <c r="G54" s="3">
        <f t="shared" si="7"/>
        <v>431.36</v>
      </c>
      <c r="H54" s="31">
        <f t="shared" si="8"/>
        <v>1.036923076923077E-3</v>
      </c>
    </row>
    <row r="55" spans="2:8" ht="18.75">
      <c r="B55" s="11" t="s">
        <v>45</v>
      </c>
      <c r="C55" s="12">
        <f>SUM(C47:C54)</f>
        <v>236181.1</v>
      </c>
      <c r="D55" s="15">
        <f>SUM(D47:D54)</f>
        <v>2328</v>
      </c>
      <c r="E55" s="13">
        <f>SUM(E47:E54)</f>
        <v>17920</v>
      </c>
      <c r="F55" s="17"/>
      <c r="G55" s="12">
        <f>SUM(G47:G54)</f>
        <v>33175.292984670792</v>
      </c>
      <c r="H55" s="32">
        <f>SUM(H47:H54)</f>
        <v>0.19424720006072815</v>
      </c>
    </row>
    <row r="57" spans="2:8" ht="47.25">
      <c r="B57" s="1" t="s">
        <v>0</v>
      </c>
      <c r="C57" s="8" t="s">
        <v>38</v>
      </c>
      <c r="D57" s="6" t="s">
        <v>58</v>
      </c>
      <c r="E57" s="1" t="s">
        <v>59</v>
      </c>
      <c r="F57" s="2" t="s">
        <v>60</v>
      </c>
      <c r="G57" s="1" t="s">
        <v>42</v>
      </c>
      <c r="H57" s="30" t="s">
        <v>61</v>
      </c>
    </row>
    <row r="58" spans="2:8">
      <c r="B58" s="2" t="s">
        <v>44</v>
      </c>
      <c r="C58" s="14">
        <v>49176.800000000003</v>
      </c>
      <c r="D58" s="10">
        <f>D47</f>
        <v>44</v>
      </c>
      <c r="E58" s="16">
        <v>487</v>
      </c>
      <c r="F58" s="27">
        <f>D58/E58</f>
        <v>9.034907597535935E-2</v>
      </c>
      <c r="G58" s="3">
        <f>C58*F58</f>
        <v>4443.0784394250522</v>
      </c>
      <c r="H58" s="31">
        <f>(G58/D58)/1000</f>
        <v>0.10097905544147846</v>
      </c>
    </row>
    <row r="59" spans="2:8">
      <c r="B59" s="2" t="s">
        <v>47</v>
      </c>
      <c r="C59" s="14">
        <v>16415.599999999999</v>
      </c>
      <c r="D59" s="29">
        <v>6</v>
      </c>
      <c r="E59" s="16">
        <v>87</v>
      </c>
      <c r="F59" s="27">
        <f t="shared" ref="F59:F75" si="9">D59/E59</f>
        <v>6.8965517241379309E-2</v>
      </c>
      <c r="G59" s="3">
        <f t="shared" ref="G59:G75" si="10">C59*F59</f>
        <v>1132.110344827586</v>
      </c>
      <c r="H59" s="31">
        <f t="shared" ref="H59:H75" si="11">(G59/D59)/1000</f>
        <v>0.18868505747126435</v>
      </c>
    </row>
    <row r="60" spans="2:8">
      <c r="B60" s="2" t="s">
        <v>15</v>
      </c>
      <c r="C60" s="14">
        <v>73496.800000000003</v>
      </c>
      <c r="D60" s="10">
        <f>D48</f>
        <v>612</v>
      </c>
      <c r="E60" s="16">
        <v>2549</v>
      </c>
      <c r="F60" s="27">
        <f t="shared" si="9"/>
        <v>0.24009415457041977</v>
      </c>
      <c r="G60" s="3">
        <f t="shared" si="10"/>
        <v>17646.152059631229</v>
      </c>
      <c r="H60" s="31">
        <f t="shared" si="11"/>
        <v>2.8833581796783053E-2</v>
      </c>
    </row>
    <row r="61" spans="2:8">
      <c r="B61" s="2" t="s">
        <v>48</v>
      </c>
      <c r="C61" s="14">
        <v>70134.5</v>
      </c>
      <c r="D61" s="10">
        <v>7</v>
      </c>
      <c r="E61" s="16">
        <v>158</v>
      </c>
      <c r="F61" s="27">
        <f t="shared" si="9"/>
        <v>4.4303797468354431E-2</v>
      </c>
      <c r="G61" s="3">
        <f t="shared" si="10"/>
        <v>3107.2246835443038</v>
      </c>
      <c r="H61" s="31">
        <f t="shared" si="11"/>
        <v>0.44388924050632916</v>
      </c>
    </row>
    <row r="62" spans="2:8">
      <c r="B62" s="2" t="s">
        <v>49</v>
      </c>
      <c r="C62" s="14">
        <v>24868.399999999998</v>
      </c>
      <c r="D62" s="10">
        <v>27</v>
      </c>
      <c r="E62" s="16">
        <v>167</v>
      </c>
      <c r="F62" s="27">
        <f t="shared" si="9"/>
        <v>0.16167664670658682</v>
      </c>
      <c r="G62" s="3">
        <f t="shared" si="10"/>
        <v>4020.6395209580833</v>
      </c>
      <c r="H62" s="31">
        <f t="shared" si="11"/>
        <v>0.14891257485029941</v>
      </c>
    </row>
    <row r="63" spans="2:8">
      <c r="B63" s="2" t="s">
        <v>18</v>
      </c>
      <c r="C63" s="14">
        <v>11243.800000000001</v>
      </c>
      <c r="D63" s="10">
        <f>D49</f>
        <v>188</v>
      </c>
      <c r="E63" s="16">
        <v>2105</v>
      </c>
      <c r="F63" s="27">
        <f t="shared" si="9"/>
        <v>8.9311163895486934E-2</v>
      </c>
      <c r="G63" s="3">
        <f t="shared" si="10"/>
        <v>1004.1968646080761</v>
      </c>
      <c r="H63" s="31">
        <f t="shared" si="11"/>
        <v>5.3414726840855112E-3</v>
      </c>
    </row>
    <row r="64" spans="2:8">
      <c r="B64" s="2" t="s">
        <v>21</v>
      </c>
      <c r="C64" s="14">
        <v>12855.699999999999</v>
      </c>
      <c r="D64" s="10">
        <f>D50</f>
        <v>488</v>
      </c>
      <c r="E64" s="16">
        <v>4945</v>
      </c>
      <c r="F64" s="27">
        <f t="shared" si="9"/>
        <v>9.8685540950455009E-2</v>
      </c>
      <c r="G64" s="3">
        <f t="shared" si="10"/>
        <v>1268.6717087967643</v>
      </c>
      <c r="H64" s="31">
        <f t="shared" si="11"/>
        <v>2.599737108190091E-3</v>
      </c>
    </row>
    <row r="65" spans="2:8">
      <c r="B65" s="2" t="s">
        <v>24</v>
      </c>
      <c r="C65" s="14">
        <v>83875.100000000006</v>
      </c>
      <c r="D65" s="10">
        <f>D51</f>
        <v>152</v>
      </c>
      <c r="E65" s="16">
        <v>1576</v>
      </c>
      <c r="F65" s="27">
        <f t="shared" si="9"/>
        <v>9.6446700507614211E-2</v>
      </c>
      <c r="G65" s="3">
        <f t="shared" si="10"/>
        <v>8089.4766497461933</v>
      </c>
      <c r="H65" s="31">
        <f t="shared" si="11"/>
        <v>5.3220241116751277E-2</v>
      </c>
    </row>
    <row r="66" spans="2:8">
      <c r="B66" s="1" t="s">
        <v>50</v>
      </c>
      <c r="C66" s="14">
        <v>4122.1000000000004</v>
      </c>
      <c r="D66" s="10">
        <v>272</v>
      </c>
      <c r="E66" s="16">
        <v>2403</v>
      </c>
      <c r="F66" s="27">
        <f t="shared" si="9"/>
        <v>0.11319184352892218</v>
      </c>
      <c r="G66" s="3">
        <f t="shared" si="10"/>
        <v>466.58809821057019</v>
      </c>
      <c r="H66" s="31">
        <f t="shared" si="11"/>
        <v>1.7153974198918023E-3</v>
      </c>
    </row>
    <row r="67" spans="2:8">
      <c r="B67" s="2" t="s">
        <v>51</v>
      </c>
      <c r="C67" s="14">
        <v>738.7</v>
      </c>
      <c r="D67" s="10">
        <v>215</v>
      </c>
      <c r="E67" s="16">
        <v>1448</v>
      </c>
      <c r="F67" s="27">
        <f t="shared" si="9"/>
        <v>0.14848066298342541</v>
      </c>
      <c r="G67" s="3">
        <f t="shared" si="10"/>
        <v>109.68266574585635</v>
      </c>
      <c r="H67" s="31">
        <f t="shared" si="11"/>
        <v>5.1015193370165747E-4</v>
      </c>
    </row>
    <row r="68" spans="2:8">
      <c r="B68" s="2" t="s">
        <v>52</v>
      </c>
      <c r="C68" s="14">
        <v>244.7</v>
      </c>
      <c r="D68" s="10">
        <v>106</v>
      </c>
      <c r="E68" s="16">
        <v>1080</v>
      </c>
      <c r="F68" s="27">
        <f t="shared" si="9"/>
        <v>9.8148148148148151E-2</v>
      </c>
      <c r="G68" s="3">
        <f>C68*F68</f>
        <v>24.01685185185185</v>
      </c>
      <c r="H68" s="31">
        <f t="shared" si="11"/>
        <v>2.2657407407407408E-4</v>
      </c>
    </row>
    <row r="69" spans="2:8">
      <c r="B69" s="2" t="s">
        <v>27</v>
      </c>
      <c r="C69" s="14">
        <v>915</v>
      </c>
      <c r="D69" s="10">
        <f>D52</f>
        <v>48</v>
      </c>
      <c r="E69" s="16">
        <v>545</v>
      </c>
      <c r="F69" s="27">
        <f t="shared" si="9"/>
        <v>8.8073394495412849E-2</v>
      </c>
      <c r="G69" s="3">
        <f t="shared" si="10"/>
        <v>80.587155963302763</v>
      </c>
      <c r="H69" s="31">
        <f t="shared" si="11"/>
        <v>1.6788990825688074E-3</v>
      </c>
    </row>
    <row r="70" spans="2:8">
      <c r="B70" s="2" t="s">
        <v>30</v>
      </c>
      <c r="C70" s="14">
        <v>1517.5000000000002</v>
      </c>
      <c r="D70" s="10">
        <f>D53</f>
        <v>380</v>
      </c>
      <c r="E70" s="16">
        <v>2722</v>
      </c>
      <c r="F70" s="27">
        <f t="shared" si="9"/>
        <v>0.13960323291697282</v>
      </c>
      <c r="G70" s="3">
        <f t="shared" si="10"/>
        <v>211.84790595150631</v>
      </c>
      <c r="H70" s="31">
        <f t="shared" si="11"/>
        <v>5.5749448934606927E-4</v>
      </c>
    </row>
    <row r="71" spans="2:8">
      <c r="B71" s="2" t="s">
        <v>33</v>
      </c>
      <c r="C71" s="14">
        <v>3100.4</v>
      </c>
      <c r="D71" s="10">
        <f>D54</f>
        <v>416</v>
      </c>
      <c r="E71" s="16">
        <v>2989</v>
      </c>
      <c r="F71" s="27">
        <f t="shared" si="9"/>
        <v>0.13917698226831715</v>
      </c>
      <c r="G71" s="3">
        <f t="shared" si="10"/>
        <v>431.50431582469048</v>
      </c>
      <c r="H71" s="31">
        <f t="shared" si="11"/>
        <v>1.0372699899631984E-3</v>
      </c>
    </row>
    <row r="72" spans="2:8">
      <c r="B72" s="2" t="s">
        <v>54</v>
      </c>
      <c r="C72" s="14">
        <v>4379.9999999999991</v>
      </c>
      <c r="D72" s="10">
        <v>66</v>
      </c>
      <c r="E72" s="16">
        <v>589</v>
      </c>
      <c r="F72" s="27">
        <f t="shared" si="9"/>
        <v>0.11205432937181664</v>
      </c>
      <c r="G72" s="3">
        <f t="shared" si="10"/>
        <v>490.79796264855679</v>
      </c>
      <c r="H72" s="31">
        <f t="shared" si="11"/>
        <v>7.4363327674023755E-3</v>
      </c>
    </row>
    <row r="73" spans="2:8">
      <c r="B73" s="2" t="s">
        <v>55</v>
      </c>
      <c r="C73" s="14">
        <v>2490.6999999999998</v>
      </c>
      <c r="D73" s="10">
        <v>355</v>
      </c>
      <c r="E73" s="16">
        <v>1818</v>
      </c>
      <c r="F73" s="27">
        <f t="shared" si="9"/>
        <v>0.19526952695269528</v>
      </c>
      <c r="G73" s="3">
        <f t="shared" si="10"/>
        <v>486.35781078107811</v>
      </c>
      <c r="H73" s="31">
        <f t="shared" si="11"/>
        <v>1.3700220022002201E-3</v>
      </c>
    </row>
    <row r="74" spans="2:8">
      <c r="B74" s="2" t="s">
        <v>56</v>
      </c>
      <c r="C74" s="14">
        <v>6079.4999999999991</v>
      </c>
      <c r="D74" s="10">
        <v>79</v>
      </c>
      <c r="E74" s="16">
        <v>721</v>
      </c>
      <c r="F74" s="27">
        <f t="shared" si="9"/>
        <v>0.10957004160887657</v>
      </c>
      <c r="G74" s="3">
        <f t="shared" si="10"/>
        <v>666.13106796116494</v>
      </c>
      <c r="H74" s="31">
        <f t="shared" si="11"/>
        <v>8.4320388349514545E-3</v>
      </c>
    </row>
    <row r="75" spans="2:8">
      <c r="B75" s="1" t="s">
        <v>57</v>
      </c>
      <c r="C75" s="14">
        <v>1133.3</v>
      </c>
      <c r="D75" s="10">
        <v>32</v>
      </c>
      <c r="E75" s="16">
        <v>693</v>
      </c>
      <c r="F75" s="27">
        <f t="shared" si="9"/>
        <v>4.6176046176046176E-2</v>
      </c>
      <c r="G75" s="3">
        <f t="shared" si="10"/>
        <v>52.331313131313131</v>
      </c>
      <c r="H75" s="31">
        <f t="shared" si="11"/>
        <v>1.6353535353535354E-3</v>
      </c>
    </row>
    <row r="76" spans="2:8" ht="18.75">
      <c r="B76" s="11" t="s">
        <v>45</v>
      </c>
      <c r="C76" s="12">
        <f>SUM(C58:C75)</f>
        <v>366788.60000000003</v>
      </c>
      <c r="D76" s="15">
        <f>SUM(D58:D75)</f>
        <v>3493</v>
      </c>
      <c r="E76" s="13">
        <f>SUM(E58:E75)</f>
        <v>27082</v>
      </c>
      <c r="F76" s="17"/>
      <c r="G76" s="19">
        <f>SUM(G58:G75)</f>
        <v>43731.395419607179</v>
      </c>
      <c r="H76" s="32">
        <f>SUM(H58:H75)</f>
        <v>0.99706049510463446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4FC1-B82E-4F07-A614-E2F813C33C9E}">
  <dimension ref="B3:M76"/>
  <sheetViews>
    <sheetView topLeftCell="C43" zoomScale="64" zoomScaleNormal="94" workbookViewId="0">
      <selection activeCell="I27" sqref="I27"/>
    </sheetView>
  </sheetViews>
  <sheetFormatPr defaultRowHeight="15.75"/>
  <cols>
    <col min="2" max="2" width="15.77734375" bestFit="1" customWidth="1"/>
    <col min="3" max="3" width="59.6640625" bestFit="1" customWidth="1"/>
    <col min="4" max="4" width="29.88671875" bestFit="1" customWidth="1"/>
    <col min="5" max="5" width="26.33203125" bestFit="1" customWidth="1"/>
    <col min="6" max="6" width="43.5546875" bestFit="1" customWidth="1"/>
    <col min="7" max="7" width="22.109375" bestFit="1" customWidth="1"/>
    <col min="8" max="8" width="28.77734375" bestFit="1" customWidth="1"/>
    <col min="10" max="10" width="32.6640625" bestFit="1" customWidth="1"/>
    <col min="11" max="11" width="10.88671875" bestFit="1" customWidth="1"/>
    <col min="12" max="12" width="22.33203125" bestFit="1" customWidth="1"/>
    <col min="13" max="13" width="18.21875" bestFit="1" customWidth="1"/>
  </cols>
  <sheetData>
    <row r="3" spans="2:13" ht="31.5">
      <c r="B3" s="1" t="s">
        <v>0</v>
      </c>
      <c r="C3" s="2" t="s">
        <v>1</v>
      </c>
      <c r="D3" s="2" t="s">
        <v>2</v>
      </c>
      <c r="E3" s="2" t="s">
        <v>3</v>
      </c>
      <c r="F3" s="2" t="s">
        <v>4</v>
      </c>
      <c r="G3" s="2" t="s">
        <v>5</v>
      </c>
      <c r="H3" s="6" t="s">
        <v>6</v>
      </c>
      <c r="J3" s="2" t="s">
        <v>7</v>
      </c>
      <c r="K3" s="2" t="s">
        <v>8</v>
      </c>
      <c r="L3" s="2" t="s">
        <v>9</v>
      </c>
      <c r="M3" s="1" t="s">
        <v>10</v>
      </c>
    </row>
    <row r="4" spans="2:13">
      <c r="B4" s="2" t="s">
        <v>11</v>
      </c>
      <c r="C4" s="3" t="s">
        <v>12</v>
      </c>
      <c r="D4" s="2" t="s">
        <v>66</v>
      </c>
      <c r="E4" s="2">
        <v>2023</v>
      </c>
      <c r="F4" s="4">
        <v>9</v>
      </c>
      <c r="G4" s="4">
        <v>1319</v>
      </c>
      <c r="H4" s="7">
        <v>604</v>
      </c>
      <c r="J4" s="3" t="s">
        <v>14</v>
      </c>
      <c r="K4" s="16">
        <v>5498990</v>
      </c>
      <c r="L4" s="16">
        <v>27754</v>
      </c>
      <c r="M4" s="36">
        <v>5272606.7757659769</v>
      </c>
    </row>
    <row r="5" spans="2:13">
      <c r="B5" s="2" t="s">
        <v>15</v>
      </c>
      <c r="C5" s="3" t="s">
        <v>16</v>
      </c>
      <c r="D5" s="2" t="s">
        <v>67</v>
      </c>
      <c r="E5" s="2">
        <v>2023</v>
      </c>
      <c r="F5" s="4">
        <v>1376</v>
      </c>
      <c r="G5" s="4">
        <v>425889</v>
      </c>
      <c r="H5" s="7">
        <v>107998</v>
      </c>
      <c r="J5" s="3" t="s">
        <v>17</v>
      </c>
      <c r="K5" s="16">
        <v>5490740</v>
      </c>
      <c r="L5" s="16">
        <v>16637</v>
      </c>
      <c r="M5" s="36">
        <v>2752153.7067659767</v>
      </c>
    </row>
    <row r="6" spans="2:13">
      <c r="B6" s="2" t="s">
        <v>18</v>
      </c>
      <c r="C6" s="3" t="s">
        <v>19</v>
      </c>
      <c r="D6" s="2" t="s">
        <v>67</v>
      </c>
      <c r="E6" s="2">
        <v>2023</v>
      </c>
      <c r="F6" s="4">
        <v>311</v>
      </c>
      <c r="G6" s="4">
        <v>105542</v>
      </c>
      <c r="H6" s="7">
        <v>31573</v>
      </c>
      <c r="J6" s="3" t="s">
        <v>20</v>
      </c>
      <c r="K6" s="16">
        <v>5452990</v>
      </c>
      <c r="L6" s="16">
        <v>12960</v>
      </c>
      <c r="M6" s="36">
        <v>1825722.5647659767</v>
      </c>
    </row>
    <row r="7" spans="2:13">
      <c r="B7" s="2" t="s">
        <v>21</v>
      </c>
      <c r="C7" s="3" t="s">
        <v>22</v>
      </c>
      <c r="D7" s="2" t="s">
        <v>67</v>
      </c>
      <c r="E7" s="2">
        <v>2023</v>
      </c>
      <c r="F7" s="4">
        <v>1217</v>
      </c>
      <c r="G7" s="4">
        <v>923491</v>
      </c>
      <c r="H7" s="7">
        <v>131533</v>
      </c>
      <c r="J7" s="3" t="s">
        <v>23</v>
      </c>
      <c r="K7" s="16">
        <v>4071825</v>
      </c>
      <c r="L7" s="16">
        <v>4439</v>
      </c>
      <c r="M7" s="36">
        <v>366012.3007659766</v>
      </c>
    </row>
    <row r="8" spans="2:13">
      <c r="B8" s="2" t="s">
        <v>24</v>
      </c>
      <c r="C8" s="3" t="s">
        <v>25</v>
      </c>
      <c r="D8" s="2" t="s">
        <v>67</v>
      </c>
      <c r="E8" s="2">
        <v>2023</v>
      </c>
      <c r="F8" s="4">
        <v>410</v>
      </c>
      <c r="G8" s="4">
        <v>145055</v>
      </c>
      <c r="H8" s="7">
        <v>67225</v>
      </c>
      <c r="J8" s="3" t="s">
        <v>26</v>
      </c>
      <c r="K8" s="16">
        <v>1427165</v>
      </c>
      <c r="L8" s="16">
        <v>23314</v>
      </c>
      <c r="M8" s="36">
        <v>4906594.4749999996</v>
      </c>
    </row>
    <row r="9" spans="2:13">
      <c r="B9" s="2" t="s">
        <v>27</v>
      </c>
      <c r="C9" s="3" t="s">
        <v>28</v>
      </c>
      <c r="D9" s="2" t="s">
        <v>67</v>
      </c>
      <c r="E9" s="2">
        <v>2023</v>
      </c>
      <c r="F9" s="4">
        <v>239</v>
      </c>
      <c r="G9" s="4">
        <v>32827</v>
      </c>
      <c r="H9" s="7">
        <v>20097</v>
      </c>
      <c r="J9" s="3" t="s">
        <v>29</v>
      </c>
      <c r="K9" s="16">
        <v>1161270</v>
      </c>
      <c r="L9" s="16">
        <v>4205</v>
      </c>
      <c r="M9" s="36">
        <v>679147.47499999998</v>
      </c>
    </row>
    <row r="10" spans="2:13">
      <c r="B10" s="2" t="s">
        <v>30</v>
      </c>
      <c r="C10" s="3" t="s">
        <v>31</v>
      </c>
      <c r="D10" s="2" t="s">
        <v>67</v>
      </c>
      <c r="E10" s="2">
        <v>2023</v>
      </c>
      <c r="F10" s="4">
        <v>969</v>
      </c>
      <c r="G10" s="4">
        <v>187196</v>
      </c>
      <c r="H10" s="7">
        <v>99788</v>
      </c>
      <c r="J10" s="3" t="s">
        <v>32</v>
      </c>
      <c r="K10" s="16">
        <v>219895</v>
      </c>
      <c r="L10" s="16">
        <v>4316</v>
      </c>
      <c r="M10" s="36">
        <v>780562.78899999999</v>
      </c>
    </row>
    <row r="11" spans="2:13">
      <c r="B11" s="2" t="s">
        <v>33</v>
      </c>
      <c r="C11" s="3" t="s">
        <v>34</v>
      </c>
      <c r="D11" s="2" t="s">
        <v>67</v>
      </c>
      <c r="E11" s="2">
        <v>2023</v>
      </c>
      <c r="F11" s="4">
        <v>1225</v>
      </c>
      <c r="G11" s="4">
        <v>131408</v>
      </c>
      <c r="H11" s="7">
        <v>72043</v>
      </c>
      <c r="J11" s="3" t="s">
        <v>35</v>
      </c>
      <c r="K11" s="16">
        <v>37750</v>
      </c>
      <c r="L11" s="16">
        <v>3677</v>
      </c>
      <c r="M11" s="36">
        <v>926431.14199999999</v>
      </c>
    </row>
    <row r="12" spans="2:13" ht="18.75">
      <c r="B12" s="25"/>
      <c r="C12" s="26"/>
      <c r="D12" s="25"/>
      <c r="E12" s="25"/>
      <c r="F12" s="23">
        <f>SUM(F4:F11)</f>
        <v>5756</v>
      </c>
      <c r="G12" s="23">
        <f>SUM(G4:G11)</f>
        <v>1952727</v>
      </c>
      <c r="H12" s="24">
        <f>SUM(H4:H11)</f>
        <v>530861</v>
      </c>
      <c r="J12" s="3" t="s">
        <v>36</v>
      </c>
      <c r="K12" s="16">
        <v>8250</v>
      </c>
      <c r="L12" s="16">
        <v>11116</v>
      </c>
      <c r="M12" s="36">
        <v>2520453.0690000001</v>
      </c>
    </row>
    <row r="13" spans="2:13">
      <c r="J13" s="20"/>
      <c r="K13" s="21"/>
      <c r="L13" s="21"/>
      <c r="M13" s="22"/>
    </row>
    <row r="14" spans="2:13" ht="47.25">
      <c r="B14" s="1" t="s">
        <v>0</v>
      </c>
      <c r="C14" s="8" t="s">
        <v>38</v>
      </c>
      <c r="D14" s="6" t="s">
        <v>46</v>
      </c>
      <c r="E14" s="1" t="s">
        <v>40</v>
      </c>
      <c r="F14" s="2" t="s">
        <v>41</v>
      </c>
      <c r="G14" s="1" t="s">
        <v>65</v>
      </c>
      <c r="H14" s="30" t="s">
        <v>43</v>
      </c>
    </row>
    <row r="15" spans="2:13">
      <c r="B15" s="2" t="s">
        <v>44</v>
      </c>
      <c r="C15" s="9">
        <v>49176.800000000003</v>
      </c>
      <c r="D15" s="10">
        <v>604</v>
      </c>
      <c r="E15" s="16">
        <v>3215</v>
      </c>
      <c r="F15" s="18">
        <f>D15/E15</f>
        <v>0.18786936236391913</v>
      </c>
      <c r="G15" s="3">
        <f>C15*F15</f>
        <v>9238.8140590979783</v>
      </c>
      <c r="H15" s="31">
        <f>G15/D15</f>
        <v>15.296049766718507</v>
      </c>
    </row>
    <row r="16" spans="2:13">
      <c r="B16" s="2" t="s">
        <v>15</v>
      </c>
      <c r="C16" s="9">
        <v>73496.800000000003</v>
      </c>
      <c r="D16" s="10">
        <v>107998</v>
      </c>
      <c r="E16" s="16">
        <v>200297</v>
      </c>
      <c r="F16" s="18">
        <f t="shared" ref="F16:F22" si="0">D16/E16</f>
        <v>0.53918930388373265</v>
      </c>
      <c r="G16" s="3">
        <f t="shared" ref="G16:G22" si="1">C16*F16</f>
        <v>39628.688429681926</v>
      </c>
      <c r="H16" s="31">
        <f t="shared" ref="H16:H22" si="2">G16/D16</f>
        <v>0.36693909544326681</v>
      </c>
    </row>
    <row r="17" spans="2:8">
      <c r="B17" s="2" t="s">
        <v>18</v>
      </c>
      <c r="C17" s="9">
        <v>11243.800000000001</v>
      </c>
      <c r="D17" s="10">
        <v>31573</v>
      </c>
      <c r="E17" s="16">
        <v>143919</v>
      </c>
      <c r="F17" s="18">
        <f t="shared" si="0"/>
        <v>0.21938034588900701</v>
      </c>
      <c r="G17" s="3">
        <f t="shared" si="1"/>
        <v>2466.6687331068174</v>
      </c>
      <c r="H17" s="31">
        <f t="shared" si="2"/>
        <v>7.8125890257714423E-2</v>
      </c>
    </row>
    <row r="18" spans="2:8">
      <c r="B18" s="2" t="s">
        <v>21</v>
      </c>
      <c r="C18" s="9">
        <v>12855.699999999999</v>
      </c>
      <c r="D18" s="10">
        <v>131533</v>
      </c>
      <c r="E18" s="16">
        <v>255144</v>
      </c>
      <c r="F18" s="18">
        <f t="shared" si="0"/>
        <v>0.5155245665192989</v>
      </c>
      <c r="G18" s="3">
        <f t="shared" si="1"/>
        <v>6627.4291698021507</v>
      </c>
      <c r="H18" s="31">
        <f t="shared" si="2"/>
        <v>5.0386056501426642E-2</v>
      </c>
    </row>
    <row r="19" spans="2:8">
      <c r="B19" s="2" t="s">
        <v>24</v>
      </c>
      <c r="C19" s="9">
        <v>83875.100000000006</v>
      </c>
      <c r="D19" s="10">
        <v>67225</v>
      </c>
      <c r="E19" s="16">
        <v>107762</v>
      </c>
      <c r="F19" s="18">
        <f t="shared" si="0"/>
        <v>0.62382843674022381</v>
      </c>
      <c r="G19" s="3">
        <f t="shared" si="1"/>
        <v>52323.672514429949</v>
      </c>
      <c r="H19" s="31">
        <f t="shared" si="2"/>
        <v>0.77833651936675263</v>
      </c>
    </row>
    <row r="20" spans="2:8">
      <c r="B20" s="2" t="s">
        <v>27</v>
      </c>
      <c r="C20" s="9">
        <v>915</v>
      </c>
      <c r="D20" s="10">
        <v>20097</v>
      </c>
      <c r="E20" s="16">
        <v>52126</v>
      </c>
      <c r="F20" s="18">
        <f t="shared" si="0"/>
        <v>0.38554656025783679</v>
      </c>
      <c r="G20" s="3">
        <f t="shared" si="1"/>
        <v>352.77510263592069</v>
      </c>
      <c r="H20" s="31">
        <f t="shared" si="2"/>
        <v>1.7553620074435023E-2</v>
      </c>
    </row>
    <row r="21" spans="2:8">
      <c r="B21" s="2" t="s">
        <v>30</v>
      </c>
      <c r="C21" s="9">
        <v>1517.5000000000002</v>
      </c>
      <c r="D21" s="10">
        <v>99788</v>
      </c>
      <c r="E21" s="16">
        <v>238590</v>
      </c>
      <c r="F21" s="18">
        <f t="shared" si="0"/>
        <v>0.418240496248795</v>
      </c>
      <c r="G21" s="3">
        <f t="shared" si="1"/>
        <v>634.67995305754653</v>
      </c>
      <c r="H21" s="31">
        <f t="shared" si="2"/>
        <v>6.3602833312376887E-3</v>
      </c>
    </row>
    <row r="22" spans="2:8">
      <c r="B22" s="2" t="s">
        <v>33</v>
      </c>
      <c r="C22" s="9">
        <v>3100.4</v>
      </c>
      <c r="D22" s="10">
        <v>72043</v>
      </c>
      <c r="E22" s="16">
        <v>160772</v>
      </c>
      <c r="F22" s="18">
        <f t="shared" si="0"/>
        <v>0.44810663548379071</v>
      </c>
      <c r="G22" s="3">
        <f t="shared" si="1"/>
        <v>1389.3098126539448</v>
      </c>
      <c r="H22" s="31">
        <f t="shared" si="2"/>
        <v>1.9284452516607372E-2</v>
      </c>
    </row>
    <row r="23" spans="2:8" ht="18.75">
      <c r="B23" s="11" t="s">
        <v>45</v>
      </c>
      <c r="C23" s="12">
        <f>SUM(C15:C22)</f>
        <v>236181.1</v>
      </c>
      <c r="D23" s="24">
        <f>SUM(D15:D22)</f>
        <v>530861</v>
      </c>
      <c r="E23" s="13">
        <f>SUM(E15:E22)</f>
        <v>1161825</v>
      </c>
      <c r="F23" s="17"/>
      <c r="G23" s="12">
        <f>SUM(G15:G22)</f>
        <v>112662.03777446624</v>
      </c>
      <c r="H23" s="32">
        <f>SUM(H15:H22)</f>
        <v>16.613035684209947</v>
      </c>
    </row>
    <row r="25" spans="2:8" ht="47.25">
      <c r="B25" s="1" t="s">
        <v>0</v>
      </c>
      <c r="C25" s="8" t="s">
        <v>38</v>
      </c>
      <c r="D25" s="6" t="s">
        <v>46</v>
      </c>
      <c r="E25" s="1" t="s">
        <v>40</v>
      </c>
      <c r="F25" s="2" t="s">
        <v>41</v>
      </c>
      <c r="G25" s="1" t="s">
        <v>42</v>
      </c>
      <c r="H25" s="30" t="s">
        <v>43</v>
      </c>
    </row>
    <row r="26" spans="2:8">
      <c r="B26" s="2" t="s">
        <v>44</v>
      </c>
      <c r="C26" s="14">
        <v>49176.800000000003</v>
      </c>
      <c r="D26" s="10">
        <f>D15</f>
        <v>604</v>
      </c>
      <c r="E26" s="16">
        <v>3215</v>
      </c>
      <c r="F26" s="3">
        <f>D26/E26</f>
        <v>0.18786936236391913</v>
      </c>
      <c r="G26" s="3">
        <f>C26*F26</f>
        <v>9238.8140590979783</v>
      </c>
      <c r="H26" s="31">
        <f>G26/D26</f>
        <v>15.296049766718507</v>
      </c>
    </row>
    <row r="27" spans="2:8">
      <c r="B27" s="2" t="s">
        <v>47</v>
      </c>
      <c r="C27" s="14">
        <v>16415.599999999999</v>
      </c>
      <c r="D27" s="10">
        <v>16660</v>
      </c>
      <c r="E27" s="16">
        <v>24458</v>
      </c>
      <c r="F27" s="3">
        <f>D27/E27</f>
        <v>0.68116771608471671</v>
      </c>
      <c r="G27" s="3">
        <f t="shared" ref="G27:G43" si="3">C27*F27</f>
        <v>11181.776760160275</v>
      </c>
      <c r="H27" s="31">
        <f>G27/D27</f>
        <v>0.67117507563987244</v>
      </c>
    </row>
    <row r="28" spans="2:8">
      <c r="B28" s="2" t="s">
        <v>15</v>
      </c>
      <c r="C28" s="14">
        <v>73496.800000000003</v>
      </c>
      <c r="D28" s="10">
        <f>D16</f>
        <v>107998</v>
      </c>
      <c r="E28" s="16">
        <v>200297</v>
      </c>
      <c r="F28" s="3">
        <f t="shared" ref="F28:F43" si="4">D28/E28</f>
        <v>0.53918930388373265</v>
      </c>
      <c r="G28" s="3">
        <f t="shared" si="3"/>
        <v>39628.688429681926</v>
      </c>
      <c r="H28" s="31">
        <f t="shared" ref="H28:H43" si="5">G28/D28</f>
        <v>0.36693909544326681</v>
      </c>
    </row>
    <row r="29" spans="2:8">
      <c r="B29" s="2" t="s">
        <v>48</v>
      </c>
      <c r="C29" s="14">
        <v>70134.5</v>
      </c>
      <c r="D29" s="10">
        <v>35469</v>
      </c>
      <c r="E29" s="16">
        <v>53385</v>
      </c>
      <c r="F29" s="3">
        <f t="shared" si="4"/>
        <v>0.66440011239112107</v>
      </c>
      <c r="G29" s="3">
        <f t="shared" si="3"/>
        <v>46597.369682495082</v>
      </c>
      <c r="H29" s="31">
        <f t="shared" si="5"/>
        <v>1.3137491804814085</v>
      </c>
    </row>
    <row r="30" spans="2:8">
      <c r="B30" s="2" t="s">
        <v>49</v>
      </c>
      <c r="C30" s="14">
        <v>24868.399999999998</v>
      </c>
      <c r="D30" s="10">
        <v>18006</v>
      </c>
      <c r="E30" s="16">
        <v>25851</v>
      </c>
      <c r="F30" s="3">
        <f t="shared" si="4"/>
        <v>0.6965301148891726</v>
      </c>
      <c r="G30" s="3">
        <f t="shared" si="3"/>
        <v>17321.589509109897</v>
      </c>
      <c r="H30" s="31">
        <f t="shared" si="5"/>
        <v>0.96198986499555128</v>
      </c>
    </row>
    <row r="31" spans="2:8">
      <c r="B31" s="2" t="s">
        <v>18</v>
      </c>
      <c r="C31" s="14">
        <v>11243.800000000001</v>
      </c>
      <c r="D31" s="10">
        <f>D17</f>
        <v>31573</v>
      </c>
      <c r="E31" s="16">
        <v>143919</v>
      </c>
      <c r="F31" s="3">
        <f t="shared" si="4"/>
        <v>0.21938034588900701</v>
      </c>
      <c r="G31" s="3">
        <f t="shared" si="3"/>
        <v>2466.6687331068174</v>
      </c>
      <c r="H31" s="31">
        <f t="shared" si="5"/>
        <v>7.8125890257714423E-2</v>
      </c>
    </row>
    <row r="32" spans="2:8">
      <c r="B32" s="2" t="s">
        <v>21</v>
      </c>
      <c r="C32" s="14">
        <v>12855.699999999999</v>
      </c>
      <c r="D32" s="10">
        <v>131533</v>
      </c>
      <c r="E32" s="16">
        <v>255144</v>
      </c>
      <c r="F32" s="3">
        <f t="shared" si="4"/>
        <v>0.5155245665192989</v>
      </c>
      <c r="G32" s="3">
        <f t="shared" si="3"/>
        <v>6627.4291698021507</v>
      </c>
      <c r="H32" s="31">
        <f t="shared" si="5"/>
        <v>5.0386056501426642E-2</v>
      </c>
    </row>
    <row r="33" spans="2:8">
      <c r="B33" s="2" t="s">
        <v>24</v>
      </c>
      <c r="C33" s="14">
        <v>83875.100000000006</v>
      </c>
      <c r="D33" s="10">
        <v>67225</v>
      </c>
      <c r="E33" s="16">
        <v>107762</v>
      </c>
      <c r="F33" s="3">
        <f t="shared" si="4"/>
        <v>0.62382843674022381</v>
      </c>
      <c r="G33" s="3">
        <f t="shared" si="3"/>
        <v>52323.672514429949</v>
      </c>
      <c r="H33" s="31">
        <f t="shared" si="5"/>
        <v>0.77833651936675263</v>
      </c>
    </row>
    <row r="34" spans="2:8">
      <c r="B34" s="1" t="s">
        <v>50</v>
      </c>
      <c r="C34" s="14">
        <v>4122.1000000000004</v>
      </c>
      <c r="D34" s="10">
        <v>33486</v>
      </c>
      <c r="E34" s="16">
        <v>66314</v>
      </c>
      <c r="F34" s="3">
        <f t="shared" si="4"/>
        <v>0.50496124498597583</v>
      </c>
      <c r="G34" s="3">
        <f t="shared" si="3"/>
        <v>2081.5007479566912</v>
      </c>
      <c r="H34" s="31">
        <f t="shared" si="5"/>
        <v>6.2160328135838591E-2</v>
      </c>
    </row>
    <row r="35" spans="2:8">
      <c r="B35" s="2" t="s">
        <v>51</v>
      </c>
      <c r="C35" s="14">
        <v>738.7</v>
      </c>
      <c r="D35" s="10">
        <v>96282</v>
      </c>
      <c r="E35" s="16">
        <v>175595</v>
      </c>
      <c r="F35" s="3">
        <f t="shared" si="4"/>
        <v>0.54831857399128681</v>
      </c>
      <c r="G35" s="3">
        <f t="shared" si="3"/>
        <v>405.04293060736359</v>
      </c>
      <c r="H35" s="31">
        <f t="shared" si="5"/>
        <v>4.2068396024943768E-3</v>
      </c>
    </row>
    <row r="36" spans="2:8">
      <c r="B36" s="2" t="s">
        <v>52</v>
      </c>
      <c r="C36" s="14">
        <v>244.7</v>
      </c>
      <c r="D36" s="10" t="s">
        <v>53</v>
      </c>
      <c r="E36" s="16" t="s">
        <v>53</v>
      </c>
      <c r="F36" s="3" t="s">
        <v>53</v>
      </c>
      <c r="G36" s="3" t="s">
        <v>53</v>
      </c>
      <c r="H36" s="31" t="s">
        <v>53</v>
      </c>
    </row>
    <row r="37" spans="2:8">
      <c r="B37" s="2" t="s">
        <v>27</v>
      </c>
      <c r="C37" s="14">
        <v>915</v>
      </c>
      <c r="D37" s="10">
        <v>20097</v>
      </c>
      <c r="E37" s="16">
        <v>52126</v>
      </c>
      <c r="F37" s="3">
        <f t="shared" si="4"/>
        <v>0.38554656025783679</v>
      </c>
      <c r="G37" s="3">
        <f t="shared" si="3"/>
        <v>352.77510263592069</v>
      </c>
      <c r="H37" s="31">
        <f t="shared" si="5"/>
        <v>1.7553620074435023E-2</v>
      </c>
    </row>
    <row r="38" spans="2:8">
      <c r="B38" s="2" t="s">
        <v>30</v>
      </c>
      <c r="C38" s="14">
        <v>1517.5000000000002</v>
      </c>
      <c r="D38" s="10">
        <v>99788</v>
      </c>
      <c r="E38" s="16">
        <v>238590</v>
      </c>
      <c r="F38" s="3">
        <f t="shared" si="4"/>
        <v>0.418240496248795</v>
      </c>
      <c r="G38" s="3">
        <f t="shared" si="3"/>
        <v>634.67995305754653</v>
      </c>
      <c r="H38" s="31">
        <f t="shared" si="5"/>
        <v>6.3602833312376887E-3</v>
      </c>
    </row>
    <row r="39" spans="2:8">
      <c r="B39" s="2" t="s">
        <v>33</v>
      </c>
      <c r="C39" s="14">
        <v>3100.4</v>
      </c>
      <c r="D39" s="10">
        <v>72043</v>
      </c>
      <c r="E39" s="16">
        <v>160772</v>
      </c>
      <c r="F39" s="3">
        <f t="shared" si="4"/>
        <v>0.44810663548379071</v>
      </c>
      <c r="G39" s="3">
        <f t="shared" si="3"/>
        <v>1389.3098126539448</v>
      </c>
      <c r="H39" s="31">
        <f t="shared" si="5"/>
        <v>1.9284452516607372E-2</v>
      </c>
    </row>
    <row r="40" spans="2:8">
      <c r="B40" s="2" t="s">
        <v>54</v>
      </c>
      <c r="C40" s="14">
        <v>4379.9999999999991</v>
      </c>
      <c r="D40" s="10">
        <v>24214</v>
      </c>
      <c r="E40" s="16">
        <v>37403</v>
      </c>
      <c r="F40" s="3">
        <f t="shared" si="4"/>
        <v>0.64738122610485793</v>
      </c>
      <c r="G40" s="3">
        <f t="shared" si="3"/>
        <v>2835.5297703392771</v>
      </c>
      <c r="H40" s="31">
        <f t="shared" si="5"/>
        <v>0.11710290618399591</v>
      </c>
    </row>
    <row r="41" spans="2:8">
      <c r="B41" s="2" t="s">
        <v>55</v>
      </c>
      <c r="C41" s="14">
        <v>2490.6999999999998</v>
      </c>
      <c r="D41" s="10">
        <v>23510</v>
      </c>
      <c r="E41" s="16">
        <v>50559</v>
      </c>
      <c r="F41" s="3">
        <f t="shared" si="4"/>
        <v>0.46500128562669357</v>
      </c>
      <c r="G41" s="3">
        <f t="shared" si="3"/>
        <v>1158.1787021104055</v>
      </c>
      <c r="H41" s="31">
        <f t="shared" si="5"/>
        <v>4.9263237010225669E-2</v>
      </c>
    </row>
    <row r="42" spans="2:8">
      <c r="B42" s="2" t="s">
        <v>56</v>
      </c>
      <c r="C42" s="14">
        <v>6079.4999999999991</v>
      </c>
      <c r="D42" s="10">
        <v>16258</v>
      </c>
      <c r="E42" s="16">
        <v>34361</v>
      </c>
      <c r="F42" s="3">
        <f t="shared" si="4"/>
        <v>0.47315270219143796</v>
      </c>
      <c r="G42" s="3">
        <f t="shared" si="3"/>
        <v>2876.5318529728465</v>
      </c>
      <c r="H42" s="31">
        <f t="shared" si="5"/>
        <v>0.17693024067984048</v>
      </c>
    </row>
    <row r="43" spans="2:8">
      <c r="B43" s="1" t="s">
        <v>57</v>
      </c>
      <c r="C43" s="14">
        <v>1133.3</v>
      </c>
      <c r="D43" s="10">
        <v>4210</v>
      </c>
      <c r="E43" s="16">
        <v>21835</v>
      </c>
      <c r="F43" s="3">
        <f t="shared" si="4"/>
        <v>0.19280970918250515</v>
      </c>
      <c r="G43" s="3">
        <f t="shared" si="3"/>
        <v>218.51124341653306</v>
      </c>
      <c r="H43" s="31">
        <f t="shared" si="5"/>
        <v>5.190290817494847E-2</v>
      </c>
    </row>
    <row r="44" spans="2:8" ht="18.75">
      <c r="B44" s="11" t="s">
        <v>45</v>
      </c>
      <c r="C44" s="12">
        <f>SUM(C26:C43)</f>
        <v>366788.60000000003</v>
      </c>
      <c r="D44" s="15">
        <f>SUM(D26:D43)</f>
        <v>798956</v>
      </c>
      <c r="E44" s="15">
        <f>SUM(E26:E43)</f>
        <v>1651586</v>
      </c>
      <c r="F44" s="17"/>
      <c r="G44" s="19">
        <f>SUM(G26:G43)</f>
        <v>197338.0689736346</v>
      </c>
      <c r="H44" s="32">
        <f>SUM(H26:H43)</f>
        <v>20.021516265114126</v>
      </c>
    </row>
    <row r="46" spans="2:8" ht="47.25">
      <c r="B46" s="1" t="s">
        <v>0</v>
      </c>
      <c r="C46" s="8" t="s">
        <v>38</v>
      </c>
      <c r="D46" s="6" t="s">
        <v>58</v>
      </c>
      <c r="E46" s="1" t="s">
        <v>59</v>
      </c>
      <c r="F46" s="2" t="s">
        <v>60</v>
      </c>
      <c r="G46" s="1" t="s">
        <v>42</v>
      </c>
      <c r="H46" s="30" t="s">
        <v>61</v>
      </c>
    </row>
    <row r="47" spans="2:8">
      <c r="B47" s="2" t="s">
        <v>44</v>
      </c>
      <c r="C47" s="9">
        <v>49176.800000000003</v>
      </c>
      <c r="D47" s="10">
        <v>51</v>
      </c>
      <c r="E47" s="16">
        <v>487</v>
      </c>
      <c r="F47" s="28">
        <f>D47/E47</f>
        <v>0.10472279260780287</v>
      </c>
      <c r="G47" s="3">
        <f>C47*F47</f>
        <v>5149.931827515401</v>
      </c>
      <c r="H47" s="31">
        <f>(G47/D47)/1000</f>
        <v>0.10097905544147845</v>
      </c>
    </row>
    <row r="48" spans="2:8">
      <c r="B48" s="2" t="s">
        <v>15</v>
      </c>
      <c r="C48" s="9">
        <v>73496.800000000003</v>
      </c>
      <c r="D48" s="10">
        <v>1073</v>
      </c>
      <c r="E48" s="16">
        <v>2549</v>
      </c>
      <c r="F48" s="28">
        <f t="shared" ref="F48:F54" si="6">D48/E48</f>
        <v>0.42094939191839936</v>
      </c>
      <c r="G48" s="3">
        <f t="shared" ref="G48:G54" si="7">C48*F48</f>
        <v>30938.433267948214</v>
      </c>
      <c r="H48" s="31">
        <f t="shared" ref="H48:H54" si="8">(G48/D48)/1000</f>
        <v>2.883358179678305E-2</v>
      </c>
    </row>
    <row r="49" spans="2:8">
      <c r="B49" s="2" t="s">
        <v>18</v>
      </c>
      <c r="C49" s="9">
        <v>11243.800000000001</v>
      </c>
      <c r="D49" s="10">
        <v>290</v>
      </c>
      <c r="E49" s="16">
        <v>2105</v>
      </c>
      <c r="F49" s="28">
        <f t="shared" si="6"/>
        <v>0.13776722090261281</v>
      </c>
      <c r="G49" s="3">
        <f t="shared" si="7"/>
        <v>1549.0270783847982</v>
      </c>
      <c r="H49" s="31">
        <f t="shared" si="8"/>
        <v>5.3414726840855112E-3</v>
      </c>
    </row>
    <row r="50" spans="2:8">
      <c r="B50" s="2" t="s">
        <v>21</v>
      </c>
      <c r="C50" s="9">
        <v>12855.699999999999</v>
      </c>
      <c r="D50" s="10">
        <v>2609</v>
      </c>
      <c r="E50" s="16">
        <v>4945</v>
      </c>
      <c r="F50" s="28">
        <f t="shared" si="6"/>
        <v>0.52760364004044491</v>
      </c>
      <c r="G50" s="3">
        <f t="shared" si="7"/>
        <v>6782.7141152679469</v>
      </c>
      <c r="H50" s="31">
        <f t="shared" si="8"/>
        <v>2.599737108190091E-3</v>
      </c>
    </row>
    <row r="51" spans="2:8">
      <c r="B51" s="2" t="s">
        <v>24</v>
      </c>
      <c r="C51" s="9">
        <v>83875.100000000006</v>
      </c>
      <c r="D51" s="10">
        <v>813</v>
      </c>
      <c r="E51" s="16">
        <v>1576</v>
      </c>
      <c r="F51" s="28">
        <f t="shared" si="6"/>
        <v>0.5158629441624365</v>
      </c>
      <c r="G51" s="3">
        <f t="shared" si="7"/>
        <v>43268.056027918778</v>
      </c>
      <c r="H51" s="31">
        <f t="shared" si="8"/>
        <v>5.3220241116751263E-2</v>
      </c>
    </row>
    <row r="52" spans="2:8">
      <c r="B52" s="2" t="s">
        <v>27</v>
      </c>
      <c r="C52" s="9">
        <v>915</v>
      </c>
      <c r="D52" s="10">
        <v>140</v>
      </c>
      <c r="E52" s="16">
        <v>545</v>
      </c>
      <c r="F52" s="28">
        <f t="shared" si="6"/>
        <v>0.25688073394495414</v>
      </c>
      <c r="G52" s="3">
        <f t="shared" si="7"/>
        <v>235.04587155963304</v>
      </c>
      <c r="H52" s="31">
        <f t="shared" si="8"/>
        <v>1.6788990825688074E-3</v>
      </c>
    </row>
    <row r="53" spans="2:8">
      <c r="B53" s="2" t="s">
        <v>30</v>
      </c>
      <c r="C53" s="9">
        <v>1517.5000000000002</v>
      </c>
      <c r="D53" s="10">
        <v>748</v>
      </c>
      <c r="E53" s="16">
        <v>2723</v>
      </c>
      <c r="F53" s="28">
        <f t="shared" si="6"/>
        <v>0.27469702533969886</v>
      </c>
      <c r="G53" s="3">
        <f t="shared" si="7"/>
        <v>416.8527359529931</v>
      </c>
      <c r="H53" s="31">
        <f t="shared" si="8"/>
        <v>5.5728975394785172E-4</v>
      </c>
    </row>
    <row r="54" spans="2:8">
      <c r="B54" s="2" t="s">
        <v>33</v>
      </c>
      <c r="C54" s="9">
        <v>3100.4</v>
      </c>
      <c r="D54" s="10">
        <v>1513</v>
      </c>
      <c r="E54" s="16">
        <v>2990</v>
      </c>
      <c r="F54" s="28">
        <f t="shared" si="6"/>
        <v>0.50602006688963208</v>
      </c>
      <c r="G54" s="3">
        <f t="shared" si="7"/>
        <v>1568.8646153846153</v>
      </c>
      <c r="H54" s="31">
        <f t="shared" si="8"/>
        <v>1.0369230769230768E-3</v>
      </c>
    </row>
    <row r="55" spans="2:8" ht="18.75">
      <c r="B55" s="11" t="s">
        <v>45</v>
      </c>
      <c r="C55" s="12">
        <f>SUM(C47:C54)</f>
        <v>236181.1</v>
      </c>
      <c r="D55" s="15">
        <f>SUM(D47:D54)</f>
        <v>7237</v>
      </c>
      <c r="E55" s="13">
        <f>SUM(E47:E54)</f>
        <v>17920</v>
      </c>
      <c r="F55" s="17"/>
      <c r="G55" s="12">
        <f>SUM(G47:G54)</f>
        <v>89908.925539932388</v>
      </c>
      <c r="H55" s="32">
        <f>SUM(H47:H54)</f>
        <v>0.19424720006072813</v>
      </c>
    </row>
    <row r="57" spans="2:8" ht="47.25">
      <c r="B57" s="1" t="s">
        <v>0</v>
      </c>
      <c r="C57" s="8" t="s">
        <v>38</v>
      </c>
      <c r="D57" s="6" t="s">
        <v>58</v>
      </c>
      <c r="E57" s="1" t="s">
        <v>59</v>
      </c>
      <c r="F57" s="2" t="s">
        <v>60</v>
      </c>
      <c r="G57" s="1" t="s">
        <v>42</v>
      </c>
      <c r="H57" s="30" t="s">
        <v>61</v>
      </c>
    </row>
    <row r="58" spans="2:8">
      <c r="B58" s="2" t="s">
        <v>44</v>
      </c>
      <c r="C58" s="14">
        <v>49176.800000000003</v>
      </c>
      <c r="D58" s="10">
        <v>51</v>
      </c>
      <c r="E58" s="16">
        <v>487</v>
      </c>
      <c r="F58" s="27">
        <f>D58/E58</f>
        <v>0.10472279260780287</v>
      </c>
      <c r="G58" s="3">
        <f>C58*F58</f>
        <v>5149.931827515401</v>
      </c>
      <c r="H58" s="31">
        <f>(G58/D58)/1000</f>
        <v>0.10097905544147845</v>
      </c>
    </row>
    <row r="59" spans="2:8">
      <c r="B59" s="2" t="s">
        <v>47</v>
      </c>
      <c r="C59" s="14">
        <v>16415.599999999999</v>
      </c>
      <c r="D59" s="29">
        <v>26</v>
      </c>
      <c r="E59" s="16">
        <v>87</v>
      </c>
      <c r="F59" s="27">
        <f t="shared" ref="F59:F75" si="9">D59/E59</f>
        <v>0.2988505747126437</v>
      </c>
      <c r="G59" s="3">
        <f t="shared" ref="G59:G75" si="10">C59*F59</f>
        <v>4905.8114942528737</v>
      </c>
      <c r="H59" s="31">
        <f t="shared" ref="H59:H75" si="11">(G59/D59)/1000</f>
        <v>0.18868505747126438</v>
      </c>
    </row>
    <row r="60" spans="2:8">
      <c r="B60" s="2" t="s">
        <v>15</v>
      </c>
      <c r="C60" s="14">
        <v>73496.800000000003</v>
      </c>
      <c r="D60" s="10">
        <v>1073</v>
      </c>
      <c r="E60" s="16">
        <v>2549</v>
      </c>
      <c r="F60" s="27">
        <f t="shared" si="9"/>
        <v>0.42094939191839936</v>
      </c>
      <c r="G60" s="3">
        <f t="shared" si="10"/>
        <v>30938.433267948214</v>
      </c>
      <c r="H60" s="31">
        <f t="shared" si="11"/>
        <v>2.883358179678305E-2</v>
      </c>
    </row>
    <row r="61" spans="2:8">
      <c r="B61" s="2" t="s">
        <v>48</v>
      </c>
      <c r="C61" s="14">
        <v>70134.5</v>
      </c>
      <c r="D61" s="10">
        <v>112</v>
      </c>
      <c r="E61" s="16">
        <v>158</v>
      </c>
      <c r="F61" s="27">
        <f t="shared" si="9"/>
        <v>0.70886075949367089</v>
      </c>
      <c r="G61" s="3">
        <f t="shared" si="10"/>
        <v>49715.594936708861</v>
      </c>
      <c r="H61" s="31">
        <f t="shared" si="11"/>
        <v>0.44388924050632916</v>
      </c>
    </row>
    <row r="62" spans="2:8">
      <c r="B62" s="2" t="s">
        <v>49</v>
      </c>
      <c r="C62" s="14">
        <v>24868.399999999998</v>
      </c>
      <c r="D62" s="10">
        <v>90</v>
      </c>
      <c r="E62" s="16">
        <v>167</v>
      </c>
      <c r="F62" s="27">
        <f t="shared" si="9"/>
        <v>0.53892215568862278</v>
      </c>
      <c r="G62" s="3">
        <f t="shared" si="10"/>
        <v>13402.131736526946</v>
      </c>
      <c r="H62" s="31">
        <f t="shared" si="11"/>
        <v>0.14891257485029941</v>
      </c>
    </row>
    <row r="63" spans="2:8">
      <c r="B63" s="2" t="s">
        <v>18</v>
      </c>
      <c r="C63" s="14">
        <v>11243.800000000001</v>
      </c>
      <c r="D63" s="10">
        <v>290</v>
      </c>
      <c r="E63" s="16">
        <v>2105</v>
      </c>
      <c r="F63" s="27">
        <f t="shared" si="9"/>
        <v>0.13776722090261281</v>
      </c>
      <c r="G63" s="3">
        <f t="shared" si="10"/>
        <v>1549.0270783847982</v>
      </c>
      <c r="H63" s="31">
        <f t="shared" si="11"/>
        <v>5.3414726840855112E-3</v>
      </c>
    </row>
    <row r="64" spans="2:8">
      <c r="B64" s="2" t="s">
        <v>21</v>
      </c>
      <c r="C64" s="14">
        <v>12855.699999999999</v>
      </c>
      <c r="D64" s="10">
        <v>2609</v>
      </c>
      <c r="E64" s="16">
        <v>4945</v>
      </c>
      <c r="F64" s="27">
        <f t="shared" si="9"/>
        <v>0.52760364004044491</v>
      </c>
      <c r="G64" s="3">
        <f t="shared" si="10"/>
        <v>6782.7141152679469</v>
      </c>
      <c r="H64" s="31">
        <f t="shared" si="11"/>
        <v>2.599737108190091E-3</v>
      </c>
    </row>
    <row r="65" spans="2:8">
      <c r="B65" s="2" t="s">
        <v>24</v>
      </c>
      <c r="C65" s="14">
        <v>83875.100000000006</v>
      </c>
      <c r="D65" s="10">
        <v>813</v>
      </c>
      <c r="E65" s="16">
        <v>1576</v>
      </c>
      <c r="F65" s="27">
        <f t="shared" si="9"/>
        <v>0.5158629441624365</v>
      </c>
      <c r="G65" s="3">
        <f t="shared" si="10"/>
        <v>43268.056027918778</v>
      </c>
      <c r="H65" s="31">
        <f t="shared" si="11"/>
        <v>5.3220241116751263E-2</v>
      </c>
    </row>
    <row r="66" spans="2:8">
      <c r="B66" s="1" t="s">
        <v>50</v>
      </c>
      <c r="C66" s="14">
        <v>4122.1000000000004</v>
      </c>
      <c r="D66" s="10">
        <v>935</v>
      </c>
      <c r="E66" s="16">
        <v>2403</v>
      </c>
      <c r="F66" s="27">
        <f t="shared" si="9"/>
        <v>0.38909696213067002</v>
      </c>
      <c r="G66" s="3">
        <f t="shared" si="10"/>
        <v>1603.8965875988351</v>
      </c>
      <c r="H66" s="31">
        <f t="shared" si="11"/>
        <v>1.7153974198918023E-3</v>
      </c>
    </row>
    <row r="67" spans="2:8">
      <c r="B67" s="2" t="s">
        <v>51</v>
      </c>
      <c r="C67" s="14">
        <v>738.7</v>
      </c>
      <c r="D67" s="10">
        <v>540</v>
      </c>
      <c r="E67" s="16">
        <v>1448</v>
      </c>
      <c r="F67" s="27">
        <f t="shared" si="9"/>
        <v>0.3729281767955801</v>
      </c>
      <c r="G67" s="3">
        <f t="shared" si="10"/>
        <v>275.48204419889504</v>
      </c>
      <c r="H67" s="31">
        <f t="shared" si="11"/>
        <v>5.1015193370165747E-4</v>
      </c>
    </row>
    <row r="68" spans="2:8">
      <c r="B68" s="2" t="s">
        <v>52</v>
      </c>
      <c r="C68" s="14">
        <v>244.7</v>
      </c>
      <c r="D68" s="10">
        <v>759</v>
      </c>
      <c r="E68" s="16">
        <v>1080</v>
      </c>
      <c r="F68" s="27">
        <f t="shared" si="9"/>
        <v>0.70277777777777772</v>
      </c>
      <c r="G68" s="3">
        <f>C68*F68</f>
        <v>171.9697222222222</v>
      </c>
      <c r="H68" s="31">
        <f t="shared" si="11"/>
        <v>2.2657407407407403E-4</v>
      </c>
    </row>
    <row r="69" spans="2:8">
      <c r="B69" s="2" t="s">
        <v>27</v>
      </c>
      <c r="C69" s="14">
        <v>915</v>
      </c>
      <c r="D69" s="10">
        <v>140</v>
      </c>
      <c r="E69" s="16">
        <v>545</v>
      </c>
      <c r="F69" s="27">
        <f t="shared" si="9"/>
        <v>0.25688073394495414</v>
      </c>
      <c r="G69" s="3">
        <f t="shared" si="10"/>
        <v>235.04587155963304</v>
      </c>
      <c r="H69" s="31">
        <f t="shared" si="11"/>
        <v>1.6788990825688074E-3</v>
      </c>
    </row>
    <row r="70" spans="2:8">
      <c r="B70" s="2" t="s">
        <v>30</v>
      </c>
      <c r="C70" s="14">
        <v>1517.5000000000002</v>
      </c>
      <c r="D70" s="10">
        <v>748</v>
      </c>
      <c r="E70" s="16">
        <v>2722</v>
      </c>
      <c r="F70" s="27">
        <f t="shared" si="9"/>
        <v>0.2747979426891991</v>
      </c>
      <c r="G70" s="3">
        <f t="shared" si="10"/>
        <v>417.00587803085972</v>
      </c>
      <c r="H70" s="31">
        <f t="shared" si="11"/>
        <v>5.5749448934606916E-4</v>
      </c>
    </row>
    <row r="71" spans="2:8">
      <c r="B71" s="2" t="s">
        <v>33</v>
      </c>
      <c r="C71" s="14">
        <v>3100.4</v>
      </c>
      <c r="D71" s="10">
        <v>1513</v>
      </c>
      <c r="E71" s="16">
        <v>2989</v>
      </c>
      <c r="F71" s="27">
        <f t="shared" si="9"/>
        <v>0.50618936099029777</v>
      </c>
      <c r="G71" s="3">
        <f t="shared" si="10"/>
        <v>1569.3894948143193</v>
      </c>
      <c r="H71" s="31">
        <f t="shared" si="11"/>
        <v>1.0372699899631986E-3</v>
      </c>
    </row>
    <row r="72" spans="2:8">
      <c r="B72" s="2" t="s">
        <v>54</v>
      </c>
      <c r="C72" s="14">
        <v>4379.9999999999991</v>
      </c>
      <c r="D72" s="10">
        <v>80</v>
      </c>
      <c r="E72" s="16">
        <v>589</v>
      </c>
      <c r="F72" s="27">
        <f t="shared" si="9"/>
        <v>0.13582342954159593</v>
      </c>
      <c r="G72" s="3">
        <f t="shared" si="10"/>
        <v>594.90662139219</v>
      </c>
      <c r="H72" s="31">
        <f t="shared" si="11"/>
        <v>7.4363327674023746E-3</v>
      </c>
    </row>
    <row r="73" spans="2:8">
      <c r="B73" s="2" t="s">
        <v>55</v>
      </c>
      <c r="C73" s="14">
        <v>2490.6999999999998</v>
      </c>
      <c r="D73" s="10">
        <v>569</v>
      </c>
      <c r="E73" s="16">
        <v>1818</v>
      </c>
      <c r="F73" s="27">
        <f t="shared" si="9"/>
        <v>0.31298129812981296</v>
      </c>
      <c r="G73" s="3">
        <f t="shared" si="10"/>
        <v>779.54251925192511</v>
      </c>
      <c r="H73" s="31">
        <f t="shared" si="11"/>
        <v>1.3700220022002199E-3</v>
      </c>
    </row>
    <row r="74" spans="2:8">
      <c r="B74" s="2" t="s">
        <v>56</v>
      </c>
      <c r="C74" s="14">
        <v>6079.4999999999991</v>
      </c>
      <c r="D74" s="10">
        <v>212</v>
      </c>
      <c r="E74" s="16">
        <v>721</v>
      </c>
      <c r="F74" s="27">
        <f t="shared" si="9"/>
        <v>0.29403606102635227</v>
      </c>
      <c r="G74" s="3">
        <f t="shared" si="10"/>
        <v>1787.5922330097083</v>
      </c>
      <c r="H74" s="31">
        <f t="shared" si="11"/>
        <v>8.4320388349514545E-3</v>
      </c>
    </row>
    <row r="75" spans="2:8">
      <c r="B75" s="1" t="s">
        <v>57</v>
      </c>
      <c r="C75" s="14">
        <v>1133.3</v>
      </c>
      <c r="D75" s="10">
        <v>47</v>
      </c>
      <c r="E75" s="16">
        <v>693</v>
      </c>
      <c r="F75" s="27">
        <f t="shared" si="9"/>
        <v>6.7821067821067824E-2</v>
      </c>
      <c r="G75" s="3">
        <f t="shared" si="10"/>
        <v>76.861616161616155</v>
      </c>
      <c r="H75" s="31">
        <f t="shared" si="11"/>
        <v>1.6353535353535351E-3</v>
      </c>
    </row>
    <row r="76" spans="2:8" ht="18.75">
      <c r="B76" s="11" t="s">
        <v>45</v>
      </c>
      <c r="C76" s="12">
        <f>SUM(C58:C75)</f>
        <v>366788.60000000003</v>
      </c>
      <c r="D76" s="15">
        <f>SUM(D58:D75)</f>
        <v>10607</v>
      </c>
      <c r="E76" s="13">
        <f>SUM(E58:E75)</f>
        <v>27082</v>
      </c>
      <c r="F76" s="17"/>
      <c r="G76" s="19">
        <f>SUM(G58:G75)</f>
        <v>163223.39307276404</v>
      </c>
      <c r="H76" s="32">
        <f>SUM(H58:H75)</f>
        <v>0.99706049510463446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844E4-B9CC-41F2-ACA7-7B9287CF983D}">
  <dimension ref="B2:S149"/>
  <sheetViews>
    <sheetView topLeftCell="A86" zoomScale="88" zoomScaleNormal="70" workbookViewId="0">
      <selection activeCell="H141" sqref="H141"/>
    </sheetView>
  </sheetViews>
  <sheetFormatPr defaultColWidth="9" defaultRowHeight="14.25"/>
  <cols>
    <col min="1" max="1" width="9" style="40" customWidth="1"/>
    <col min="2" max="2" width="22.6640625" style="40" bestFit="1" customWidth="1"/>
    <col min="3" max="3" width="15.77734375" style="40" bestFit="1" customWidth="1"/>
    <col min="4" max="4" width="9.77734375" style="40" bestFit="1" customWidth="1"/>
    <col min="5" max="5" width="22.6640625" style="40" customWidth="1"/>
    <col min="6" max="6" width="13.88671875" style="40" bestFit="1" customWidth="1"/>
    <col min="7" max="7" width="12.88671875" style="40" customWidth="1"/>
    <col min="8" max="8" width="11.77734375" style="40" bestFit="1" customWidth="1"/>
    <col min="9" max="9" width="18" style="40" bestFit="1" customWidth="1"/>
    <col min="10" max="10" width="9.77734375" style="40" bestFit="1" customWidth="1"/>
    <col min="11" max="11" width="3.5546875" style="40" customWidth="1"/>
    <col min="12" max="12" width="4.88671875" style="40" bestFit="1" customWidth="1"/>
    <col min="13" max="13" width="11.6640625" style="40" bestFit="1" customWidth="1"/>
    <col min="14" max="14" width="4.88671875" style="40" bestFit="1" customWidth="1"/>
    <col min="15" max="15" width="9" style="40"/>
    <col min="16" max="16" width="4.88671875" style="40" bestFit="1" customWidth="1"/>
    <col min="17" max="17" width="9" style="40"/>
    <col min="18" max="18" width="4.88671875" style="40" bestFit="1" customWidth="1"/>
    <col min="19" max="19" width="16.5546875" style="40" bestFit="1" customWidth="1"/>
    <col min="20" max="16384" width="9" style="40"/>
  </cols>
  <sheetData>
    <row r="2" spans="2:19">
      <c r="B2" s="40" t="s">
        <v>68</v>
      </c>
      <c r="C2" s="40" t="s">
        <v>69</v>
      </c>
    </row>
    <row r="3" spans="2:19">
      <c r="B3" s="40" t="s">
        <v>70</v>
      </c>
      <c r="C3" s="40" t="s">
        <v>71</v>
      </c>
    </row>
    <row r="4" spans="2:19">
      <c r="B4" s="39"/>
    </row>
    <row r="5" spans="2:19" ht="15">
      <c r="B5" s="41" t="s">
        <v>72</v>
      </c>
      <c r="C5" s="41" t="s">
        <v>73</v>
      </c>
      <c r="D5" s="58" t="s">
        <v>74</v>
      </c>
      <c r="E5" s="41" t="s">
        <v>75</v>
      </c>
      <c r="F5" s="58" t="s">
        <v>74</v>
      </c>
      <c r="G5" s="41" t="s">
        <v>76</v>
      </c>
      <c r="H5" s="58" t="s">
        <v>74</v>
      </c>
      <c r="I5" s="41" t="s">
        <v>77</v>
      </c>
      <c r="J5" s="58" t="s">
        <v>74</v>
      </c>
      <c r="K5" s="49"/>
      <c r="L5" s="57"/>
    </row>
    <row r="6" spans="2:19">
      <c r="B6" s="43" t="s">
        <v>78</v>
      </c>
      <c r="C6" s="44">
        <v>48418.65520530309</v>
      </c>
      <c r="D6" s="59">
        <f>C6/$M$7</f>
        <v>0.13200697951163992</v>
      </c>
      <c r="E6" s="44">
        <v>594135</v>
      </c>
      <c r="F6" s="59">
        <f>E6/$O$7</f>
        <v>0.11268335100026251</v>
      </c>
      <c r="G6" s="44">
        <v>234352</v>
      </c>
      <c r="H6" s="59">
        <f>G6/$Q$7</f>
        <v>0.14189512383854064</v>
      </c>
      <c r="I6" s="44">
        <v>5772</v>
      </c>
      <c r="J6" s="59">
        <f>I6/$S$7</f>
        <v>0.21313049257809616</v>
      </c>
      <c r="K6" s="50"/>
      <c r="L6" s="54"/>
      <c r="M6" s="42" t="s">
        <v>73</v>
      </c>
      <c r="N6" s="55"/>
      <c r="O6" s="42" t="s">
        <v>75</v>
      </c>
      <c r="P6" s="55"/>
      <c r="Q6" s="42" t="s">
        <v>76</v>
      </c>
      <c r="R6" s="55"/>
      <c r="S6" s="42" t="s">
        <v>77</v>
      </c>
    </row>
    <row r="7" spans="2:19">
      <c r="B7" s="43" t="s">
        <v>79</v>
      </c>
      <c r="C7" s="44">
        <v>37483.04231818705</v>
      </c>
      <c r="D7" s="59">
        <f t="shared" ref="D7:D9" si="0">C7/$M$7</f>
        <v>0.10219249539976719</v>
      </c>
      <c r="E7" s="44">
        <v>624727</v>
      </c>
      <c r="F7" s="59">
        <f t="shared" ref="F7:F9" si="1">E7/$O$7</f>
        <v>0.11848541462856253</v>
      </c>
      <c r="G7" s="44">
        <v>195590</v>
      </c>
      <c r="H7" s="59">
        <f t="shared" ref="H7:H9" si="2">G7/$Q$7</f>
        <v>0.11842556185387863</v>
      </c>
      <c r="I7" s="44">
        <v>2581</v>
      </c>
      <c r="J7" s="59">
        <f t="shared" ref="J7:J9" si="3">I7/$S$7</f>
        <v>9.5303153386012848E-2</v>
      </c>
      <c r="K7" s="50"/>
      <c r="L7" s="54" t="s">
        <v>45</v>
      </c>
      <c r="M7" s="44">
        <v>366788.60000000003</v>
      </c>
      <c r="N7" s="56" t="s">
        <v>45</v>
      </c>
      <c r="O7" s="44">
        <v>5272606.7757659769</v>
      </c>
      <c r="P7" s="56" t="s">
        <v>45</v>
      </c>
      <c r="Q7" s="44">
        <v>1651586</v>
      </c>
      <c r="R7" s="56" t="s">
        <v>45</v>
      </c>
      <c r="S7" s="44">
        <v>27082</v>
      </c>
    </row>
    <row r="8" spans="2:19">
      <c r="B8" s="43" t="s">
        <v>80</v>
      </c>
      <c r="C8" s="44">
        <v>37602.104483226452</v>
      </c>
      <c r="D8" s="59">
        <f t="shared" si="0"/>
        <v>0.10251710244873055</v>
      </c>
      <c r="E8" s="44">
        <v>771990</v>
      </c>
      <c r="F8" s="59">
        <f t="shared" si="1"/>
        <v>0.14641524256051683</v>
      </c>
      <c r="G8" s="44">
        <v>201022</v>
      </c>
      <c r="H8" s="59">
        <f t="shared" si="2"/>
        <v>0.12171452167795077</v>
      </c>
      <c r="I8" s="44">
        <v>2328</v>
      </c>
      <c r="J8" s="59">
        <f t="shared" si="3"/>
        <v>8.5961155010708223E-2</v>
      </c>
      <c r="K8" s="50"/>
      <c r="S8" s="44">
        <v>27754</v>
      </c>
    </row>
    <row r="9" spans="2:19">
      <c r="B9" s="43" t="s">
        <v>81</v>
      </c>
      <c r="C9" s="44">
        <v>112662.03777446624</v>
      </c>
      <c r="D9" s="59">
        <f t="shared" si="0"/>
        <v>0.30715795903816595</v>
      </c>
      <c r="E9" s="44">
        <v>1952727</v>
      </c>
      <c r="F9" s="59">
        <f t="shared" si="1"/>
        <v>0.37035323949723481</v>
      </c>
      <c r="G9" s="44">
        <v>530861</v>
      </c>
      <c r="H9" s="59">
        <f t="shared" si="2"/>
        <v>0.32142498180536772</v>
      </c>
      <c r="I9" s="44">
        <v>7237</v>
      </c>
      <c r="J9" s="59">
        <f t="shared" si="3"/>
        <v>0.26722546340742931</v>
      </c>
      <c r="K9" s="50"/>
    </row>
    <row r="10" spans="2:19" ht="15">
      <c r="B10" s="45" t="s">
        <v>82</v>
      </c>
      <c r="C10" s="46">
        <f t="shared" ref="C10:J10" si="4">SUM(C6:C9)</f>
        <v>236165.83978118285</v>
      </c>
      <c r="D10" s="60">
        <f t="shared" si="4"/>
        <v>0.64387453639830361</v>
      </c>
      <c r="E10" s="46">
        <f t="shared" si="4"/>
        <v>3943579</v>
      </c>
      <c r="F10" s="60">
        <f t="shared" si="4"/>
        <v>0.74793724768657666</v>
      </c>
      <c r="G10" s="46">
        <f t="shared" si="4"/>
        <v>1161825</v>
      </c>
      <c r="H10" s="60">
        <f>SUM(H6:H9)</f>
        <v>0.70346018917573772</v>
      </c>
      <c r="I10" s="46">
        <f t="shared" si="4"/>
        <v>17918</v>
      </c>
      <c r="J10" s="60">
        <f t="shared" si="4"/>
        <v>0.66162026438224653</v>
      </c>
      <c r="K10" s="51"/>
    </row>
    <row r="11" spans="2:19">
      <c r="B11" s="48"/>
      <c r="C11" s="47"/>
      <c r="D11" s="47"/>
      <c r="E11" s="47"/>
      <c r="F11" s="47"/>
      <c r="G11" s="47"/>
      <c r="H11" s="47"/>
      <c r="I11" s="47"/>
      <c r="J11" s="47"/>
    </row>
    <row r="12" spans="2:19" ht="15">
      <c r="B12" s="41" t="s">
        <v>72</v>
      </c>
      <c r="C12" s="41" t="s">
        <v>73</v>
      </c>
      <c r="D12" s="58" t="s">
        <v>74</v>
      </c>
      <c r="E12" s="41" t="s">
        <v>75</v>
      </c>
      <c r="F12" s="58" t="s">
        <v>74</v>
      </c>
      <c r="G12" s="41" t="s">
        <v>76</v>
      </c>
      <c r="H12" s="58" t="s">
        <v>74</v>
      </c>
      <c r="I12" s="41" t="s">
        <v>77</v>
      </c>
      <c r="J12" s="58" t="s">
        <v>74</v>
      </c>
    </row>
    <row r="13" spans="2:19">
      <c r="B13" s="43" t="s">
        <v>78</v>
      </c>
      <c r="C13" s="44">
        <v>48418.65520530309</v>
      </c>
      <c r="D13" s="59">
        <f>C13/$C$17</f>
        <v>0.20501972364066251</v>
      </c>
      <c r="E13" s="44">
        <v>594135</v>
      </c>
      <c r="F13" s="59">
        <f>E13/$E$17</f>
        <v>0.15065883046846532</v>
      </c>
      <c r="G13" s="44">
        <v>234352</v>
      </c>
      <c r="H13" s="59">
        <f>G13/$G$17</f>
        <v>0.20171024035461452</v>
      </c>
      <c r="I13" s="44">
        <v>5772</v>
      </c>
      <c r="J13" s="59">
        <f>I13/$I$17</f>
        <v>0.32213416675968298</v>
      </c>
    </row>
    <row r="14" spans="2:19">
      <c r="B14" s="43" t="s">
        <v>79</v>
      </c>
      <c r="C14" s="44">
        <v>37483.04231818705</v>
      </c>
      <c r="D14" s="59">
        <f t="shared" ref="D14:D16" si="5">C14/$C$17</f>
        <v>0.15871491979075636</v>
      </c>
      <c r="E14" s="44">
        <v>624727</v>
      </c>
      <c r="F14" s="59">
        <f t="shared" ref="F14:F16" si="6">E14/$E$17</f>
        <v>0.15841625082190569</v>
      </c>
      <c r="G14" s="44">
        <v>195590</v>
      </c>
      <c r="H14" s="59">
        <f t="shared" ref="H14:H16" si="7">G14/$G$17</f>
        <v>0.16834721235986486</v>
      </c>
      <c r="I14" s="44">
        <v>2581</v>
      </c>
      <c r="J14" s="59">
        <f t="shared" ref="J14:J17" si="8">I14/$I$17</f>
        <v>0.14404509431856233</v>
      </c>
    </row>
    <row r="15" spans="2:19">
      <c r="B15" s="43" t="s">
        <v>80</v>
      </c>
      <c r="C15" s="44">
        <v>37602.104483226452</v>
      </c>
      <c r="D15" s="59">
        <f t="shared" si="5"/>
        <v>0.15921906622086546</v>
      </c>
      <c r="E15" s="44">
        <v>771990</v>
      </c>
      <c r="F15" s="59">
        <f t="shared" si="6"/>
        <v>0.19575872576661962</v>
      </c>
      <c r="G15" s="44">
        <v>201022</v>
      </c>
      <c r="H15" s="59">
        <f t="shared" si="7"/>
        <v>0.1730226152819917</v>
      </c>
      <c r="I15" s="44">
        <v>2328</v>
      </c>
      <c r="J15" s="59">
        <f t="shared" si="8"/>
        <v>0.12992521486773079</v>
      </c>
    </row>
    <row r="16" spans="2:19">
      <c r="B16" s="43" t="s">
        <v>81</v>
      </c>
      <c r="C16" s="44">
        <v>112662.03777446624</v>
      </c>
      <c r="D16" s="59">
        <f t="shared" si="5"/>
        <v>0.47704629034771562</v>
      </c>
      <c r="E16" s="44">
        <v>1952727</v>
      </c>
      <c r="F16" s="59">
        <f t="shared" si="6"/>
        <v>0.4951661929430094</v>
      </c>
      <c r="G16" s="44">
        <v>530861</v>
      </c>
      <c r="H16" s="59">
        <f t="shared" si="7"/>
        <v>0.45691993200352893</v>
      </c>
      <c r="I16" s="44">
        <v>7237</v>
      </c>
      <c r="J16" s="59">
        <f t="shared" si="8"/>
        <v>0.4038955240540239</v>
      </c>
    </row>
    <row r="17" spans="2:10" ht="15">
      <c r="B17" s="45" t="s">
        <v>83</v>
      </c>
      <c r="C17" s="46">
        <f t="shared" ref="C17" si="9">SUM(C13:C16)</f>
        <v>236165.83978118285</v>
      </c>
      <c r="D17" s="60">
        <f t="shared" ref="D17" si="10">SUM(D13:D16)</f>
        <v>0.99999999999999989</v>
      </c>
      <c r="E17" s="46">
        <f t="shared" ref="E17" si="11">SUM(E13:E16)</f>
        <v>3943579</v>
      </c>
      <c r="F17" s="60">
        <f t="shared" ref="F17" si="12">SUM(F13:F16)</f>
        <v>1</v>
      </c>
      <c r="G17" s="46">
        <f t="shared" ref="G17" si="13">SUM(G13:G16)</f>
        <v>1161825</v>
      </c>
      <c r="H17" s="60">
        <f t="shared" ref="H17" si="14">SUM(H13:H16)</f>
        <v>1</v>
      </c>
      <c r="I17" s="46">
        <f t="shared" ref="I17" si="15">SUM(I13:I16)</f>
        <v>17918</v>
      </c>
      <c r="J17" s="60">
        <f t="shared" si="8"/>
        <v>1</v>
      </c>
    </row>
    <row r="18" spans="2:10" ht="15">
      <c r="B18" s="52"/>
      <c r="C18" s="51"/>
      <c r="D18" s="53"/>
      <c r="E18" s="51"/>
      <c r="F18" s="53"/>
      <c r="G18" s="51"/>
      <c r="H18" s="53"/>
      <c r="I18" s="51"/>
      <c r="J18" s="53"/>
    </row>
    <row r="19" spans="2:10" ht="15">
      <c r="B19" s="52" t="s">
        <v>84</v>
      </c>
      <c r="C19" s="51"/>
      <c r="D19" s="53"/>
      <c r="E19" s="51"/>
      <c r="F19" s="53"/>
      <c r="G19" s="51"/>
      <c r="H19" s="53"/>
      <c r="I19" s="51"/>
      <c r="J19" s="53"/>
    </row>
    <row r="20" spans="2:10" ht="15">
      <c r="B20" s="61" t="s">
        <v>0</v>
      </c>
      <c r="C20" s="63" t="s">
        <v>85</v>
      </c>
      <c r="D20" s="64" t="s">
        <v>79</v>
      </c>
      <c r="E20" s="63" t="s">
        <v>80</v>
      </c>
      <c r="F20" s="64" t="s">
        <v>81</v>
      </c>
      <c r="G20" s="46" t="s">
        <v>45</v>
      </c>
      <c r="H20" s="53"/>
      <c r="I20" s="51"/>
      <c r="J20" s="53"/>
    </row>
    <row r="21" spans="2:10" ht="15">
      <c r="B21" s="66" t="s">
        <v>44</v>
      </c>
      <c r="C21" s="67">
        <v>1671</v>
      </c>
      <c r="D21" s="68">
        <v>657</v>
      </c>
      <c r="E21" s="68">
        <v>282</v>
      </c>
      <c r="F21" s="68">
        <v>604</v>
      </c>
      <c r="G21" s="69">
        <f>SUM(C21:F21)</f>
        <v>3214</v>
      </c>
      <c r="H21" s="53"/>
      <c r="I21" s="51"/>
      <c r="J21" s="53"/>
    </row>
    <row r="22" spans="2:10" ht="15">
      <c r="B22" s="42" t="s">
        <v>47</v>
      </c>
      <c r="C22" s="44">
        <v>1151</v>
      </c>
      <c r="D22" s="65">
        <v>1250</v>
      </c>
      <c r="E22" s="65">
        <v>5397</v>
      </c>
      <c r="F22" s="65">
        <v>16660</v>
      </c>
      <c r="G22" s="46">
        <f t="shared" ref="G22:G38" si="16">SUM(C22:F22)</f>
        <v>24458</v>
      </c>
      <c r="H22" s="53"/>
      <c r="I22" s="51"/>
      <c r="J22" s="53"/>
    </row>
    <row r="23" spans="2:10" ht="15">
      <c r="B23" s="66" t="s">
        <v>15</v>
      </c>
      <c r="C23" s="67">
        <v>16191</v>
      </c>
      <c r="D23" s="68">
        <v>30886</v>
      </c>
      <c r="E23" s="68">
        <v>45222</v>
      </c>
      <c r="F23" s="68">
        <v>107998</v>
      </c>
      <c r="G23" s="69">
        <f t="shared" si="16"/>
        <v>200297</v>
      </c>
      <c r="H23" s="53"/>
      <c r="I23" s="51"/>
      <c r="J23" s="53"/>
    </row>
    <row r="24" spans="2:10" ht="15">
      <c r="B24" s="42" t="s">
        <v>48</v>
      </c>
      <c r="C24" s="44">
        <v>9131</v>
      </c>
      <c r="D24" s="65">
        <v>3772</v>
      </c>
      <c r="E24" s="65">
        <v>5014</v>
      </c>
      <c r="F24" s="65">
        <v>35469</v>
      </c>
      <c r="G24" s="46">
        <f t="shared" si="16"/>
        <v>53386</v>
      </c>
      <c r="H24" s="53"/>
      <c r="I24" s="51"/>
      <c r="J24" s="53"/>
    </row>
    <row r="25" spans="2:10" ht="15">
      <c r="B25" s="42" t="s">
        <v>49</v>
      </c>
      <c r="C25" s="44">
        <v>1682</v>
      </c>
      <c r="D25" s="65">
        <v>3204</v>
      </c>
      <c r="E25" s="65">
        <v>2959</v>
      </c>
      <c r="F25" s="65">
        <v>18006</v>
      </c>
      <c r="G25" s="46">
        <f t="shared" si="16"/>
        <v>25851</v>
      </c>
      <c r="H25" s="53"/>
      <c r="I25" s="51"/>
      <c r="J25" s="53"/>
    </row>
    <row r="26" spans="2:10" ht="15">
      <c r="B26" s="66" t="s">
        <v>18</v>
      </c>
      <c r="C26" s="67">
        <v>57206</v>
      </c>
      <c r="D26" s="68">
        <v>32645</v>
      </c>
      <c r="E26" s="68">
        <v>22496</v>
      </c>
      <c r="F26" s="68">
        <v>31573</v>
      </c>
      <c r="G26" s="69">
        <f t="shared" si="16"/>
        <v>143920</v>
      </c>
      <c r="H26" s="53"/>
      <c r="I26" s="51"/>
      <c r="J26" s="53"/>
    </row>
    <row r="27" spans="2:10" ht="15">
      <c r="B27" s="66" t="s">
        <v>21</v>
      </c>
      <c r="C27" s="67">
        <v>36706</v>
      </c>
      <c r="D27" s="68">
        <v>42671</v>
      </c>
      <c r="E27" s="68">
        <v>44233</v>
      </c>
      <c r="F27" s="68">
        <v>131533</v>
      </c>
      <c r="G27" s="69">
        <f t="shared" si="16"/>
        <v>255143</v>
      </c>
      <c r="H27" s="53"/>
      <c r="I27" s="51"/>
      <c r="J27" s="53"/>
    </row>
    <row r="28" spans="2:10" ht="15">
      <c r="B28" s="66" t="s">
        <v>24</v>
      </c>
      <c r="C28" s="67">
        <v>11878</v>
      </c>
      <c r="D28" s="68">
        <v>13487</v>
      </c>
      <c r="E28" s="68">
        <v>15172</v>
      </c>
      <c r="F28" s="68">
        <v>67225</v>
      </c>
      <c r="G28" s="69">
        <f t="shared" si="16"/>
        <v>107762</v>
      </c>
      <c r="H28" s="53"/>
      <c r="I28" s="51"/>
      <c r="J28" s="53"/>
    </row>
    <row r="29" spans="2:10" ht="15">
      <c r="B29" s="62" t="s">
        <v>50</v>
      </c>
      <c r="C29" s="44">
        <v>10667</v>
      </c>
      <c r="D29" s="65">
        <v>13398</v>
      </c>
      <c r="E29" s="65">
        <v>8762</v>
      </c>
      <c r="F29" s="65">
        <v>33486</v>
      </c>
      <c r="G29" s="46">
        <f t="shared" si="16"/>
        <v>66313</v>
      </c>
      <c r="H29" s="53"/>
      <c r="I29" s="51"/>
      <c r="J29" s="53"/>
    </row>
    <row r="30" spans="2:10" ht="15">
      <c r="B30" s="42" t="s">
        <v>51</v>
      </c>
      <c r="C30" s="44">
        <v>24929</v>
      </c>
      <c r="D30" s="65">
        <v>22173</v>
      </c>
      <c r="E30" s="65">
        <v>32210</v>
      </c>
      <c r="F30" s="65">
        <v>96282</v>
      </c>
      <c r="G30" s="46">
        <f t="shared" si="16"/>
        <v>175594</v>
      </c>
      <c r="H30" s="53"/>
      <c r="I30" s="51"/>
      <c r="J30" s="53"/>
    </row>
    <row r="31" spans="2:10" ht="15">
      <c r="B31" s="42" t="s">
        <v>52</v>
      </c>
      <c r="C31" s="44" t="s">
        <v>86</v>
      </c>
      <c r="D31" s="65" t="s">
        <v>86</v>
      </c>
      <c r="E31" s="65" t="s">
        <v>86</v>
      </c>
      <c r="F31" s="65" t="s">
        <v>86</v>
      </c>
      <c r="G31" s="46">
        <f t="shared" si="16"/>
        <v>0</v>
      </c>
      <c r="H31" s="53"/>
      <c r="I31" s="51"/>
      <c r="J31" s="53"/>
    </row>
    <row r="32" spans="2:10" ht="15">
      <c r="B32" s="66" t="s">
        <v>27</v>
      </c>
      <c r="C32" s="67">
        <v>19782</v>
      </c>
      <c r="D32" s="68">
        <v>6963</v>
      </c>
      <c r="E32" s="68">
        <v>5283</v>
      </c>
      <c r="F32" s="68">
        <v>20097</v>
      </c>
      <c r="G32" s="69">
        <f t="shared" si="16"/>
        <v>52125</v>
      </c>
      <c r="H32" s="53"/>
      <c r="I32" s="51"/>
      <c r="J32" s="53"/>
    </row>
    <row r="33" spans="2:10" ht="15">
      <c r="B33" s="66" t="s">
        <v>30</v>
      </c>
      <c r="C33" s="67">
        <v>57762</v>
      </c>
      <c r="D33" s="68">
        <v>41519</v>
      </c>
      <c r="E33" s="68">
        <v>39522</v>
      </c>
      <c r="F33" s="68">
        <v>99788</v>
      </c>
      <c r="G33" s="69">
        <f t="shared" si="16"/>
        <v>238591</v>
      </c>
      <c r="H33" s="53"/>
      <c r="I33" s="51"/>
      <c r="J33" s="53"/>
    </row>
    <row r="34" spans="2:10" ht="15">
      <c r="B34" s="66" t="s">
        <v>33</v>
      </c>
      <c r="C34" s="67">
        <v>33156</v>
      </c>
      <c r="D34" s="68">
        <v>26762</v>
      </c>
      <c r="E34" s="68">
        <v>28812</v>
      </c>
      <c r="F34" s="68">
        <v>72043</v>
      </c>
      <c r="G34" s="69">
        <f t="shared" si="16"/>
        <v>160773</v>
      </c>
      <c r="H34" s="53"/>
      <c r="I34" s="51"/>
      <c r="J34" s="53"/>
    </row>
    <row r="35" spans="2:10" ht="15">
      <c r="B35" s="42" t="s">
        <v>54</v>
      </c>
      <c r="C35" s="44">
        <v>3642</v>
      </c>
      <c r="D35" s="65">
        <v>3755</v>
      </c>
      <c r="E35" s="65">
        <v>5792</v>
      </c>
      <c r="F35" s="65">
        <v>24214</v>
      </c>
      <c r="G35" s="46">
        <f t="shared" si="16"/>
        <v>37403</v>
      </c>
      <c r="H35" s="53"/>
      <c r="I35" s="51"/>
      <c r="J35" s="53"/>
    </row>
    <row r="36" spans="2:10" ht="15">
      <c r="B36" s="42" t="s">
        <v>55</v>
      </c>
      <c r="C36" s="44">
        <v>3891</v>
      </c>
      <c r="D36" s="65">
        <v>9654</v>
      </c>
      <c r="E36" s="65">
        <v>13505</v>
      </c>
      <c r="F36" s="65">
        <v>23510</v>
      </c>
      <c r="G36" s="46">
        <f t="shared" si="16"/>
        <v>50560</v>
      </c>
      <c r="H36" s="53"/>
      <c r="I36" s="51"/>
      <c r="J36" s="53"/>
    </row>
    <row r="37" spans="2:10" ht="15">
      <c r="B37" s="42" t="s">
        <v>56</v>
      </c>
      <c r="C37" s="44">
        <v>8549</v>
      </c>
      <c r="D37" s="65">
        <v>5149</v>
      </c>
      <c r="E37" s="65">
        <v>4405</v>
      </c>
      <c r="F37" s="65">
        <v>16258</v>
      </c>
      <c r="G37" s="46">
        <f t="shared" si="16"/>
        <v>34361</v>
      </c>
      <c r="H37" s="53"/>
      <c r="I37" s="51"/>
      <c r="J37" s="53"/>
    </row>
    <row r="38" spans="2:10" ht="15">
      <c r="B38" s="62" t="s">
        <v>57</v>
      </c>
      <c r="C38" s="44">
        <v>8160</v>
      </c>
      <c r="D38" s="65">
        <v>6197</v>
      </c>
      <c r="E38" s="65">
        <v>3268</v>
      </c>
      <c r="F38" s="65">
        <v>4210</v>
      </c>
      <c r="G38" s="46">
        <f t="shared" si="16"/>
        <v>21835</v>
      </c>
      <c r="H38" s="53"/>
      <c r="I38" s="51"/>
      <c r="J38" s="53"/>
    </row>
    <row r="39" spans="2:10" ht="15">
      <c r="B39" s="45" t="s">
        <v>45</v>
      </c>
      <c r="C39" s="46">
        <f>SUM(C21:C38)</f>
        <v>306154</v>
      </c>
      <c r="D39" s="46">
        <f t="shared" ref="D39:E39" si="17">SUM(D21:D38)</f>
        <v>264142</v>
      </c>
      <c r="E39" s="46">
        <f t="shared" si="17"/>
        <v>282334</v>
      </c>
      <c r="F39" s="46">
        <f>SUM(F21:F38)</f>
        <v>798956</v>
      </c>
      <c r="G39" s="46">
        <f>SUM(G21:G38)</f>
        <v>1651586</v>
      </c>
      <c r="H39" s="53"/>
      <c r="I39" s="51"/>
      <c r="J39" s="53"/>
    </row>
    <row r="40" spans="2:10" ht="15">
      <c r="B40" s="52"/>
      <c r="C40" s="51"/>
      <c r="D40" s="53"/>
      <c r="E40" s="51"/>
      <c r="F40" s="53"/>
      <c r="G40" s="51"/>
      <c r="H40" s="53"/>
      <c r="I40" s="51"/>
      <c r="J40" s="53"/>
    </row>
    <row r="41" spans="2:10" ht="15">
      <c r="B41" s="70" t="s">
        <v>87</v>
      </c>
      <c r="H41" s="71"/>
    </row>
    <row r="42" spans="2:10" ht="15">
      <c r="B42" s="61" t="s">
        <v>0</v>
      </c>
      <c r="C42" s="63" t="s">
        <v>85</v>
      </c>
      <c r="D42" s="64" t="s">
        <v>79</v>
      </c>
      <c r="E42" s="63" t="s">
        <v>80</v>
      </c>
      <c r="F42" s="64" t="s">
        <v>81</v>
      </c>
      <c r="G42" s="46" t="s">
        <v>45</v>
      </c>
      <c r="H42" s="71"/>
    </row>
    <row r="43" spans="2:10" ht="15">
      <c r="B43" s="66" t="s">
        <v>44</v>
      </c>
      <c r="C43" s="67">
        <v>325</v>
      </c>
      <c r="D43" s="68">
        <v>67</v>
      </c>
      <c r="E43" s="68">
        <v>44</v>
      </c>
      <c r="F43" s="68">
        <v>51</v>
      </c>
      <c r="G43" s="69">
        <f>SUM(C43:F43)</f>
        <v>487</v>
      </c>
      <c r="H43" s="71"/>
    </row>
    <row r="44" spans="2:10" ht="15">
      <c r="B44" s="42" t="s">
        <v>47</v>
      </c>
      <c r="C44" s="44">
        <v>51</v>
      </c>
      <c r="D44" s="65">
        <v>4</v>
      </c>
      <c r="E44" s="65">
        <v>6</v>
      </c>
      <c r="F44" s="65">
        <v>26</v>
      </c>
      <c r="G44" s="46">
        <f t="shared" ref="G44:G60" si="18">SUM(C44:F44)</f>
        <v>87</v>
      </c>
      <c r="H44" s="71"/>
    </row>
    <row r="45" spans="2:10" ht="15">
      <c r="B45" s="66" t="s">
        <v>15</v>
      </c>
      <c r="C45" s="67">
        <v>415</v>
      </c>
      <c r="D45" s="68">
        <v>449</v>
      </c>
      <c r="E45" s="68">
        <v>612</v>
      </c>
      <c r="F45" s="68">
        <v>1073</v>
      </c>
      <c r="G45" s="69">
        <f t="shared" si="18"/>
        <v>2549</v>
      </c>
      <c r="H45" s="71"/>
    </row>
    <row r="46" spans="2:10" ht="15">
      <c r="B46" s="42" t="s">
        <v>48</v>
      </c>
      <c r="C46" s="44">
        <v>32</v>
      </c>
      <c r="D46" s="65">
        <v>7</v>
      </c>
      <c r="E46" s="65">
        <v>7</v>
      </c>
      <c r="F46" s="65">
        <v>112</v>
      </c>
      <c r="G46" s="46">
        <f t="shared" si="18"/>
        <v>158</v>
      </c>
      <c r="H46" s="71"/>
    </row>
    <row r="47" spans="2:10" ht="15">
      <c r="B47" s="42" t="s">
        <v>49</v>
      </c>
      <c r="C47" s="44">
        <v>21</v>
      </c>
      <c r="D47" s="65">
        <v>29</v>
      </c>
      <c r="E47" s="65">
        <v>27</v>
      </c>
      <c r="F47" s="65">
        <v>90</v>
      </c>
      <c r="G47" s="46">
        <f t="shared" si="18"/>
        <v>167</v>
      </c>
      <c r="H47" s="71"/>
    </row>
    <row r="48" spans="2:10" ht="15">
      <c r="B48" s="66" t="s">
        <v>18</v>
      </c>
      <c r="C48" s="67">
        <v>1300</v>
      </c>
      <c r="D48" s="68">
        <v>327</v>
      </c>
      <c r="E48" s="68">
        <v>188</v>
      </c>
      <c r="F48" s="68">
        <v>290</v>
      </c>
      <c r="G48" s="69">
        <f t="shared" si="18"/>
        <v>2105</v>
      </c>
      <c r="H48" s="71"/>
    </row>
    <row r="49" spans="2:8" ht="15">
      <c r="B49" s="66" t="s">
        <v>21</v>
      </c>
      <c r="C49" s="67">
        <v>1149</v>
      </c>
      <c r="D49" s="68">
        <v>699</v>
      </c>
      <c r="E49" s="68">
        <v>488</v>
      </c>
      <c r="F49" s="68">
        <v>2609</v>
      </c>
      <c r="G49" s="69">
        <f t="shared" si="18"/>
        <v>4945</v>
      </c>
      <c r="H49" s="71"/>
    </row>
    <row r="50" spans="2:8" ht="15">
      <c r="B50" s="66" t="s">
        <v>24</v>
      </c>
      <c r="C50" s="67">
        <v>449</v>
      </c>
      <c r="D50" s="68">
        <v>162</v>
      </c>
      <c r="E50" s="68">
        <v>152</v>
      </c>
      <c r="F50" s="68">
        <v>813</v>
      </c>
      <c r="G50" s="69">
        <f t="shared" si="18"/>
        <v>1576</v>
      </c>
      <c r="H50" s="71"/>
    </row>
    <row r="51" spans="2:8" ht="15">
      <c r="B51" s="62" t="s">
        <v>50</v>
      </c>
      <c r="C51" s="44">
        <v>575</v>
      </c>
      <c r="D51" s="65">
        <v>621</v>
      </c>
      <c r="E51" s="65">
        <v>272</v>
      </c>
      <c r="F51" s="65">
        <v>935</v>
      </c>
      <c r="G51" s="46">
        <f t="shared" si="18"/>
        <v>2403</v>
      </c>
      <c r="H51" s="71"/>
    </row>
    <row r="52" spans="2:8" ht="15">
      <c r="B52" s="42" t="s">
        <v>51</v>
      </c>
      <c r="C52" s="44">
        <v>477</v>
      </c>
      <c r="D52" s="65">
        <v>216</v>
      </c>
      <c r="E52" s="65">
        <v>215</v>
      </c>
      <c r="F52" s="65">
        <v>540</v>
      </c>
      <c r="G52" s="46">
        <f t="shared" si="18"/>
        <v>1448</v>
      </c>
      <c r="H52" s="71"/>
    </row>
    <row r="53" spans="2:8" ht="15">
      <c r="B53" s="42" t="s">
        <v>52</v>
      </c>
      <c r="C53" s="44">
        <v>148</v>
      </c>
      <c r="D53" s="65">
        <v>67</v>
      </c>
      <c r="E53" s="65">
        <v>106</v>
      </c>
      <c r="F53" s="65">
        <v>759</v>
      </c>
      <c r="G53" s="46">
        <f t="shared" si="18"/>
        <v>1080</v>
      </c>
      <c r="H53" s="71"/>
    </row>
    <row r="54" spans="2:8" ht="15">
      <c r="B54" s="66" t="s">
        <v>27</v>
      </c>
      <c r="C54" s="67">
        <v>267</v>
      </c>
      <c r="D54" s="68">
        <v>90</v>
      </c>
      <c r="E54" s="68">
        <v>48</v>
      </c>
      <c r="F54" s="68">
        <v>140</v>
      </c>
      <c r="G54" s="69">
        <f t="shared" si="18"/>
        <v>545</v>
      </c>
      <c r="H54" s="71"/>
    </row>
    <row r="55" spans="2:8" ht="15">
      <c r="B55" s="66" t="s">
        <v>30</v>
      </c>
      <c r="C55" s="67">
        <v>1145</v>
      </c>
      <c r="D55" s="68">
        <v>449</v>
      </c>
      <c r="E55" s="68">
        <v>380</v>
      </c>
      <c r="F55" s="68">
        <v>748</v>
      </c>
      <c r="G55" s="69">
        <f t="shared" si="18"/>
        <v>2722</v>
      </c>
      <c r="H55" s="71"/>
    </row>
    <row r="56" spans="2:8" ht="15">
      <c r="B56" s="66" t="s">
        <v>33</v>
      </c>
      <c r="C56" s="67">
        <v>722</v>
      </c>
      <c r="D56" s="68">
        <v>338</v>
      </c>
      <c r="E56" s="68">
        <v>416</v>
      </c>
      <c r="F56" s="68">
        <v>1513</v>
      </c>
      <c r="G56" s="69">
        <f t="shared" si="18"/>
        <v>2989</v>
      </c>
      <c r="H56" s="71"/>
    </row>
    <row r="57" spans="2:8" ht="15">
      <c r="B57" s="42" t="s">
        <v>54</v>
      </c>
      <c r="C57" s="44">
        <v>362</v>
      </c>
      <c r="D57" s="65">
        <v>81</v>
      </c>
      <c r="E57" s="65">
        <v>66</v>
      </c>
      <c r="F57" s="65">
        <v>80</v>
      </c>
      <c r="G57" s="46">
        <f t="shared" si="18"/>
        <v>589</v>
      </c>
      <c r="H57" s="71"/>
    </row>
    <row r="58" spans="2:8" ht="15">
      <c r="B58" s="42" t="s">
        <v>55</v>
      </c>
      <c r="C58" s="44">
        <v>449</v>
      </c>
      <c r="D58" s="65">
        <v>445</v>
      </c>
      <c r="E58" s="65">
        <v>355</v>
      </c>
      <c r="F58" s="65">
        <v>569</v>
      </c>
      <c r="G58" s="46">
        <f t="shared" si="18"/>
        <v>1818</v>
      </c>
      <c r="H58" s="71"/>
    </row>
    <row r="59" spans="2:8" ht="15">
      <c r="B59" s="42" t="s">
        <v>56</v>
      </c>
      <c r="C59" s="44">
        <v>343</v>
      </c>
      <c r="D59" s="65">
        <v>87</v>
      </c>
      <c r="E59" s="65">
        <v>79</v>
      </c>
      <c r="F59" s="65">
        <v>212</v>
      </c>
      <c r="G59" s="46">
        <f t="shared" si="18"/>
        <v>721</v>
      </c>
      <c r="H59" s="71"/>
    </row>
    <row r="60" spans="2:8" ht="15">
      <c r="B60" s="62" t="s">
        <v>57</v>
      </c>
      <c r="C60" s="44">
        <v>525</v>
      </c>
      <c r="D60" s="65">
        <v>89</v>
      </c>
      <c r="E60" s="65">
        <v>32</v>
      </c>
      <c r="F60" s="65">
        <v>47</v>
      </c>
      <c r="G60" s="46">
        <f t="shared" si="18"/>
        <v>693</v>
      </c>
      <c r="H60" s="71"/>
    </row>
    <row r="61" spans="2:8" ht="15">
      <c r="B61" s="45" t="s">
        <v>45</v>
      </c>
      <c r="C61" s="46">
        <f>SUM(C43:C60)</f>
        <v>8755</v>
      </c>
      <c r="D61" s="46">
        <f t="shared" ref="D61" si="19">SUM(D43:D60)</f>
        <v>4227</v>
      </c>
      <c r="E61" s="46">
        <f t="shared" ref="E61" si="20">SUM(E43:E60)</f>
        <v>3493</v>
      </c>
      <c r="F61" s="46">
        <f>SUM(F43:F60)</f>
        <v>10607</v>
      </c>
      <c r="G61" s="46">
        <f>SUM(G43:G60)</f>
        <v>27082</v>
      </c>
      <c r="H61" s="71"/>
    </row>
    <row r="62" spans="2:8">
      <c r="H62" s="71"/>
    </row>
    <row r="63" spans="2:8" ht="15">
      <c r="B63" s="70" t="s">
        <v>88</v>
      </c>
      <c r="H63" s="71"/>
    </row>
    <row r="64" spans="2:8" ht="15">
      <c r="B64" s="61" t="s">
        <v>0</v>
      </c>
      <c r="C64" s="63" t="s">
        <v>85</v>
      </c>
      <c r="D64" s="64" t="s">
        <v>79</v>
      </c>
      <c r="E64" s="63" t="s">
        <v>80</v>
      </c>
      <c r="F64" s="64" t="s">
        <v>81</v>
      </c>
      <c r="G64" s="46" t="s">
        <v>45</v>
      </c>
      <c r="H64" s="71"/>
    </row>
    <row r="65" spans="2:8" ht="15">
      <c r="B65" s="66" t="s">
        <v>44</v>
      </c>
      <c r="C65" s="67">
        <v>3324</v>
      </c>
      <c r="D65" s="68">
        <v>1364</v>
      </c>
      <c r="E65" s="68">
        <v>934</v>
      </c>
      <c r="F65" s="68">
        <v>1319</v>
      </c>
      <c r="G65" s="69">
        <f>SUM(C65:F65)</f>
        <v>6941</v>
      </c>
      <c r="H65" s="71"/>
    </row>
    <row r="66" spans="2:8" ht="15">
      <c r="B66" s="42" t="s">
        <v>47</v>
      </c>
      <c r="C66" s="44">
        <v>2309</v>
      </c>
      <c r="D66" s="65">
        <v>2609</v>
      </c>
      <c r="E66" s="65">
        <v>8698</v>
      </c>
      <c r="F66" s="65">
        <v>27400</v>
      </c>
      <c r="G66" s="46">
        <f t="shared" ref="G66:G82" si="21">SUM(C66:F66)</f>
        <v>41016</v>
      </c>
      <c r="H66" s="71"/>
    </row>
    <row r="67" spans="2:8" ht="15">
      <c r="B67" s="66" t="s">
        <v>15</v>
      </c>
      <c r="C67" s="67">
        <v>35910</v>
      </c>
      <c r="D67" s="68">
        <v>70759</v>
      </c>
      <c r="E67" s="68">
        <v>137298</v>
      </c>
      <c r="F67" s="68">
        <v>425899</v>
      </c>
      <c r="G67" s="69">
        <f t="shared" si="21"/>
        <v>669866</v>
      </c>
      <c r="H67" s="71"/>
    </row>
    <row r="68" spans="2:8" ht="15">
      <c r="B68" s="42" t="s">
        <v>48</v>
      </c>
      <c r="C68" s="44">
        <v>22062</v>
      </c>
      <c r="D68" s="65">
        <v>9347</v>
      </c>
      <c r="E68" s="65">
        <v>18994</v>
      </c>
      <c r="F68" s="65">
        <v>150110</v>
      </c>
      <c r="G68" s="46">
        <f t="shared" si="21"/>
        <v>200513</v>
      </c>
      <c r="H68" s="71"/>
    </row>
    <row r="69" spans="2:8" ht="15">
      <c r="B69" s="42" t="s">
        <v>49</v>
      </c>
      <c r="C69" s="44">
        <v>4181</v>
      </c>
      <c r="D69" s="65">
        <v>7416</v>
      </c>
      <c r="E69" s="65">
        <v>7021</v>
      </c>
      <c r="F69" s="65">
        <v>32810</v>
      </c>
      <c r="G69" s="46">
        <f t="shared" si="21"/>
        <v>51428</v>
      </c>
      <c r="H69" s="71"/>
    </row>
    <row r="70" spans="2:8" ht="15">
      <c r="B70" s="66" t="s">
        <v>18</v>
      </c>
      <c r="C70" s="67">
        <v>123389</v>
      </c>
      <c r="D70" s="68">
        <v>75563</v>
      </c>
      <c r="E70" s="68">
        <v>61919</v>
      </c>
      <c r="F70" s="68">
        <v>105542</v>
      </c>
      <c r="G70" s="69">
        <f t="shared" si="21"/>
        <v>366413</v>
      </c>
      <c r="H70" s="71"/>
    </row>
    <row r="71" spans="2:8" ht="15">
      <c r="B71" s="66" t="s">
        <v>21</v>
      </c>
      <c r="C71" s="67">
        <v>218715</v>
      </c>
      <c r="D71" s="68">
        <v>307424</v>
      </c>
      <c r="E71" s="68">
        <v>391362</v>
      </c>
      <c r="F71" s="68">
        <v>923491</v>
      </c>
      <c r="G71" s="69">
        <f t="shared" si="21"/>
        <v>1840992</v>
      </c>
      <c r="H71" s="71"/>
    </row>
    <row r="72" spans="2:8" ht="15">
      <c r="B72" s="66" t="s">
        <v>24</v>
      </c>
      <c r="C72" s="67">
        <v>29151</v>
      </c>
      <c r="D72" s="68">
        <v>29655</v>
      </c>
      <c r="E72" s="68">
        <v>38827</v>
      </c>
      <c r="F72" s="68">
        <v>145055</v>
      </c>
      <c r="G72" s="69">
        <f t="shared" si="21"/>
        <v>242688</v>
      </c>
      <c r="H72" s="71"/>
    </row>
    <row r="73" spans="2:8" ht="15">
      <c r="B73" s="62" t="s">
        <v>50</v>
      </c>
      <c r="C73" s="44">
        <v>23088</v>
      </c>
      <c r="D73" s="65">
        <v>27505</v>
      </c>
      <c r="E73" s="65">
        <v>17223</v>
      </c>
      <c r="F73" s="65">
        <v>63140</v>
      </c>
      <c r="G73" s="46">
        <f t="shared" si="21"/>
        <v>130956</v>
      </c>
      <c r="H73" s="71"/>
    </row>
    <row r="74" spans="2:8" ht="15">
      <c r="B74" s="42" t="s">
        <v>51</v>
      </c>
      <c r="C74" s="44">
        <v>43738</v>
      </c>
      <c r="D74" s="65">
        <v>43868</v>
      </c>
      <c r="E74" s="65">
        <v>71379</v>
      </c>
      <c r="F74" s="65">
        <v>215401</v>
      </c>
      <c r="G74" s="46">
        <f t="shared" si="21"/>
        <v>374386</v>
      </c>
      <c r="H74" s="71"/>
    </row>
    <row r="75" spans="2:8" ht="15">
      <c r="B75" s="42" t="s">
        <v>52</v>
      </c>
      <c r="C75" s="44" t="s">
        <v>53</v>
      </c>
      <c r="D75" s="65" t="s">
        <v>53</v>
      </c>
      <c r="E75" s="65" t="s">
        <v>53</v>
      </c>
      <c r="F75" s="65" t="s">
        <v>53</v>
      </c>
      <c r="G75" s="46">
        <f t="shared" si="21"/>
        <v>0</v>
      </c>
      <c r="H75" s="71"/>
    </row>
    <row r="76" spans="2:8" ht="15">
      <c r="B76" s="66" t="s">
        <v>27</v>
      </c>
      <c r="C76" s="67">
        <v>31818</v>
      </c>
      <c r="D76" s="68">
        <v>11536</v>
      </c>
      <c r="E76" s="68">
        <v>8597</v>
      </c>
      <c r="F76" s="68">
        <v>32827</v>
      </c>
      <c r="G76" s="69">
        <f t="shared" si="21"/>
        <v>84778</v>
      </c>
      <c r="H76" s="71"/>
    </row>
    <row r="77" spans="2:8" ht="15">
      <c r="B77" s="66" t="s">
        <v>30</v>
      </c>
      <c r="C77" s="67">
        <v>88435</v>
      </c>
      <c r="D77" s="68">
        <v>70915</v>
      </c>
      <c r="E77" s="68">
        <v>73515</v>
      </c>
      <c r="F77" s="68">
        <v>187196</v>
      </c>
      <c r="G77" s="69">
        <f t="shared" si="21"/>
        <v>420061</v>
      </c>
      <c r="H77" s="71"/>
    </row>
    <row r="78" spans="2:8" ht="15">
      <c r="B78" s="66" t="s">
        <v>33</v>
      </c>
      <c r="C78" s="67">
        <v>63393</v>
      </c>
      <c r="D78" s="68">
        <v>57511</v>
      </c>
      <c r="E78" s="68">
        <v>59538</v>
      </c>
      <c r="F78" s="68">
        <v>131408</v>
      </c>
      <c r="G78" s="69">
        <f t="shared" si="21"/>
        <v>311850</v>
      </c>
      <c r="H78" s="71"/>
    </row>
    <row r="79" spans="2:8" ht="15">
      <c r="B79" s="42" t="s">
        <v>54</v>
      </c>
      <c r="C79" s="44">
        <v>5519</v>
      </c>
      <c r="D79" s="65">
        <v>5483</v>
      </c>
      <c r="E79" s="65">
        <v>8538</v>
      </c>
      <c r="F79" s="65">
        <v>42321</v>
      </c>
      <c r="G79" s="46">
        <f t="shared" si="21"/>
        <v>61861</v>
      </c>
      <c r="H79" s="71"/>
    </row>
    <row r="80" spans="2:8" ht="15">
      <c r="B80" s="42" t="s">
        <v>55</v>
      </c>
      <c r="C80" s="44">
        <v>6708</v>
      </c>
      <c r="D80" s="65">
        <v>13971</v>
      </c>
      <c r="E80" s="65">
        <v>18645</v>
      </c>
      <c r="F80" s="65">
        <v>39422</v>
      </c>
      <c r="G80" s="46">
        <f t="shared" si="21"/>
        <v>78746</v>
      </c>
      <c r="H80" s="71"/>
    </row>
    <row r="81" spans="2:8" ht="15">
      <c r="B81" s="42" t="s">
        <v>56</v>
      </c>
      <c r="C81" s="44">
        <v>13495</v>
      </c>
      <c r="D81" s="65">
        <v>9334</v>
      </c>
      <c r="E81" s="65">
        <v>9616</v>
      </c>
      <c r="F81" s="65">
        <v>59732</v>
      </c>
      <c r="G81" s="46">
        <f t="shared" si="21"/>
        <v>92177</v>
      </c>
      <c r="H81" s="71"/>
    </row>
    <row r="82" spans="2:8" ht="15">
      <c r="B82" s="62" t="s">
        <v>57</v>
      </c>
      <c r="C82" s="44">
        <v>14025</v>
      </c>
      <c r="D82" s="65">
        <v>10930</v>
      </c>
      <c r="E82" s="65">
        <v>5999</v>
      </c>
      <c r="F82" s="65">
        <v>11326</v>
      </c>
      <c r="G82" s="46">
        <f t="shared" si="21"/>
        <v>42280</v>
      </c>
      <c r="H82" s="71"/>
    </row>
    <row r="83" spans="2:8" ht="15">
      <c r="B83" s="45" t="s">
        <v>45</v>
      </c>
      <c r="C83" s="46">
        <f>SUM(C65:C82)</f>
        <v>729260</v>
      </c>
      <c r="D83" s="46">
        <f t="shared" ref="D83" si="22">SUM(D65:D82)</f>
        <v>755190</v>
      </c>
      <c r="E83" s="46">
        <f t="shared" ref="E83" si="23">SUM(E65:E82)</f>
        <v>938103</v>
      </c>
      <c r="F83" s="46">
        <f>SUM(F65:F82)</f>
        <v>2594399</v>
      </c>
      <c r="G83" s="46">
        <f>SUM(G65:G82)</f>
        <v>5016952</v>
      </c>
      <c r="H83" s="71"/>
    </row>
    <row r="85" spans="2:8" ht="15">
      <c r="B85" s="72" t="s">
        <v>89</v>
      </c>
    </row>
    <row r="86" spans="2:8" ht="15">
      <c r="B86" s="61" t="s">
        <v>0</v>
      </c>
      <c r="C86" s="63" t="s">
        <v>85</v>
      </c>
      <c r="D86" s="64" t="s">
        <v>79</v>
      </c>
      <c r="E86" s="63" t="s">
        <v>80</v>
      </c>
      <c r="F86" s="64" t="s">
        <v>81</v>
      </c>
      <c r="G86" s="46" t="s">
        <v>45</v>
      </c>
    </row>
    <row r="87" spans="2:8" ht="15">
      <c r="B87" s="66" t="s">
        <v>44</v>
      </c>
      <c r="C87" s="67">
        <v>25559.699160186625</v>
      </c>
      <c r="D87" s="68">
        <v>10049.50469673406</v>
      </c>
      <c r="E87" s="68">
        <v>4313.4860342146194</v>
      </c>
      <c r="F87" s="68">
        <v>9238.8140590979783</v>
      </c>
      <c r="G87" s="69">
        <f>SUM(C87:F87)</f>
        <v>49161.50395023328</v>
      </c>
    </row>
    <row r="88" spans="2:8" ht="15">
      <c r="B88" s="42" t="s">
        <v>47</v>
      </c>
      <c r="C88" s="44">
        <v>772.5225120614931</v>
      </c>
      <c r="D88" s="65">
        <v>838.96884454984047</v>
      </c>
      <c r="E88" s="65">
        <v>3622.3318832283912</v>
      </c>
      <c r="F88" s="65">
        <v>11181.776760160275</v>
      </c>
      <c r="G88" s="46">
        <f t="shared" ref="G88:G104" si="24">SUM(C88:F88)</f>
        <v>16415.599999999999</v>
      </c>
    </row>
    <row r="89" spans="2:8" ht="15">
      <c r="B89" s="66" t="s">
        <v>15</v>
      </c>
      <c r="C89" s="67">
        <v>5941.1108943219315</v>
      </c>
      <c r="D89" s="68">
        <v>11333.280901860739</v>
      </c>
      <c r="E89" s="68">
        <v>16593.71977413541</v>
      </c>
      <c r="F89" s="68">
        <v>39628.688429681926</v>
      </c>
      <c r="G89" s="69">
        <f t="shared" si="24"/>
        <v>73496.800000000017</v>
      </c>
    </row>
    <row r="90" spans="2:8" ht="15">
      <c r="B90" s="42" t="s">
        <v>48</v>
      </c>
      <c r="C90" s="44">
        <v>11995.843766975742</v>
      </c>
      <c r="D90" s="65">
        <v>4955.4619087758729</v>
      </c>
      <c r="E90" s="65">
        <v>6587.1383909337828</v>
      </c>
      <c r="F90" s="65">
        <v>46597.369682495082</v>
      </c>
      <c r="G90" s="46">
        <f t="shared" si="24"/>
        <v>70135.813749180481</v>
      </c>
    </row>
    <row r="91" spans="2:8" ht="15">
      <c r="B91" s="42" t="s">
        <v>49</v>
      </c>
      <c r="C91" s="44">
        <v>1618.0669529225174</v>
      </c>
      <c r="D91" s="65">
        <v>3082.2155274457464</v>
      </c>
      <c r="E91" s="65">
        <v>2846.5280105218362</v>
      </c>
      <c r="F91" s="65">
        <v>17321.589509109897</v>
      </c>
      <c r="G91" s="46">
        <f t="shared" si="24"/>
        <v>24868.399999999998</v>
      </c>
    </row>
    <row r="92" spans="2:8" ht="15">
      <c r="B92" s="66" t="s">
        <v>18</v>
      </c>
      <c r="C92" s="67">
        <v>4469.269678082811</v>
      </c>
      <c r="D92" s="68">
        <v>2550.4196874630875</v>
      </c>
      <c r="E92" s="68">
        <v>1757.5200272375434</v>
      </c>
      <c r="F92" s="68">
        <v>2466.6687331068174</v>
      </c>
      <c r="G92" s="69">
        <f t="shared" si="24"/>
        <v>11243.87812589026</v>
      </c>
    </row>
    <row r="93" spans="2:8" ht="15">
      <c r="B93" s="66" t="s">
        <v>21</v>
      </c>
      <c r="C93" s="67">
        <v>1849.4705899413661</v>
      </c>
      <c r="D93" s="68">
        <v>2150.0234169723763</v>
      </c>
      <c r="E93" s="68">
        <v>2228.7264372276045</v>
      </c>
      <c r="F93" s="68">
        <v>6627.4291698021507</v>
      </c>
      <c r="G93" s="69">
        <f t="shared" si="24"/>
        <v>12855.649613943497</v>
      </c>
    </row>
    <row r="94" spans="2:8" ht="15">
      <c r="B94" s="66" t="s">
        <v>24</v>
      </c>
      <c r="C94" s="67">
        <v>9245.0811770382898</v>
      </c>
      <c r="D94" s="68">
        <v>10497.424636699394</v>
      </c>
      <c r="E94" s="68">
        <v>11808.921671832373</v>
      </c>
      <c r="F94" s="68">
        <v>52323.672514429949</v>
      </c>
      <c r="G94" s="69">
        <f t="shared" si="24"/>
        <v>83875.100000000006</v>
      </c>
    </row>
    <row r="95" spans="2:8" ht="15">
      <c r="B95" s="62" t="s">
        <v>50</v>
      </c>
      <c r="C95" s="44">
        <v>663.06422022499021</v>
      </c>
      <c r="D95" s="65">
        <v>832.82407636396545</v>
      </c>
      <c r="E95" s="65">
        <v>544.64879512621769</v>
      </c>
      <c r="F95" s="65">
        <v>2081.5007479566912</v>
      </c>
      <c r="G95" s="46">
        <f t="shared" si="24"/>
        <v>4122.0378396718643</v>
      </c>
    </row>
    <row r="96" spans="2:8" ht="15">
      <c r="B96" s="42" t="s">
        <v>51</v>
      </c>
      <c r="C96" s="44">
        <v>104.87230445058232</v>
      </c>
      <c r="D96" s="65">
        <v>93.278254506107814</v>
      </c>
      <c r="E96" s="65">
        <v>135.50230359634386</v>
      </c>
      <c r="F96" s="65">
        <v>405.04293060736359</v>
      </c>
      <c r="G96" s="46">
        <f t="shared" si="24"/>
        <v>738.69579316039756</v>
      </c>
    </row>
    <row r="97" spans="2:7" ht="15">
      <c r="B97" s="42" t="s">
        <v>52</v>
      </c>
      <c r="C97" s="44" t="s">
        <v>86</v>
      </c>
      <c r="D97" s="65" t="s">
        <v>86</v>
      </c>
      <c r="E97" s="65" t="s">
        <v>86</v>
      </c>
      <c r="F97" s="65" t="s">
        <v>86</v>
      </c>
      <c r="G97" s="46">
        <f t="shared" si="24"/>
        <v>0</v>
      </c>
    </row>
    <row r="98" spans="2:7" ht="15">
      <c r="B98" s="66" t="s">
        <v>27</v>
      </c>
      <c r="C98" s="67">
        <v>347.24571231247364</v>
      </c>
      <c r="D98" s="68">
        <v>122.22585657829107</v>
      </c>
      <c r="E98" s="68">
        <v>92.73577485324023</v>
      </c>
      <c r="F98" s="68">
        <v>352.77510263592069</v>
      </c>
      <c r="G98" s="69">
        <f t="shared" si="24"/>
        <v>914.98244637992559</v>
      </c>
    </row>
    <row r="99" spans="2:7" ht="15">
      <c r="B99" s="66" t="s">
        <v>30</v>
      </c>
      <c r="C99" s="67">
        <v>367.38268577895138</v>
      </c>
      <c r="D99" s="68">
        <v>264.07260362965764</v>
      </c>
      <c r="E99" s="68">
        <v>251.37111781717596</v>
      </c>
      <c r="F99" s="68">
        <v>634.67995305754653</v>
      </c>
      <c r="G99" s="69">
        <f t="shared" si="24"/>
        <v>1517.5063602833316</v>
      </c>
    </row>
    <row r="100" spans="2:7" ht="15">
      <c r="B100" s="66" t="s">
        <v>33</v>
      </c>
      <c r="C100" s="67">
        <v>639.39530764063397</v>
      </c>
      <c r="D100" s="68">
        <v>516.0905182494464</v>
      </c>
      <c r="E100" s="68">
        <v>555.62364590849154</v>
      </c>
      <c r="F100" s="68">
        <v>1389.3098126539448</v>
      </c>
      <c r="G100" s="69">
        <f t="shared" si="24"/>
        <v>3100.4192844525169</v>
      </c>
    </row>
    <row r="101" spans="2:7" ht="15">
      <c r="B101" s="42" t="s">
        <v>54</v>
      </c>
      <c r="C101" s="44">
        <v>426.48878432211313</v>
      </c>
      <c r="D101" s="65">
        <v>439.72141272090465</v>
      </c>
      <c r="E101" s="65">
        <v>678.26003261770427</v>
      </c>
      <c r="F101" s="65">
        <v>2835.5297703392771</v>
      </c>
      <c r="G101" s="46">
        <f t="shared" si="24"/>
        <v>4379.9999999999991</v>
      </c>
    </row>
    <row r="102" spans="2:7" ht="15">
      <c r="B102" s="42" t="s">
        <v>55</v>
      </c>
      <c r="C102" s="44">
        <v>191.68325520678809</v>
      </c>
      <c r="D102" s="65">
        <v>475.58729009671868</v>
      </c>
      <c r="E102" s="65">
        <v>665.30001582309774</v>
      </c>
      <c r="F102" s="65">
        <v>1158.1787021104055</v>
      </c>
      <c r="G102" s="46">
        <f t="shared" si="24"/>
        <v>2490.7492632370099</v>
      </c>
    </row>
    <row r="103" spans="2:7" ht="15">
      <c r="B103" s="42" t="s">
        <v>56</v>
      </c>
      <c r="C103" s="44">
        <v>1512.5766275719564</v>
      </c>
      <c r="D103" s="65">
        <v>911.01380926049865</v>
      </c>
      <c r="E103" s="65">
        <v>779.37771019469733</v>
      </c>
      <c r="F103" s="65">
        <v>2876.5318529728465</v>
      </c>
      <c r="G103" s="46">
        <f t="shared" si="24"/>
        <v>6079.4999999999991</v>
      </c>
    </row>
    <row r="104" spans="2:7" ht="15">
      <c r="B104" s="62" t="s">
        <v>57</v>
      </c>
      <c r="C104" s="44">
        <v>423.52773070757956</v>
      </c>
      <c r="D104" s="65">
        <v>321.6423219601557</v>
      </c>
      <c r="E104" s="65">
        <v>169.6187039157316</v>
      </c>
      <c r="F104" s="65">
        <v>218.51124341653306</v>
      </c>
      <c r="G104" s="46">
        <f t="shared" si="24"/>
        <v>1133.3</v>
      </c>
    </row>
    <row r="105" spans="2:7" ht="15">
      <c r="B105" s="45" t="s">
        <v>45</v>
      </c>
      <c r="C105" s="46">
        <f>SUM(C87:C104)</f>
        <v>66127.301359746838</v>
      </c>
      <c r="D105" s="46">
        <f t="shared" ref="D105" si="25">SUM(D87:D104)</f>
        <v>49433.755763866851</v>
      </c>
      <c r="E105" s="46">
        <f t="shared" ref="E105" si="26">SUM(E87:E104)</f>
        <v>53630.810329184256</v>
      </c>
      <c r="F105" s="46">
        <f>SUM(F87:F104)</f>
        <v>197338.0689736346</v>
      </c>
      <c r="G105" s="46">
        <f>SUM(G87:G104)</f>
        <v>366529.93642643257</v>
      </c>
    </row>
    <row r="107" spans="2:7" ht="15">
      <c r="B107" s="72" t="s">
        <v>90</v>
      </c>
    </row>
    <row r="108" spans="2:7" ht="15">
      <c r="B108" s="61" t="s">
        <v>0</v>
      </c>
      <c r="C108" s="63" t="s">
        <v>85</v>
      </c>
      <c r="D108" s="64" t="s">
        <v>79</v>
      </c>
      <c r="E108" s="63" t="s">
        <v>80</v>
      </c>
      <c r="F108" s="64" t="s">
        <v>81</v>
      </c>
      <c r="G108" s="46" t="s">
        <v>45</v>
      </c>
    </row>
    <row r="109" spans="2:7" ht="15">
      <c r="B109" s="66" t="s">
        <v>44</v>
      </c>
      <c r="C109" s="67">
        <v>32818.193018480495</v>
      </c>
      <c r="D109" s="68">
        <v>6765.5967145790564</v>
      </c>
      <c r="E109" s="68">
        <v>4443.0784394250522</v>
      </c>
      <c r="F109" s="68">
        <v>5149.931827515401</v>
      </c>
      <c r="G109" s="69">
        <f>SUM(C109:F109)</f>
        <v>49176.800000000003</v>
      </c>
    </row>
    <row r="110" spans="2:7" ht="15">
      <c r="B110" s="42" t="s">
        <v>47</v>
      </c>
      <c r="C110" s="44">
        <v>9622.9379310344812</v>
      </c>
      <c r="D110" s="65">
        <v>754.74022988505737</v>
      </c>
      <c r="E110" s="65">
        <v>1132.110344827586</v>
      </c>
      <c r="F110" s="65">
        <v>4905.8114942528737</v>
      </c>
      <c r="G110" s="46">
        <f t="shared" ref="G110:G126" si="27">SUM(C110:F110)</f>
        <v>16415.599999999999</v>
      </c>
    </row>
    <row r="111" spans="2:7" ht="15">
      <c r="B111" s="66" t="s">
        <v>15</v>
      </c>
      <c r="C111" s="67">
        <v>11965.936445664967</v>
      </c>
      <c r="D111" s="68">
        <v>12946.278226755592</v>
      </c>
      <c r="E111" s="68">
        <v>17646.152059631229</v>
      </c>
      <c r="F111" s="68">
        <v>30938.433267948214</v>
      </c>
      <c r="G111" s="69">
        <f t="shared" si="27"/>
        <v>73496.800000000003</v>
      </c>
    </row>
    <row r="112" spans="2:7" ht="15">
      <c r="B112" s="42" t="s">
        <v>48</v>
      </c>
      <c r="C112" s="44">
        <v>14204.455696202531</v>
      </c>
      <c r="D112" s="65">
        <v>3107.2246835443038</v>
      </c>
      <c r="E112" s="65">
        <v>3107.2246835443038</v>
      </c>
      <c r="F112" s="65">
        <v>49715.594936708861</v>
      </c>
      <c r="G112" s="46">
        <f t="shared" si="27"/>
        <v>70134.5</v>
      </c>
    </row>
    <row r="113" spans="2:7" ht="15">
      <c r="B113" s="42" t="s">
        <v>49</v>
      </c>
      <c r="C113" s="44">
        <v>3127.1640718562871</v>
      </c>
      <c r="D113" s="65">
        <v>4318.4646706586827</v>
      </c>
      <c r="E113" s="65">
        <v>4020.6395209580833</v>
      </c>
      <c r="F113" s="65">
        <v>13402.131736526946</v>
      </c>
      <c r="G113" s="46">
        <f t="shared" si="27"/>
        <v>24868.399999999998</v>
      </c>
    </row>
    <row r="114" spans="2:7" ht="15">
      <c r="B114" s="66" t="s">
        <v>18</v>
      </c>
      <c r="C114" s="67">
        <v>6943.9144893111643</v>
      </c>
      <c r="D114" s="68">
        <v>1746.6615676959623</v>
      </c>
      <c r="E114" s="68">
        <v>1004.1968646080761</v>
      </c>
      <c r="F114" s="68">
        <v>1549.0270783847982</v>
      </c>
      <c r="G114" s="69">
        <f t="shared" si="27"/>
        <v>11243.800000000003</v>
      </c>
    </row>
    <row r="115" spans="2:7" ht="15">
      <c r="B115" s="66" t="s">
        <v>21</v>
      </c>
      <c r="C115" s="67">
        <v>2987.0979373104142</v>
      </c>
      <c r="D115" s="68">
        <v>1817.2162386248735</v>
      </c>
      <c r="E115" s="68">
        <v>1268.6717087967643</v>
      </c>
      <c r="F115" s="68">
        <v>6782.7141152679469</v>
      </c>
      <c r="G115" s="69">
        <f t="shared" si="27"/>
        <v>12855.699999999999</v>
      </c>
    </row>
    <row r="116" spans="2:7" ht="15">
      <c r="B116" s="66" t="s">
        <v>24</v>
      </c>
      <c r="C116" s="67">
        <v>23895.888261421318</v>
      </c>
      <c r="D116" s="68">
        <v>8621.6790609137061</v>
      </c>
      <c r="E116" s="68">
        <v>8089.4766497461933</v>
      </c>
      <c r="F116" s="68">
        <v>43268.056027918778</v>
      </c>
      <c r="G116" s="69">
        <f t="shared" si="27"/>
        <v>83875.099999999991</v>
      </c>
    </row>
    <row r="117" spans="2:7" ht="15">
      <c r="B117" s="62" t="s">
        <v>50</v>
      </c>
      <c r="C117" s="44">
        <v>986.3535164377862</v>
      </c>
      <c r="D117" s="65">
        <v>1065.2617977528091</v>
      </c>
      <c r="E117" s="65">
        <v>466.58809821057019</v>
      </c>
      <c r="F117" s="65">
        <v>1603.8965875988351</v>
      </c>
      <c r="G117" s="46">
        <f t="shared" si="27"/>
        <v>4122.1000000000004</v>
      </c>
    </row>
    <row r="118" spans="2:7" ht="15">
      <c r="B118" s="42" t="s">
        <v>51</v>
      </c>
      <c r="C118" s="44">
        <v>243.34247237569062</v>
      </c>
      <c r="D118" s="65">
        <v>110.19281767955802</v>
      </c>
      <c r="E118" s="65">
        <v>109.68266574585635</v>
      </c>
      <c r="F118" s="65">
        <v>275.48204419889504</v>
      </c>
      <c r="G118" s="46">
        <f t="shared" si="27"/>
        <v>738.7</v>
      </c>
    </row>
    <row r="119" spans="2:7" ht="15">
      <c r="B119" s="42" t="s">
        <v>52</v>
      </c>
      <c r="C119" s="44">
        <v>33.532962962962962</v>
      </c>
      <c r="D119" s="65">
        <v>15.180462962962961</v>
      </c>
      <c r="E119" s="65">
        <v>24.01685185185185</v>
      </c>
      <c r="F119" s="65">
        <v>171.9697222222222</v>
      </c>
      <c r="G119" s="46">
        <f t="shared" si="27"/>
        <v>244.7</v>
      </c>
    </row>
    <row r="120" spans="2:7" ht="15">
      <c r="B120" s="66" t="s">
        <v>27</v>
      </c>
      <c r="C120" s="67">
        <v>448.26605504587161</v>
      </c>
      <c r="D120" s="68">
        <v>151.10091743119267</v>
      </c>
      <c r="E120" s="68">
        <v>80.587155963302763</v>
      </c>
      <c r="F120" s="68">
        <v>235.04587155963304</v>
      </c>
      <c r="G120" s="69">
        <f t="shared" si="27"/>
        <v>915.00000000000011</v>
      </c>
    </row>
    <row r="121" spans="2:7" ht="15">
      <c r="B121" s="66" t="s">
        <v>30</v>
      </c>
      <c r="C121" s="67">
        <v>638.33119030124919</v>
      </c>
      <c r="D121" s="68">
        <v>250.31502571638507</v>
      </c>
      <c r="E121" s="68">
        <v>211.84790595150631</v>
      </c>
      <c r="F121" s="68">
        <v>417.00587803085972</v>
      </c>
      <c r="G121" s="69">
        <f t="shared" si="27"/>
        <v>1517.5000000000005</v>
      </c>
    </row>
    <row r="122" spans="2:7" ht="15">
      <c r="B122" s="66" t="s">
        <v>33</v>
      </c>
      <c r="C122" s="67">
        <v>748.90893275342921</v>
      </c>
      <c r="D122" s="68">
        <v>350.59725660756106</v>
      </c>
      <c r="E122" s="68">
        <v>431.50431582469048</v>
      </c>
      <c r="F122" s="68">
        <v>1569.3894948143193</v>
      </c>
      <c r="G122" s="69">
        <f t="shared" si="27"/>
        <v>3100.4</v>
      </c>
    </row>
    <row r="123" spans="2:7" ht="15">
      <c r="B123" s="42" t="s">
        <v>54</v>
      </c>
      <c r="C123" s="44">
        <v>2691.9524617996599</v>
      </c>
      <c r="D123" s="65">
        <v>602.34295415959241</v>
      </c>
      <c r="E123" s="65">
        <v>490.79796264855679</v>
      </c>
      <c r="F123" s="65">
        <v>594.90662139219</v>
      </c>
      <c r="G123" s="46">
        <f t="shared" si="27"/>
        <v>4379.9999999999991</v>
      </c>
    </row>
    <row r="124" spans="2:7" ht="15">
      <c r="B124" s="42" t="s">
        <v>55</v>
      </c>
      <c r="C124" s="44">
        <v>615.13987898789878</v>
      </c>
      <c r="D124" s="65">
        <v>609.65979097909792</v>
      </c>
      <c r="E124" s="65">
        <v>486.35781078107811</v>
      </c>
      <c r="F124" s="65">
        <v>779.54251925192511</v>
      </c>
      <c r="G124" s="46">
        <f t="shared" si="27"/>
        <v>2490.6999999999998</v>
      </c>
    </row>
    <row r="125" spans="2:7" ht="15">
      <c r="B125" s="42" t="s">
        <v>56</v>
      </c>
      <c r="C125" s="44">
        <v>2892.1893203883492</v>
      </c>
      <c r="D125" s="65">
        <v>733.58737864077659</v>
      </c>
      <c r="E125" s="65">
        <v>666.13106796116494</v>
      </c>
      <c r="F125" s="65">
        <v>1787.5922330097083</v>
      </c>
      <c r="G125" s="46">
        <f t="shared" si="27"/>
        <v>6079.4999999999991</v>
      </c>
    </row>
    <row r="126" spans="2:7" ht="15">
      <c r="B126" s="62" t="s">
        <v>57</v>
      </c>
      <c r="C126" s="44">
        <v>858.56060606060601</v>
      </c>
      <c r="D126" s="65">
        <v>145.54646464646464</v>
      </c>
      <c r="E126" s="65">
        <v>52.331313131313131</v>
      </c>
      <c r="F126" s="65">
        <v>76.861616161616155</v>
      </c>
      <c r="G126" s="46">
        <f t="shared" si="27"/>
        <v>1133.3</v>
      </c>
    </row>
    <row r="127" spans="2:7" ht="15">
      <c r="B127" s="45" t="s">
        <v>45</v>
      </c>
      <c r="C127" s="46">
        <f>SUM(C109:C126)</f>
        <v>115722.16524839516</v>
      </c>
      <c r="D127" s="46">
        <f t="shared" ref="D127" si="28">SUM(D109:D126)</f>
        <v>44111.646259233625</v>
      </c>
      <c r="E127" s="46">
        <f t="shared" ref="E127" si="29">SUM(E109:E126)</f>
        <v>43731.395419607179</v>
      </c>
      <c r="F127" s="46">
        <f>SUM(F109:F126)</f>
        <v>163223.39307276404</v>
      </c>
      <c r="G127" s="46">
        <f>SUM(G109:G126)</f>
        <v>366788.60000000003</v>
      </c>
    </row>
    <row r="129" spans="2:6" ht="15">
      <c r="B129" s="72" t="s">
        <v>91</v>
      </c>
      <c r="E129" s="72" t="s">
        <v>92</v>
      </c>
    </row>
    <row r="130" spans="2:6" ht="15">
      <c r="B130" s="61" t="s">
        <v>0</v>
      </c>
      <c r="C130" s="46" t="s">
        <v>93</v>
      </c>
      <c r="E130" s="61" t="s">
        <v>0</v>
      </c>
      <c r="F130" s="46" t="s">
        <v>93</v>
      </c>
    </row>
    <row r="131" spans="2:6">
      <c r="B131" s="66" t="s">
        <v>44</v>
      </c>
      <c r="C131" s="73">
        <v>15.296049766718507</v>
      </c>
      <c r="E131" s="66" t="s">
        <v>44</v>
      </c>
      <c r="F131" s="73">
        <v>0.10097905544147845</v>
      </c>
    </row>
    <row r="132" spans="2:6">
      <c r="B132" s="42" t="s">
        <v>47</v>
      </c>
      <c r="C132" s="74">
        <v>0.67117507563987233</v>
      </c>
      <c r="E132" s="42" t="s">
        <v>47</v>
      </c>
      <c r="F132" s="74">
        <v>0.18868505747126435</v>
      </c>
    </row>
    <row r="133" spans="2:6">
      <c r="B133" s="66" t="s">
        <v>15</v>
      </c>
      <c r="C133" s="73">
        <v>0.36693909544326669</v>
      </c>
      <c r="E133" s="66" t="s">
        <v>15</v>
      </c>
      <c r="F133" s="73">
        <v>2.8833581796783053E-2</v>
      </c>
    </row>
    <row r="134" spans="2:6">
      <c r="B134" s="42" t="s">
        <v>48</v>
      </c>
      <c r="C134" s="74">
        <v>1.3137491804814085</v>
      </c>
      <c r="E134" s="42" t="s">
        <v>48</v>
      </c>
      <c r="F134" s="74">
        <v>0.44388924050632911</v>
      </c>
    </row>
    <row r="135" spans="2:6">
      <c r="B135" s="42" t="s">
        <v>49</v>
      </c>
      <c r="C135" s="74">
        <v>0.96198986499555139</v>
      </c>
      <c r="E135" s="42" t="s">
        <v>49</v>
      </c>
      <c r="F135" s="74">
        <v>0.14891257485029941</v>
      </c>
    </row>
    <row r="136" spans="2:6">
      <c r="B136" s="66" t="s">
        <v>18</v>
      </c>
      <c r="C136" s="73">
        <v>7.8125890257714423E-2</v>
      </c>
      <c r="E136" s="66" t="s">
        <v>18</v>
      </c>
      <c r="F136" s="73">
        <v>5.3414726840855112E-3</v>
      </c>
    </row>
    <row r="137" spans="2:6">
      <c r="B137" s="66" t="s">
        <v>21</v>
      </c>
      <c r="C137" s="73">
        <v>5.0386056501426635E-2</v>
      </c>
      <c r="E137" s="66" t="s">
        <v>21</v>
      </c>
      <c r="F137" s="73">
        <v>2.599737108190091E-3</v>
      </c>
    </row>
    <row r="138" spans="2:6">
      <c r="B138" s="66" t="s">
        <v>24</v>
      </c>
      <c r="C138" s="73">
        <v>0.77833651936675285</v>
      </c>
      <c r="E138" s="66" t="s">
        <v>24</v>
      </c>
      <c r="F138" s="73">
        <v>5.322024111675127E-2</v>
      </c>
    </row>
    <row r="139" spans="2:6">
      <c r="B139" s="62" t="s">
        <v>50</v>
      </c>
      <c r="C139" s="74">
        <v>6.2160328135838584E-2</v>
      </c>
      <c r="E139" s="62" t="s">
        <v>50</v>
      </c>
      <c r="F139" s="74">
        <v>1.7153974198918021E-3</v>
      </c>
    </row>
    <row r="140" spans="2:6">
      <c r="B140" s="42" t="s">
        <v>51</v>
      </c>
      <c r="C140" s="74">
        <v>4.2068396024943768E-3</v>
      </c>
      <c r="E140" s="42" t="s">
        <v>51</v>
      </c>
      <c r="F140" s="74">
        <v>5.1015193370165747E-4</v>
      </c>
    </row>
    <row r="141" spans="2:6">
      <c r="B141" s="42" t="s">
        <v>52</v>
      </c>
      <c r="C141" s="74" t="s">
        <v>86</v>
      </c>
      <c r="E141" s="42" t="s">
        <v>52</v>
      </c>
      <c r="F141" s="74">
        <v>2.2657407407407408E-4</v>
      </c>
    </row>
    <row r="142" spans="2:6">
      <c r="B142" s="66" t="s">
        <v>27</v>
      </c>
      <c r="C142" s="73">
        <v>1.7553620074435023E-2</v>
      </c>
      <c r="E142" s="66" t="s">
        <v>27</v>
      </c>
      <c r="F142" s="73">
        <v>1.6788990825688074E-3</v>
      </c>
    </row>
    <row r="143" spans="2:6">
      <c r="B143" s="66" t="s">
        <v>30</v>
      </c>
      <c r="C143" s="73">
        <v>6.3602833312376887E-3</v>
      </c>
      <c r="E143" s="66" t="s">
        <v>30</v>
      </c>
      <c r="F143" s="73">
        <v>5.5749448934606916E-4</v>
      </c>
    </row>
    <row r="144" spans="2:6">
      <c r="B144" s="66" t="s">
        <v>33</v>
      </c>
      <c r="C144" s="73">
        <v>1.9284452516607372E-2</v>
      </c>
      <c r="E144" s="66" t="s">
        <v>33</v>
      </c>
      <c r="F144" s="73">
        <v>1.0372699899631984E-3</v>
      </c>
    </row>
    <row r="145" spans="2:6">
      <c r="B145" s="42" t="s">
        <v>54</v>
      </c>
      <c r="C145" s="74">
        <v>0.11710290618399592</v>
      </c>
      <c r="E145" s="42" t="s">
        <v>54</v>
      </c>
      <c r="F145" s="74">
        <v>7.4363327674023755E-3</v>
      </c>
    </row>
    <row r="146" spans="2:6">
      <c r="B146" s="42" t="s">
        <v>55</v>
      </c>
      <c r="C146" s="74">
        <v>4.9263237010225669E-2</v>
      </c>
      <c r="E146" s="42" t="s">
        <v>55</v>
      </c>
      <c r="F146" s="74">
        <v>1.3700220022002201E-3</v>
      </c>
    </row>
    <row r="147" spans="2:6">
      <c r="B147" s="42" t="s">
        <v>56</v>
      </c>
      <c r="C147" s="74">
        <v>0.17693024067984048</v>
      </c>
      <c r="E147" s="42" t="s">
        <v>56</v>
      </c>
      <c r="F147" s="74">
        <v>8.4320388349514563E-3</v>
      </c>
    </row>
    <row r="148" spans="2:6">
      <c r="B148" s="62" t="s">
        <v>57</v>
      </c>
      <c r="C148" s="74">
        <v>5.1902908174948477E-2</v>
      </c>
      <c r="E148" s="62" t="s">
        <v>57</v>
      </c>
      <c r="F148" s="74">
        <v>1.6353535353535354E-3</v>
      </c>
    </row>
    <row r="149" spans="2:6" ht="15">
      <c r="B149" s="45" t="s">
        <v>45</v>
      </c>
      <c r="C149" s="83">
        <f>SUM(C131:C148)</f>
        <v>20.021516265114126</v>
      </c>
      <c r="E149" s="45" t="s">
        <v>45</v>
      </c>
      <c r="F149" s="83">
        <f>SUM(F131:F148)</f>
        <v>0.99706049510463446</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098A-F79A-4B9D-B55A-1BAFCDA8E620}">
  <dimension ref="A1:AE863"/>
  <sheetViews>
    <sheetView tabSelected="1" topLeftCell="H1" zoomScaleNormal="100" workbookViewId="0">
      <selection activeCell="U3" sqref="U3"/>
    </sheetView>
  </sheetViews>
  <sheetFormatPr defaultColWidth="8.77734375" defaultRowHeight="20.25"/>
  <cols>
    <col min="1" max="1" width="8.109375" style="84" customWidth="1"/>
    <col min="2" max="2" width="37.21875" style="84" customWidth="1"/>
    <col min="3" max="5" width="23.5546875" style="84" hidden="1" customWidth="1"/>
    <col min="6" max="7" width="23.5546875" style="84" customWidth="1"/>
    <col min="8" max="8" width="34.33203125" style="84" customWidth="1"/>
    <col min="9" max="9" width="11.21875" style="84" customWidth="1"/>
    <col min="10" max="11" width="12.44140625" style="84" customWidth="1"/>
    <col min="12" max="14" width="23.5546875" style="84" customWidth="1"/>
    <col min="15" max="15" width="45.109375" style="77" customWidth="1"/>
    <col min="16" max="16" width="47.88671875" style="108" customWidth="1"/>
    <col min="17" max="17" width="43.6640625" style="77" customWidth="1"/>
    <col min="18" max="18" width="25.21875" style="108" bestFit="1" customWidth="1"/>
    <col min="19" max="19" width="43.77734375" style="77" customWidth="1"/>
    <col min="20" max="20" width="20.5546875" style="108" customWidth="1"/>
    <col min="21" max="22" width="24.77734375" style="85" customWidth="1"/>
    <col min="23" max="16384" width="8.77734375" style="76"/>
  </cols>
  <sheetData>
    <row r="1" spans="1:31" ht="46.35" customHeight="1">
      <c r="A1" s="79" t="s">
        <v>94</v>
      </c>
      <c r="B1" s="80" t="s">
        <v>95</v>
      </c>
      <c r="C1" s="80" t="s">
        <v>96</v>
      </c>
      <c r="D1" s="80" t="s">
        <v>97</v>
      </c>
      <c r="E1" s="80" t="s">
        <v>98</v>
      </c>
      <c r="F1" s="80" t="s">
        <v>99</v>
      </c>
      <c r="G1" s="75" t="s">
        <v>100</v>
      </c>
      <c r="H1" s="75" t="s">
        <v>101</v>
      </c>
      <c r="I1" s="75" t="s">
        <v>102</v>
      </c>
      <c r="J1" s="75" t="s">
        <v>103</v>
      </c>
      <c r="K1" s="75" t="s">
        <v>104</v>
      </c>
      <c r="L1" s="75" t="s">
        <v>105</v>
      </c>
      <c r="M1" s="75" t="s">
        <v>106</v>
      </c>
      <c r="N1" s="75" t="s">
        <v>107</v>
      </c>
      <c r="O1" s="92" t="s">
        <v>108</v>
      </c>
      <c r="P1" s="92" t="s">
        <v>109</v>
      </c>
      <c r="Q1" s="93" t="s">
        <v>110</v>
      </c>
      <c r="R1" s="93" t="s">
        <v>111</v>
      </c>
      <c r="S1" s="97" t="s">
        <v>112</v>
      </c>
      <c r="T1" s="94" t="s">
        <v>113</v>
      </c>
      <c r="U1" s="95" t="s">
        <v>114</v>
      </c>
      <c r="V1" s="96" t="s">
        <v>115</v>
      </c>
    </row>
    <row r="2" spans="1:31" ht="40.700000000000003" customHeight="1">
      <c r="A2" s="86" t="s">
        <v>116</v>
      </c>
      <c r="B2" s="86" t="s">
        <v>117</v>
      </c>
      <c r="C2" s="86" t="s">
        <v>118</v>
      </c>
      <c r="D2" s="86" t="s">
        <v>119</v>
      </c>
      <c r="E2" s="86" t="s">
        <v>119</v>
      </c>
      <c r="F2" s="86" t="s">
        <v>21</v>
      </c>
      <c r="G2" s="88" t="s">
        <v>120</v>
      </c>
      <c r="H2" s="88" t="s">
        <v>121</v>
      </c>
      <c r="I2" s="89">
        <v>45138</v>
      </c>
      <c r="J2" s="90">
        <v>28.460806000000002</v>
      </c>
      <c r="K2" s="90">
        <v>172</v>
      </c>
      <c r="L2" s="88" t="s">
        <v>122</v>
      </c>
      <c r="M2" s="88" t="s">
        <v>123</v>
      </c>
      <c r="N2" s="91"/>
      <c r="O2" s="98">
        <v>2.599737108E-3</v>
      </c>
      <c r="P2" s="99">
        <f>Table1[[#This Row],[Equation_1_GHG_Intensity]]*Table1[[#This Row],[Number of employees
Last avail. yr]]</f>
        <v>0.447154782576</v>
      </c>
      <c r="Q2" s="100">
        <v>5.0386056999999998E-2</v>
      </c>
      <c r="R2" s="101">
        <f>Table1[[#This Row],[Equation_2_GHG_intensity]]*Table1[[#This Row],[Operating revenue (Turnover)
m GBP Last avail. yr]]</f>
        <v>1.4340277933819421</v>
      </c>
      <c r="S2" s="102">
        <v>0.08</v>
      </c>
      <c r="T2" s="103">
        <v>2.27686448</v>
      </c>
      <c r="U2" s="78">
        <f t="shared" ref="U2:U65" si="0">(P2*0.333)+(R2*0.333)+(T2*0.333)/1</f>
        <v>1.3846296696339948</v>
      </c>
      <c r="V2" s="78">
        <f>Table1[[#This Row],[R4NZ estimate
(thousand tonnes CO2e)]]*1000</f>
        <v>1384.6296696339948</v>
      </c>
      <c r="AB2" s="77" t="s">
        <v>78</v>
      </c>
      <c r="AC2" s="77" t="s">
        <v>79</v>
      </c>
      <c r="AD2" s="77" t="s">
        <v>80</v>
      </c>
      <c r="AE2" s="77"/>
    </row>
    <row r="3" spans="1:31" ht="40.700000000000003" customHeight="1">
      <c r="A3" s="86" t="s">
        <v>124</v>
      </c>
      <c r="B3" s="86" t="s">
        <v>125</v>
      </c>
      <c r="C3" s="86" t="s">
        <v>126</v>
      </c>
      <c r="D3" s="86" t="s">
        <v>127</v>
      </c>
      <c r="E3" s="86" t="s">
        <v>127</v>
      </c>
      <c r="F3" s="86" t="s">
        <v>21</v>
      </c>
      <c r="G3" s="88" t="s">
        <v>128</v>
      </c>
      <c r="H3" s="88" t="s">
        <v>129</v>
      </c>
      <c r="I3" s="89">
        <v>45291</v>
      </c>
      <c r="J3" s="90">
        <v>35.794783000000002</v>
      </c>
      <c r="K3" s="90">
        <v>123</v>
      </c>
      <c r="L3" s="88" t="s">
        <v>130</v>
      </c>
      <c r="M3" s="88" t="s">
        <v>131</v>
      </c>
      <c r="N3" s="88" t="s">
        <v>131</v>
      </c>
      <c r="O3" s="98">
        <v>2.599737108E-3</v>
      </c>
      <c r="P3" s="99">
        <f>Table1[[#This Row],[Equation_1_GHG_Intensity]]*Table1[[#This Row],[Number of employees
Last avail. yr]]</f>
        <v>0.319767664284</v>
      </c>
      <c r="Q3" s="100">
        <v>5.0386056999999998E-2</v>
      </c>
      <c r="R3" s="101">
        <f>Table1[[#This Row],[Equation_2_GHG_intensity]]*Table1[[#This Row],[Operating revenue (Turnover)
m GBP Last avail. yr]]</f>
        <v>1.8035579765406311</v>
      </c>
      <c r="S3" s="102">
        <v>7.0000000000000007E-2</v>
      </c>
      <c r="T3" s="103">
        <v>2.5056348100000005</v>
      </c>
      <c r="U3" s="78">
        <f t="shared" si="0"/>
        <v>1.5414438301246025</v>
      </c>
      <c r="V3" s="78">
        <f>Table1[[#This Row],[R4NZ estimate
(thousand tonnes CO2e)]]*1000</f>
        <v>1541.4438301246025</v>
      </c>
      <c r="AB3" s="77">
        <v>649</v>
      </c>
      <c r="AC3" s="77">
        <v>97</v>
      </c>
      <c r="AD3" s="77">
        <v>115</v>
      </c>
      <c r="AE3" s="77">
        <f>SUM(AB3:AD3)</f>
        <v>861</v>
      </c>
    </row>
    <row r="4" spans="1:31" ht="40.700000000000003" customHeight="1">
      <c r="A4" s="86" t="s">
        <v>132</v>
      </c>
      <c r="B4" s="86" t="s">
        <v>133</v>
      </c>
      <c r="C4" s="86" t="s">
        <v>134</v>
      </c>
      <c r="D4" s="86" t="s">
        <v>135</v>
      </c>
      <c r="E4" s="86" t="s">
        <v>135</v>
      </c>
      <c r="F4" s="86" t="s">
        <v>15</v>
      </c>
      <c r="G4" s="88" t="s">
        <v>136</v>
      </c>
      <c r="H4" s="88" t="s">
        <v>137</v>
      </c>
      <c r="I4" s="89">
        <v>45473</v>
      </c>
      <c r="J4" s="90">
        <v>35.538443999999998</v>
      </c>
      <c r="K4" s="90">
        <v>186</v>
      </c>
      <c r="L4" s="88" t="s">
        <v>138</v>
      </c>
      <c r="M4" s="88" t="s">
        <v>139</v>
      </c>
      <c r="N4" s="88" t="s">
        <v>139</v>
      </c>
      <c r="O4" s="98">
        <v>2.8833581800000001E-2</v>
      </c>
      <c r="P4" s="99">
        <f>Table1[[#This Row],[Equation_1_GHG_Intensity]]*Table1[[#This Row],[Number of employees
Last avail. yr]]</f>
        <v>5.3630462147999998</v>
      </c>
      <c r="Q4" s="100">
        <v>0.36693909499999999</v>
      </c>
      <c r="R4" s="101">
        <f>Table1[[#This Row],[Equation_2_GHG_intensity]]*Table1[[#This Row],[Operating revenue (Turnover)
m GBP Last avail. yr]]</f>
        <v>13.04044447906818</v>
      </c>
      <c r="S4" s="102">
        <v>0.15</v>
      </c>
      <c r="T4" s="103">
        <v>5.3307665999999996</v>
      </c>
      <c r="U4" s="78">
        <f t="shared" si="0"/>
        <v>7.9035076788581051</v>
      </c>
      <c r="V4" s="78">
        <f>Table1[[#This Row],[R4NZ estimate
(thousand tonnes CO2e)]]*1000</f>
        <v>7903.5076788581055</v>
      </c>
      <c r="AB4" s="82">
        <f>AB3/$AE$3</f>
        <v>0.75377468060394892</v>
      </c>
      <c r="AC4" s="82">
        <f>AC3/$AE$3</f>
        <v>0.11265969802555169</v>
      </c>
      <c r="AD4" s="82">
        <f>AD3/$AE$3</f>
        <v>0.13356562137049943</v>
      </c>
      <c r="AE4" s="82">
        <f>AE3/$AE$3</f>
        <v>1</v>
      </c>
    </row>
    <row r="5" spans="1:31" ht="134.44999999999999" customHeight="1">
      <c r="A5" s="86" t="s">
        <v>140</v>
      </c>
      <c r="B5" s="86" t="s">
        <v>141</v>
      </c>
      <c r="C5" s="86" t="s">
        <v>142</v>
      </c>
      <c r="D5" s="86" t="s">
        <v>143</v>
      </c>
      <c r="E5" s="86" t="s">
        <v>143</v>
      </c>
      <c r="F5" s="86" t="s">
        <v>15</v>
      </c>
      <c r="G5" s="88" t="s">
        <v>144</v>
      </c>
      <c r="H5" s="88" t="s">
        <v>145</v>
      </c>
      <c r="I5" s="89">
        <v>45291</v>
      </c>
      <c r="J5" s="90">
        <v>34.820999999999998</v>
      </c>
      <c r="K5" s="90">
        <v>33</v>
      </c>
      <c r="L5" s="88" t="s">
        <v>146</v>
      </c>
      <c r="M5" s="88" t="s">
        <v>147</v>
      </c>
      <c r="N5" s="88" t="s">
        <v>147</v>
      </c>
      <c r="O5" s="98">
        <v>2.8833581800000001E-2</v>
      </c>
      <c r="P5" s="99">
        <f>Table1[[#This Row],[Equation_1_GHG_Intensity]]*Table1[[#This Row],[Number of employees
Last avail. yr]]</f>
        <v>0.95150819939999998</v>
      </c>
      <c r="Q5" s="100">
        <v>0.36693909499999999</v>
      </c>
      <c r="R5" s="101">
        <f>Table1[[#This Row],[Equation_2_GHG_intensity]]*Table1[[#This Row],[Operating revenue (Turnover)
m GBP Last avail. yr]]</f>
        <v>12.777186226994999</v>
      </c>
      <c r="S5" s="102">
        <v>0.1</v>
      </c>
      <c r="T5" s="103">
        <v>3.4821</v>
      </c>
      <c r="U5" s="78">
        <f t="shared" si="0"/>
        <v>5.7311945439895347</v>
      </c>
      <c r="V5" s="78">
        <f>Table1[[#This Row],[R4NZ estimate
(thousand tonnes CO2e)]]*1000</f>
        <v>5731.1945439895344</v>
      </c>
    </row>
    <row r="6" spans="1:31" ht="108" customHeight="1">
      <c r="A6" s="86" t="s">
        <v>148</v>
      </c>
      <c r="B6" s="86" t="s">
        <v>149</v>
      </c>
      <c r="C6" s="86" t="s">
        <v>150</v>
      </c>
      <c r="D6" s="86" t="s">
        <v>151</v>
      </c>
      <c r="E6" s="86" t="s">
        <v>151</v>
      </c>
      <c r="F6" s="86" t="s">
        <v>21</v>
      </c>
      <c r="G6" s="88" t="s">
        <v>152</v>
      </c>
      <c r="H6" s="88" t="s">
        <v>153</v>
      </c>
      <c r="I6" s="89">
        <v>45291</v>
      </c>
      <c r="J6" s="90">
        <v>34.760615000000001</v>
      </c>
      <c r="K6" s="90">
        <v>130</v>
      </c>
      <c r="L6" s="88" t="s">
        <v>154</v>
      </c>
      <c r="M6" s="88" t="s">
        <v>155</v>
      </c>
      <c r="N6" s="88" t="s">
        <v>155</v>
      </c>
      <c r="O6" s="98">
        <v>2.599737108E-3</v>
      </c>
      <c r="P6" s="99">
        <f>Table1[[#This Row],[Equation_1_GHG_Intensity]]*Table1[[#This Row],[Number of employees
Last avail. yr]]</f>
        <v>0.33796582403999997</v>
      </c>
      <c r="Q6" s="100">
        <v>5.0386056999999998E-2</v>
      </c>
      <c r="R6" s="101">
        <f>Table1[[#This Row],[Equation_2_GHG_intensity]]*Table1[[#This Row],[Operating revenue (Turnover)
m GBP Last avail. yr]]</f>
        <v>1.7514503287450549</v>
      </c>
      <c r="S6" s="102">
        <v>7.0000000000000007E-2</v>
      </c>
      <c r="T6" s="103">
        <v>2.4332430500000002</v>
      </c>
      <c r="U6" s="78">
        <f t="shared" si="0"/>
        <v>1.5060455145274232</v>
      </c>
      <c r="V6" s="78">
        <f>Table1[[#This Row],[R4NZ estimate
(thousand tonnes CO2e)]]*1000</f>
        <v>1506.0455145274232</v>
      </c>
    </row>
    <row r="7" spans="1:31" ht="54" customHeight="1">
      <c r="A7" s="86" t="s">
        <v>156</v>
      </c>
      <c r="B7" s="86" t="s">
        <v>157</v>
      </c>
      <c r="C7" s="86" t="s">
        <v>158</v>
      </c>
      <c r="D7" s="86" t="s">
        <v>159</v>
      </c>
      <c r="E7" s="86" t="s">
        <v>159</v>
      </c>
      <c r="F7" s="86" t="s">
        <v>44</v>
      </c>
      <c r="G7" s="88" t="s">
        <v>160</v>
      </c>
      <c r="H7" s="88" t="s">
        <v>161</v>
      </c>
      <c r="I7" s="89">
        <v>45382</v>
      </c>
      <c r="J7" s="90">
        <v>34.511000000000003</v>
      </c>
      <c r="K7" s="91">
        <v>0</v>
      </c>
      <c r="L7" s="88" t="s">
        <v>162</v>
      </c>
      <c r="M7" s="88" t="s">
        <v>163</v>
      </c>
      <c r="N7" s="88" t="s">
        <v>163</v>
      </c>
      <c r="O7" s="98">
        <v>0.10097905539999999</v>
      </c>
      <c r="P7" s="99">
        <f>Table1[[#This Row],[Equation_1_GHG_Intensity]]*Table1[[#This Row],[Number of employees
Last avail. yr]]</f>
        <v>0</v>
      </c>
      <c r="Q7" s="100">
        <v>15.29604977</v>
      </c>
      <c r="R7" s="101">
        <f>Table1[[#This Row],[Equation_2_GHG_intensity]]*Table1[[#This Row],[Operating revenue (Turnover)
m GBP Last avail. yr]]</f>
        <v>527.88197361247001</v>
      </c>
      <c r="S7" s="102">
        <v>4.66</v>
      </c>
      <c r="T7" s="103">
        <v>160.82126000000002</v>
      </c>
      <c r="U7" s="78">
        <f t="shared" si="0"/>
        <v>229.33817679295254</v>
      </c>
      <c r="V7" s="78">
        <f>Table1[[#This Row],[R4NZ estimate
(thousand tonnes CO2e)]]*1000</f>
        <v>229338.17679295255</v>
      </c>
    </row>
    <row r="8" spans="1:31" ht="54" customHeight="1">
      <c r="A8" s="86" t="s">
        <v>164</v>
      </c>
      <c r="B8" s="86" t="s">
        <v>165</v>
      </c>
      <c r="C8" s="86" t="s">
        <v>166</v>
      </c>
      <c r="D8" s="86" t="s">
        <v>167</v>
      </c>
      <c r="E8" s="86" t="s">
        <v>167</v>
      </c>
      <c r="F8" s="86" t="s">
        <v>21</v>
      </c>
      <c r="G8" s="88" t="s">
        <v>168</v>
      </c>
      <c r="H8" s="88" t="s">
        <v>169</v>
      </c>
      <c r="I8" s="89">
        <v>45473</v>
      </c>
      <c r="J8" s="90">
        <v>34.076408999999998</v>
      </c>
      <c r="K8" s="90">
        <v>99</v>
      </c>
      <c r="L8" s="88" t="s">
        <v>170</v>
      </c>
      <c r="M8" s="88" t="s">
        <v>171</v>
      </c>
      <c r="N8" s="88" t="s">
        <v>171</v>
      </c>
      <c r="O8" s="98">
        <v>2.599737108E-3</v>
      </c>
      <c r="P8" s="99">
        <f>Table1[[#This Row],[Equation_1_GHG_Intensity]]*Table1[[#This Row],[Number of employees
Last avail. yr]]</f>
        <v>0.25737397369199999</v>
      </c>
      <c r="Q8" s="100">
        <v>5.0386056999999998E-2</v>
      </c>
      <c r="R8" s="101">
        <f>Table1[[#This Row],[Equation_2_GHG_intensity]]*Table1[[#This Row],[Operating revenue (Turnover)
m GBP Last avail. yr]]</f>
        <v>1.7169758862293127</v>
      </c>
      <c r="S8" s="104">
        <v>0.08</v>
      </c>
      <c r="T8" s="103">
        <v>2.7261127199999997</v>
      </c>
      <c r="U8" s="78">
        <f t="shared" si="0"/>
        <v>1.565254039113797</v>
      </c>
      <c r="V8" s="78">
        <f>Table1[[#This Row],[R4NZ estimate
(thousand tonnes CO2e)]]*1000</f>
        <v>1565.254039113797</v>
      </c>
    </row>
    <row r="9" spans="1:31" ht="54" customHeight="1">
      <c r="A9" s="86" t="s">
        <v>172</v>
      </c>
      <c r="B9" s="86" t="s">
        <v>173</v>
      </c>
      <c r="C9" s="86" t="s">
        <v>174</v>
      </c>
      <c r="D9" s="86" t="s">
        <v>175</v>
      </c>
      <c r="E9" s="86" t="s">
        <v>175</v>
      </c>
      <c r="F9" s="86" t="s">
        <v>21</v>
      </c>
      <c r="G9" s="88" t="s">
        <v>176</v>
      </c>
      <c r="H9" s="88" t="s">
        <v>177</v>
      </c>
      <c r="I9" s="89">
        <v>45260</v>
      </c>
      <c r="J9" s="90">
        <v>33.772255999999999</v>
      </c>
      <c r="K9" s="90">
        <v>21</v>
      </c>
      <c r="L9" s="88" t="s">
        <v>178</v>
      </c>
      <c r="M9" s="88" t="s">
        <v>179</v>
      </c>
      <c r="N9" s="88" t="s">
        <v>179</v>
      </c>
      <c r="O9" s="98">
        <v>2.599737108E-3</v>
      </c>
      <c r="P9" s="99">
        <f>Table1[[#This Row],[Equation_1_GHG_Intensity]]*Table1[[#This Row],[Number of employees
Last avail. yr]]</f>
        <v>5.4594479267999999E-2</v>
      </c>
      <c r="Q9" s="100">
        <v>5.0386056999999998E-2</v>
      </c>
      <c r="R9" s="101">
        <f>Table1[[#This Row],[Equation_2_GHG_intensity]]*Table1[[#This Row],[Operating revenue (Turnover)
m GBP Last avail. yr]]</f>
        <v>1.7016508158345918</v>
      </c>
      <c r="S9" s="104">
        <v>0.08</v>
      </c>
      <c r="T9" s="103">
        <v>2.70178048</v>
      </c>
      <c r="U9" s="78">
        <f t="shared" si="0"/>
        <v>1.4845225831091633</v>
      </c>
      <c r="V9" s="78">
        <f>Table1[[#This Row],[R4NZ estimate
(thousand tonnes CO2e)]]*1000</f>
        <v>1484.5225831091634</v>
      </c>
    </row>
    <row r="10" spans="1:31" ht="36" customHeight="1">
      <c r="A10" s="86" t="s">
        <v>180</v>
      </c>
      <c r="B10" s="86" t="s">
        <v>181</v>
      </c>
      <c r="C10" s="86" t="s">
        <v>182</v>
      </c>
      <c r="D10" s="86" t="s">
        <v>183</v>
      </c>
      <c r="E10" s="86" t="s">
        <v>183</v>
      </c>
      <c r="F10" s="86" t="s">
        <v>18</v>
      </c>
      <c r="G10" s="88" t="s">
        <v>184</v>
      </c>
      <c r="H10" s="88" t="s">
        <v>185</v>
      </c>
      <c r="I10" s="89">
        <v>45322</v>
      </c>
      <c r="J10" s="90">
        <v>32.774965999999999</v>
      </c>
      <c r="K10" s="90">
        <v>65</v>
      </c>
      <c r="L10" s="88" t="s">
        <v>186</v>
      </c>
      <c r="M10" s="88" t="s">
        <v>187</v>
      </c>
      <c r="N10" s="88" t="s">
        <v>187</v>
      </c>
      <c r="O10" s="98">
        <v>5.3414726840000006E-3</v>
      </c>
      <c r="P10" s="99">
        <f>Table1[[#This Row],[Equation_1_GHG_Intensity]]*Table1[[#This Row],[Number of employees
Last avail. yr]]</f>
        <v>0.34719572446000002</v>
      </c>
      <c r="Q10" s="100">
        <v>7.8125890000000003E-2</v>
      </c>
      <c r="R10" s="101">
        <f>Table1[[#This Row],[Equation_2_GHG_intensity]]*Table1[[#This Row],[Operating revenue (Turnover)
m GBP Last avail. yr]]</f>
        <v>2.5605733884697401</v>
      </c>
      <c r="S10" s="102">
        <v>7.0000000000000007E-2</v>
      </c>
      <c r="T10" s="103">
        <v>2.2942476200000002</v>
      </c>
      <c r="U10" s="78">
        <f t="shared" si="0"/>
        <v>1.7322715720656037</v>
      </c>
      <c r="V10" s="78">
        <f>Table1[[#This Row],[R4NZ estimate
(thousand tonnes CO2e)]]*1000</f>
        <v>1732.2715720656038</v>
      </c>
    </row>
    <row r="11" spans="1:31" ht="40.700000000000003" customHeight="1">
      <c r="A11" s="86" t="s">
        <v>188</v>
      </c>
      <c r="B11" s="86" t="s">
        <v>189</v>
      </c>
      <c r="C11" s="86" t="s">
        <v>190</v>
      </c>
      <c r="D11" s="86" t="s">
        <v>191</v>
      </c>
      <c r="E11" s="86" t="s">
        <v>191</v>
      </c>
      <c r="F11" s="86" t="s">
        <v>15</v>
      </c>
      <c r="G11" s="88" t="s">
        <v>192</v>
      </c>
      <c r="H11" s="88" t="s">
        <v>193</v>
      </c>
      <c r="I11" s="89">
        <v>45351</v>
      </c>
      <c r="J11" s="90">
        <v>32.230739999999997</v>
      </c>
      <c r="K11" s="90">
        <v>241</v>
      </c>
      <c r="L11" s="88" t="s">
        <v>194</v>
      </c>
      <c r="M11" s="88" t="s">
        <v>195</v>
      </c>
      <c r="N11" s="88" t="s">
        <v>195</v>
      </c>
      <c r="O11" s="98">
        <v>2.8833581800000001E-2</v>
      </c>
      <c r="P11" s="99">
        <f>Table1[[#This Row],[Equation_1_GHG_Intensity]]*Table1[[#This Row],[Number of employees
Last avail. yr]]</f>
        <v>6.9488932137999999</v>
      </c>
      <c r="Q11" s="100">
        <v>0.36693909499999999</v>
      </c>
      <c r="R11" s="101">
        <f>Table1[[#This Row],[Equation_2_GHG_intensity]]*Table1[[#This Row],[Operating revenue (Turnover)
m GBP Last avail. yr]]</f>
        <v>11.826718566780299</v>
      </c>
      <c r="S11" s="104">
        <v>0.09</v>
      </c>
      <c r="T11" s="103">
        <v>2.9007665999999999</v>
      </c>
      <c r="U11" s="78">
        <f t="shared" si="0"/>
        <v>7.21823400073324</v>
      </c>
      <c r="V11" s="78">
        <f>Table1[[#This Row],[R4NZ estimate
(thousand tonnes CO2e)]]*1000</f>
        <v>7218.2340007332396</v>
      </c>
    </row>
    <row r="12" spans="1:31" ht="40.700000000000003" customHeight="1">
      <c r="A12" s="86" t="s">
        <v>196</v>
      </c>
      <c r="B12" s="86" t="s">
        <v>197</v>
      </c>
      <c r="C12" s="86" t="s">
        <v>198</v>
      </c>
      <c r="D12" s="86" t="s">
        <v>199</v>
      </c>
      <c r="E12" s="86" t="s">
        <v>199</v>
      </c>
      <c r="F12" s="86" t="s">
        <v>33</v>
      </c>
      <c r="G12" s="88" t="s">
        <v>200</v>
      </c>
      <c r="H12" s="88" t="s">
        <v>201</v>
      </c>
      <c r="I12" s="89">
        <v>45291</v>
      </c>
      <c r="J12" s="90">
        <v>31.151931000000001</v>
      </c>
      <c r="K12" s="90">
        <v>36</v>
      </c>
      <c r="L12" s="88" t="s">
        <v>146</v>
      </c>
      <c r="M12" s="88" t="s">
        <v>202</v>
      </c>
      <c r="N12" s="88" t="s">
        <v>202</v>
      </c>
      <c r="O12" s="98">
        <v>1.0369230770000001E-3</v>
      </c>
      <c r="P12" s="99">
        <f>Table1[[#This Row],[Equation_1_GHG_Intensity]]*Table1[[#This Row],[Number of employees
Last avail. yr]]</f>
        <v>3.7329230772000004E-2</v>
      </c>
      <c r="Q12" s="100">
        <v>1.9284453E-2</v>
      </c>
      <c r="R12" s="101">
        <f>Table1[[#This Row],[Equation_2_GHG_intensity]]*Table1[[#This Row],[Operating revenue (Turnover)
m GBP Last avail. yr]]</f>
        <v>0.60074794922874297</v>
      </c>
      <c r="S12" s="104">
        <v>0.01</v>
      </c>
      <c r="T12" s="103">
        <v>0.31151930999999999</v>
      </c>
      <c r="U12" s="78">
        <f t="shared" si="0"/>
        <v>0.31621563117024742</v>
      </c>
      <c r="V12" s="78">
        <f>Table1[[#This Row],[R4NZ estimate
(thousand tonnes CO2e)]]*1000</f>
        <v>316.21563117024743</v>
      </c>
    </row>
    <row r="13" spans="1:31" ht="54" customHeight="1">
      <c r="A13" s="86" t="s">
        <v>203</v>
      </c>
      <c r="B13" s="86" t="s">
        <v>204</v>
      </c>
      <c r="C13" s="86" t="s">
        <v>205</v>
      </c>
      <c r="D13" s="86" t="s">
        <v>206</v>
      </c>
      <c r="E13" s="86" t="s">
        <v>206</v>
      </c>
      <c r="F13" s="86" t="s">
        <v>15</v>
      </c>
      <c r="G13" s="88" t="s">
        <v>207</v>
      </c>
      <c r="H13" s="88" t="s">
        <v>208</v>
      </c>
      <c r="I13" s="89">
        <v>45382</v>
      </c>
      <c r="J13" s="90">
        <v>31.141295</v>
      </c>
      <c r="K13" s="90">
        <v>68</v>
      </c>
      <c r="L13" s="88" t="s">
        <v>209</v>
      </c>
      <c r="M13" s="88" t="s">
        <v>210</v>
      </c>
      <c r="N13" s="88" t="s">
        <v>210</v>
      </c>
      <c r="O13" s="98">
        <v>2.8833581800000001E-2</v>
      </c>
      <c r="P13" s="99">
        <f>Table1[[#This Row],[Equation_1_GHG_Intensity]]*Table1[[#This Row],[Number of employees
Last avail. yr]]</f>
        <v>1.9606835624000001</v>
      </c>
      <c r="Q13" s="100">
        <v>0.36693909499999999</v>
      </c>
      <c r="R13" s="101">
        <f>Table1[[#This Row],[Equation_2_GHG_intensity]]*Table1[[#This Row],[Operating revenue (Turnover)
m GBP Last avail. yr]]</f>
        <v>11.426958604428025</v>
      </c>
      <c r="S13" s="104">
        <v>0.09</v>
      </c>
      <c r="T13" s="103">
        <v>2.80271655</v>
      </c>
      <c r="U13" s="78">
        <f t="shared" si="0"/>
        <v>5.3913894527037325</v>
      </c>
      <c r="V13" s="78">
        <f>Table1[[#This Row],[R4NZ estimate
(thousand tonnes CO2e)]]*1000</f>
        <v>5391.3894527037328</v>
      </c>
    </row>
    <row r="14" spans="1:31" ht="40.700000000000003" customHeight="1">
      <c r="A14" s="86" t="s">
        <v>211</v>
      </c>
      <c r="B14" s="86" t="s">
        <v>212</v>
      </c>
      <c r="C14" s="86" t="s">
        <v>213</v>
      </c>
      <c r="D14" s="86" t="s">
        <v>167</v>
      </c>
      <c r="E14" s="86" t="s">
        <v>167</v>
      </c>
      <c r="F14" s="86" t="s">
        <v>21</v>
      </c>
      <c r="G14" s="88" t="s">
        <v>214</v>
      </c>
      <c r="H14" s="88" t="s">
        <v>215</v>
      </c>
      <c r="I14" s="89">
        <v>45382</v>
      </c>
      <c r="J14" s="90">
        <v>30.579934999999999</v>
      </c>
      <c r="K14" s="90">
        <v>12</v>
      </c>
      <c r="L14" s="88" t="s">
        <v>216</v>
      </c>
      <c r="M14" s="88" t="s">
        <v>217</v>
      </c>
      <c r="N14" s="88" t="s">
        <v>217</v>
      </c>
      <c r="O14" s="98">
        <v>2.599737108E-3</v>
      </c>
      <c r="P14" s="99">
        <f>Table1[[#This Row],[Equation_1_GHG_Intensity]]*Table1[[#This Row],[Number of employees
Last avail. yr]]</f>
        <v>3.1196845296E-2</v>
      </c>
      <c r="Q14" s="100">
        <v>5.0386056999999998E-2</v>
      </c>
      <c r="R14" s="101">
        <f>Table1[[#This Row],[Equation_2_GHG_intensity]]*Table1[[#This Row],[Operating revenue (Turnover)
m GBP Last avail. yr]]</f>
        <v>1.5408023479662949</v>
      </c>
      <c r="S14" s="104">
        <v>0.08</v>
      </c>
      <c r="T14" s="103">
        <v>2.4463947999999998</v>
      </c>
      <c r="U14" s="78">
        <f t="shared" si="0"/>
        <v>1.3381251997563441</v>
      </c>
      <c r="V14" s="78">
        <f>Table1[[#This Row],[R4NZ estimate
(thousand tonnes CO2e)]]*1000</f>
        <v>1338.125199756344</v>
      </c>
    </row>
    <row r="15" spans="1:31" ht="54" customHeight="1">
      <c r="A15" s="86" t="s">
        <v>218</v>
      </c>
      <c r="B15" s="86" t="s">
        <v>219</v>
      </c>
      <c r="C15" s="86" t="s">
        <v>220</v>
      </c>
      <c r="D15" s="86" t="s">
        <v>221</v>
      </c>
      <c r="E15" s="86" t="s">
        <v>221</v>
      </c>
      <c r="F15" s="86" t="s">
        <v>21</v>
      </c>
      <c r="G15" s="88" t="s">
        <v>222</v>
      </c>
      <c r="H15" s="88" t="s">
        <v>223</v>
      </c>
      <c r="I15" s="89">
        <v>45291</v>
      </c>
      <c r="J15" s="90">
        <v>30.07</v>
      </c>
      <c r="K15" s="90">
        <v>59</v>
      </c>
      <c r="L15" s="88" t="s">
        <v>224</v>
      </c>
      <c r="M15" s="88" t="s">
        <v>225</v>
      </c>
      <c r="N15" s="88" t="s">
        <v>225</v>
      </c>
      <c r="O15" s="98">
        <v>2.599737108E-3</v>
      </c>
      <c r="P15" s="99">
        <f>Table1[[#This Row],[Equation_1_GHG_Intensity]]*Table1[[#This Row],[Number of employees
Last avail. yr]]</f>
        <v>0.153384489372</v>
      </c>
      <c r="Q15" s="100">
        <v>5.0386056999999998E-2</v>
      </c>
      <c r="R15" s="101">
        <f>Table1[[#This Row],[Equation_2_GHG_intensity]]*Table1[[#This Row],[Operating revenue (Turnover)
m GBP Last avail. yr]]</f>
        <v>1.51510873399</v>
      </c>
      <c r="S15" s="104">
        <v>7.0000000000000007E-2</v>
      </c>
      <c r="T15" s="103">
        <v>2.1049000000000002</v>
      </c>
      <c r="U15" s="78">
        <f t="shared" si="0"/>
        <v>1.2565399433795461</v>
      </c>
      <c r="V15" s="78">
        <f>Table1[[#This Row],[R4NZ estimate
(thousand tonnes CO2e)]]*1000</f>
        <v>1256.539943379546</v>
      </c>
    </row>
    <row r="16" spans="1:31" ht="160.69999999999999" customHeight="1">
      <c r="A16" s="86" t="s">
        <v>226</v>
      </c>
      <c r="B16" s="86" t="s">
        <v>227</v>
      </c>
      <c r="C16" s="86" t="s">
        <v>228</v>
      </c>
      <c r="D16" s="86" t="s">
        <v>229</v>
      </c>
      <c r="E16" s="86" t="s">
        <v>229</v>
      </c>
      <c r="F16" s="86" t="s">
        <v>21</v>
      </c>
      <c r="G16" s="88" t="s">
        <v>230</v>
      </c>
      <c r="H16" s="88" t="s">
        <v>231</v>
      </c>
      <c r="I16" s="89">
        <v>45230</v>
      </c>
      <c r="J16" s="90">
        <v>30.068867000000001</v>
      </c>
      <c r="K16" s="90">
        <v>53</v>
      </c>
      <c r="L16" s="88" t="s">
        <v>232</v>
      </c>
      <c r="M16" s="88" t="s">
        <v>233</v>
      </c>
      <c r="N16" s="88" t="s">
        <v>233</v>
      </c>
      <c r="O16" s="98">
        <v>2.599737108E-3</v>
      </c>
      <c r="P16" s="99">
        <f>Table1[[#This Row],[Equation_1_GHG_Intensity]]*Table1[[#This Row],[Number of employees
Last avail. yr]]</f>
        <v>0.13778606672400001</v>
      </c>
      <c r="Q16" s="100">
        <v>5.0386056999999998E-2</v>
      </c>
      <c r="R16" s="101">
        <f>Table1[[#This Row],[Equation_2_GHG_intensity]]*Table1[[#This Row],[Operating revenue (Turnover)
m GBP Last avail. yr]]</f>
        <v>1.5150516465874191</v>
      </c>
      <c r="S16" s="104">
        <v>7.0000000000000007E-2</v>
      </c>
      <c r="T16" s="103">
        <v>2.1048206900000004</v>
      </c>
      <c r="U16" s="78">
        <f t="shared" si="0"/>
        <v>1.2513002483027029</v>
      </c>
      <c r="V16" s="78">
        <f>Table1[[#This Row],[R4NZ estimate
(thousand tonnes CO2e)]]*1000</f>
        <v>1251.3002483027028</v>
      </c>
    </row>
    <row r="17" spans="1:22" ht="40.700000000000003" customHeight="1">
      <c r="A17" s="86" t="s">
        <v>234</v>
      </c>
      <c r="B17" s="86" t="s">
        <v>235</v>
      </c>
      <c r="C17" s="86" t="s">
        <v>236</v>
      </c>
      <c r="D17" s="86" t="s">
        <v>143</v>
      </c>
      <c r="E17" s="86" t="s">
        <v>143</v>
      </c>
      <c r="F17" s="86" t="s">
        <v>15</v>
      </c>
      <c r="G17" s="88" t="s">
        <v>237</v>
      </c>
      <c r="H17" s="88" t="s">
        <v>238</v>
      </c>
      <c r="I17" s="89">
        <v>45291</v>
      </c>
      <c r="J17" s="90">
        <v>30.045999999999999</v>
      </c>
      <c r="K17" s="90">
        <v>127</v>
      </c>
      <c r="L17" s="88" t="s">
        <v>239</v>
      </c>
      <c r="M17" s="88" t="s">
        <v>240</v>
      </c>
      <c r="N17" s="88" t="s">
        <v>240</v>
      </c>
      <c r="O17" s="98">
        <v>2.8833581800000001E-2</v>
      </c>
      <c r="P17" s="99">
        <f>Table1[[#This Row],[Equation_1_GHG_Intensity]]*Table1[[#This Row],[Number of employees
Last avail. yr]]</f>
        <v>3.6618648886000003</v>
      </c>
      <c r="Q17" s="100">
        <v>0.36693909499999999</v>
      </c>
      <c r="R17" s="101">
        <f>Table1[[#This Row],[Equation_2_GHG_intensity]]*Table1[[#This Row],[Operating revenue (Turnover)
m GBP Last avail. yr]]</f>
        <v>11.02505204837</v>
      </c>
      <c r="S17" s="104">
        <v>0.1</v>
      </c>
      <c r="T17" s="103">
        <v>3.0045999999999999</v>
      </c>
      <c r="U17" s="78">
        <f t="shared" si="0"/>
        <v>5.8912751400110102</v>
      </c>
      <c r="V17" s="78">
        <f>Table1[[#This Row],[R4NZ estimate
(thousand tonnes CO2e)]]*1000</f>
        <v>5891.2751400110101</v>
      </c>
    </row>
    <row r="18" spans="1:22" ht="54" customHeight="1">
      <c r="A18" s="86" t="s">
        <v>241</v>
      </c>
      <c r="B18" s="86" t="s">
        <v>242</v>
      </c>
      <c r="C18" s="86" t="s">
        <v>243</v>
      </c>
      <c r="D18" s="86" t="s">
        <v>244</v>
      </c>
      <c r="E18" s="86" t="s">
        <v>244</v>
      </c>
      <c r="F18" s="86" t="s">
        <v>15</v>
      </c>
      <c r="G18" s="88" t="s">
        <v>245</v>
      </c>
      <c r="H18" s="88" t="s">
        <v>246</v>
      </c>
      <c r="I18" s="89">
        <v>45291</v>
      </c>
      <c r="J18" s="90">
        <v>29.29</v>
      </c>
      <c r="K18" s="90">
        <v>174</v>
      </c>
      <c r="L18" s="88" t="s">
        <v>247</v>
      </c>
      <c r="M18" s="88" t="s">
        <v>248</v>
      </c>
      <c r="N18" s="88" t="s">
        <v>248</v>
      </c>
      <c r="O18" s="98">
        <v>2.8833581800000001E-2</v>
      </c>
      <c r="P18" s="99">
        <f>Table1[[#This Row],[Equation_1_GHG_Intensity]]*Table1[[#This Row],[Number of employees
Last avail. yr]]</f>
        <v>5.0170432331999999</v>
      </c>
      <c r="Q18" s="100">
        <v>0.36693909499999999</v>
      </c>
      <c r="R18" s="101">
        <f>Table1[[#This Row],[Equation_2_GHG_intensity]]*Table1[[#This Row],[Operating revenue (Turnover)
m GBP Last avail. yr]]</f>
        <v>10.747646092549999</v>
      </c>
      <c r="S18" s="104">
        <v>0.1</v>
      </c>
      <c r="T18" s="103">
        <v>2.9290000000000003</v>
      </c>
      <c r="U18" s="78">
        <f t="shared" si="0"/>
        <v>6.2249985454747501</v>
      </c>
      <c r="V18" s="78">
        <f>Table1[[#This Row],[R4NZ estimate
(thousand tonnes CO2e)]]*1000</f>
        <v>6224.9985454747502</v>
      </c>
    </row>
    <row r="19" spans="1:22" ht="40.700000000000003" customHeight="1">
      <c r="A19" s="86" t="s">
        <v>249</v>
      </c>
      <c r="B19" s="86" t="s">
        <v>250</v>
      </c>
      <c r="C19" s="86" t="s">
        <v>251</v>
      </c>
      <c r="D19" s="86" t="s">
        <v>252</v>
      </c>
      <c r="E19" s="86" t="s">
        <v>252</v>
      </c>
      <c r="F19" s="86" t="s">
        <v>21</v>
      </c>
      <c r="G19" s="88" t="s">
        <v>253</v>
      </c>
      <c r="H19" s="88" t="s">
        <v>254</v>
      </c>
      <c r="I19" s="89">
        <v>45382</v>
      </c>
      <c r="J19" s="90">
        <v>28.81</v>
      </c>
      <c r="K19" s="90">
        <v>88</v>
      </c>
      <c r="L19" s="88" t="s">
        <v>255</v>
      </c>
      <c r="M19" s="88" t="s">
        <v>256</v>
      </c>
      <c r="N19" s="88" t="s">
        <v>256</v>
      </c>
      <c r="O19" s="98">
        <v>2.599737108E-3</v>
      </c>
      <c r="P19" s="99">
        <f>Table1[[#This Row],[Equation_1_GHG_Intensity]]*Table1[[#This Row],[Number of employees
Last avail. yr]]</f>
        <v>0.228776865504</v>
      </c>
      <c r="Q19" s="100">
        <v>5.0386056999999998E-2</v>
      </c>
      <c r="R19" s="101">
        <f>Table1[[#This Row],[Equation_2_GHG_intensity]]*Table1[[#This Row],[Operating revenue (Turnover)
m GBP Last avail. yr]]</f>
        <v>1.4516223021699999</v>
      </c>
      <c r="S19" s="104">
        <v>0.05</v>
      </c>
      <c r="T19" s="103">
        <v>1.4405000000000001</v>
      </c>
      <c r="U19" s="78">
        <f t="shared" si="0"/>
        <v>1.0392594228354421</v>
      </c>
      <c r="V19" s="78">
        <f>Table1[[#This Row],[R4NZ estimate
(thousand tonnes CO2e)]]*1000</f>
        <v>1039.2594228354421</v>
      </c>
    </row>
    <row r="20" spans="1:22" ht="54" customHeight="1">
      <c r="A20" s="86" t="s">
        <v>257</v>
      </c>
      <c r="B20" s="86" t="s">
        <v>258</v>
      </c>
      <c r="C20" s="86" t="s">
        <v>259</v>
      </c>
      <c r="D20" s="86" t="s">
        <v>260</v>
      </c>
      <c r="E20" s="86" t="s">
        <v>260</v>
      </c>
      <c r="F20" s="86" t="s">
        <v>33</v>
      </c>
      <c r="G20" s="88" t="s">
        <v>261</v>
      </c>
      <c r="H20" s="88" t="s">
        <v>262</v>
      </c>
      <c r="I20" s="89">
        <v>45199</v>
      </c>
      <c r="J20" s="90">
        <v>28.642430000000001</v>
      </c>
      <c r="K20" s="90">
        <v>53</v>
      </c>
      <c r="L20" s="88" t="s">
        <v>263</v>
      </c>
      <c r="M20" s="88" t="s">
        <v>264</v>
      </c>
      <c r="N20" s="88" t="s">
        <v>264</v>
      </c>
      <c r="O20" s="98">
        <v>1.0369230770000001E-3</v>
      </c>
      <c r="P20" s="99">
        <f>Table1[[#This Row],[Equation_1_GHG_Intensity]]*Table1[[#This Row],[Number of employees
Last avail. yr]]</f>
        <v>5.4956923081000003E-2</v>
      </c>
      <c r="Q20" s="100">
        <v>1.9284453E-2</v>
      </c>
      <c r="R20" s="101">
        <f>Table1[[#This Row],[Equation_2_GHG_intensity]]*Table1[[#This Row],[Operating revenue (Turnover)
m GBP Last avail. yr]]</f>
        <v>0.55235359514078997</v>
      </c>
      <c r="S20" s="104">
        <v>0.03</v>
      </c>
      <c r="T20" s="103">
        <v>0.85927290000000001</v>
      </c>
      <c r="U20" s="78">
        <f t="shared" si="0"/>
        <v>0.48837227826785612</v>
      </c>
      <c r="V20" s="78">
        <f>Table1[[#This Row],[R4NZ estimate
(thousand tonnes CO2e)]]*1000</f>
        <v>488.37227826785613</v>
      </c>
    </row>
    <row r="21" spans="1:22" ht="80.45" customHeight="1">
      <c r="A21" s="86" t="s">
        <v>265</v>
      </c>
      <c r="B21" s="86" t="s">
        <v>266</v>
      </c>
      <c r="C21" s="86" t="s">
        <v>267</v>
      </c>
      <c r="D21" s="86" t="s">
        <v>268</v>
      </c>
      <c r="E21" s="86" t="s">
        <v>268</v>
      </c>
      <c r="F21" s="86" t="s">
        <v>27</v>
      </c>
      <c r="G21" s="88" t="s">
        <v>269</v>
      </c>
      <c r="H21" s="88" t="s">
        <v>270</v>
      </c>
      <c r="I21" s="89">
        <v>45382</v>
      </c>
      <c r="J21" s="90">
        <v>28.410216999999999</v>
      </c>
      <c r="K21" s="90">
        <v>151</v>
      </c>
      <c r="L21" s="88" t="s">
        <v>271</v>
      </c>
      <c r="M21" s="88" t="s">
        <v>272</v>
      </c>
      <c r="N21" s="91"/>
      <c r="O21" s="98">
        <v>1.6788990829999999E-3</v>
      </c>
      <c r="P21" s="99">
        <f>Table1[[#This Row],[Equation_1_GHG_Intensity]]*Table1[[#This Row],[Number of employees
Last avail. yr]]</f>
        <v>0.25351376153299998</v>
      </c>
      <c r="Q21" s="100">
        <v>1.7553619999999999E-2</v>
      </c>
      <c r="R21" s="101">
        <f>Table1[[#This Row],[Equation_2_GHG_intensity]]*Table1[[#This Row],[Operating revenue (Turnover)
m GBP Last avail. yr]]</f>
        <v>0.49870215333553997</v>
      </c>
      <c r="S21" s="105">
        <v>0.01</v>
      </c>
      <c r="T21" s="103">
        <v>0.28410216999999999</v>
      </c>
      <c r="U21" s="78">
        <f t="shared" si="0"/>
        <v>0.34509392226122382</v>
      </c>
      <c r="V21" s="78">
        <f>Table1[[#This Row],[R4NZ estimate
(thousand tonnes CO2e)]]*1000</f>
        <v>345.09392226122384</v>
      </c>
    </row>
    <row r="22" spans="1:22" ht="94.7" customHeight="1">
      <c r="A22" s="86" t="s">
        <v>273</v>
      </c>
      <c r="B22" s="86" t="s">
        <v>274</v>
      </c>
      <c r="C22" s="86" t="s">
        <v>275</v>
      </c>
      <c r="D22" s="86" t="s">
        <v>276</v>
      </c>
      <c r="E22" s="86" t="s">
        <v>276</v>
      </c>
      <c r="F22" s="86" t="s">
        <v>18</v>
      </c>
      <c r="G22" s="88" t="s">
        <v>277</v>
      </c>
      <c r="H22" s="88" t="s">
        <v>278</v>
      </c>
      <c r="I22" s="89">
        <v>45107</v>
      </c>
      <c r="J22" s="90">
        <v>28.393508000000001</v>
      </c>
      <c r="K22" s="90">
        <v>44</v>
      </c>
      <c r="L22" s="88" t="s">
        <v>279</v>
      </c>
      <c r="M22" s="88" t="s">
        <v>280</v>
      </c>
      <c r="N22" s="88" t="s">
        <v>280</v>
      </c>
      <c r="O22" s="98">
        <v>5.3414726840000006E-3</v>
      </c>
      <c r="P22" s="99">
        <f>Table1[[#This Row],[Equation_1_GHG_Intensity]]*Table1[[#This Row],[Number of employees
Last avail. yr]]</f>
        <v>0.23502479809600002</v>
      </c>
      <c r="Q22" s="100">
        <v>7.8125890000000003E-2</v>
      </c>
      <c r="R22" s="101">
        <f>Table1[[#This Row],[Equation_2_GHG_intensity]]*Table1[[#This Row],[Operating revenue (Turnover)
m GBP Last avail. yr]]</f>
        <v>2.2182680827221199</v>
      </c>
      <c r="S22" s="104">
        <v>7.0000000000000007E-2</v>
      </c>
      <c r="T22" s="103">
        <v>1.9875455600000003</v>
      </c>
      <c r="U22" s="78">
        <f t="shared" si="0"/>
        <v>1.4787992007924342</v>
      </c>
      <c r="V22" s="78">
        <f>Table1[[#This Row],[R4NZ estimate
(thousand tonnes CO2e)]]*1000</f>
        <v>1478.7992007924342</v>
      </c>
    </row>
    <row r="23" spans="1:22" ht="54" customHeight="1">
      <c r="A23" s="86" t="s">
        <v>281</v>
      </c>
      <c r="B23" s="86" t="s">
        <v>282</v>
      </c>
      <c r="C23" s="86" t="s">
        <v>283</v>
      </c>
      <c r="D23" s="86" t="s">
        <v>284</v>
      </c>
      <c r="E23" s="86" t="s">
        <v>284</v>
      </c>
      <c r="F23" s="86" t="s">
        <v>30</v>
      </c>
      <c r="G23" s="88" t="s">
        <v>285</v>
      </c>
      <c r="H23" s="88" t="s">
        <v>286</v>
      </c>
      <c r="I23" s="89">
        <v>45107</v>
      </c>
      <c r="J23" s="90">
        <v>28.393508000000001</v>
      </c>
      <c r="K23" s="90">
        <v>44</v>
      </c>
      <c r="L23" s="88" t="s">
        <v>279</v>
      </c>
      <c r="M23" s="88" t="s">
        <v>280</v>
      </c>
      <c r="N23" s="88" t="s">
        <v>280</v>
      </c>
      <c r="O23" s="98">
        <v>5.5728975400000001E-4</v>
      </c>
      <c r="P23" s="99">
        <f>Table1[[#This Row],[Equation_1_GHG_Intensity]]*Table1[[#This Row],[Number of employees
Last avail. yr]]</f>
        <v>2.4520749176000001E-2</v>
      </c>
      <c r="Q23" s="100">
        <v>6.3602830000000004E-3</v>
      </c>
      <c r="R23" s="101">
        <f>Table1[[#This Row],[Equation_2_GHG_intensity]]*Table1[[#This Row],[Operating revenue (Turnover)
m GBP Last avail. yr]]</f>
        <v>0.18059074624276403</v>
      </c>
      <c r="S23" s="104">
        <v>0.02</v>
      </c>
      <c r="T23" s="103">
        <v>0.56787016000000001</v>
      </c>
      <c r="U23" s="78">
        <f t="shared" si="0"/>
        <v>0.25740289125444848</v>
      </c>
      <c r="V23" s="78">
        <f>Table1[[#This Row],[R4NZ estimate
(thousand tonnes CO2e)]]*1000</f>
        <v>257.40289125444849</v>
      </c>
    </row>
    <row r="24" spans="1:22" ht="54" customHeight="1">
      <c r="A24" s="86" t="s">
        <v>287</v>
      </c>
      <c r="B24" s="86" t="s">
        <v>288</v>
      </c>
      <c r="C24" s="86" t="s">
        <v>289</v>
      </c>
      <c r="D24" s="86" t="s">
        <v>290</v>
      </c>
      <c r="E24" s="86" t="s">
        <v>290</v>
      </c>
      <c r="F24" s="86" t="s">
        <v>24</v>
      </c>
      <c r="G24" s="88" t="s">
        <v>291</v>
      </c>
      <c r="H24" s="88" t="s">
        <v>292</v>
      </c>
      <c r="I24" s="89">
        <v>45291</v>
      </c>
      <c r="J24" s="90">
        <v>28.168462999999999</v>
      </c>
      <c r="K24" s="90">
        <v>26</v>
      </c>
      <c r="L24" s="88" t="s">
        <v>293</v>
      </c>
      <c r="M24" s="88" t="s">
        <v>294</v>
      </c>
      <c r="N24" s="88" t="s">
        <v>294</v>
      </c>
      <c r="O24" s="98">
        <v>5.3220241119999998E-2</v>
      </c>
      <c r="P24" s="99">
        <f>Table1[[#This Row],[Equation_1_GHG_Intensity]]*Table1[[#This Row],[Number of employees
Last avail. yr]]</f>
        <v>1.3837262691199999</v>
      </c>
      <c r="Q24" s="100">
        <v>0.778336519</v>
      </c>
      <c r="R24" s="101">
        <f>Table1[[#This Row],[Equation_2_GHG_intensity]]*Table1[[#This Row],[Operating revenue (Turnover)
m GBP Last avail. yr]]</f>
        <v>21.924543437000295</v>
      </c>
      <c r="S24" s="104">
        <v>0.16</v>
      </c>
      <c r="T24" s="103">
        <v>4.5069540799999999</v>
      </c>
      <c r="U24" s="78">
        <f t="shared" si="0"/>
        <v>9.2624695207780583</v>
      </c>
      <c r="V24" s="78">
        <f>Table1[[#This Row],[R4NZ estimate
(thousand tonnes CO2e)]]*1000</f>
        <v>9262.4695207780587</v>
      </c>
    </row>
    <row r="25" spans="1:22" ht="54" customHeight="1">
      <c r="A25" s="86" t="s">
        <v>295</v>
      </c>
      <c r="B25" s="86" t="s">
        <v>296</v>
      </c>
      <c r="C25" s="86" t="s">
        <v>297</v>
      </c>
      <c r="D25" s="86" t="s">
        <v>298</v>
      </c>
      <c r="E25" s="86" t="s">
        <v>298</v>
      </c>
      <c r="F25" s="86" t="s">
        <v>30</v>
      </c>
      <c r="G25" s="88" t="s">
        <v>299</v>
      </c>
      <c r="H25" s="88" t="s">
        <v>300</v>
      </c>
      <c r="I25" s="89">
        <v>45291</v>
      </c>
      <c r="J25" s="90">
        <v>27.690999999999999</v>
      </c>
      <c r="K25" s="90">
        <v>117</v>
      </c>
      <c r="L25" s="88" t="s">
        <v>271</v>
      </c>
      <c r="M25" s="88" t="s">
        <v>301</v>
      </c>
      <c r="N25" s="88" t="s">
        <v>301</v>
      </c>
      <c r="O25" s="98">
        <v>5.5728975400000001E-4</v>
      </c>
      <c r="P25" s="99">
        <f>Table1[[#This Row],[Equation_1_GHG_Intensity]]*Table1[[#This Row],[Number of employees
Last avail. yr]]</f>
        <v>6.5202901218000001E-2</v>
      </c>
      <c r="Q25" s="100">
        <v>6.3602830000000004E-3</v>
      </c>
      <c r="R25" s="101">
        <f>Table1[[#This Row],[Equation_2_GHG_intensity]]*Table1[[#This Row],[Operating revenue (Turnover)
m GBP Last avail. yr]]</f>
        <v>0.176122596553</v>
      </c>
      <c r="S25" s="104">
        <v>0.01</v>
      </c>
      <c r="T25" s="103">
        <v>0.27690999999999999</v>
      </c>
      <c r="U25" s="78">
        <f t="shared" si="0"/>
        <v>0.17257242075774301</v>
      </c>
      <c r="V25" s="78">
        <f>Table1[[#This Row],[R4NZ estimate
(thousand tonnes CO2e)]]*1000</f>
        <v>172.572420757743</v>
      </c>
    </row>
    <row r="26" spans="1:22" ht="54" customHeight="1">
      <c r="A26" s="86" t="s">
        <v>302</v>
      </c>
      <c r="B26" s="86" t="s">
        <v>303</v>
      </c>
      <c r="C26" s="86" t="s">
        <v>304</v>
      </c>
      <c r="D26" s="86" t="s">
        <v>260</v>
      </c>
      <c r="E26" s="86" t="s">
        <v>260</v>
      </c>
      <c r="F26" s="86" t="s">
        <v>33</v>
      </c>
      <c r="G26" s="88" t="s">
        <v>305</v>
      </c>
      <c r="H26" s="88" t="s">
        <v>306</v>
      </c>
      <c r="I26" s="89">
        <v>45291</v>
      </c>
      <c r="J26" s="90">
        <v>27.324999999999999</v>
      </c>
      <c r="K26" s="90">
        <v>107</v>
      </c>
      <c r="L26" s="88" t="s">
        <v>271</v>
      </c>
      <c r="M26" s="88" t="s">
        <v>307</v>
      </c>
      <c r="N26" s="88" t="s">
        <v>307</v>
      </c>
      <c r="O26" s="98">
        <v>1.0369230770000001E-3</v>
      </c>
      <c r="P26" s="99">
        <f>Table1[[#This Row],[Equation_1_GHG_Intensity]]*Table1[[#This Row],[Number of employees
Last avail. yr]]</f>
        <v>0.110950769239</v>
      </c>
      <c r="Q26" s="100">
        <v>1.9284453E-2</v>
      </c>
      <c r="R26" s="101">
        <f>Table1[[#This Row],[Equation_2_GHG_intensity]]*Table1[[#This Row],[Operating revenue (Turnover)
m GBP Last avail. yr]]</f>
        <v>0.52694767822499999</v>
      </c>
      <c r="S26" s="104">
        <v>0.03</v>
      </c>
      <c r="T26" s="103">
        <v>0.81974999999999998</v>
      </c>
      <c r="U26" s="78">
        <f t="shared" si="0"/>
        <v>0.48539693300551201</v>
      </c>
      <c r="V26" s="78">
        <f>Table1[[#This Row],[R4NZ estimate
(thousand tonnes CO2e)]]*1000</f>
        <v>485.39693300551198</v>
      </c>
    </row>
    <row r="27" spans="1:22" ht="121.35" customHeight="1">
      <c r="A27" s="86" t="s">
        <v>308</v>
      </c>
      <c r="B27" s="86" t="s">
        <v>309</v>
      </c>
      <c r="C27" s="86" t="s">
        <v>310</v>
      </c>
      <c r="D27" s="86" t="s">
        <v>260</v>
      </c>
      <c r="E27" s="86" t="s">
        <v>284</v>
      </c>
      <c r="F27" s="86" t="s">
        <v>33</v>
      </c>
      <c r="G27" s="88" t="s">
        <v>311</v>
      </c>
      <c r="H27" s="88" t="s">
        <v>312</v>
      </c>
      <c r="I27" s="89">
        <v>45291</v>
      </c>
      <c r="J27" s="90">
        <v>27.307243</v>
      </c>
      <c r="K27" s="90">
        <v>39</v>
      </c>
      <c r="L27" s="88" t="s">
        <v>313</v>
      </c>
      <c r="M27" s="88" t="s">
        <v>314</v>
      </c>
      <c r="N27" s="88" t="s">
        <v>314</v>
      </c>
      <c r="O27" s="98">
        <v>1.0369230770000001E-3</v>
      </c>
      <c r="P27" s="99">
        <f>Table1[[#This Row],[Equation_1_GHG_Intensity]]*Table1[[#This Row],[Number of employees
Last avail. yr]]</f>
        <v>4.0440000003E-2</v>
      </c>
      <c r="Q27" s="100">
        <v>1.9284453E-2</v>
      </c>
      <c r="R27" s="101">
        <f>Table1[[#This Row],[Equation_2_GHG_intensity]]*Table1[[#This Row],[Operating revenue (Turnover)
m GBP Last avail. yr]]</f>
        <v>0.52660524419307897</v>
      </c>
      <c r="S27" s="104">
        <v>0.03</v>
      </c>
      <c r="T27" s="103">
        <v>0.81921728999999999</v>
      </c>
      <c r="U27" s="78">
        <f t="shared" si="0"/>
        <v>0.46162542388729433</v>
      </c>
      <c r="V27" s="78">
        <f>Table1[[#This Row],[R4NZ estimate
(thousand tonnes CO2e)]]*1000</f>
        <v>461.62542388729435</v>
      </c>
    </row>
    <row r="28" spans="1:22" ht="54" customHeight="1">
      <c r="A28" s="86" t="s">
        <v>315</v>
      </c>
      <c r="B28" s="86" t="s">
        <v>316</v>
      </c>
      <c r="C28" s="86" t="s">
        <v>317</v>
      </c>
      <c r="D28" s="86" t="s">
        <v>290</v>
      </c>
      <c r="E28" s="86" t="s">
        <v>290</v>
      </c>
      <c r="F28" s="86" t="s">
        <v>24</v>
      </c>
      <c r="G28" s="88" t="s">
        <v>318</v>
      </c>
      <c r="H28" s="88" t="s">
        <v>319</v>
      </c>
      <c r="I28" s="89">
        <v>45443</v>
      </c>
      <c r="J28" s="90">
        <v>26.832162</v>
      </c>
      <c r="K28" s="90">
        <v>205</v>
      </c>
      <c r="L28" s="88" t="s">
        <v>320</v>
      </c>
      <c r="M28" s="88" t="s">
        <v>321</v>
      </c>
      <c r="N28" s="88" t="s">
        <v>321</v>
      </c>
      <c r="O28" s="98">
        <v>5.3220241119999998E-2</v>
      </c>
      <c r="P28" s="99">
        <f>Table1[[#This Row],[Equation_1_GHG_Intensity]]*Table1[[#This Row],[Number of employees
Last avail. yr]]</f>
        <v>10.910149429599999</v>
      </c>
      <c r="Q28" s="100">
        <v>0.778336519</v>
      </c>
      <c r="R28" s="101">
        <f>Table1[[#This Row],[Equation_2_GHG_intensity]]*Table1[[#This Row],[Operating revenue (Turnover)
m GBP Last avail. yr]]</f>
        <v>20.884451568324078</v>
      </c>
      <c r="S28" s="104">
        <v>0.16</v>
      </c>
      <c r="T28" s="103">
        <v>4.2931459199999997</v>
      </c>
      <c r="U28" s="78">
        <f t="shared" si="0"/>
        <v>12.017219723668717</v>
      </c>
      <c r="V28" s="78">
        <f>Table1[[#This Row],[R4NZ estimate
(thousand tonnes CO2e)]]*1000</f>
        <v>12017.219723668717</v>
      </c>
    </row>
    <row r="29" spans="1:22" ht="94.7" customHeight="1">
      <c r="A29" s="86" t="s">
        <v>322</v>
      </c>
      <c r="B29" s="86" t="s">
        <v>323</v>
      </c>
      <c r="C29" s="86" t="s">
        <v>324</v>
      </c>
      <c r="D29" s="86" t="s">
        <v>325</v>
      </c>
      <c r="E29" s="86" t="s">
        <v>325</v>
      </c>
      <c r="F29" s="86" t="s">
        <v>15</v>
      </c>
      <c r="G29" s="88" t="s">
        <v>326</v>
      </c>
      <c r="H29" s="88" t="s">
        <v>327</v>
      </c>
      <c r="I29" s="89">
        <v>45535</v>
      </c>
      <c r="J29" s="90">
        <v>25.622748999999999</v>
      </c>
      <c r="K29" s="90">
        <v>221</v>
      </c>
      <c r="L29" s="88" t="s">
        <v>328</v>
      </c>
      <c r="M29" s="88" t="s">
        <v>329</v>
      </c>
      <c r="N29" s="88" t="s">
        <v>329</v>
      </c>
      <c r="O29" s="98">
        <v>2.8833581800000001E-2</v>
      </c>
      <c r="P29" s="99">
        <f>Table1[[#This Row],[Equation_1_GHG_Intensity]]*Table1[[#This Row],[Number of employees
Last avail. yr]]</f>
        <v>6.3722215778000004</v>
      </c>
      <c r="Q29" s="100">
        <v>0.36693909499999999</v>
      </c>
      <c r="R29" s="101">
        <f>Table1[[#This Row],[Equation_2_GHG_intensity]]*Table1[[#This Row],[Operating revenue (Turnover)
m GBP Last avail. yr]]</f>
        <v>9.4019883294721538</v>
      </c>
      <c r="S29" s="104">
        <v>0.24</v>
      </c>
      <c r="T29" s="103">
        <v>6.1494597599999992</v>
      </c>
      <c r="U29" s="78">
        <f t="shared" si="0"/>
        <v>7.3005819992016274</v>
      </c>
      <c r="V29" s="78">
        <f>Table1[[#This Row],[R4NZ estimate
(thousand tonnes CO2e)]]*1000</f>
        <v>7300.5819992016277</v>
      </c>
    </row>
    <row r="30" spans="1:22" ht="40.700000000000003" customHeight="1">
      <c r="A30" s="86" t="s">
        <v>330</v>
      </c>
      <c r="B30" s="86" t="s">
        <v>331</v>
      </c>
      <c r="C30" s="86" t="s">
        <v>332</v>
      </c>
      <c r="D30" s="86" t="s">
        <v>333</v>
      </c>
      <c r="E30" s="86" t="s">
        <v>334</v>
      </c>
      <c r="F30" s="86" t="s">
        <v>21</v>
      </c>
      <c r="G30" s="88" t="s">
        <v>335</v>
      </c>
      <c r="H30" s="88" t="s">
        <v>336</v>
      </c>
      <c r="I30" s="89">
        <v>45412</v>
      </c>
      <c r="J30" s="90">
        <v>24.842991000000001</v>
      </c>
      <c r="K30" s="90">
        <v>73</v>
      </c>
      <c r="L30" s="88" t="s">
        <v>337</v>
      </c>
      <c r="M30" s="88" t="s">
        <v>338</v>
      </c>
      <c r="N30" s="88" t="s">
        <v>338</v>
      </c>
      <c r="O30" s="98">
        <v>2.599737108E-3</v>
      </c>
      <c r="P30" s="99">
        <f>Table1[[#This Row],[Equation_1_GHG_Intensity]]*Table1[[#This Row],[Number of employees
Last avail. yr]]</f>
        <v>0.18978080888400001</v>
      </c>
      <c r="Q30" s="100">
        <v>5.0386056999999998E-2</v>
      </c>
      <c r="R30" s="101">
        <f>Table1[[#This Row],[Equation_2_GHG_intensity]]*Table1[[#This Row],[Operating revenue (Turnover)
m GBP Last avail. yr]]</f>
        <v>1.251740360576487</v>
      </c>
      <c r="S30" s="104">
        <v>7.0000000000000007E-2</v>
      </c>
      <c r="T30" s="103">
        <v>1.7390093700000002</v>
      </c>
      <c r="U30" s="78">
        <f t="shared" si="0"/>
        <v>1.0591166696403422</v>
      </c>
      <c r="V30" s="78">
        <f>Table1[[#This Row],[R4NZ estimate
(thousand tonnes CO2e)]]*1000</f>
        <v>1059.1166696403423</v>
      </c>
    </row>
    <row r="31" spans="1:22" ht="40.700000000000003" customHeight="1">
      <c r="A31" s="86" t="s">
        <v>339</v>
      </c>
      <c r="B31" s="86" t="s">
        <v>340</v>
      </c>
      <c r="C31" s="86" t="s">
        <v>341</v>
      </c>
      <c r="D31" s="86" t="s">
        <v>284</v>
      </c>
      <c r="E31" s="86" t="s">
        <v>284</v>
      </c>
      <c r="F31" s="86" t="s">
        <v>30</v>
      </c>
      <c r="G31" s="88" t="s">
        <v>342</v>
      </c>
      <c r="H31" s="88" t="s">
        <v>343</v>
      </c>
      <c r="I31" s="89">
        <v>45107</v>
      </c>
      <c r="J31" s="90">
        <v>24.661414000000001</v>
      </c>
      <c r="K31" s="90">
        <v>70</v>
      </c>
      <c r="L31" s="88" t="s">
        <v>344</v>
      </c>
      <c r="M31" s="88" t="s">
        <v>345</v>
      </c>
      <c r="N31" s="88" t="s">
        <v>345</v>
      </c>
      <c r="O31" s="98">
        <v>5.5728975400000001E-4</v>
      </c>
      <c r="P31" s="99">
        <f>Table1[[#This Row],[Equation_1_GHG_Intensity]]*Table1[[#This Row],[Number of employees
Last avail. yr]]</f>
        <v>3.9010282780000002E-2</v>
      </c>
      <c r="Q31" s="100">
        <v>6.3602830000000004E-3</v>
      </c>
      <c r="R31" s="101">
        <f>Table1[[#This Row],[Equation_2_GHG_intensity]]*Table1[[#This Row],[Operating revenue (Turnover)
m GBP Last avail. yr]]</f>
        <v>0.15685357222016202</v>
      </c>
      <c r="S31" s="104">
        <v>0.02</v>
      </c>
      <c r="T31" s="103">
        <v>0.49322828000000002</v>
      </c>
      <c r="U31" s="78">
        <f t="shared" si="0"/>
        <v>0.22946768095505399</v>
      </c>
      <c r="V31" s="78">
        <f>Table1[[#This Row],[R4NZ estimate
(thousand tonnes CO2e)]]*1000</f>
        <v>229.46768095505399</v>
      </c>
    </row>
    <row r="32" spans="1:22" ht="40.700000000000003" customHeight="1">
      <c r="A32" s="86" t="s">
        <v>346</v>
      </c>
      <c r="B32" s="86" t="s">
        <v>347</v>
      </c>
      <c r="C32" s="86" t="s">
        <v>348</v>
      </c>
      <c r="D32" s="86" t="s">
        <v>349</v>
      </c>
      <c r="E32" s="86" t="s">
        <v>349</v>
      </c>
      <c r="F32" s="86" t="s">
        <v>15</v>
      </c>
      <c r="G32" s="88" t="s">
        <v>350</v>
      </c>
      <c r="H32" s="88" t="s">
        <v>351</v>
      </c>
      <c r="I32" s="89">
        <v>45107</v>
      </c>
      <c r="J32" s="90">
        <v>24.661414000000001</v>
      </c>
      <c r="K32" s="90">
        <v>70</v>
      </c>
      <c r="L32" s="88" t="s">
        <v>344</v>
      </c>
      <c r="M32" s="88" t="s">
        <v>345</v>
      </c>
      <c r="N32" s="88" t="s">
        <v>345</v>
      </c>
      <c r="O32" s="98">
        <v>2.8833581800000001E-2</v>
      </c>
      <c r="P32" s="99">
        <f>Table1[[#This Row],[Equation_1_GHG_Intensity]]*Table1[[#This Row],[Number of employees
Last avail. yr]]</f>
        <v>2.018350726</v>
      </c>
      <c r="Q32" s="100">
        <v>0.36693909499999999</v>
      </c>
      <c r="R32" s="101">
        <f>Table1[[#This Row],[Equation_2_GHG_intensity]]*Table1[[#This Row],[Operating revenue (Turnover)
m GBP Last avail. yr]]</f>
        <v>9.0492369345803301</v>
      </c>
      <c r="S32" s="104">
        <v>0.09</v>
      </c>
      <c r="T32" s="103">
        <v>2.21952726</v>
      </c>
      <c r="U32" s="78">
        <f t="shared" si="0"/>
        <v>4.4246092685532501</v>
      </c>
      <c r="V32" s="78">
        <f>Table1[[#This Row],[R4NZ estimate
(thousand tonnes CO2e)]]*1000</f>
        <v>4424.6092685532503</v>
      </c>
    </row>
    <row r="33" spans="1:22" ht="40.700000000000003" customHeight="1">
      <c r="A33" s="86" t="s">
        <v>352</v>
      </c>
      <c r="B33" s="86" t="s">
        <v>353</v>
      </c>
      <c r="C33" s="86" t="s">
        <v>354</v>
      </c>
      <c r="D33" s="86" t="s">
        <v>119</v>
      </c>
      <c r="E33" s="86" t="s">
        <v>119</v>
      </c>
      <c r="F33" s="86" t="s">
        <v>21</v>
      </c>
      <c r="G33" s="88" t="s">
        <v>355</v>
      </c>
      <c r="H33" s="88" t="s">
        <v>356</v>
      </c>
      <c r="I33" s="89">
        <v>45138</v>
      </c>
      <c r="J33" s="90">
        <v>24.547000000000001</v>
      </c>
      <c r="K33" s="90">
        <v>77</v>
      </c>
      <c r="L33" s="88" t="s">
        <v>122</v>
      </c>
      <c r="M33" s="88" t="s">
        <v>123</v>
      </c>
      <c r="N33" s="91"/>
      <c r="O33" s="98">
        <v>2.599737108E-3</v>
      </c>
      <c r="P33" s="99">
        <f>Table1[[#This Row],[Equation_1_GHG_Intensity]]*Table1[[#This Row],[Number of employees
Last avail. yr]]</f>
        <v>0.20017975731599999</v>
      </c>
      <c r="Q33" s="100">
        <v>5.0386056999999998E-2</v>
      </c>
      <c r="R33" s="101">
        <f>Table1[[#This Row],[Equation_2_GHG_intensity]]*Table1[[#This Row],[Operating revenue (Turnover)
m GBP Last avail. yr]]</f>
        <v>1.236826541179</v>
      </c>
      <c r="S33" s="104">
        <v>0.08</v>
      </c>
      <c r="T33" s="103">
        <v>1.9637600000000002</v>
      </c>
      <c r="U33" s="78">
        <f t="shared" si="0"/>
        <v>1.1324551773988352</v>
      </c>
      <c r="V33" s="78">
        <f>Table1[[#This Row],[R4NZ estimate
(thousand tonnes CO2e)]]*1000</f>
        <v>1132.4551773988351</v>
      </c>
    </row>
    <row r="34" spans="1:22" ht="40.700000000000003" customHeight="1">
      <c r="A34" s="86" t="s">
        <v>357</v>
      </c>
      <c r="B34" s="86" t="s">
        <v>358</v>
      </c>
      <c r="C34" s="86" t="s">
        <v>359</v>
      </c>
      <c r="D34" s="86" t="s">
        <v>260</v>
      </c>
      <c r="E34" s="86" t="s">
        <v>260</v>
      </c>
      <c r="F34" s="86" t="s">
        <v>33</v>
      </c>
      <c r="G34" s="88" t="s">
        <v>360</v>
      </c>
      <c r="H34" s="88" t="s">
        <v>361</v>
      </c>
      <c r="I34" s="89">
        <v>45291</v>
      </c>
      <c r="J34" s="90">
        <v>24.46733</v>
      </c>
      <c r="K34" s="90">
        <v>145</v>
      </c>
      <c r="L34" s="88" t="s">
        <v>362</v>
      </c>
      <c r="M34" s="88" t="s">
        <v>363</v>
      </c>
      <c r="N34" s="91"/>
      <c r="O34" s="98">
        <v>1.0369230770000001E-3</v>
      </c>
      <c r="P34" s="99">
        <f>Table1[[#This Row],[Equation_1_GHG_Intensity]]*Table1[[#This Row],[Number of employees
Last avail. yr]]</f>
        <v>0.150353846165</v>
      </c>
      <c r="Q34" s="100">
        <v>1.9284453E-2</v>
      </c>
      <c r="R34" s="101">
        <f>Table1[[#This Row],[Equation_2_GHG_intensity]]*Table1[[#This Row],[Operating revenue (Turnover)
m GBP Last avail. yr]]</f>
        <v>0.47183907542049003</v>
      </c>
      <c r="S34" s="104">
        <v>0.03</v>
      </c>
      <c r="T34" s="103">
        <v>0.73401989999999995</v>
      </c>
      <c r="U34" s="78">
        <f t="shared" si="0"/>
        <v>0.45161886958796815</v>
      </c>
      <c r="V34" s="78">
        <f>Table1[[#This Row],[R4NZ estimate
(thousand tonnes CO2e)]]*1000</f>
        <v>451.61886958796816</v>
      </c>
    </row>
    <row r="35" spans="1:22" ht="80.45" customHeight="1">
      <c r="A35" s="86" t="s">
        <v>364</v>
      </c>
      <c r="B35" s="86" t="s">
        <v>365</v>
      </c>
      <c r="C35" s="86" t="s">
        <v>366</v>
      </c>
      <c r="D35" s="86" t="s">
        <v>284</v>
      </c>
      <c r="E35" s="86" t="s">
        <v>284</v>
      </c>
      <c r="F35" s="86" t="s">
        <v>30</v>
      </c>
      <c r="G35" s="88" t="s">
        <v>367</v>
      </c>
      <c r="H35" s="88" t="s">
        <v>368</v>
      </c>
      <c r="I35" s="89">
        <v>45382</v>
      </c>
      <c r="J35" s="90">
        <v>24.416706999999999</v>
      </c>
      <c r="K35" s="90">
        <v>65</v>
      </c>
      <c r="L35" s="88" t="s">
        <v>369</v>
      </c>
      <c r="M35" s="88" t="s">
        <v>370</v>
      </c>
      <c r="N35" s="91"/>
      <c r="O35" s="98">
        <v>5.5728975400000001E-4</v>
      </c>
      <c r="P35" s="99">
        <f>Table1[[#This Row],[Equation_1_GHG_Intensity]]*Table1[[#This Row],[Number of employees
Last avail. yr]]</f>
        <v>3.6223834009999997E-2</v>
      </c>
      <c r="Q35" s="100">
        <v>6.3602830000000004E-3</v>
      </c>
      <c r="R35" s="101">
        <f>Table1[[#This Row],[Equation_2_GHG_intensity]]*Table1[[#This Row],[Operating revenue (Turnover)
m GBP Last avail. yr]]</f>
        <v>0.155297166448081</v>
      </c>
      <c r="S35" s="104">
        <v>0.02</v>
      </c>
      <c r="T35" s="103">
        <v>0.48833413999999997</v>
      </c>
      <c r="U35" s="78">
        <f t="shared" si="0"/>
        <v>0.226391761772541</v>
      </c>
      <c r="V35" s="78">
        <f>Table1[[#This Row],[R4NZ estimate
(thousand tonnes CO2e)]]*1000</f>
        <v>226.391761772541</v>
      </c>
    </row>
    <row r="36" spans="1:22" ht="80.45" customHeight="1">
      <c r="A36" s="86" t="s">
        <v>371</v>
      </c>
      <c r="B36" s="86" t="s">
        <v>372</v>
      </c>
      <c r="C36" s="86" t="s">
        <v>373</v>
      </c>
      <c r="D36" s="86" t="s">
        <v>374</v>
      </c>
      <c r="E36" s="86" t="s">
        <v>374</v>
      </c>
      <c r="F36" s="86" t="s">
        <v>21</v>
      </c>
      <c r="G36" s="88" t="s">
        <v>375</v>
      </c>
      <c r="H36" s="88" t="s">
        <v>376</v>
      </c>
      <c r="I36" s="89">
        <v>45291</v>
      </c>
      <c r="J36" s="90">
        <v>23.873622999999998</v>
      </c>
      <c r="K36" s="90">
        <v>59</v>
      </c>
      <c r="L36" s="88" t="s">
        <v>377</v>
      </c>
      <c r="M36" s="88" t="s">
        <v>378</v>
      </c>
      <c r="N36" s="88" t="s">
        <v>378</v>
      </c>
      <c r="O36" s="98">
        <v>2.599737108E-3</v>
      </c>
      <c r="P36" s="99">
        <f>Table1[[#This Row],[Equation_1_GHG_Intensity]]*Table1[[#This Row],[Number of employees
Last avail. yr]]</f>
        <v>0.153384489372</v>
      </c>
      <c r="Q36" s="100">
        <v>5.0386056999999998E-2</v>
      </c>
      <c r="R36" s="101">
        <f>Table1[[#This Row],[Equation_2_GHG_intensity]]*Table1[[#This Row],[Operating revenue (Turnover)
m GBP Last avail. yr]]</f>
        <v>1.2028977292745109</v>
      </c>
      <c r="S36" s="104">
        <v>7.0000000000000007E-2</v>
      </c>
      <c r="T36" s="103">
        <v>1.67115361</v>
      </c>
      <c r="U36" s="78">
        <f t="shared" si="0"/>
        <v>1.0081361309392882</v>
      </c>
      <c r="V36" s="78">
        <f>Table1[[#This Row],[R4NZ estimate
(thousand tonnes CO2e)]]*1000</f>
        <v>1008.1361309392883</v>
      </c>
    </row>
    <row r="37" spans="1:22" ht="54" customHeight="1">
      <c r="A37" s="86" t="s">
        <v>379</v>
      </c>
      <c r="B37" s="86" t="s">
        <v>380</v>
      </c>
      <c r="C37" s="86" t="s">
        <v>381</v>
      </c>
      <c r="D37" s="86" t="s">
        <v>382</v>
      </c>
      <c r="E37" s="86" t="s">
        <v>382</v>
      </c>
      <c r="F37" s="86" t="s">
        <v>15</v>
      </c>
      <c r="G37" s="88" t="s">
        <v>383</v>
      </c>
      <c r="H37" s="88" t="s">
        <v>384</v>
      </c>
      <c r="I37" s="89">
        <v>45291</v>
      </c>
      <c r="J37" s="90">
        <v>23.428000000000001</v>
      </c>
      <c r="K37" s="90">
        <v>117</v>
      </c>
      <c r="L37" s="88" t="s">
        <v>385</v>
      </c>
      <c r="M37" s="88" t="s">
        <v>386</v>
      </c>
      <c r="N37" s="88" t="s">
        <v>386</v>
      </c>
      <c r="O37" s="98">
        <v>2.8833581800000001E-2</v>
      </c>
      <c r="P37" s="99">
        <f>Table1[[#This Row],[Equation_1_GHG_Intensity]]*Table1[[#This Row],[Number of employees
Last avail. yr]]</f>
        <v>3.3735290706000001</v>
      </c>
      <c r="Q37" s="100">
        <v>0.36693909499999999</v>
      </c>
      <c r="R37" s="101">
        <f>Table1[[#This Row],[Equation_2_GHG_intensity]]*Table1[[#This Row],[Operating revenue (Turnover)
m GBP Last avail. yr]]</f>
        <v>8.5966491176600002</v>
      </c>
      <c r="S37" s="104">
        <v>0.15</v>
      </c>
      <c r="T37" s="103">
        <v>3.5142000000000002</v>
      </c>
      <c r="U37" s="78">
        <f t="shared" si="0"/>
        <v>5.1562979366905797</v>
      </c>
      <c r="V37" s="78">
        <f>Table1[[#This Row],[R4NZ estimate
(thousand tonnes CO2e)]]*1000</f>
        <v>5156.2979366905793</v>
      </c>
    </row>
    <row r="38" spans="1:22" ht="67.349999999999994" customHeight="1">
      <c r="A38" s="86" t="s">
        <v>387</v>
      </c>
      <c r="B38" s="86" t="s">
        <v>388</v>
      </c>
      <c r="C38" s="86" t="s">
        <v>389</v>
      </c>
      <c r="D38" s="86" t="s">
        <v>284</v>
      </c>
      <c r="E38" s="86" t="s">
        <v>284</v>
      </c>
      <c r="F38" s="86" t="s">
        <v>30</v>
      </c>
      <c r="G38" s="88" t="s">
        <v>390</v>
      </c>
      <c r="H38" s="88" t="s">
        <v>391</v>
      </c>
      <c r="I38" s="89">
        <v>45291</v>
      </c>
      <c r="J38" s="90">
        <v>13.663259</v>
      </c>
      <c r="K38" s="90">
        <v>180</v>
      </c>
      <c r="L38" s="88" t="s">
        <v>194</v>
      </c>
      <c r="M38" s="88" t="s">
        <v>392</v>
      </c>
      <c r="N38" s="91"/>
      <c r="O38" s="98">
        <v>5.5728975400000001E-4</v>
      </c>
      <c r="P38" s="99">
        <f>Table1[[#This Row],[Equation_1_GHG_Intensity]]*Table1[[#This Row],[Number of employees
Last avail. yr]]</f>
        <v>0.10031215572</v>
      </c>
      <c r="Q38" s="100">
        <v>6.3602830000000004E-3</v>
      </c>
      <c r="R38" s="101">
        <f>Table1[[#This Row],[Equation_2_GHG_intensity]]*Table1[[#This Row],[Operating revenue (Turnover)
m GBP Last avail. yr]]</f>
        <v>8.6902193942297007E-2</v>
      </c>
      <c r="S38" s="104">
        <v>0.02</v>
      </c>
      <c r="T38" s="103">
        <v>0.27326518</v>
      </c>
      <c r="U38" s="78">
        <f t="shared" si="0"/>
        <v>0.15333968337754492</v>
      </c>
      <c r="V38" s="78">
        <f>Table1[[#This Row],[R4NZ estimate
(thousand tonnes CO2e)]]*1000</f>
        <v>153.33968337754493</v>
      </c>
    </row>
    <row r="39" spans="1:22" ht="54" customHeight="1">
      <c r="A39" s="86" t="s">
        <v>393</v>
      </c>
      <c r="B39" s="86" t="s">
        <v>394</v>
      </c>
      <c r="C39" s="86" t="s">
        <v>395</v>
      </c>
      <c r="D39" s="86" t="s">
        <v>143</v>
      </c>
      <c r="E39" s="86" t="s">
        <v>143</v>
      </c>
      <c r="F39" s="86" t="s">
        <v>15</v>
      </c>
      <c r="G39" s="88" t="s">
        <v>396</v>
      </c>
      <c r="H39" s="88" t="s">
        <v>397</v>
      </c>
      <c r="I39" s="89">
        <v>45291</v>
      </c>
      <c r="J39" s="90">
        <v>23.073045</v>
      </c>
      <c r="K39" s="90">
        <v>94</v>
      </c>
      <c r="L39" s="88" t="s">
        <v>398</v>
      </c>
      <c r="M39" s="88" t="s">
        <v>399</v>
      </c>
      <c r="N39" s="88" t="s">
        <v>399</v>
      </c>
      <c r="O39" s="98">
        <v>2.8833581800000001E-2</v>
      </c>
      <c r="P39" s="99">
        <f>Table1[[#This Row],[Equation_1_GHG_Intensity]]*Table1[[#This Row],[Number of employees
Last avail. yr]]</f>
        <v>2.7103566892000002</v>
      </c>
      <c r="Q39" s="100">
        <v>0.36693909499999999</v>
      </c>
      <c r="R39" s="101">
        <f>Table1[[#This Row],[Equation_2_GHG_intensity]]*Table1[[#This Row],[Operating revenue (Turnover)
m GBP Last avail. yr]]</f>
        <v>8.4664022511942747</v>
      </c>
      <c r="S39" s="104">
        <v>0.1</v>
      </c>
      <c r="T39" s="103">
        <v>2.3073045000000003</v>
      </c>
      <c r="U39" s="78">
        <f t="shared" si="0"/>
        <v>4.4901931256512935</v>
      </c>
      <c r="V39" s="78">
        <f>Table1[[#This Row],[R4NZ estimate
(thousand tonnes CO2e)]]*1000</f>
        <v>4490.1931256512935</v>
      </c>
    </row>
    <row r="40" spans="1:22" ht="40.700000000000003" customHeight="1">
      <c r="A40" s="86" t="s">
        <v>400</v>
      </c>
      <c r="B40" s="86" t="s">
        <v>401</v>
      </c>
      <c r="C40" s="86" t="s">
        <v>402</v>
      </c>
      <c r="D40" s="86" t="s">
        <v>199</v>
      </c>
      <c r="E40" s="86" t="s">
        <v>199</v>
      </c>
      <c r="F40" s="86" t="s">
        <v>33</v>
      </c>
      <c r="G40" s="88" t="s">
        <v>403</v>
      </c>
      <c r="H40" s="88" t="s">
        <v>404</v>
      </c>
      <c r="I40" s="89">
        <v>45199</v>
      </c>
      <c r="J40" s="90">
        <v>22.881619000000001</v>
      </c>
      <c r="K40" s="90">
        <v>29</v>
      </c>
      <c r="L40" s="88" t="s">
        <v>405</v>
      </c>
      <c r="M40" s="88" t="s">
        <v>406</v>
      </c>
      <c r="N40" s="88" t="s">
        <v>406</v>
      </c>
      <c r="O40" s="98">
        <v>1.0369230770000001E-3</v>
      </c>
      <c r="P40" s="99">
        <f>Table1[[#This Row],[Equation_1_GHG_Intensity]]*Table1[[#This Row],[Number of employees
Last avail. yr]]</f>
        <v>3.0070769233000002E-2</v>
      </c>
      <c r="Q40" s="100">
        <v>1.9284453E-2</v>
      </c>
      <c r="R40" s="101">
        <f>Table1[[#This Row],[Equation_2_GHG_intensity]]*Table1[[#This Row],[Operating revenue (Turnover)
m GBP Last avail. yr]]</f>
        <v>0.44125950616940701</v>
      </c>
      <c r="S40" s="104">
        <v>0.01</v>
      </c>
      <c r="T40" s="103">
        <v>0.22881619</v>
      </c>
      <c r="U40" s="78">
        <f t="shared" si="0"/>
        <v>0.23314877297900155</v>
      </c>
      <c r="V40" s="78">
        <f>Table1[[#This Row],[R4NZ estimate
(thousand tonnes CO2e)]]*1000</f>
        <v>233.14877297900156</v>
      </c>
    </row>
    <row r="41" spans="1:22" ht="40.700000000000003" customHeight="1">
      <c r="A41" s="86" t="s">
        <v>407</v>
      </c>
      <c r="B41" s="86" t="s">
        <v>408</v>
      </c>
      <c r="C41" s="86" t="s">
        <v>409</v>
      </c>
      <c r="D41" s="86" t="s">
        <v>410</v>
      </c>
      <c r="E41" s="86" t="s">
        <v>410</v>
      </c>
      <c r="F41" s="86" t="s">
        <v>21</v>
      </c>
      <c r="G41" s="88" t="s">
        <v>411</v>
      </c>
      <c r="H41" s="88" t="s">
        <v>412</v>
      </c>
      <c r="I41" s="89">
        <v>45382</v>
      </c>
      <c r="J41" s="90">
        <v>22.880510000000001</v>
      </c>
      <c r="K41" s="90">
        <v>23</v>
      </c>
      <c r="L41" s="88" t="s">
        <v>362</v>
      </c>
      <c r="M41" s="88" t="s">
        <v>363</v>
      </c>
      <c r="N41" s="91"/>
      <c r="O41" s="98">
        <v>2.599737108E-3</v>
      </c>
      <c r="P41" s="99">
        <f>Table1[[#This Row],[Equation_1_GHG_Intensity]]*Table1[[#This Row],[Number of employees
Last avail. yr]]</f>
        <v>5.9793953483999997E-2</v>
      </c>
      <c r="Q41" s="100">
        <v>5.0386056999999998E-2</v>
      </c>
      <c r="R41" s="101">
        <f>Table1[[#This Row],[Equation_2_GHG_intensity]]*Table1[[#This Row],[Operating revenue (Turnover)
m GBP Last avail. yr]]</f>
        <v>1.15285868104907</v>
      </c>
      <c r="S41" s="104">
        <v>0.05</v>
      </c>
      <c r="T41" s="103">
        <v>1.1440255000000001</v>
      </c>
      <c r="U41" s="78">
        <f t="shared" si="0"/>
        <v>0.78477381879951236</v>
      </c>
      <c r="V41" s="78">
        <f>Table1[[#This Row],[R4NZ estimate
(thousand tonnes CO2e)]]*1000</f>
        <v>784.77381879951236</v>
      </c>
    </row>
    <row r="42" spans="1:22" ht="54" customHeight="1">
      <c r="A42" s="86" t="s">
        <v>413</v>
      </c>
      <c r="B42" s="86" t="s">
        <v>414</v>
      </c>
      <c r="C42" s="86" t="s">
        <v>415</v>
      </c>
      <c r="D42" s="86" t="s">
        <v>416</v>
      </c>
      <c r="E42" s="86" t="s">
        <v>416</v>
      </c>
      <c r="F42" s="86" t="s">
        <v>15</v>
      </c>
      <c r="G42" s="88" t="s">
        <v>417</v>
      </c>
      <c r="H42" s="88" t="s">
        <v>418</v>
      </c>
      <c r="I42" s="89">
        <v>45291</v>
      </c>
      <c r="J42" s="90">
        <v>21.924409000000001</v>
      </c>
      <c r="K42" s="90">
        <v>114</v>
      </c>
      <c r="L42" s="88" t="s">
        <v>419</v>
      </c>
      <c r="M42" s="88" t="s">
        <v>420</v>
      </c>
      <c r="N42" s="88" t="s">
        <v>420</v>
      </c>
      <c r="O42" s="98">
        <v>2.8833581800000001E-2</v>
      </c>
      <c r="P42" s="99">
        <f>Table1[[#This Row],[Equation_1_GHG_Intensity]]*Table1[[#This Row],[Number of employees
Last avail. yr]]</f>
        <v>3.2870283252000001</v>
      </c>
      <c r="Q42" s="100">
        <v>0.36693909499999999</v>
      </c>
      <c r="R42" s="101">
        <f>Table1[[#This Row],[Equation_2_GHG_intensity]]*Table1[[#This Row],[Operating revenue (Turnover)
m GBP Last avail. yr]]</f>
        <v>8.0449227968698551</v>
      </c>
      <c r="S42" s="104">
        <v>7.0000000000000007E-2</v>
      </c>
      <c r="T42" s="103">
        <v>1.5347086300000001</v>
      </c>
      <c r="U42" s="78">
        <f t="shared" si="0"/>
        <v>4.2845976974392617</v>
      </c>
      <c r="V42" s="78">
        <f>Table1[[#This Row],[R4NZ estimate
(thousand tonnes CO2e)]]*1000</f>
        <v>4284.5976974392615</v>
      </c>
    </row>
    <row r="43" spans="1:22" ht="80.45" customHeight="1">
      <c r="A43" s="86" t="s">
        <v>421</v>
      </c>
      <c r="B43" s="86" t="s">
        <v>422</v>
      </c>
      <c r="C43" s="86" t="s">
        <v>423</v>
      </c>
      <c r="D43" s="86" t="s">
        <v>424</v>
      </c>
      <c r="E43" s="86" t="s">
        <v>424</v>
      </c>
      <c r="F43" s="86" t="s">
        <v>21</v>
      </c>
      <c r="G43" s="88" t="s">
        <v>425</v>
      </c>
      <c r="H43" s="88" t="s">
        <v>426</v>
      </c>
      <c r="I43" s="89">
        <v>45291</v>
      </c>
      <c r="J43" s="90">
        <v>21.761216999999998</v>
      </c>
      <c r="K43" s="90">
        <v>16</v>
      </c>
      <c r="L43" s="88" t="s">
        <v>320</v>
      </c>
      <c r="M43" s="88" t="s">
        <v>427</v>
      </c>
      <c r="N43" s="88" t="s">
        <v>427</v>
      </c>
      <c r="O43" s="98">
        <v>2.599737108E-3</v>
      </c>
      <c r="P43" s="99">
        <f>Table1[[#This Row],[Equation_1_GHG_Intensity]]*Table1[[#This Row],[Number of employees
Last avail. yr]]</f>
        <v>4.1595793728E-2</v>
      </c>
      <c r="Q43" s="100">
        <v>5.0386056999999998E-2</v>
      </c>
      <c r="R43" s="101">
        <f>Table1[[#This Row],[Equation_2_GHG_intensity]]*Table1[[#This Row],[Operating revenue (Turnover)
m GBP Last avail. yr]]</f>
        <v>1.0964619201513688</v>
      </c>
      <c r="S43" s="104">
        <v>7.0000000000000007E-2</v>
      </c>
      <c r="T43" s="103">
        <v>1.52328519</v>
      </c>
      <c r="U43" s="78">
        <f t="shared" si="0"/>
        <v>0.8862271869918299</v>
      </c>
      <c r="V43" s="78">
        <f>Table1[[#This Row],[R4NZ estimate
(thousand tonnes CO2e)]]*1000</f>
        <v>886.22718699182985</v>
      </c>
    </row>
    <row r="44" spans="1:22" ht="94.7" customHeight="1">
      <c r="A44" s="86" t="s">
        <v>428</v>
      </c>
      <c r="B44" s="86" t="s">
        <v>429</v>
      </c>
      <c r="C44" s="86" t="s">
        <v>430</v>
      </c>
      <c r="D44" s="86" t="s">
        <v>431</v>
      </c>
      <c r="E44" s="86" t="s">
        <v>431</v>
      </c>
      <c r="F44" s="86" t="s">
        <v>15</v>
      </c>
      <c r="G44" s="88" t="s">
        <v>432</v>
      </c>
      <c r="H44" s="88" t="s">
        <v>433</v>
      </c>
      <c r="I44" s="89">
        <v>45382</v>
      </c>
      <c r="J44" s="90">
        <v>21.401807000000002</v>
      </c>
      <c r="K44" s="90">
        <v>87</v>
      </c>
      <c r="L44" s="88" t="s">
        <v>434</v>
      </c>
      <c r="M44" s="88" t="s">
        <v>435</v>
      </c>
      <c r="N44" s="88" t="s">
        <v>435</v>
      </c>
      <c r="O44" s="98">
        <v>2.8833581800000001E-2</v>
      </c>
      <c r="P44" s="99">
        <f>Table1[[#This Row],[Equation_1_GHG_Intensity]]*Table1[[#This Row],[Number of employees
Last avail. yr]]</f>
        <v>2.5085216165999999</v>
      </c>
      <c r="Q44" s="100">
        <v>0.36693909499999999</v>
      </c>
      <c r="R44" s="101">
        <f>Table1[[#This Row],[Equation_2_GHG_intensity]]*Table1[[#This Row],[Operating revenue (Turnover)
m GBP Last avail. yr]]</f>
        <v>7.8531596919446658</v>
      </c>
      <c r="S44" s="104">
        <v>0.78</v>
      </c>
      <c r="T44" s="103">
        <v>16.693409460000002</v>
      </c>
      <c r="U44" s="78">
        <f t="shared" si="0"/>
        <v>9.0093452259253741</v>
      </c>
      <c r="V44" s="78">
        <f>Table1[[#This Row],[R4NZ estimate
(thousand tonnes CO2e)]]*1000</f>
        <v>9009.3452259253736</v>
      </c>
    </row>
    <row r="45" spans="1:22" ht="40.700000000000003" customHeight="1">
      <c r="A45" s="86" t="s">
        <v>436</v>
      </c>
      <c r="B45" s="86" t="s">
        <v>437</v>
      </c>
      <c r="C45" s="86" t="s">
        <v>438</v>
      </c>
      <c r="D45" s="86" t="s">
        <v>290</v>
      </c>
      <c r="E45" s="86" t="s">
        <v>290</v>
      </c>
      <c r="F45" s="86" t="s">
        <v>24</v>
      </c>
      <c r="G45" s="88" t="s">
        <v>439</v>
      </c>
      <c r="H45" s="88" t="s">
        <v>440</v>
      </c>
      <c r="I45" s="89">
        <v>45382</v>
      </c>
      <c r="J45" s="90">
        <v>21.360012999999999</v>
      </c>
      <c r="K45" s="90">
        <v>178</v>
      </c>
      <c r="L45" s="88" t="s">
        <v>441</v>
      </c>
      <c r="M45" s="88" t="s">
        <v>442</v>
      </c>
      <c r="N45" s="88" t="s">
        <v>442</v>
      </c>
      <c r="O45" s="98">
        <v>5.3220241119999998E-2</v>
      </c>
      <c r="P45" s="99">
        <f>Table1[[#This Row],[Equation_1_GHG_Intensity]]*Table1[[#This Row],[Number of employees
Last avail. yr]]</f>
        <v>9.4732029193600003</v>
      </c>
      <c r="Q45" s="100">
        <v>0.778336519</v>
      </c>
      <c r="R45" s="101">
        <f>Table1[[#This Row],[Equation_2_GHG_intensity]]*Table1[[#This Row],[Operating revenue (Turnover)
m GBP Last avail. yr]]</f>
        <v>16.625278164214745</v>
      </c>
      <c r="S45" s="104">
        <v>0.16</v>
      </c>
      <c r="T45" s="103">
        <v>3.41760208</v>
      </c>
      <c r="U45" s="78">
        <f t="shared" si="0"/>
        <v>9.8288556934703912</v>
      </c>
      <c r="V45" s="78">
        <f>Table1[[#This Row],[R4NZ estimate
(thousand tonnes CO2e)]]*1000</f>
        <v>9828.855693470392</v>
      </c>
    </row>
    <row r="46" spans="1:22" ht="54" customHeight="1">
      <c r="A46" s="86" t="s">
        <v>443</v>
      </c>
      <c r="B46" s="86" t="s">
        <v>444</v>
      </c>
      <c r="C46" s="86" t="s">
        <v>445</v>
      </c>
      <c r="D46" s="86" t="s">
        <v>446</v>
      </c>
      <c r="E46" s="86" t="s">
        <v>446</v>
      </c>
      <c r="F46" s="86" t="s">
        <v>21</v>
      </c>
      <c r="G46" s="88" t="s">
        <v>447</v>
      </c>
      <c r="H46" s="88" t="s">
        <v>448</v>
      </c>
      <c r="I46" s="89">
        <v>45291</v>
      </c>
      <c r="J46" s="90">
        <v>21.328624000000001</v>
      </c>
      <c r="K46" s="90">
        <v>66</v>
      </c>
      <c r="L46" s="88" t="s">
        <v>449</v>
      </c>
      <c r="M46" s="88" t="s">
        <v>450</v>
      </c>
      <c r="N46" s="88" t="s">
        <v>450</v>
      </c>
      <c r="O46" s="98">
        <v>2.599737108E-3</v>
      </c>
      <c r="P46" s="99">
        <f>Table1[[#This Row],[Equation_1_GHG_Intensity]]*Table1[[#This Row],[Number of employees
Last avail. yr]]</f>
        <v>0.171582649128</v>
      </c>
      <c r="Q46" s="100">
        <v>5.0386056999999998E-2</v>
      </c>
      <c r="R46" s="101">
        <f>Table1[[#This Row],[Equation_2_GHG_intensity]]*Table1[[#This Row],[Operating revenue (Turnover)
m GBP Last avail. yr]]</f>
        <v>1.0746652645955681</v>
      </c>
      <c r="S46" s="104">
        <v>7.0000000000000007E-2</v>
      </c>
      <c r="T46" s="103">
        <v>1.4930036800000002</v>
      </c>
      <c r="U46" s="78">
        <f t="shared" si="0"/>
        <v>0.91217078070994828</v>
      </c>
      <c r="V46" s="78">
        <f>Table1[[#This Row],[R4NZ estimate
(thousand tonnes CO2e)]]*1000</f>
        <v>912.1707807099483</v>
      </c>
    </row>
    <row r="47" spans="1:22" ht="54" customHeight="1">
      <c r="A47" s="86" t="s">
        <v>451</v>
      </c>
      <c r="B47" s="86" t="s">
        <v>452</v>
      </c>
      <c r="C47" s="86" t="s">
        <v>453</v>
      </c>
      <c r="D47" s="86" t="s">
        <v>454</v>
      </c>
      <c r="E47" s="86" t="s">
        <v>454</v>
      </c>
      <c r="F47" s="86" t="s">
        <v>21</v>
      </c>
      <c r="G47" s="88" t="s">
        <v>455</v>
      </c>
      <c r="H47" s="88" t="s">
        <v>456</v>
      </c>
      <c r="I47" s="89">
        <v>45291</v>
      </c>
      <c r="J47" s="90">
        <v>21.318003000000001</v>
      </c>
      <c r="K47" s="90">
        <v>18</v>
      </c>
      <c r="L47" s="88" t="s">
        <v>457</v>
      </c>
      <c r="M47" s="88" t="s">
        <v>458</v>
      </c>
      <c r="N47" s="88" t="s">
        <v>458</v>
      </c>
      <c r="O47" s="98">
        <v>2.599737108E-3</v>
      </c>
      <c r="P47" s="99">
        <f>Table1[[#This Row],[Equation_1_GHG_Intensity]]*Table1[[#This Row],[Number of employees
Last avail. yr]]</f>
        <v>4.6795267943999998E-2</v>
      </c>
      <c r="Q47" s="100">
        <v>5.0386056999999998E-2</v>
      </c>
      <c r="R47" s="101">
        <f>Table1[[#This Row],[Equation_2_GHG_intensity]]*Table1[[#This Row],[Operating revenue (Turnover)
m GBP Last avail. yr]]</f>
        <v>1.074130114284171</v>
      </c>
      <c r="S47" s="104">
        <v>7.0000000000000007E-2</v>
      </c>
      <c r="T47" s="103">
        <v>1.4922602100000002</v>
      </c>
      <c r="U47" s="78">
        <f t="shared" si="0"/>
        <v>0.87019080221198108</v>
      </c>
      <c r="V47" s="78">
        <f>Table1[[#This Row],[R4NZ estimate
(thousand tonnes CO2e)]]*1000</f>
        <v>870.19080221198112</v>
      </c>
    </row>
    <row r="48" spans="1:22" ht="80.45" customHeight="1">
      <c r="A48" s="86" t="s">
        <v>459</v>
      </c>
      <c r="B48" s="86" t="s">
        <v>460</v>
      </c>
      <c r="C48" s="86" t="s">
        <v>461</v>
      </c>
      <c r="D48" s="86" t="s">
        <v>462</v>
      </c>
      <c r="E48" s="86" t="s">
        <v>462</v>
      </c>
      <c r="F48" s="86" t="s">
        <v>18</v>
      </c>
      <c r="G48" s="88" t="s">
        <v>463</v>
      </c>
      <c r="H48" s="88" t="s">
        <v>464</v>
      </c>
      <c r="I48" s="89">
        <v>45443</v>
      </c>
      <c r="J48" s="90">
        <v>20.730839</v>
      </c>
      <c r="K48" s="90">
        <v>84</v>
      </c>
      <c r="L48" s="88" t="s">
        <v>465</v>
      </c>
      <c r="M48" s="88" t="s">
        <v>466</v>
      </c>
      <c r="N48" s="91"/>
      <c r="O48" s="98">
        <v>5.3414726840000006E-3</v>
      </c>
      <c r="P48" s="99">
        <f>Table1[[#This Row],[Equation_1_GHG_Intensity]]*Table1[[#This Row],[Number of employees
Last avail. yr]]</f>
        <v>0.44868370545600006</v>
      </c>
      <c r="Q48" s="100">
        <v>7.8125890000000003E-2</v>
      </c>
      <c r="R48" s="101">
        <f>Table1[[#This Row],[Equation_2_GHG_intensity]]*Table1[[#This Row],[Operating revenue (Turnover)
m GBP Last avail. yr]]</f>
        <v>1.61961524732171</v>
      </c>
      <c r="S48" s="104">
        <v>7.0000000000000007E-2</v>
      </c>
      <c r="T48" s="103">
        <v>1.4511587300000002</v>
      </c>
      <c r="U48" s="78">
        <f t="shared" si="0"/>
        <v>1.1719794083649777</v>
      </c>
      <c r="V48" s="78">
        <f>Table1[[#This Row],[R4NZ estimate
(thousand tonnes CO2e)]]*1000</f>
        <v>1171.9794083649776</v>
      </c>
    </row>
    <row r="49" spans="1:22" ht="80.45" customHeight="1">
      <c r="A49" s="86" t="s">
        <v>467</v>
      </c>
      <c r="B49" s="86" t="s">
        <v>468</v>
      </c>
      <c r="C49" s="86" t="s">
        <v>469</v>
      </c>
      <c r="D49" s="86" t="s">
        <v>143</v>
      </c>
      <c r="E49" s="86" t="s">
        <v>143</v>
      </c>
      <c r="F49" s="86" t="s">
        <v>15</v>
      </c>
      <c r="G49" s="88" t="s">
        <v>470</v>
      </c>
      <c r="H49" s="91"/>
      <c r="I49" s="89">
        <v>45291</v>
      </c>
      <c r="J49" s="90">
        <v>20.722000000000001</v>
      </c>
      <c r="K49" s="90">
        <v>96</v>
      </c>
      <c r="L49" s="88" t="s">
        <v>471</v>
      </c>
      <c r="M49" s="88" t="s">
        <v>472</v>
      </c>
      <c r="N49" s="88" t="s">
        <v>472</v>
      </c>
      <c r="O49" s="98">
        <v>2.8833581800000001E-2</v>
      </c>
      <c r="P49" s="99">
        <f>Table1[[#This Row],[Equation_1_GHG_Intensity]]*Table1[[#This Row],[Number of employees
Last avail. yr]]</f>
        <v>2.7680238527999999</v>
      </c>
      <c r="Q49" s="100">
        <v>0.36693909499999999</v>
      </c>
      <c r="R49" s="101">
        <f>Table1[[#This Row],[Equation_2_GHG_intensity]]*Table1[[#This Row],[Operating revenue (Turnover)
m GBP Last avail. yr]]</f>
        <v>7.6037119265899999</v>
      </c>
      <c r="S49" s="104">
        <v>0.1</v>
      </c>
      <c r="T49" s="103">
        <v>2.0722</v>
      </c>
      <c r="U49" s="78">
        <f t="shared" si="0"/>
        <v>4.1438306145368706</v>
      </c>
      <c r="V49" s="78">
        <f>Table1[[#This Row],[R4NZ estimate
(thousand tonnes CO2e)]]*1000</f>
        <v>4143.8306145368706</v>
      </c>
    </row>
    <row r="50" spans="1:22" ht="40.700000000000003" customHeight="1">
      <c r="A50" s="86" t="s">
        <v>473</v>
      </c>
      <c r="B50" s="86" t="s">
        <v>474</v>
      </c>
      <c r="C50" s="86" t="s">
        <v>475</v>
      </c>
      <c r="D50" s="86" t="s">
        <v>476</v>
      </c>
      <c r="E50" s="86" t="s">
        <v>476</v>
      </c>
      <c r="F50" s="86" t="s">
        <v>33</v>
      </c>
      <c r="G50" s="88" t="s">
        <v>477</v>
      </c>
      <c r="H50" s="88" t="s">
        <v>478</v>
      </c>
      <c r="I50" s="89">
        <v>45169</v>
      </c>
      <c r="J50" s="90">
        <v>20.626867000000001</v>
      </c>
      <c r="K50" s="90">
        <v>2</v>
      </c>
      <c r="L50" s="88" t="s">
        <v>479</v>
      </c>
      <c r="M50" s="88" t="s">
        <v>480</v>
      </c>
      <c r="N50" s="88" t="s">
        <v>480</v>
      </c>
      <c r="O50" s="98">
        <v>1.0369230770000001E-3</v>
      </c>
      <c r="P50" s="99">
        <f>Table1[[#This Row],[Equation_1_GHG_Intensity]]*Table1[[#This Row],[Number of employees
Last avail. yr]]</f>
        <v>2.0738461540000001E-3</v>
      </c>
      <c r="Q50" s="100">
        <v>1.9284453E-2</v>
      </c>
      <c r="R50" s="101">
        <f>Table1[[#This Row],[Equation_2_GHG_intensity]]*Table1[[#This Row],[Operating revenue (Turnover)
m GBP Last avail. yr]]</f>
        <v>0.39777784719875103</v>
      </c>
      <c r="S50" s="104">
        <v>0.05</v>
      </c>
      <c r="T50" s="103">
        <v>1.03134335</v>
      </c>
      <c r="U50" s="78">
        <f t="shared" si="0"/>
        <v>0.4765879494364661</v>
      </c>
      <c r="V50" s="78">
        <f>Table1[[#This Row],[R4NZ estimate
(thousand tonnes CO2e)]]*1000</f>
        <v>476.58794943646609</v>
      </c>
    </row>
    <row r="51" spans="1:22" ht="147.6" customHeight="1">
      <c r="A51" s="86" t="s">
        <v>481</v>
      </c>
      <c r="B51" s="86" t="s">
        <v>482</v>
      </c>
      <c r="C51" s="86" t="s">
        <v>483</v>
      </c>
      <c r="D51" s="86" t="s">
        <v>484</v>
      </c>
      <c r="E51" s="86" t="s">
        <v>484</v>
      </c>
      <c r="F51" s="86" t="s">
        <v>15</v>
      </c>
      <c r="G51" s="88" t="s">
        <v>485</v>
      </c>
      <c r="H51" s="88" t="s">
        <v>486</v>
      </c>
      <c r="I51" s="89">
        <v>45291</v>
      </c>
      <c r="J51" s="90">
        <v>20.537755000000001</v>
      </c>
      <c r="K51" s="90">
        <v>112</v>
      </c>
      <c r="L51" s="88" t="s">
        <v>487</v>
      </c>
      <c r="M51" s="88" t="s">
        <v>488</v>
      </c>
      <c r="N51" s="91"/>
      <c r="O51" s="98">
        <v>2.8833581800000001E-2</v>
      </c>
      <c r="P51" s="99">
        <f>Table1[[#This Row],[Equation_1_GHG_Intensity]]*Table1[[#This Row],[Number of employees
Last avail. yr]]</f>
        <v>3.2293611616</v>
      </c>
      <c r="Q51" s="100">
        <v>0.36693909499999999</v>
      </c>
      <c r="R51" s="101">
        <f>Table1[[#This Row],[Equation_2_GHG_intensity]]*Table1[[#This Row],[Operating revenue (Turnover)
m GBP Last avail. yr]]</f>
        <v>7.5361052330317255</v>
      </c>
      <c r="S51" s="104">
        <v>0.15</v>
      </c>
      <c r="T51" s="103">
        <v>3.0806632500000002</v>
      </c>
      <c r="U51" s="78">
        <f t="shared" si="0"/>
        <v>4.6107611716623653</v>
      </c>
      <c r="V51" s="78">
        <f>Table1[[#This Row],[R4NZ estimate
(thousand tonnes CO2e)]]*1000</f>
        <v>4610.7611716623651</v>
      </c>
    </row>
    <row r="52" spans="1:22" ht="134.44999999999999" customHeight="1">
      <c r="A52" s="86" t="s">
        <v>489</v>
      </c>
      <c r="B52" s="86" t="s">
        <v>490</v>
      </c>
      <c r="C52" s="86" t="s">
        <v>491</v>
      </c>
      <c r="D52" s="86" t="s">
        <v>492</v>
      </c>
      <c r="E52" s="86" t="s">
        <v>492</v>
      </c>
      <c r="F52" s="86" t="s">
        <v>15</v>
      </c>
      <c r="G52" s="88" t="s">
        <v>493</v>
      </c>
      <c r="H52" s="88" t="s">
        <v>494</v>
      </c>
      <c r="I52" s="89">
        <v>45291</v>
      </c>
      <c r="J52" s="90">
        <v>20.420767000000001</v>
      </c>
      <c r="K52" s="90">
        <v>133</v>
      </c>
      <c r="L52" s="88" t="s">
        <v>495</v>
      </c>
      <c r="M52" s="88" t="s">
        <v>496</v>
      </c>
      <c r="N52" s="88" t="s">
        <v>496</v>
      </c>
      <c r="O52" s="98">
        <v>2.8833581800000001E-2</v>
      </c>
      <c r="P52" s="99">
        <f>Table1[[#This Row],[Equation_1_GHG_Intensity]]*Table1[[#This Row],[Number of employees
Last avail. yr]]</f>
        <v>3.8348663794000002</v>
      </c>
      <c r="Q52" s="100">
        <v>0.36693909499999999</v>
      </c>
      <c r="R52" s="101">
        <f>Table1[[#This Row],[Equation_2_GHG_intensity]]*Table1[[#This Row],[Operating revenue (Turnover)
m GBP Last avail. yr]]</f>
        <v>7.4931777621858657</v>
      </c>
      <c r="S52" s="104">
        <v>0.15</v>
      </c>
      <c r="T52" s="103">
        <v>3.06311505</v>
      </c>
      <c r="U52" s="78">
        <f t="shared" si="0"/>
        <v>4.7922560107980932</v>
      </c>
      <c r="V52" s="78">
        <f>Table1[[#This Row],[R4NZ estimate
(thousand tonnes CO2e)]]*1000</f>
        <v>4792.2560107980935</v>
      </c>
    </row>
    <row r="53" spans="1:22" ht="40.700000000000003" customHeight="1">
      <c r="A53" s="86" t="s">
        <v>497</v>
      </c>
      <c r="B53" s="86" t="s">
        <v>498</v>
      </c>
      <c r="C53" s="86" t="s">
        <v>499</v>
      </c>
      <c r="D53" s="86" t="s">
        <v>500</v>
      </c>
      <c r="E53" s="86" t="s">
        <v>500</v>
      </c>
      <c r="F53" s="86" t="s">
        <v>15</v>
      </c>
      <c r="G53" s="88" t="s">
        <v>501</v>
      </c>
      <c r="H53" s="88" t="s">
        <v>502</v>
      </c>
      <c r="I53" s="89">
        <v>45199</v>
      </c>
      <c r="J53" s="90">
        <v>20.105274000000001</v>
      </c>
      <c r="K53" s="90">
        <v>59</v>
      </c>
      <c r="L53" s="88" t="s">
        <v>503</v>
      </c>
      <c r="M53" s="88" t="s">
        <v>504</v>
      </c>
      <c r="N53" s="88" t="s">
        <v>504</v>
      </c>
      <c r="O53" s="98">
        <v>2.8833581800000001E-2</v>
      </c>
      <c r="P53" s="99">
        <f>Table1[[#This Row],[Equation_1_GHG_Intensity]]*Table1[[#This Row],[Number of employees
Last avail. yr]]</f>
        <v>1.7011813262</v>
      </c>
      <c r="Q53" s="100">
        <v>0.36693909499999999</v>
      </c>
      <c r="R53" s="101">
        <f>Table1[[#This Row],[Equation_2_GHG_intensity]]*Table1[[#This Row],[Operating revenue (Turnover)
m GBP Last avail. yr]]</f>
        <v>7.3774110462870306</v>
      </c>
      <c r="S53" s="104">
        <v>0.24</v>
      </c>
      <c r="T53" s="103">
        <v>4.8252657599999997</v>
      </c>
      <c r="U53" s="78">
        <f t="shared" si="0"/>
        <v>4.6299847581181819</v>
      </c>
      <c r="V53" s="78">
        <f>Table1[[#This Row],[R4NZ estimate
(thousand tonnes CO2e)]]*1000</f>
        <v>4629.9847581181821</v>
      </c>
    </row>
    <row r="54" spans="1:22" ht="40.700000000000003" customHeight="1">
      <c r="A54" s="86" t="s">
        <v>505</v>
      </c>
      <c r="B54" s="86" t="s">
        <v>506</v>
      </c>
      <c r="C54" s="86" t="s">
        <v>507</v>
      </c>
      <c r="D54" s="86" t="s">
        <v>183</v>
      </c>
      <c r="E54" s="86" t="s">
        <v>183</v>
      </c>
      <c r="F54" s="86" t="s">
        <v>18</v>
      </c>
      <c r="G54" s="88" t="s">
        <v>508</v>
      </c>
      <c r="H54" s="88" t="s">
        <v>509</v>
      </c>
      <c r="I54" s="89">
        <v>45443</v>
      </c>
      <c r="J54" s="90">
        <v>20.103691000000001</v>
      </c>
      <c r="K54" s="90">
        <v>90</v>
      </c>
      <c r="L54" s="88" t="s">
        <v>362</v>
      </c>
      <c r="M54" s="88" t="s">
        <v>510</v>
      </c>
      <c r="N54" s="91"/>
      <c r="O54" s="98">
        <v>5.3414726840000006E-3</v>
      </c>
      <c r="P54" s="99">
        <f>Table1[[#This Row],[Equation_1_GHG_Intensity]]*Table1[[#This Row],[Number of employees
Last avail. yr]]</f>
        <v>0.48073254156000006</v>
      </c>
      <c r="Q54" s="100">
        <v>7.8125890000000003E-2</v>
      </c>
      <c r="R54" s="101">
        <f>Table1[[#This Row],[Equation_2_GHG_intensity]]*Table1[[#This Row],[Operating revenue (Turnover)
m GBP Last avail. yr]]</f>
        <v>1.5706187516599901</v>
      </c>
      <c r="S54" s="104">
        <v>7.0000000000000007E-2</v>
      </c>
      <c r="T54" s="103">
        <v>1.4072583700000003</v>
      </c>
      <c r="U54" s="78">
        <f t="shared" si="0"/>
        <v>1.1517170178522569</v>
      </c>
      <c r="V54" s="78">
        <f>Table1[[#This Row],[R4NZ estimate
(thousand tonnes CO2e)]]*1000</f>
        <v>1151.717017852257</v>
      </c>
    </row>
    <row r="55" spans="1:22" ht="36" customHeight="1">
      <c r="A55" s="86" t="s">
        <v>511</v>
      </c>
      <c r="B55" s="86" t="s">
        <v>512</v>
      </c>
      <c r="C55" s="86" t="s">
        <v>513</v>
      </c>
      <c r="D55" s="86" t="s">
        <v>462</v>
      </c>
      <c r="E55" s="86" t="s">
        <v>462</v>
      </c>
      <c r="F55" s="86" t="s">
        <v>18</v>
      </c>
      <c r="G55" s="88" t="s">
        <v>514</v>
      </c>
      <c r="H55" s="91"/>
      <c r="I55" s="89">
        <v>45443</v>
      </c>
      <c r="J55" s="90">
        <v>19.846140999999999</v>
      </c>
      <c r="K55" s="90">
        <v>14</v>
      </c>
      <c r="L55" s="88" t="s">
        <v>515</v>
      </c>
      <c r="M55" s="88" t="s">
        <v>516</v>
      </c>
      <c r="N55" s="88" t="s">
        <v>516</v>
      </c>
      <c r="O55" s="98">
        <v>5.3414726840000006E-3</v>
      </c>
      <c r="P55" s="99">
        <f>Table1[[#This Row],[Equation_1_GHG_Intensity]]*Table1[[#This Row],[Number of employees
Last avail. yr]]</f>
        <v>7.4780617576000005E-2</v>
      </c>
      <c r="Q55" s="100">
        <v>7.8125890000000003E-2</v>
      </c>
      <c r="R55" s="101">
        <f>Table1[[#This Row],[Equation_2_GHG_intensity]]*Table1[[#This Row],[Operating revenue (Turnover)
m GBP Last avail. yr]]</f>
        <v>1.55049742869049</v>
      </c>
      <c r="S55" s="104">
        <v>7.0000000000000007E-2</v>
      </c>
      <c r="T55" s="103">
        <v>1.3892298700000001</v>
      </c>
      <c r="U55" s="78">
        <f t="shared" si="0"/>
        <v>1.0038311361167414</v>
      </c>
      <c r="V55" s="78">
        <f>Table1[[#This Row],[R4NZ estimate
(thousand tonnes CO2e)]]*1000</f>
        <v>1003.8311361167414</v>
      </c>
    </row>
    <row r="56" spans="1:22" ht="40.700000000000003" customHeight="1">
      <c r="A56" s="86" t="s">
        <v>517</v>
      </c>
      <c r="B56" s="86" t="s">
        <v>518</v>
      </c>
      <c r="C56" s="86" t="s">
        <v>519</v>
      </c>
      <c r="D56" s="86" t="s">
        <v>520</v>
      </c>
      <c r="E56" s="86" t="s">
        <v>520</v>
      </c>
      <c r="F56" s="86" t="s">
        <v>21</v>
      </c>
      <c r="G56" s="88" t="s">
        <v>521</v>
      </c>
      <c r="H56" s="88" t="s">
        <v>522</v>
      </c>
      <c r="I56" s="89">
        <v>45291</v>
      </c>
      <c r="J56" s="90">
        <v>19.592108</v>
      </c>
      <c r="K56" s="90">
        <v>49</v>
      </c>
      <c r="L56" s="88" t="s">
        <v>523</v>
      </c>
      <c r="M56" s="88" t="s">
        <v>524</v>
      </c>
      <c r="N56" s="88" t="s">
        <v>524</v>
      </c>
      <c r="O56" s="98">
        <v>2.599737108E-3</v>
      </c>
      <c r="P56" s="99">
        <f>Table1[[#This Row],[Equation_1_GHG_Intensity]]*Table1[[#This Row],[Number of employees
Last avail. yr]]</f>
        <v>0.127387118292</v>
      </c>
      <c r="Q56" s="100">
        <v>5.0386056999999998E-2</v>
      </c>
      <c r="R56" s="101">
        <f>Table1[[#This Row],[Equation_2_GHG_intensity]]*Table1[[#This Row],[Operating revenue (Turnover)
m GBP Last avail. yr]]</f>
        <v>0.98716907043815594</v>
      </c>
      <c r="S56" s="104">
        <v>7.0000000000000007E-2</v>
      </c>
      <c r="T56" s="103">
        <v>1.37144756</v>
      </c>
      <c r="U56" s="78">
        <f t="shared" si="0"/>
        <v>0.82783924832714195</v>
      </c>
      <c r="V56" s="78">
        <f>Table1[[#This Row],[R4NZ estimate
(thousand tonnes CO2e)]]*1000</f>
        <v>827.83924832714195</v>
      </c>
    </row>
    <row r="57" spans="1:22" ht="40.700000000000003" customHeight="1">
      <c r="A57" s="86" t="s">
        <v>525</v>
      </c>
      <c r="B57" s="86" t="s">
        <v>526</v>
      </c>
      <c r="C57" s="86" t="s">
        <v>527</v>
      </c>
      <c r="D57" s="86" t="s">
        <v>284</v>
      </c>
      <c r="E57" s="86" t="s">
        <v>284</v>
      </c>
      <c r="F57" s="86" t="s">
        <v>30</v>
      </c>
      <c r="G57" s="88" t="s">
        <v>528</v>
      </c>
      <c r="H57" s="88" t="s">
        <v>529</v>
      </c>
      <c r="I57" s="89">
        <v>45291</v>
      </c>
      <c r="J57" s="90">
        <v>19.592108</v>
      </c>
      <c r="K57" s="90">
        <v>51</v>
      </c>
      <c r="L57" s="88" t="s">
        <v>523</v>
      </c>
      <c r="M57" s="88" t="s">
        <v>530</v>
      </c>
      <c r="N57" s="88" t="s">
        <v>530</v>
      </c>
      <c r="O57" s="98">
        <v>5.5728975400000001E-4</v>
      </c>
      <c r="P57" s="99">
        <f>Table1[[#This Row],[Equation_1_GHG_Intensity]]*Table1[[#This Row],[Number of employees
Last avail. yr]]</f>
        <v>2.8421777454E-2</v>
      </c>
      <c r="Q57" s="100">
        <v>6.3602830000000004E-3</v>
      </c>
      <c r="R57" s="101">
        <f>Table1[[#This Row],[Equation_2_GHG_intensity]]*Table1[[#This Row],[Operating revenue (Turnover)
m GBP Last avail. yr]]</f>
        <v>0.124611351446564</v>
      </c>
      <c r="S57" s="104">
        <v>0.02</v>
      </c>
      <c r="T57" s="103">
        <v>0.39184215999999999</v>
      </c>
      <c r="U57" s="78">
        <f t="shared" si="0"/>
        <v>0.18144347120388782</v>
      </c>
      <c r="V57" s="78">
        <f>Table1[[#This Row],[R4NZ estimate
(thousand tonnes CO2e)]]*1000</f>
        <v>181.44347120388781</v>
      </c>
    </row>
    <row r="58" spans="1:22" ht="40.700000000000003" customHeight="1">
      <c r="A58" s="86" t="s">
        <v>531</v>
      </c>
      <c r="B58" s="86" t="s">
        <v>532</v>
      </c>
      <c r="C58" s="86" t="s">
        <v>533</v>
      </c>
      <c r="D58" s="86" t="s">
        <v>534</v>
      </c>
      <c r="E58" s="86" t="s">
        <v>534</v>
      </c>
      <c r="F58" s="86" t="s">
        <v>21</v>
      </c>
      <c r="G58" s="88" t="s">
        <v>535</v>
      </c>
      <c r="H58" s="88" t="s">
        <v>536</v>
      </c>
      <c r="I58" s="89">
        <v>45291</v>
      </c>
      <c r="J58" s="90">
        <v>19.433626</v>
      </c>
      <c r="K58" s="90">
        <v>55</v>
      </c>
      <c r="L58" s="88" t="s">
        <v>537</v>
      </c>
      <c r="M58" s="88" t="s">
        <v>538</v>
      </c>
      <c r="N58" s="88" t="s">
        <v>538</v>
      </c>
      <c r="O58" s="98">
        <v>2.599737108E-3</v>
      </c>
      <c r="P58" s="99">
        <f>Table1[[#This Row],[Equation_1_GHG_Intensity]]*Table1[[#This Row],[Number of employees
Last avail. yr]]</f>
        <v>0.14298554093999999</v>
      </c>
      <c r="Q58" s="100">
        <v>5.0386056999999998E-2</v>
      </c>
      <c r="R58" s="101">
        <f>Table1[[#This Row],[Equation_2_GHG_intensity]]*Table1[[#This Row],[Operating revenue (Turnover)
m GBP Last avail. yr]]</f>
        <v>0.97918378735268197</v>
      </c>
      <c r="S58" s="104">
        <v>7.0000000000000007E-2</v>
      </c>
      <c r="T58" s="103">
        <v>1.36035382</v>
      </c>
      <c r="U58" s="78">
        <f t="shared" si="0"/>
        <v>0.82668020838146317</v>
      </c>
      <c r="V58" s="78">
        <f>Table1[[#This Row],[R4NZ estimate
(thousand tonnes CO2e)]]*1000</f>
        <v>826.68020838146322</v>
      </c>
    </row>
    <row r="59" spans="1:22" ht="54" customHeight="1">
      <c r="A59" s="86" t="s">
        <v>539</v>
      </c>
      <c r="B59" s="86" t="s">
        <v>540</v>
      </c>
      <c r="C59" s="86" t="s">
        <v>541</v>
      </c>
      <c r="D59" s="86" t="s">
        <v>290</v>
      </c>
      <c r="E59" s="86" t="s">
        <v>290</v>
      </c>
      <c r="F59" s="86" t="s">
        <v>24</v>
      </c>
      <c r="G59" s="91"/>
      <c r="H59" s="88" t="s">
        <v>542</v>
      </c>
      <c r="I59" s="89">
        <v>45382</v>
      </c>
      <c r="J59" s="90">
        <v>19.309251</v>
      </c>
      <c r="K59" s="90">
        <v>85</v>
      </c>
      <c r="L59" s="88" t="s">
        <v>543</v>
      </c>
      <c r="M59" s="88" t="s">
        <v>544</v>
      </c>
      <c r="N59" s="91"/>
      <c r="O59" s="98">
        <v>5.3220241119999998E-2</v>
      </c>
      <c r="P59" s="99">
        <f>Table1[[#This Row],[Equation_1_GHG_Intensity]]*Table1[[#This Row],[Number of employees
Last avail. yr]]</f>
        <v>4.5237204952000001</v>
      </c>
      <c r="Q59" s="100">
        <v>0.778336519</v>
      </c>
      <c r="R59" s="101">
        <f>Table1[[#This Row],[Equation_2_GHG_intensity]]*Table1[[#This Row],[Operating revenue (Turnover)
m GBP Last avail. yr]]</f>
        <v>15.029095207837269</v>
      </c>
      <c r="S59" s="104">
        <v>0.16</v>
      </c>
      <c r="T59" s="103">
        <v>3.0894801599999999</v>
      </c>
      <c r="U59" s="78">
        <f t="shared" si="0"/>
        <v>7.5398845223914117</v>
      </c>
      <c r="V59" s="78">
        <f>Table1[[#This Row],[R4NZ estimate
(thousand tonnes CO2e)]]*1000</f>
        <v>7539.8845223914113</v>
      </c>
    </row>
    <row r="60" spans="1:22" ht="321.60000000000002" customHeight="1">
      <c r="A60" s="86" t="s">
        <v>545</v>
      </c>
      <c r="B60" s="86" t="s">
        <v>546</v>
      </c>
      <c r="C60" s="86" t="s">
        <v>547</v>
      </c>
      <c r="D60" s="86" t="s">
        <v>548</v>
      </c>
      <c r="E60" s="86" t="s">
        <v>548</v>
      </c>
      <c r="F60" s="86" t="s">
        <v>15</v>
      </c>
      <c r="G60" s="88" t="s">
        <v>549</v>
      </c>
      <c r="H60" s="88" t="s">
        <v>550</v>
      </c>
      <c r="I60" s="89">
        <v>45443</v>
      </c>
      <c r="J60" s="90">
        <v>19.181999999999999</v>
      </c>
      <c r="K60" s="90">
        <v>117</v>
      </c>
      <c r="L60" s="88" t="s">
        <v>551</v>
      </c>
      <c r="M60" s="88" t="s">
        <v>552</v>
      </c>
      <c r="N60" s="88" t="s">
        <v>552</v>
      </c>
      <c r="O60" s="98">
        <v>2.8833581800000001E-2</v>
      </c>
      <c r="P60" s="99">
        <f>Table1[[#This Row],[Equation_1_GHG_Intensity]]*Table1[[#This Row],[Number of employees
Last avail. yr]]</f>
        <v>3.3735290706000001</v>
      </c>
      <c r="Q60" s="100">
        <v>0.36693909499999999</v>
      </c>
      <c r="R60" s="101">
        <f>Table1[[#This Row],[Equation_2_GHG_intensity]]*Table1[[#This Row],[Operating revenue (Turnover)
m GBP Last avail. yr]]</f>
        <v>7.0386257202899998</v>
      </c>
      <c r="S60" s="104">
        <v>0.27</v>
      </c>
      <c r="T60" s="103">
        <v>5.1791400000000003</v>
      </c>
      <c r="U60" s="78">
        <f t="shared" si="0"/>
        <v>5.1919011653663709</v>
      </c>
      <c r="V60" s="78">
        <f>Table1[[#This Row],[R4NZ estimate
(thousand tonnes CO2e)]]*1000</f>
        <v>5191.9011653663711</v>
      </c>
    </row>
    <row r="61" spans="1:22" ht="40.700000000000003" customHeight="1">
      <c r="A61" s="86" t="s">
        <v>553</v>
      </c>
      <c r="B61" s="86" t="s">
        <v>554</v>
      </c>
      <c r="C61" s="86" t="s">
        <v>555</v>
      </c>
      <c r="D61" s="86" t="s">
        <v>556</v>
      </c>
      <c r="E61" s="86" t="s">
        <v>556</v>
      </c>
      <c r="F61" s="86" t="s">
        <v>15</v>
      </c>
      <c r="G61" s="88" t="s">
        <v>557</v>
      </c>
      <c r="H61" s="88" t="s">
        <v>558</v>
      </c>
      <c r="I61" s="89">
        <v>45291</v>
      </c>
      <c r="J61" s="90">
        <v>18.844906000000002</v>
      </c>
      <c r="K61" s="90">
        <v>154</v>
      </c>
      <c r="L61" s="88" t="s">
        <v>559</v>
      </c>
      <c r="M61" s="88" t="s">
        <v>560</v>
      </c>
      <c r="N61" s="88" t="s">
        <v>560</v>
      </c>
      <c r="O61" s="98">
        <v>2.8833581800000001E-2</v>
      </c>
      <c r="P61" s="99">
        <f>Table1[[#This Row],[Equation_1_GHG_Intensity]]*Table1[[#This Row],[Number of employees
Last avail. yr]]</f>
        <v>4.4403715972000004</v>
      </c>
      <c r="Q61" s="100">
        <v>0.36693909499999999</v>
      </c>
      <c r="R61" s="101">
        <f>Table1[[#This Row],[Equation_2_GHG_intensity]]*Table1[[#This Row],[Operating revenue (Turnover)
m GBP Last avail. yr]]</f>
        <v>6.9149327530000706</v>
      </c>
      <c r="S61" s="104">
        <v>0.05</v>
      </c>
      <c r="T61" s="103">
        <v>0.94224530000000017</v>
      </c>
      <c r="U61" s="78">
        <f t="shared" si="0"/>
        <v>4.0950840335166241</v>
      </c>
      <c r="V61" s="78">
        <f>Table1[[#This Row],[R4NZ estimate
(thousand tonnes CO2e)]]*1000</f>
        <v>4095.084033516624</v>
      </c>
    </row>
    <row r="62" spans="1:22" ht="40.700000000000003" customHeight="1">
      <c r="A62" s="86" t="s">
        <v>561</v>
      </c>
      <c r="B62" s="86" t="s">
        <v>562</v>
      </c>
      <c r="C62" s="86" t="s">
        <v>563</v>
      </c>
      <c r="D62" s="86" t="s">
        <v>564</v>
      </c>
      <c r="E62" s="86" t="s">
        <v>564</v>
      </c>
      <c r="F62" s="86" t="s">
        <v>15</v>
      </c>
      <c r="G62" s="88" t="s">
        <v>565</v>
      </c>
      <c r="H62" s="91"/>
      <c r="I62" s="89">
        <v>45291</v>
      </c>
      <c r="J62" s="90">
        <v>18.670413</v>
      </c>
      <c r="K62" s="90">
        <v>70</v>
      </c>
      <c r="L62" s="88" t="s">
        <v>566</v>
      </c>
      <c r="M62" s="88" t="s">
        <v>567</v>
      </c>
      <c r="N62" s="88" t="s">
        <v>567</v>
      </c>
      <c r="O62" s="98">
        <v>2.8833581800000001E-2</v>
      </c>
      <c r="P62" s="99">
        <f>Table1[[#This Row],[Equation_1_GHG_Intensity]]*Table1[[#This Row],[Number of employees
Last avail. yr]]</f>
        <v>2.018350726</v>
      </c>
      <c r="Q62" s="100">
        <v>0.36693909499999999</v>
      </c>
      <c r="R62" s="101">
        <f>Table1[[#This Row],[Equation_2_GHG_intensity]]*Table1[[#This Row],[Operating revenue (Turnover)
m GBP Last avail. yr]]</f>
        <v>6.8509044494962348</v>
      </c>
      <c r="S62" s="104">
        <v>0.27</v>
      </c>
      <c r="T62" s="103">
        <v>5.0410115100000006</v>
      </c>
      <c r="U62" s="78">
        <f t="shared" si="0"/>
        <v>4.6321188062702472</v>
      </c>
      <c r="V62" s="78">
        <f>Table1[[#This Row],[R4NZ estimate
(thousand tonnes CO2e)]]*1000</f>
        <v>4632.1188062702468</v>
      </c>
    </row>
    <row r="63" spans="1:22" ht="40.700000000000003" customHeight="1">
      <c r="A63" s="86" t="s">
        <v>568</v>
      </c>
      <c r="B63" s="86" t="s">
        <v>569</v>
      </c>
      <c r="C63" s="86" t="s">
        <v>570</v>
      </c>
      <c r="D63" s="86" t="s">
        <v>571</v>
      </c>
      <c r="E63" s="86" t="s">
        <v>571</v>
      </c>
      <c r="F63" s="86" t="s">
        <v>21</v>
      </c>
      <c r="G63" s="88" t="s">
        <v>572</v>
      </c>
      <c r="H63" s="88" t="s">
        <v>573</v>
      </c>
      <c r="I63" s="89">
        <v>45382</v>
      </c>
      <c r="J63" s="90">
        <v>18.614507</v>
      </c>
      <c r="K63" s="90">
        <v>48</v>
      </c>
      <c r="L63" s="88" t="s">
        <v>369</v>
      </c>
      <c r="M63" s="88" t="s">
        <v>370</v>
      </c>
      <c r="N63" s="91"/>
      <c r="O63" s="98">
        <v>2.599737108E-3</v>
      </c>
      <c r="P63" s="99">
        <f>Table1[[#This Row],[Equation_1_GHG_Intensity]]*Table1[[#This Row],[Number of employees
Last avail. yr]]</f>
        <v>0.124787381184</v>
      </c>
      <c r="Q63" s="100">
        <v>5.0386056999999998E-2</v>
      </c>
      <c r="R63" s="101">
        <f>Table1[[#This Row],[Equation_2_GHG_intensity]]*Table1[[#This Row],[Operating revenue (Turnover)
m GBP Last avail. yr]]</f>
        <v>0.93791161072889895</v>
      </c>
      <c r="S63" s="104">
        <v>7.0000000000000007E-2</v>
      </c>
      <c r="T63" s="103">
        <v>1.3030154900000002</v>
      </c>
      <c r="U63" s="78">
        <f t="shared" si="0"/>
        <v>0.78778292247699544</v>
      </c>
      <c r="V63" s="78">
        <f>Table1[[#This Row],[R4NZ estimate
(thousand tonnes CO2e)]]*1000</f>
        <v>787.7829224769954</v>
      </c>
    </row>
    <row r="64" spans="1:22" ht="67.349999999999994" customHeight="1">
      <c r="A64" s="86" t="s">
        <v>574</v>
      </c>
      <c r="B64" s="86" t="s">
        <v>575</v>
      </c>
      <c r="C64" s="86" t="s">
        <v>576</v>
      </c>
      <c r="D64" s="86" t="s">
        <v>577</v>
      </c>
      <c r="E64" s="86" t="s">
        <v>577</v>
      </c>
      <c r="F64" s="86" t="s">
        <v>30</v>
      </c>
      <c r="G64" s="88" t="s">
        <v>578</v>
      </c>
      <c r="H64" s="88" t="s">
        <v>579</v>
      </c>
      <c r="I64" s="89">
        <v>45296</v>
      </c>
      <c r="J64" s="90">
        <v>18.568000000000001</v>
      </c>
      <c r="K64" s="90">
        <v>81</v>
      </c>
      <c r="L64" s="88" t="s">
        <v>271</v>
      </c>
      <c r="M64" s="88" t="s">
        <v>580</v>
      </c>
      <c r="N64" s="91"/>
      <c r="O64" s="98">
        <v>5.5728975400000001E-4</v>
      </c>
      <c r="P64" s="99">
        <f>Table1[[#This Row],[Equation_1_GHG_Intensity]]*Table1[[#This Row],[Number of employees
Last avail. yr]]</f>
        <v>4.5140470074000003E-2</v>
      </c>
      <c r="Q64" s="100">
        <v>6.3602830000000004E-3</v>
      </c>
      <c r="R64" s="101">
        <f>Table1[[#This Row],[Equation_2_GHG_intensity]]*Table1[[#This Row],[Operating revenue (Turnover)
m GBP Last avail. yr]]</f>
        <v>0.11809773474400001</v>
      </c>
      <c r="S64" s="104">
        <v>0.02</v>
      </c>
      <c r="T64" s="103">
        <v>0.37136000000000002</v>
      </c>
      <c r="U64" s="78">
        <f t="shared" si="0"/>
        <v>0.17802120220439402</v>
      </c>
      <c r="V64" s="78">
        <f>Table1[[#This Row],[R4NZ estimate
(thousand tonnes CO2e)]]*1000</f>
        <v>178.02120220439403</v>
      </c>
    </row>
    <row r="65" spans="1:22" ht="40.700000000000003" customHeight="1">
      <c r="A65" s="86" t="s">
        <v>581</v>
      </c>
      <c r="B65" s="86" t="s">
        <v>582</v>
      </c>
      <c r="C65" s="86" t="s">
        <v>583</v>
      </c>
      <c r="D65" s="86" t="s">
        <v>229</v>
      </c>
      <c r="E65" s="86" t="s">
        <v>229</v>
      </c>
      <c r="F65" s="86" t="s">
        <v>21</v>
      </c>
      <c r="G65" s="88" t="s">
        <v>584</v>
      </c>
      <c r="H65" s="88" t="s">
        <v>585</v>
      </c>
      <c r="I65" s="89">
        <v>45199</v>
      </c>
      <c r="J65" s="90">
        <v>18.358433000000002</v>
      </c>
      <c r="K65" s="90">
        <v>52</v>
      </c>
      <c r="L65" s="88" t="s">
        <v>586</v>
      </c>
      <c r="M65" s="88" t="s">
        <v>587</v>
      </c>
      <c r="N65" s="88" t="s">
        <v>587</v>
      </c>
      <c r="O65" s="98">
        <v>2.599737108E-3</v>
      </c>
      <c r="P65" s="99">
        <f>Table1[[#This Row],[Equation_1_GHG_Intensity]]*Table1[[#This Row],[Number of employees
Last avail. yr]]</f>
        <v>0.13518632961599999</v>
      </c>
      <c r="Q65" s="100">
        <v>5.0386056999999998E-2</v>
      </c>
      <c r="R65" s="101">
        <f>Table1[[#This Row],[Equation_2_GHG_intensity]]*Table1[[#This Row],[Operating revenue (Turnover)
m GBP Last avail. yr]]</f>
        <v>0.92500905156868107</v>
      </c>
      <c r="S65" s="104">
        <v>7.0000000000000007E-2</v>
      </c>
      <c r="T65" s="103">
        <v>1.2850903100000002</v>
      </c>
      <c r="U65" s="78">
        <f t="shared" si="0"/>
        <v>0.78098013516449893</v>
      </c>
      <c r="V65" s="78">
        <f>Table1[[#This Row],[R4NZ estimate
(thousand tonnes CO2e)]]*1000</f>
        <v>780.98013516449896</v>
      </c>
    </row>
    <row r="66" spans="1:22" ht="54" customHeight="1">
      <c r="A66" s="86" t="s">
        <v>588</v>
      </c>
      <c r="B66" s="86" t="s">
        <v>589</v>
      </c>
      <c r="C66" s="86" t="s">
        <v>590</v>
      </c>
      <c r="D66" s="86" t="s">
        <v>591</v>
      </c>
      <c r="E66" s="86" t="s">
        <v>591</v>
      </c>
      <c r="F66" s="86" t="s">
        <v>18</v>
      </c>
      <c r="G66" s="88" t="s">
        <v>592</v>
      </c>
      <c r="H66" s="88" t="s">
        <v>593</v>
      </c>
      <c r="I66" s="89">
        <v>45565</v>
      </c>
      <c r="J66" s="90">
        <v>18.355564000000001</v>
      </c>
      <c r="K66" s="90">
        <v>36</v>
      </c>
      <c r="L66" s="88" t="s">
        <v>594</v>
      </c>
      <c r="M66" s="88" t="s">
        <v>595</v>
      </c>
      <c r="N66" s="88" t="s">
        <v>595</v>
      </c>
      <c r="O66" s="98">
        <v>5.3414726840000006E-3</v>
      </c>
      <c r="P66" s="99">
        <f>Table1[[#This Row],[Equation_1_GHG_Intensity]]*Table1[[#This Row],[Number of employees
Last avail. yr]]</f>
        <v>0.19229301662400003</v>
      </c>
      <c r="Q66" s="100">
        <v>7.8125890000000003E-2</v>
      </c>
      <c r="R66" s="101">
        <f>Table1[[#This Row],[Equation_2_GHG_intensity]]*Table1[[#This Row],[Operating revenue (Turnover)
m GBP Last avail. yr]]</f>
        <v>1.4340447739519602</v>
      </c>
      <c r="S66" s="104">
        <v>7.0000000000000007E-2</v>
      </c>
      <c r="T66" s="103">
        <v>1.2848894800000001</v>
      </c>
      <c r="U66" s="78">
        <f t="shared" ref="U66:U129" si="1">(P66*0.333)+(R66*0.333)+(T66*0.333)/1</f>
        <v>0.96943868110179476</v>
      </c>
      <c r="V66" s="78">
        <f>Table1[[#This Row],[R4NZ estimate
(thousand tonnes CO2e)]]*1000</f>
        <v>969.43868110179471</v>
      </c>
    </row>
    <row r="67" spans="1:22" ht="40.700000000000003" customHeight="1">
      <c r="A67" s="86" t="s">
        <v>596</v>
      </c>
      <c r="B67" s="86" t="s">
        <v>597</v>
      </c>
      <c r="C67" s="86" t="s">
        <v>598</v>
      </c>
      <c r="D67" s="86" t="s">
        <v>591</v>
      </c>
      <c r="E67" s="86" t="s">
        <v>591</v>
      </c>
      <c r="F67" s="86" t="s">
        <v>18</v>
      </c>
      <c r="G67" s="88" t="s">
        <v>599</v>
      </c>
      <c r="H67" s="88" t="s">
        <v>600</v>
      </c>
      <c r="I67" s="89">
        <v>45565</v>
      </c>
      <c r="J67" s="90">
        <v>18.355564000000001</v>
      </c>
      <c r="K67" s="90">
        <v>36</v>
      </c>
      <c r="L67" s="88" t="s">
        <v>594</v>
      </c>
      <c r="M67" s="88" t="s">
        <v>601</v>
      </c>
      <c r="N67" s="88" t="s">
        <v>601</v>
      </c>
      <c r="O67" s="98">
        <v>5.3414726840000006E-3</v>
      </c>
      <c r="P67" s="99">
        <f>Table1[[#This Row],[Equation_1_GHG_Intensity]]*Table1[[#This Row],[Number of employees
Last avail. yr]]</f>
        <v>0.19229301662400003</v>
      </c>
      <c r="Q67" s="100">
        <v>7.8125890000000003E-2</v>
      </c>
      <c r="R67" s="101">
        <f>Table1[[#This Row],[Equation_2_GHG_intensity]]*Table1[[#This Row],[Operating revenue (Turnover)
m GBP Last avail. yr]]</f>
        <v>1.4340447739519602</v>
      </c>
      <c r="S67" s="104">
        <v>7.0000000000000007E-2</v>
      </c>
      <c r="T67" s="103">
        <v>1.2848894800000001</v>
      </c>
      <c r="U67" s="78">
        <f t="shared" si="1"/>
        <v>0.96943868110179476</v>
      </c>
      <c r="V67" s="78">
        <f>Table1[[#This Row],[R4NZ estimate
(thousand tonnes CO2e)]]*1000</f>
        <v>969.43868110179471</v>
      </c>
    </row>
    <row r="68" spans="1:22" ht="40.700000000000003" customHeight="1">
      <c r="A68" s="86" t="s">
        <v>602</v>
      </c>
      <c r="B68" s="86" t="s">
        <v>603</v>
      </c>
      <c r="C68" s="86" t="s">
        <v>604</v>
      </c>
      <c r="D68" s="86" t="s">
        <v>605</v>
      </c>
      <c r="E68" s="86" t="s">
        <v>605</v>
      </c>
      <c r="F68" s="86" t="s">
        <v>15</v>
      </c>
      <c r="G68" s="88" t="s">
        <v>606</v>
      </c>
      <c r="H68" s="88" t="s">
        <v>607</v>
      </c>
      <c r="I68" s="89">
        <v>45382</v>
      </c>
      <c r="J68" s="90">
        <v>18.309684000000001</v>
      </c>
      <c r="K68" s="90">
        <v>128</v>
      </c>
      <c r="L68" s="88" t="s">
        <v>537</v>
      </c>
      <c r="M68" s="88" t="s">
        <v>608</v>
      </c>
      <c r="N68" s="88" t="s">
        <v>608</v>
      </c>
      <c r="O68" s="98">
        <v>2.8833581800000001E-2</v>
      </c>
      <c r="P68" s="99">
        <f>Table1[[#This Row],[Equation_1_GHG_Intensity]]*Table1[[#This Row],[Number of employees
Last avail. yr]]</f>
        <v>3.6906984704000001</v>
      </c>
      <c r="Q68" s="100">
        <v>0.36693909499999999</v>
      </c>
      <c r="R68" s="101">
        <f>Table1[[#This Row],[Equation_2_GHG_intensity]]*Table1[[#This Row],[Operating revenue (Turnover)
m GBP Last avail. yr]]</f>
        <v>6.7185388766959804</v>
      </c>
      <c r="S68" s="104">
        <v>0.55000000000000004</v>
      </c>
      <c r="T68" s="103">
        <v>10.070326200000002</v>
      </c>
      <c r="U68" s="78">
        <f t="shared" si="1"/>
        <v>6.8196946611829627</v>
      </c>
      <c r="V68" s="78">
        <f>Table1[[#This Row],[R4NZ estimate
(thousand tonnes CO2e)]]*1000</f>
        <v>6819.6946611829626</v>
      </c>
    </row>
    <row r="69" spans="1:22" ht="40.700000000000003" customHeight="1">
      <c r="A69" s="86" t="s">
        <v>609</v>
      </c>
      <c r="B69" s="86" t="s">
        <v>610</v>
      </c>
      <c r="C69" s="86" t="s">
        <v>611</v>
      </c>
      <c r="D69" s="86" t="s">
        <v>167</v>
      </c>
      <c r="E69" s="86" t="s">
        <v>167</v>
      </c>
      <c r="F69" s="86" t="s">
        <v>21</v>
      </c>
      <c r="G69" s="88" t="s">
        <v>612</v>
      </c>
      <c r="H69" s="88" t="s">
        <v>613</v>
      </c>
      <c r="I69" s="89">
        <v>45382</v>
      </c>
      <c r="J69" s="90">
        <v>18.173404000000001</v>
      </c>
      <c r="K69" s="91">
        <v>0</v>
      </c>
      <c r="L69" s="88" t="s">
        <v>216</v>
      </c>
      <c r="M69" s="88" t="s">
        <v>217</v>
      </c>
      <c r="N69" s="88" t="s">
        <v>217</v>
      </c>
      <c r="O69" s="98">
        <v>2.599737108E-3</v>
      </c>
      <c r="P69" s="99">
        <f>Table1[[#This Row],[Equation_1_GHG_Intensity]]*Table1[[#This Row],[Number of employees
Last avail. yr]]</f>
        <v>0</v>
      </c>
      <c r="Q69" s="100">
        <v>5.0386056999999998E-2</v>
      </c>
      <c r="R69" s="101">
        <f>Table1[[#This Row],[Equation_2_GHG_intensity]]*Table1[[#This Row],[Operating revenue (Turnover)
m GBP Last avail. yr]]</f>
        <v>0.91568616982802808</v>
      </c>
      <c r="S69" s="106">
        <v>0.08</v>
      </c>
      <c r="T69" s="103">
        <v>1.4538723200000001</v>
      </c>
      <c r="U69" s="78">
        <f t="shared" si="1"/>
        <v>0.78906297711273343</v>
      </c>
      <c r="V69" s="78">
        <f>Table1[[#This Row],[R4NZ estimate
(thousand tonnes CO2e)]]*1000</f>
        <v>789.06297711273339</v>
      </c>
    </row>
    <row r="70" spans="1:22" ht="67.349999999999994" customHeight="1">
      <c r="A70" s="86" t="s">
        <v>614</v>
      </c>
      <c r="B70" s="86" t="s">
        <v>615</v>
      </c>
      <c r="C70" s="86" t="s">
        <v>616</v>
      </c>
      <c r="D70" s="86" t="s">
        <v>374</v>
      </c>
      <c r="E70" s="86" t="s">
        <v>374</v>
      </c>
      <c r="F70" s="86" t="s">
        <v>21</v>
      </c>
      <c r="G70" s="88" t="s">
        <v>617</v>
      </c>
      <c r="H70" s="88" t="s">
        <v>618</v>
      </c>
      <c r="I70" s="89">
        <v>45473</v>
      </c>
      <c r="J70" s="90">
        <v>17.9131</v>
      </c>
      <c r="K70" s="90">
        <v>38</v>
      </c>
      <c r="L70" s="88" t="s">
        <v>619</v>
      </c>
      <c r="M70" s="88" t="s">
        <v>620</v>
      </c>
      <c r="N70" s="91"/>
      <c r="O70" s="98">
        <v>2.599737108E-3</v>
      </c>
      <c r="P70" s="99">
        <f>Table1[[#This Row],[Equation_1_GHG_Intensity]]*Table1[[#This Row],[Number of employees
Last avail. yr]]</f>
        <v>9.8790010104000001E-2</v>
      </c>
      <c r="Q70" s="100">
        <v>5.0386056999999998E-2</v>
      </c>
      <c r="R70" s="101">
        <f>Table1[[#This Row],[Equation_2_GHG_intensity]]*Table1[[#This Row],[Operating revenue (Turnover)
m GBP Last avail. yr]]</f>
        <v>0.90257047764669995</v>
      </c>
      <c r="S70" s="104">
        <v>7.0000000000000007E-2</v>
      </c>
      <c r="T70" s="103">
        <v>1.2539170000000002</v>
      </c>
      <c r="U70" s="78">
        <f t="shared" si="1"/>
        <v>0.75100740342098327</v>
      </c>
      <c r="V70" s="78">
        <f>Table1[[#This Row],[R4NZ estimate
(thousand tonnes CO2e)]]*1000</f>
        <v>751.00740342098322</v>
      </c>
    </row>
    <row r="71" spans="1:22" ht="121.35" customHeight="1">
      <c r="A71" s="86" t="s">
        <v>621</v>
      </c>
      <c r="B71" s="86" t="s">
        <v>622</v>
      </c>
      <c r="C71" s="86" t="s">
        <v>623</v>
      </c>
      <c r="D71" s="86" t="s">
        <v>624</v>
      </c>
      <c r="E71" s="86" t="s">
        <v>624</v>
      </c>
      <c r="F71" s="86" t="s">
        <v>15</v>
      </c>
      <c r="G71" s="88" t="s">
        <v>625</v>
      </c>
      <c r="H71" s="88" t="s">
        <v>626</v>
      </c>
      <c r="I71" s="89">
        <v>45443</v>
      </c>
      <c r="J71" s="90">
        <v>17.825485</v>
      </c>
      <c r="K71" s="90">
        <v>125</v>
      </c>
      <c r="L71" s="88" t="s">
        <v>627</v>
      </c>
      <c r="M71" s="88" t="s">
        <v>628</v>
      </c>
      <c r="N71" s="91"/>
      <c r="O71" s="98">
        <v>2.8833581800000001E-2</v>
      </c>
      <c r="P71" s="99">
        <f>Table1[[#This Row],[Equation_1_GHG_Intensity]]*Table1[[#This Row],[Number of employees
Last avail. yr]]</f>
        <v>3.6041977250000001</v>
      </c>
      <c r="Q71" s="100">
        <v>0.36693909499999999</v>
      </c>
      <c r="R71" s="101">
        <f>Table1[[#This Row],[Equation_2_GHG_intensity]]*Table1[[#This Row],[Operating revenue (Turnover)
m GBP Last avail. yr]]</f>
        <v>6.5408673338360748</v>
      </c>
      <c r="S71" s="104">
        <v>1.46</v>
      </c>
      <c r="T71" s="103">
        <v>26.0252081</v>
      </c>
      <c r="U71" s="78">
        <f t="shared" si="1"/>
        <v>12.044700961892413</v>
      </c>
      <c r="V71" s="78">
        <f>Table1[[#This Row],[R4NZ estimate
(thousand tonnes CO2e)]]*1000</f>
        <v>12044.700961892413</v>
      </c>
    </row>
    <row r="72" spans="1:22" ht="40.700000000000003" customHeight="1">
      <c r="A72" s="86" t="s">
        <v>629</v>
      </c>
      <c r="B72" s="86" t="s">
        <v>630</v>
      </c>
      <c r="C72" s="86" t="s">
        <v>631</v>
      </c>
      <c r="D72" s="86" t="s">
        <v>632</v>
      </c>
      <c r="E72" s="86" t="s">
        <v>632</v>
      </c>
      <c r="F72" s="86" t="s">
        <v>33</v>
      </c>
      <c r="G72" s="88" t="s">
        <v>633</v>
      </c>
      <c r="H72" s="88" t="s">
        <v>634</v>
      </c>
      <c r="I72" s="89">
        <v>45291</v>
      </c>
      <c r="J72" s="90">
        <v>17.760223</v>
      </c>
      <c r="K72" s="90">
        <v>209</v>
      </c>
      <c r="L72" s="88" t="s">
        <v>635</v>
      </c>
      <c r="M72" s="88" t="s">
        <v>636</v>
      </c>
      <c r="N72" s="88" t="s">
        <v>636</v>
      </c>
      <c r="O72" s="98">
        <v>1.0369230770000001E-3</v>
      </c>
      <c r="P72" s="99">
        <f>Table1[[#This Row],[Equation_1_GHG_Intensity]]*Table1[[#This Row],[Number of employees
Last avail. yr]]</f>
        <v>0.216716923093</v>
      </c>
      <c r="Q72" s="100">
        <v>1.9284453E-2</v>
      </c>
      <c r="R72" s="101">
        <f>Table1[[#This Row],[Equation_2_GHG_intensity]]*Table1[[#This Row],[Operating revenue (Turnover)
m GBP Last avail. yr]]</f>
        <v>0.34249618571301899</v>
      </c>
      <c r="S72" s="104">
        <v>0.03</v>
      </c>
      <c r="T72" s="103">
        <v>0.53280669000000003</v>
      </c>
      <c r="U72" s="78">
        <f t="shared" si="1"/>
        <v>0.36364259300240437</v>
      </c>
      <c r="V72" s="78">
        <f>Table1[[#This Row],[R4NZ estimate
(thousand tonnes CO2e)]]*1000</f>
        <v>363.6425930024044</v>
      </c>
    </row>
    <row r="73" spans="1:22" ht="40.700000000000003" customHeight="1">
      <c r="A73" s="86" t="s">
        <v>637</v>
      </c>
      <c r="B73" s="86" t="s">
        <v>638</v>
      </c>
      <c r="C73" s="86" t="s">
        <v>639</v>
      </c>
      <c r="D73" s="86" t="s">
        <v>640</v>
      </c>
      <c r="E73" s="86" t="s">
        <v>640</v>
      </c>
      <c r="F73" s="86" t="s">
        <v>15</v>
      </c>
      <c r="G73" s="88" t="s">
        <v>641</v>
      </c>
      <c r="H73" s="88" t="s">
        <v>642</v>
      </c>
      <c r="I73" s="89">
        <v>45291</v>
      </c>
      <c r="J73" s="90">
        <v>17.710626999999999</v>
      </c>
      <c r="K73" s="90">
        <v>26</v>
      </c>
      <c r="L73" s="88" t="s">
        <v>559</v>
      </c>
      <c r="M73" s="88" t="s">
        <v>643</v>
      </c>
      <c r="N73" s="88" t="s">
        <v>643</v>
      </c>
      <c r="O73" s="98">
        <v>2.8833581800000001E-2</v>
      </c>
      <c r="P73" s="99">
        <f>Table1[[#This Row],[Equation_1_GHG_Intensity]]*Table1[[#This Row],[Number of employees
Last avail. yr]]</f>
        <v>0.74967312679999998</v>
      </c>
      <c r="Q73" s="100">
        <v>0.36693909499999999</v>
      </c>
      <c r="R73" s="101">
        <f>Table1[[#This Row],[Equation_2_GHG_intensity]]*Table1[[#This Row],[Operating revenue (Turnover)
m GBP Last avail. yr]]</f>
        <v>6.4987214432625642</v>
      </c>
      <c r="S73" s="104">
        <v>12.45</v>
      </c>
      <c r="T73" s="103">
        <v>220.49730614999999</v>
      </c>
      <c r="U73" s="78">
        <f t="shared" si="1"/>
        <v>75.839318339780831</v>
      </c>
      <c r="V73" s="78">
        <f>Table1[[#This Row],[R4NZ estimate
(thousand tonnes CO2e)]]*1000</f>
        <v>75839.318339780832</v>
      </c>
    </row>
    <row r="74" spans="1:22" ht="160.69999999999999" customHeight="1">
      <c r="A74" s="86" t="s">
        <v>644</v>
      </c>
      <c r="B74" s="86" t="s">
        <v>645</v>
      </c>
      <c r="C74" s="86" t="s">
        <v>646</v>
      </c>
      <c r="D74" s="86" t="s">
        <v>284</v>
      </c>
      <c r="E74" s="86" t="s">
        <v>284</v>
      </c>
      <c r="F74" s="86" t="s">
        <v>30</v>
      </c>
      <c r="G74" s="88" t="s">
        <v>647</v>
      </c>
      <c r="H74" s="88" t="s">
        <v>648</v>
      </c>
      <c r="I74" s="89">
        <v>45291</v>
      </c>
      <c r="J74" s="90">
        <v>17.646763</v>
      </c>
      <c r="K74" s="90">
        <v>233</v>
      </c>
      <c r="L74" s="88" t="s">
        <v>649</v>
      </c>
      <c r="M74" s="88" t="s">
        <v>650</v>
      </c>
      <c r="N74" s="91"/>
      <c r="O74" s="98">
        <v>5.5728975400000001E-4</v>
      </c>
      <c r="P74" s="99">
        <f>Table1[[#This Row],[Equation_1_GHG_Intensity]]*Table1[[#This Row],[Number of employees
Last avail. yr]]</f>
        <v>0.12984851268200001</v>
      </c>
      <c r="Q74" s="100">
        <v>6.3602830000000004E-3</v>
      </c>
      <c r="R74" s="101">
        <f>Table1[[#This Row],[Equation_2_GHG_intensity]]*Table1[[#This Row],[Operating revenue (Turnover)
m GBP Last avail. yr]]</f>
        <v>0.11223840671392901</v>
      </c>
      <c r="S74" s="104">
        <v>0.02</v>
      </c>
      <c r="T74" s="103">
        <v>0.35293526000000003</v>
      </c>
      <c r="U74" s="78">
        <f t="shared" si="1"/>
        <v>0.19814238573884441</v>
      </c>
      <c r="V74" s="78">
        <f>Table1[[#This Row],[R4NZ estimate
(thousand tonnes CO2e)]]*1000</f>
        <v>198.14238573884441</v>
      </c>
    </row>
    <row r="75" spans="1:22" ht="54" customHeight="1">
      <c r="A75" s="86" t="s">
        <v>651</v>
      </c>
      <c r="B75" s="86" t="s">
        <v>652</v>
      </c>
      <c r="C75" s="86" t="s">
        <v>653</v>
      </c>
      <c r="D75" s="86" t="s">
        <v>654</v>
      </c>
      <c r="E75" s="86" t="s">
        <v>654</v>
      </c>
      <c r="F75" s="86" t="s">
        <v>21</v>
      </c>
      <c r="G75" s="88" t="s">
        <v>655</v>
      </c>
      <c r="H75" s="88" t="s">
        <v>656</v>
      </c>
      <c r="I75" s="89">
        <v>45382</v>
      </c>
      <c r="J75" s="90">
        <v>17.543458000000001</v>
      </c>
      <c r="K75" s="90">
        <v>36</v>
      </c>
      <c r="L75" s="88" t="s">
        <v>657</v>
      </c>
      <c r="M75" s="88" t="s">
        <v>658</v>
      </c>
      <c r="N75" s="88" t="s">
        <v>658</v>
      </c>
      <c r="O75" s="98">
        <v>2.599737108E-3</v>
      </c>
      <c r="P75" s="99">
        <f>Table1[[#This Row],[Equation_1_GHG_Intensity]]*Table1[[#This Row],[Number of employees
Last avail. yr]]</f>
        <v>9.3590535887999995E-2</v>
      </c>
      <c r="Q75" s="100">
        <v>5.0386056999999998E-2</v>
      </c>
      <c r="R75" s="101">
        <f>Table1[[#This Row],[Equation_2_GHG_intensity]]*Table1[[#This Row],[Operating revenue (Turnover)
m GBP Last avail. yr]]</f>
        <v>0.88394567476510599</v>
      </c>
      <c r="S75" s="104">
        <v>7.0000000000000007E-2</v>
      </c>
      <c r="T75" s="103">
        <v>1.2280420600000002</v>
      </c>
      <c r="U75" s="78">
        <f t="shared" si="1"/>
        <v>0.73445756412748442</v>
      </c>
      <c r="V75" s="78">
        <f>Table1[[#This Row],[R4NZ estimate
(thousand tonnes CO2e)]]*1000</f>
        <v>734.45756412748437</v>
      </c>
    </row>
    <row r="76" spans="1:22" ht="54" customHeight="1">
      <c r="A76" s="86" t="s">
        <v>659</v>
      </c>
      <c r="B76" s="86" t="s">
        <v>660</v>
      </c>
      <c r="C76" s="86" t="s">
        <v>661</v>
      </c>
      <c r="D76" s="86" t="s">
        <v>284</v>
      </c>
      <c r="E76" s="86" t="s">
        <v>284</v>
      </c>
      <c r="F76" s="86" t="s">
        <v>30</v>
      </c>
      <c r="G76" s="88" t="s">
        <v>662</v>
      </c>
      <c r="H76" s="88" t="s">
        <v>663</v>
      </c>
      <c r="I76" s="89">
        <v>45291</v>
      </c>
      <c r="J76" s="90">
        <v>17.486844999999999</v>
      </c>
      <c r="K76" s="90">
        <v>112</v>
      </c>
      <c r="L76" s="88" t="s">
        <v>664</v>
      </c>
      <c r="M76" s="88" t="s">
        <v>665</v>
      </c>
      <c r="N76" s="88" t="s">
        <v>665</v>
      </c>
      <c r="O76" s="98">
        <v>5.5728975400000001E-4</v>
      </c>
      <c r="P76" s="99">
        <f>Table1[[#This Row],[Equation_1_GHG_Intensity]]*Table1[[#This Row],[Number of employees
Last avail. yr]]</f>
        <v>6.2416452448000002E-2</v>
      </c>
      <c r="Q76" s="100">
        <v>6.3602830000000004E-3</v>
      </c>
      <c r="R76" s="101">
        <f>Table1[[#This Row],[Equation_2_GHG_intensity]]*Table1[[#This Row],[Operating revenue (Turnover)
m GBP Last avail. yr]]</f>
        <v>0.111221282977135</v>
      </c>
      <c r="S76" s="104">
        <v>0.02</v>
      </c>
      <c r="T76" s="103">
        <v>0.34973689999999996</v>
      </c>
      <c r="U76" s="78">
        <f t="shared" si="1"/>
        <v>0.17428375359656995</v>
      </c>
      <c r="V76" s="78">
        <f>Table1[[#This Row],[R4NZ estimate
(thousand tonnes CO2e)]]*1000</f>
        <v>174.28375359656994</v>
      </c>
    </row>
    <row r="77" spans="1:22" ht="54" customHeight="1">
      <c r="A77" s="86" t="s">
        <v>666</v>
      </c>
      <c r="B77" s="86" t="s">
        <v>667</v>
      </c>
      <c r="C77" s="86" t="s">
        <v>668</v>
      </c>
      <c r="D77" s="86" t="s">
        <v>669</v>
      </c>
      <c r="E77" s="86" t="s">
        <v>669</v>
      </c>
      <c r="F77" s="86" t="s">
        <v>21</v>
      </c>
      <c r="G77" s="88" t="s">
        <v>670</v>
      </c>
      <c r="H77" s="88" t="s">
        <v>671</v>
      </c>
      <c r="I77" s="89">
        <v>45230</v>
      </c>
      <c r="J77" s="90">
        <v>17.413043999999999</v>
      </c>
      <c r="K77" s="90">
        <v>75</v>
      </c>
      <c r="L77" s="88" t="s">
        <v>672</v>
      </c>
      <c r="M77" s="88" t="s">
        <v>673</v>
      </c>
      <c r="N77" s="88" t="s">
        <v>673</v>
      </c>
      <c r="O77" s="98">
        <v>2.599737108E-3</v>
      </c>
      <c r="P77" s="99">
        <f>Table1[[#This Row],[Equation_1_GHG_Intensity]]*Table1[[#This Row],[Number of employees
Last avail. yr]]</f>
        <v>0.19498028309999998</v>
      </c>
      <c r="Q77" s="100">
        <v>5.0386056999999998E-2</v>
      </c>
      <c r="R77" s="101">
        <f>Table1[[#This Row],[Equation_2_GHG_intensity]]*Table1[[#This Row],[Operating revenue (Turnover)
m GBP Last avail. yr]]</f>
        <v>0.87737462752750794</v>
      </c>
      <c r="S77" s="104">
        <v>7.0000000000000007E-2</v>
      </c>
      <c r="T77" s="103">
        <v>1.2189130800000001</v>
      </c>
      <c r="U77" s="78">
        <f t="shared" si="1"/>
        <v>0.76299224087896023</v>
      </c>
      <c r="V77" s="78">
        <f>Table1[[#This Row],[R4NZ estimate
(thousand tonnes CO2e)]]*1000</f>
        <v>762.99224087896027</v>
      </c>
    </row>
    <row r="78" spans="1:22" ht="54" customHeight="1">
      <c r="A78" s="86" t="s">
        <v>674</v>
      </c>
      <c r="B78" s="86" t="s">
        <v>675</v>
      </c>
      <c r="C78" s="86" t="s">
        <v>676</v>
      </c>
      <c r="D78" s="86" t="s">
        <v>284</v>
      </c>
      <c r="E78" s="86" t="s">
        <v>284</v>
      </c>
      <c r="F78" s="86" t="s">
        <v>30</v>
      </c>
      <c r="G78" s="88" t="s">
        <v>677</v>
      </c>
      <c r="H78" s="88" t="s">
        <v>678</v>
      </c>
      <c r="I78" s="89">
        <v>45296</v>
      </c>
      <c r="J78" s="90">
        <v>17.215</v>
      </c>
      <c r="K78" s="90">
        <v>141</v>
      </c>
      <c r="L78" s="88" t="s">
        <v>271</v>
      </c>
      <c r="M78" s="88" t="s">
        <v>580</v>
      </c>
      <c r="N78" s="91"/>
      <c r="O78" s="98">
        <v>5.5728975400000001E-4</v>
      </c>
      <c r="P78" s="99">
        <f>Table1[[#This Row],[Equation_1_GHG_Intensity]]*Table1[[#This Row],[Number of employees
Last avail. yr]]</f>
        <v>7.8577855313999995E-2</v>
      </c>
      <c r="Q78" s="100">
        <v>6.3602830000000004E-3</v>
      </c>
      <c r="R78" s="101">
        <f>Table1[[#This Row],[Equation_2_GHG_intensity]]*Table1[[#This Row],[Operating revenue (Turnover)
m GBP Last avail. yr]]</f>
        <v>0.109492271845</v>
      </c>
      <c r="S78" s="104">
        <v>0.02</v>
      </c>
      <c r="T78" s="103">
        <v>0.34429999999999999</v>
      </c>
      <c r="U78" s="78">
        <f t="shared" si="1"/>
        <v>0.17727925234394701</v>
      </c>
      <c r="V78" s="78">
        <f>Table1[[#This Row],[R4NZ estimate
(thousand tonnes CO2e)]]*1000</f>
        <v>177.27925234394701</v>
      </c>
    </row>
    <row r="79" spans="1:22" ht="94.7" customHeight="1">
      <c r="A79" s="86" t="s">
        <v>679</v>
      </c>
      <c r="B79" s="86" t="s">
        <v>680</v>
      </c>
      <c r="C79" s="86" t="s">
        <v>681</v>
      </c>
      <c r="D79" s="86" t="s">
        <v>682</v>
      </c>
      <c r="E79" s="86" t="s">
        <v>682</v>
      </c>
      <c r="F79" s="86" t="s">
        <v>15</v>
      </c>
      <c r="G79" s="88" t="s">
        <v>683</v>
      </c>
      <c r="H79" s="88" t="s">
        <v>684</v>
      </c>
      <c r="I79" s="89">
        <v>45291</v>
      </c>
      <c r="J79" s="90">
        <v>17.20251</v>
      </c>
      <c r="K79" s="90">
        <v>94</v>
      </c>
      <c r="L79" s="88" t="s">
        <v>685</v>
      </c>
      <c r="M79" s="88" t="s">
        <v>686</v>
      </c>
      <c r="N79" s="91"/>
      <c r="O79" s="98">
        <v>2.8833581800000001E-2</v>
      </c>
      <c r="P79" s="99">
        <f>Table1[[#This Row],[Equation_1_GHG_Intensity]]*Table1[[#This Row],[Number of employees
Last avail. yr]]</f>
        <v>2.7103566892000002</v>
      </c>
      <c r="Q79" s="100">
        <v>0.36693909499999999</v>
      </c>
      <c r="R79" s="101">
        <f>Table1[[#This Row],[Equation_2_GHG_intensity]]*Table1[[#This Row],[Operating revenue (Turnover)
m GBP Last avail. yr]]</f>
        <v>6.3122734511284495</v>
      </c>
      <c r="S79" s="104">
        <v>0.27</v>
      </c>
      <c r="T79" s="103">
        <v>4.6446777000000008</v>
      </c>
      <c r="U79" s="78">
        <f t="shared" si="1"/>
        <v>4.5512135108293741</v>
      </c>
      <c r="V79" s="78">
        <f>Table1[[#This Row],[R4NZ estimate
(thousand tonnes CO2e)]]*1000</f>
        <v>4551.2135108293742</v>
      </c>
    </row>
    <row r="80" spans="1:22" ht="40.700000000000003" customHeight="1">
      <c r="A80" s="86" t="s">
        <v>687</v>
      </c>
      <c r="B80" s="86" t="s">
        <v>688</v>
      </c>
      <c r="C80" s="86" t="s">
        <v>689</v>
      </c>
      <c r="D80" s="86" t="s">
        <v>446</v>
      </c>
      <c r="E80" s="86" t="s">
        <v>446</v>
      </c>
      <c r="F80" s="86" t="s">
        <v>21</v>
      </c>
      <c r="G80" s="88" t="s">
        <v>690</v>
      </c>
      <c r="H80" s="88" t="s">
        <v>691</v>
      </c>
      <c r="I80" s="89">
        <v>45230</v>
      </c>
      <c r="J80" s="90">
        <v>17.137665999999999</v>
      </c>
      <c r="K80" s="90">
        <v>16</v>
      </c>
      <c r="L80" s="88" t="s">
        <v>692</v>
      </c>
      <c r="M80" s="88" t="s">
        <v>693</v>
      </c>
      <c r="N80" s="88" t="s">
        <v>693</v>
      </c>
      <c r="O80" s="98">
        <v>2.599737108E-3</v>
      </c>
      <c r="P80" s="99">
        <f>Table1[[#This Row],[Equation_1_GHG_Intensity]]*Table1[[#This Row],[Number of employees
Last avail. yr]]</f>
        <v>4.1595793728E-2</v>
      </c>
      <c r="Q80" s="100">
        <v>5.0386056999999998E-2</v>
      </c>
      <c r="R80" s="101">
        <f>Table1[[#This Row],[Equation_2_GHG_intensity]]*Table1[[#This Row],[Operating revenue (Turnover)
m GBP Last avail. yr]]</f>
        <v>0.86349941592296198</v>
      </c>
      <c r="S80" s="104">
        <v>7.0000000000000007E-2</v>
      </c>
      <c r="T80" s="103">
        <v>1.1996366200000002</v>
      </c>
      <c r="U80" s="78">
        <f t="shared" si="1"/>
        <v>0.70087569927377036</v>
      </c>
      <c r="V80" s="78">
        <f>Table1[[#This Row],[R4NZ estimate
(thousand tonnes CO2e)]]*1000</f>
        <v>700.87569927377035</v>
      </c>
    </row>
    <row r="81" spans="1:22" ht="40.700000000000003" customHeight="1">
      <c r="A81" s="86" t="s">
        <v>694</v>
      </c>
      <c r="B81" s="86" t="s">
        <v>695</v>
      </c>
      <c r="C81" s="86" t="s">
        <v>696</v>
      </c>
      <c r="D81" s="86" t="s">
        <v>697</v>
      </c>
      <c r="E81" s="86" t="s">
        <v>697</v>
      </c>
      <c r="F81" s="86" t="s">
        <v>30</v>
      </c>
      <c r="G81" s="88" t="s">
        <v>698</v>
      </c>
      <c r="H81" s="88" t="s">
        <v>699</v>
      </c>
      <c r="I81" s="89">
        <v>45473</v>
      </c>
      <c r="J81" s="90">
        <v>17.097000000000001</v>
      </c>
      <c r="K81" s="90">
        <v>160</v>
      </c>
      <c r="L81" s="88" t="s">
        <v>700</v>
      </c>
      <c r="M81" s="88" t="s">
        <v>701</v>
      </c>
      <c r="N81" s="88" t="s">
        <v>701</v>
      </c>
      <c r="O81" s="98">
        <v>5.5728975400000001E-4</v>
      </c>
      <c r="P81" s="99">
        <f>Table1[[#This Row],[Equation_1_GHG_Intensity]]*Table1[[#This Row],[Number of employees
Last avail. yr]]</f>
        <v>8.9166360639999998E-2</v>
      </c>
      <c r="Q81" s="100">
        <v>6.3602830000000004E-3</v>
      </c>
      <c r="R81" s="101">
        <f>Table1[[#This Row],[Equation_2_GHG_intensity]]*Table1[[#This Row],[Operating revenue (Turnover)
m GBP Last avail. yr]]</f>
        <v>0.10874175845100001</v>
      </c>
      <c r="S81" s="104">
        <v>0.01</v>
      </c>
      <c r="T81" s="103">
        <v>0.17097000000000001</v>
      </c>
      <c r="U81" s="78">
        <f t="shared" si="1"/>
        <v>0.12283641365730301</v>
      </c>
      <c r="V81" s="78">
        <f>Table1[[#This Row],[R4NZ estimate
(thousand tonnes CO2e)]]*1000</f>
        <v>122.83641365730301</v>
      </c>
    </row>
    <row r="82" spans="1:22" ht="40.700000000000003" customHeight="1">
      <c r="A82" s="86" t="s">
        <v>702</v>
      </c>
      <c r="B82" s="86" t="s">
        <v>703</v>
      </c>
      <c r="C82" s="86" t="s">
        <v>704</v>
      </c>
      <c r="D82" s="86" t="s">
        <v>705</v>
      </c>
      <c r="E82" s="86" t="s">
        <v>705</v>
      </c>
      <c r="F82" s="86" t="s">
        <v>27</v>
      </c>
      <c r="G82" s="88" t="s">
        <v>706</v>
      </c>
      <c r="H82" s="88" t="s">
        <v>707</v>
      </c>
      <c r="I82" s="89">
        <v>45138</v>
      </c>
      <c r="J82" s="90">
        <v>17.082999999999998</v>
      </c>
      <c r="K82" s="91">
        <v>0</v>
      </c>
      <c r="L82" s="88" t="s">
        <v>122</v>
      </c>
      <c r="M82" s="88" t="s">
        <v>123</v>
      </c>
      <c r="N82" s="88" t="s">
        <v>123</v>
      </c>
      <c r="O82" s="98">
        <v>1.6788990829999999E-3</v>
      </c>
      <c r="P82" s="99">
        <f>Table1[[#This Row],[Equation_1_GHG_Intensity]]*Table1[[#This Row],[Number of employees
Last avail. yr]]</f>
        <v>0</v>
      </c>
      <c r="Q82" s="100">
        <v>1.7553619999999999E-2</v>
      </c>
      <c r="R82" s="101">
        <f>Table1[[#This Row],[Equation_2_GHG_intensity]]*Table1[[#This Row],[Operating revenue (Turnover)
m GBP Last avail. yr]]</f>
        <v>0.29986849045999997</v>
      </c>
      <c r="S82" s="106">
        <v>0.01</v>
      </c>
      <c r="T82" s="103">
        <v>0.17082999999999998</v>
      </c>
      <c r="U82" s="78">
        <f t="shared" si="1"/>
        <v>0.15674259732317999</v>
      </c>
      <c r="V82" s="78">
        <f>Table1[[#This Row],[R4NZ estimate
(thousand tonnes CO2e)]]*1000</f>
        <v>156.74259732318001</v>
      </c>
    </row>
    <row r="83" spans="1:22" ht="40.700000000000003" customHeight="1">
      <c r="A83" s="86" t="s">
        <v>708</v>
      </c>
      <c r="B83" s="86" t="s">
        <v>709</v>
      </c>
      <c r="C83" s="86" t="s">
        <v>710</v>
      </c>
      <c r="D83" s="86" t="s">
        <v>534</v>
      </c>
      <c r="E83" s="86" t="s">
        <v>534</v>
      </c>
      <c r="F83" s="86" t="s">
        <v>21</v>
      </c>
      <c r="G83" s="88" t="s">
        <v>711</v>
      </c>
      <c r="H83" s="88" t="s">
        <v>712</v>
      </c>
      <c r="I83" s="89">
        <v>45291</v>
      </c>
      <c r="J83" s="90">
        <v>16.953241999999999</v>
      </c>
      <c r="K83" s="90">
        <v>9</v>
      </c>
      <c r="L83" s="88" t="s">
        <v>713</v>
      </c>
      <c r="M83" s="88" t="s">
        <v>714</v>
      </c>
      <c r="N83" s="88" t="s">
        <v>714</v>
      </c>
      <c r="O83" s="98">
        <v>2.599737108E-3</v>
      </c>
      <c r="P83" s="99">
        <f>Table1[[#This Row],[Equation_1_GHG_Intensity]]*Table1[[#This Row],[Number of employees
Last avail. yr]]</f>
        <v>2.3397633971999999E-2</v>
      </c>
      <c r="Q83" s="100">
        <v>5.0386056999999998E-2</v>
      </c>
      <c r="R83" s="101">
        <f>Table1[[#This Row],[Equation_2_GHG_intensity]]*Table1[[#This Row],[Operating revenue (Turnover)
m GBP Last avail. yr]]</f>
        <v>0.85420701774679397</v>
      </c>
      <c r="S83" s="104">
        <v>7.0000000000000007E-2</v>
      </c>
      <c r="T83" s="103">
        <v>1.18672694</v>
      </c>
      <c r="U83" s="78">
        <f t="shared" si="1"/>
        <v>0.68742242004235843</v>
      </c>
      <c r="V83" s="78">
        <f>Table1[[#This Row],[R4NZ estimate
(thousand tonnes CO2e)]]*1000</f>
        <v>687.42242004235845</v>
      </c>
    </row>
    <row r="84" spans="1:22" ht="40.700000000000003" customHeight="1">
      <c r="A84" s="86" t="s">
        <v>715</v>
      </c>
      <c r="B84" s="86" t="s">
        <v>716</v>
      </c>
      <c r="C84" s="86" t="s">
        <v>717</v>
      </c>
      <c r="D84" s="86" t="s">
        <v>718</v>
      </c>
      <c r="E84" s="86" t="s">
        <v>718</v>
      </c>
      <c r="F84" s="86" t="s">
        <v>21</v>
      </c>
      <c r="G84" s="88" t="s">
        <v>719</v>
      </c>
      <c r="H84" s="88" t="s">
        <v>720</v>
      </c>
      <c r="I84" s="89">
        <v>45291</v>
      </c>
      <c r="J84" s="90">
        <v>16.638377999999999</v>
      </c>
      <c r="K84" s="90">
        <v>2</v>
      </c>
      <c r="L84" s="88" t="s">
        <v>721</v>
      </c>
      <c r="M84" s="88" t="s">
        <v>722</v>
      </c>
      <c r="N84" s="91"/>
      <c r="O84" s="98">
        <v>2.599737108E-3</v>
      </c>
      <c r="P84" s="99">
        <f>Table1[[#This Row],[Equation_1_GHG_Intensity]]*Table1[[#This Row],[Number of employees
Last avail. yr]]</f>
        <v>5.1994742159999999E-3</v>
      </c>
      <c r="Q84" s="100">
        <v>5.0386056999999998E-2</v>
      </c>
      <c r="R84" s="101">
        <f>Table1[[#This Row],[Equation_2_GHG_intensity]]*Table1[[#This Row],[Operating revenue (Turnover)
m GBP Last avail. yr]]</f>
        <v>0.83834226229554598</v>
      </c>
      <c r="S84" s="104">
        <v>7.0000000000000007E-2</v>
      </c>
      <c r="T84" s="103">
        <v>1.16468646</v>
      </c>
      <c r="U84" s="78">
        <f t="shared" si="1"/>
        <v>0.6687399894383449</v>
      </c>
      <c r="V84" s="78">
        <f>Table1[[#This Row],[R4NZ estimate
(thousand tonnes CO2e)]]*1000</f>
        <v>668.73998943834488</v>
      </c>
    </row>
    <row r="85" spans="1:22" ht="54" customHeight="1">
      <c r="A85" s="86" t="s">
        <v>723</v>
      </c>
      <c r="B85" s="86" t="s">
        <v>724</v>
      </c>
      <c r="C85" s="86" t="s">
        <v>725</v>
      </c>
      <c r="D85" s="86" t="s">
        <v>726</v>
      </c>
      <c r="E85" s="86" t="s">
        <v>726</v>
      </c>
      <c r="F85" s="86" t="s">
        <v>21</v>
      </c>
      <c r="G85" s="88" t="s">
        <v>727</v>
      </c>
      <c r="H85" s="88" t="s">
        <v>728</v>
      </c>
      <c r="I85" s="89">
        <v>45412</v>
      </c>
      <c r="J85" s="90">
        <v>16.571777999999998</v>
      </c>
      <c r="K85" s="90">
        <v>35</v>
      </c>
      <c r="L85" s="88" t="s">
        <v>729</v>
      </c>
      <c r="M85" s="88" t="s">
        <v>730</v>
      </c>
      <c r="N85" s="88" t="s">
        <v>730</v>
      </c>
      <c r="O85" s="98">
        <v>2.599737108E-3</v>
      </c>
      <c r="P85" s="99">
        <f>Table1[[#This Row],[Equation_1_GHG_Intensity]]*Table1[[#This Row],[Number of employees
Last avail. yr]]</f>
        <v>9.0990798779999993E-2</v>
      </c>
      <c r="Q85" s="100">
        <v>5.0386056999999998E-2</v>
      </c>
      <c r="R85" s="101">
        <f>Table1[[#This Row],[Equation_2_GHG_intensity]]*Table1[[#This Row],[Operating revenue (Turnover)
m GBP Last avail. yr]]</f>
        <v>0.83498655089934593</v>
      </c>
      <c r="S85" s="104">
        <v>7.0000000000000007E-2</v>
      </c>
      <c r="T85" s="103">
        <v>1.16002446</v>
      </c>
      <c r="U85" s="78">
        <f t="shared" si="1"/>
        <v>0.6946386026232223</v>
      </c>
      <c r="V85" s="78">
        <f>Table1[[#This Row],[R4NZ estimate
(thousand tonnes CO2e)]]*1000</f>
        <v>694.63860262322225</v>
      </c>
    </row>
    <row r="86" spans="1:22" ht="40.700000000000003" customHeight="1">
      <c r="A86" s="86" t="s">
        <v>731</v>
      </c>
      <c r="B86" s="86" t="s">
        <v>732</v>
      </c>
      <c r="C86" s="86" t="s">
        <v>733</v>
      </c>
      <c r="D86" s="86" t="s">
        <v>734</v>
      </c>
      <c r="E86" s="86" t="s">
        <v>734</v>
      </c>
      <c r="F86" s="86" t="s">
        <v>15</v>
      </c>
      <c r="G86" s="88" t="s">
        <v>735</v>
      </c>
      <c r="H86" s="88" t="s">
        <v>736</v>
      </c>
      <c r="I86" s="89">
        <v>45291</v>
      </c>
      <c r="J86" s="90">
        <v>16.239032000000002</v>
      </c>
      <c r="K86" s="90">
        <v>46</v>
      </c>
      <c r="L86" s="88" t="s">
        <v>737</v>
      </c>
      <c r="M86" s="88" t="s">
        <v>738</v>
      </c>
      <c r="N86" s="88" t="s">
        <v>738</v>
      </c>
      <c r="O86" s="98">
        <v>2.8833581800000001E-2</v>
      </c>
      <c r="P86" s="99">
        <f>Table1[[#This Row],[Equation_1_GHG_Intensity]]*Table1[[#This Row],[Number of employees
Last avail. yr]]</f>
        <v>1.3263447628</v>
      </c>
      <c r="Q86" s="100">
        <v>0.36693909499999999</v>
      </c>
      <c r="R86" s="101">
        <f>Table1[[#This Row],[Equation_2_GHG_intensity]]*Table1[[#This Row],[Operating revenue (Turnover)
m GBP Last avail. yr]]</f>
        <v>5.9587357057560402</v>
      </c>
      <c r="S86" s="104">
        <v>0.05</v>
      </c>
      <c r="T86" s="103">
        <v>0.81195160000000011</v>
      </c>
      <c r="U86" s="78">
        <f t="shared" si="1"/>
        <v>2.6963116788291615</v>
      </c>
      <c r="V86" s="78">
        <f>Table1[[#This Row],[R4NZ estimate
(thousand tonnes CO2e)]]*1000</f>
        <v>2696.3116788291613</v>
      </c>
    </row>
    <row r="87" spans="1:22" ht="40.700000000000003" customHeight="1">
      <c r="A87" s="86" t="s">
        <v>739</v>
      </c>
      <c r="B87" s="86" t="s">
        <v>740</v>
      </c>
      <c r="C87" s="86" t="s">
        <v>741</v>
      </c>
      <c r="D87" s="86" t="s">
        <v>325</v>
      </c>
      <c r="E87" s="86" t="s">
        <v>325</v>
      </c>
      <c r="F87" s="86" t="s">
        <v>15</v>
      </c>
      <c r="G87" s="88" t="s">
        <v>742</v>
      </c>
      <c r="H87" s="88" t="s">
        <v>743</v>
      </c>
      <c r="I87" s="89">
        <v>45291</v>
      </c>
      <c r="J87" s="90">
        <v>16.129773</v>
      </c>
      <c r="K87" s="90">
        <v>125</v>
      </c>
      <c r="L87" s="88" t="s">
        <v>559</v>
      </c>
      <c r="M87" s="88" t="s">
        <v>744</v>
      </c>
      <c r="N87" s="88" t="s">
        <v>744</v>
      </c>
      <c r="O87" s="98">
        <v>2.8833581800000001E-2</v>
      </c>
      <c r="P87" s="99">
        <f>Table1[[#This Row],[Equation_1_GHG_Intensity]]*Table1[[#This Row],[Number of employees
Last avail. yr]]</f>
        <v>3.6041977250000001</v>
      </c>
      <c r="Q87" s="100">
        <v>0.36693909499999999</v>
      </c>
      <c r="R87" s="101">
        <f>Table1[[#This Row],[Equation_2_GHG_intensity]]*Table1[[#This Row],[Operating revenue (Turnover)
m GBP Last avail. yr]]</f>
        <v>5.9186443071754349</v>
      </c>
      <c r="S87" s="104">
        <v>0.24</v>
      </c>
      <c r="T87" s="103">
        <v>3.8711455199999998</v>
      </c>
      <c r="U87" s="78">
        <f t="shared" si="1"/>
        <v>4.4601978548744201</v>
      </c>
      <c r="V87" s="78">
        <f>Table1[[#This Row],[R4NZ estimate
(thousand tonnes CO2e)]]*1000</f>
        <v>4460.19785487442</v>
      </c>
    </row>
    <row r="88" spans="1:22" ht="94.7" customHeight="1">
      <c r="A88" s="86" t="s">
        <v>745</v>
      </c>
      <c r="B88" s="86" t="s">
        <v>746</v>
      </c>
      <c r="C88" s="86" t="s">
        <v>747</v>
      </c>
      <c r="D88" s="86" t="s">
        <v>748</v>
      </c>
      <c r="E88" s="86" t="s">
        <v>748</v>
      </c>
      <c r="F88" s="86" t="s">
        <v>18</v>
      </c>
      <c r="G88" s="88" t="s">
        <v>749</v>
      </c>
      <c r="H88" s="88" t="s">
        <v>750</v>
      </c>
      <c r="I88" s="89">
        <v>45412</v>
      </c>
      <c r="J88" s="90">
        <v>15.810302</v>
      </c>
      <c r="K88" s="90">
        <v>15</v>
      </c>
      <c r="L88" s="88" t="s">
        <v>721</v>
      </c>
      <c r="M88" s="88" t="s">
        <v>751</v>
      </c>
      <c r="N88" s="91"/>
      <c r="O88" s="98">
        <v>5.3414726840000006E-3</v>
      </c>
      <c r="P88" s="99">
        <f>Table1[[#This Row],[Equation_1_GHG_Intensity]]*Table1[[#This Row],[Number of employees
Last avail. yr]]</f>
        <v>8.0122090260000015E-2</v>
      </c>
      <c r="Q88" s="100">
        <v>7.8125890000000003E-2</v>
      </c>
      <c r="R88" s="101">
        <f>Table1[[#This Row],[Equation_2_GHG_intensity]]*Table1[[#This Row],[Operating revenue (Turnover)
m GBP Last avail. yr]]</f>
        <v>1.2351939149187801</v>
      </c>
      <c r="S88" s="104">
        <v>7.0000000000000007E-2</v>
      </c>
      <c r="T88" s="103">
        <v>1.1067211400000001</v>
      </c>
      <c r="U88" s="78">
        <f t="shared" si="1"/>
        <v>0.80653836934453382</v>
      </c>
      <c r="V88" s="78">
        <f>Table1[[#This Row],[R4NZ estimate
(thousand tonnes CO2e)]]*1000</f>
        <v>806.53836934453386</v>
      </c>
    </row>
    <row r="89" spans="1:22" ht="40.700000000000003" customHeight="1">
      <c r="A89" s="86" t="s">
        <v>752</v>
      </c>
      <c r="B89" s="86" t="s">
        <v>753</v>
      </c>
      <c r="C89" s="86" t="s">
        <v>754</v>
      </c>
      <c r="D89" s="86" t="s">
        <v>199</v>
      </c>
      <c r="E89" s="86" t="s">
        <v>199</v>
      </c>
      <c r="F89" s="86" t="s">
        <v>33</v>
      </c>
      <c r="G89" s="88" t="s">
        <v>200</v>
      </c>
      <c r="H89" s="88" t="s">
        <v>755</v>
      </c>
      <c r="I89" s="89">
        <v>45291</v>
      </c>
      <c r="J89" s="90">
        <v>15.748692</v>
      </c>
      <c r="K89" s="90">
        <v>13</v>
      </c>
      <c r="L89" s="88" t="s">
        <v>756</v>
      </c>
      <c r="M89" s="88" t="s">
        <v>757</v>
      </c>
      <c r="N89" s="91"/>
      <c r="O89" s="98">
        <v>1.0369230770000001E-3</v>
      </c>
      <c r="P89" s="99">
        <f>Table1[[#This Row],[Equation_1_GHG_Intensity]]*Table1[[#This Row],[Number of employees
Last avail. yr]]</f>
        <v>1.3480000001000001E-2</v>
      </c>
      <c r="Q89" s="100">
        <v>1.9284453E-2</v>
      </c>
      <c r="R89" s="101">
        <f>Table1[[#This Row],[Equation_2_GHG_intensity]]*Table1[[#This Row],[Operating revenue (Turnover)
m GBP Last avail. yr]]</f>
        <v>0.303704910685476</v>
      </c>
      <c r="S89" s="104">
        <v>0.01</v>
      </c>
      <c r="T89" s="103">
        <v>0.15748692</v>
      </c>
      <c r="U89" s="78">
        <f t="shared" si="1"/>
        <v>0.15806571961859653</v>
      </c>
      <c r="V89" s="78">
        <f>Table1[[#This Row],[R4NZ estimate
(thousand tonnes CO2e)]]*1000</f>
        <v>158.06571961859652</v>
      </c>
    </row>
    <row r="90" spans="1:22" ht="108" customHeight="1">
      <c r="A90" s="86" t="s">
        <v>758</v>
      </c>
      <c r="B90" s="86" t="s">
        <v>759</v>
      </c>
      <c r="C90" s="86" t="s">
        <v>760</v>
      </c>
      <c r="D90" s="86" t="s">
        <v>761</v>
      </c>
      <c r="E90" s="86" t="s">
        <v>761</v>
      </c>
      <c r="F90" s="86" t="s">
        <v>21</v>
      </c>
      <c r="G90" s="88" t="s">
        <v>762</v>
      </c>
      <c r="H90" s="88" t="s">
        <v>763</v>
      </c>
      <c r="I90" s="89">
        <v>45322</v>
      </c>
      <c r="J90" s="90">
        <v>15.702313</v>
      </c>
      <c r="K90" s="90">
        <v>18</v>
      </c>
      <c r="L90" s="88" t="s">
        <v>441</v>
      </c>
      <c r="M90" s="88" t="s">
        <v>442</v>
      </c>
      <c r="N90" s="91"/>
      <c r="O90" s="98">
        <v>2.599737108E-3</v>
      </c>
      <c r="P90" s="99">
        <f>Table1[[#This Row],[Equation_1_GHG_Intensity]]*Table1[[#This Row],[Number of employees
Last avail. yr]]</f>
        <v>4.6795267943999998E-2</v>
      </c>
      <c r="Q90" s="100">
        <v>5.0386056999999998E-2</v>
      </c>
      <c r="R90" s="101">
        <f>Table1[[#This Row],[Equation_2_GHG_intensity]]*Table1[[#This Row],[Operating revenue (Turnover)
m GBP Last avail. yr]]</f>
        <v>0.79117763784984096</v>
      </c>
      <c r="S90" s="104">
        <v>7.0000000000000007E-2</v>
      </c>
      <c r="T90" s="103">
        <v>1.0991619100000001</v>
      </c>
      <c r="U90" s="78">
        <f t="shared" si="1"/>
        <v>0.64506589365934908</v>
      </c>
      <c r="V90" s="78">
        <f>Table1[[#This Row],[R4NZ estimate
(thousand tonnes CO2e)]]*1000</f>
        <v>645.06589365934906</v>
      </c>
    </row>
    <row r="91" spans="1:22" ht="54" customHeight="1">
      <c r="A91" s="86" t="s">
        <v>764</v>
      </c>
      <c r="B91" s="86" t="s">
        <v>765</v>
      </c>
      <c r="C91" s="86" t="s">
        <v>766</v>
      </c>
      <c r="D91" s="86" t="s">
        <v>761</v>
      </c>
      <c r="E91" s="86" t="s">
        <v>767</v>
      </c>
      <c r="F91" s="86" t="s">
        <v>21</v>
      </c>
      <c r="G91" s="88" t="s">
        <v>768</v>
      </c>
      <c r="H91" s="88" t="s">
        <v>769</v>
      </c>
      <c r="I91" s="89">
        <v>45322</v>
      </c>
      <c r="J91" s="90">
        <v>15.702313</v>
      </c>
      <c r="K91" s="90">
        <v>18</v>
      </c>
      <c r="L91" s="88" t="s">
        <v>441</v>
      </c>
      <c r="M91" s="88" t="s">
        <v>442</v>
      </c>
      <c r="N91" s="91"/>
      <c r="O91" s="98">
        <v>2.599737108E-3</v>
      </c>
      <c r="P91" s="99">
        <f>Table1[[#This Row],[Equation_1_GHG_Intensity]]*Table1[[#This Row],[Number of employees
Last avail. yr]]</f>
        <v>4.6795267943999998E-2</v>
      </c>
      <c r="Q91" s="100">
        <v>5.0386056999999998E-2</v>
      </c>
      <c r="R91" s="101">
        <f>Table1[[#This Row],[Equation_2_GHG_intensity]]*Table1[[#This Row],[Operating revenue (Turnover)
m GBP Last avail. yr]]</f>
        <v>0.79117763784984096</v>
      </c>
      <c r="S91" s="104">
        <v>7.0000000000000007E-2</v>
      </c>
      <c r="T91" s="103">
        <v>1.0991619100000001</v>
      </c>
      <c r="U91" s="78">
        <f t="shared" si="1"/>
        <v>0.64506589365934908</v>
      </c>
      <c r="V91" s="78">
        <f>Table1[[#This Row],[R4NZ estimate
(thousand tonnes CO2e)]]*1000</f>
        <v>645.06589365934906</v>
      </c>
    </row>
    <row r="92" spans="1:22" ht="147.6" customHeight="1">
      <c r="A92" s="86" t="s">
        <v>770</v>
      </c>
      <c r="B92" s="86" t="s">
        <v>771</v>
      </c>
      <c r="C92" s="86" t="s">
        <v>772</v>
      </c>
      <c r="D92" s="86" t="s">
        <v>669</v>
      </c>
      <c r="E92" s="86" t="s">
        <v>669</v>
      </c>
      <c r="F92" s="86" t="s">
        <v>21</v>
      </c>
      <c r="G92" s="88" t="s">
        <v>773</v>
      </c>
      <c r="H92" s="88" t="s">
        <v>774</v>
      </c>
      <c r="I92" s="89">
        <v>45291</v>
      </c>
      <c r="J92" s="90">
        <v>15.658041000000001</v>
      </c>
      <c r="K92" s="90">
        <v>46</v>
      </c>
      <c r="L92" s="88" t="s">
        <v>293</v>
      </c>
      <c r="M92" s="88" t="s">
        <v>775</v>
      </c>
      <c r="N92" s="88" t="s">
        <v>775</v>
      </c>
      <c r="O92" s="98">
        <v>2.599737108E-3</v>
      </c>
      <c r="P92" s="99">
        <f>Table1[[#This Row],[Equation_1_GHG_Intensity]]*Table1[[#This Row],[Number of employees
Last avail. yr]]</f>
        <v>0.11958790696799999</v>
      </c>
      <c r="Q92" s="100">
        <v>5.0386056999999998E-2</v>
      </c>
      <c r="R92" s="101">
        <f>Table1[[#This Row],[Equation_2_GHG_intensity]]*Table1[[#This Row],[Operating revenue (Turnover)
m GBP Last avail. yr]]</f>
        <v>0.78894694633433704</v>
      </c>
      <c r="S92" s="104">
        <v>7.0000000000000007E-2</v>
      </c>
      <c r="T92" s="103">
        <v>1.0960628700000001</v>
      </c>
      <c r="U92" s="78">
        <f t="shared" si="1"/>
        <v>0.66753104185967826</v>
      </c>
      <c r="V92" s="78">
        <f>Table1[[#This Row],[R4NZ estimate
(thousand tonnes CO2e)]]*1000</f>
        <v>667.53104185967823</v>
      </c>
    </row>
    <row r="93" spans="1:22" ht="160.69999999999999" customHeight="1">
      <c r="A93" s="86" t="s">
        <v>776</v>
      </c>
      <c r="B93" s="86" t="s">
        <v>777</v>
      </c>
      <c r="C93" s="86" t="s">
        <v>778</v>
      </c>
      <c r="D93" s="86" t="s">
        <v>779</v>
      </c>
      <c r="E93" s="86" t="s">
        <v>779</v>
      </c>
      <c r="F93" s="86" t="s">
        <v>15</v>
      </c>
      <c r="G93" s="88" t="s">
        <v>780</v>
      </c>
      <c r="H93" s="88" t="s">
        <v>781</v>
      </c>
      <c r="I93" s="89">
        <v>45291</v>
      </c>
      <c r="J93" s="90">
        <v>15.619883</v>
      </c>
      <c r="K93" s="90">
        <v>105</v>
      </c>
      <c r="L93" s="88" t="s">
        <v>657</v>
      </c>
      <c r="M93" s="88" t="s">
        <v>782</v>
      </c>
      <c r="N93" s="88" t="s">
        <v>782</v>
      </c>
      <c r="O93" s="98">
        <v>2.8833581800000001E-2</v>
      </c>
      <c r="P93" s="99">
        <f>Table1[[#This Row],[Equation_1_GHG_Intensity]]*Table1[[#This Row],[Number of employees
Last avail. yr]]</f>
        <v>3.0275260890000002</v>
      </c>
      <c r="Q93" s="100">
        <v>0.36693909499999999</v>
      </c>
      <c r="R93" s="101">
        <f>Table1[[#This Row],[Equation_2_GHG_intensity]]*Table1[[#This Row],[Operating revenue (Turnover)
m GBP Last avail. yr]]</f>
        <v>5.7315457320258849</v>
      </c>
      <c r="S93" s="104">
        <v>7.0000000000000007E-2</v>
      </c>
      <c r="T93" s="103">
        <v>1.0933918100000002</v>
      </c>
      <c r="U93" s="78">
        <f t="shared" si="1"/>
        <v>3.28087038913162</v>
      </c>
      <c r="V93" s="78">
        <f>Table1[[#This Row],[R4NZ estimate
(thousand tonnes CO2e)]]*1000</f>
        <v>3280.87038913162</v>
      </c>
    </row>
    <row r="94" spans="1:22" ht="54" customHeight="1">
      <c r="A94" s="86" t="s">
        <v>783</v>
      </c>
      <c r="B94" s="86" t="s">
        <v>784</v>
      </c>
      <c r="C94" s="86" t="s">
        <v>785</v>
      </c>
      <c r="D94" s="86" t="s">
        <v>268</v>
      </c>
      <c r="E94" s="86" t="s">
        <v>268</v>
      </c>
      <c r="F94" s="86" t="s">
        <v>27</v>
      </c>
      <c r="G94" s="91"/>
      <c r="H94" s="88" t="s">
        <v>786</v>
      </c>
      <c r="I94" s="89">
        <v>45443</v>
      </c>
      <c r="J94" s="90">
        <v>15.588974</v>
      </c>
      <c r="K94" s="90">
        <v>143</v>
      </c>
      <c r="L94" s="88" t="s">
        <v>787</v>
      </c>
      <c r="M94" s="88" t="s">
        <v>788</v>
      </c>
      <c r="N94" s="91"/>
      <c r="O94" s="98">
        <v>1.6788990829999999E-3</v>
      </c>
      <c r="P94" s="99">
        <f>Table1[[#This Row],[Equation_1_GHG_Intensity]]*Table1[[#This Row],[Number of employees
Last avail. yr]]</f>
        <v>0.24008256886899998</v>
      </c>
      <c r="Q94" s="100">
        <v>1.7553619999999999E-2</v>
      </c>
      <c r="R94" s="101">
        <f>Table1[[#This Row],[Equation_2_GHG_intensity]]*Table1[[#This Row],[Operating revenue (Turnover)
m GBP Last avail. yr]]</f>
        <v>0.27364292578588001</v>
      </c>
      <c r="S94" s="105">
        <v>0.01</v>
      </c>
      <c r="T94" s="103">
        <v>0.15588974</v>
      </c>
      <c r="U94" s="78">
        <f t="shared" si="1"/>
        <v>0.22298187314007506</v>
      </c>
      <c r="V94" s="78">
        <f>Table1[[#This Row],[R4NZ estimate
(thousand tonnes CO2e)]]*1000</f>
        <v>222.98187314007507</v>
      </c>
    </row>
    <row r="95" spans="1:22" ht="67.349999999999994" customHeight="1">
      <c r="A95" s="86" t="s">
        <v>789</v>
      </c>
      <c r="B95" s="86" t="s">
        <v>790</v>
      </c>
      <c r="C95" s="86" t="s">
        <v>791</v>
      </c>
      <c r="D95" s="86" t="s">
        <v>260</v>
      </c>
      <c r="E95" s="86" t="s">
        <v>792</v>
      </c>
      <c r="F95" s="86" t="s">
        <v>33</v>
      </c>
      <c r="G95" s="88" t="s">
        <v>793</v>
      </c>
      <c r="H95" s="88" t="s">
        <v>794</v>
      </c>
      <c r="I95" s="89">
        <v>44651</v>
      </c>
      <c r="J95" s="90">
        <v>15.381817</v>
      </c>
      <c r="K95" s="90">
        <v>28</v>
      </c>
      <c r="L95" s="88" t="s">
        <v>795</v>
      </c>
      <c r="M95" s="88" t="s">
        <v>796</v>
      </c>
      <c r="N95" s="88" t="s">
        <v>796</v>
      </c>
      <c r="O95" s="98">
        <v>1.0369230770000001E-3</v>
      </c>
      <c r="P95" s="99">
        <f>Table1[[#This Row],[Equation_1_GHG_Intensity]]*Table1[[#This Row],[Number of employees
Last avail. yr]]</f>
        <v>2.9033846156E-2</v>
      </c>
      <c r="Q95" s="100">
        <v>1.9284453E-2</v>
      </c>
      <c r="R95" s="101">
        <f>Table1[[#This Row],[Equation_2_GHG_intensity]]*Table1[[#This Row],[Operating revenue (Turnover)
m GBP Last avail. yr]]</f>
        <v>0.29662992699110102</v>
      </c>
      <c r="S95" s="104">
        <v>0.03</v>
      </c>
      <c r="T95" s="103">
        <v>0.46145450999999998</v>
      </c>
      <c r="U95" s="78">
        <f t="shared" si="1"/>
        <v>0.26211038828798461</v>
      </c>
      <c r="V95" s="78">
        <f>Table1[[#This Row],[R4NZ estimate
(thousand tonnes CO2e)]]*1000</f>
        <v>262.11038828798462</v>
      </c>
    </row>
    <row r="96" spans="1:22" ht="80.45" customHeight="1">
      <c r="A96" s="86" t="s">
        <v>797</v>
      </c>
      <c r="B96" s="86" t="s">
        <v>798</v>
      </c>
      <c r="C96" s="86" t="s">
        <v>799</v>
      </c>
      <c r="D96" s="86" t="s">
        <v>382</v>
      </c>
      <c r="E96" s="86" t="s">
        <v>382</v>
      </c>
      <c r="F96" s="86" t="s">
        <v>15</v>
      </c>
      <c r="G96" s="88" t="s">
        <v>800</v>
      </c>
      <c r="H96" s="88" t="s">
        <v>801</v>
      </c>
      <c r="I96" s="89">
        <v>45291</v>
      </c>
      <c r="J96" s="90">
        <v>15.333</v>
      </c>
      <c r="K96" s="90">
        <v>91</v>
      </c>
      <c r="L96" s="88" t="s">
        <v>239</v>
      </c>
      <c r="M96" s="88" t="s">
        <v>240</v>
      </c>
      <c r="N96" s="91"/>
      <c r="O96" s="98">
        <v>2.8833581800000001E-2</v>
      </c>
      <c r="P96" s="99">
        <f>Table1[[#This Row],[Equation_1_GHG_Intensity]]*Table1[[#This Row],[Number of employees
Last avail. yr]]</f>
        <v>2.6238559438000002</v>
      </c>
      <c r="Q96" s="100">
        <v>0.36693909499999999</v>
      </c>
      <c r="R96" s="101">
        <f>Table1[[#This Row],[Equation_2_GHG_intensity]]*Table1[[#This Row],[Operating revenue (Turnover)
m GBP Last avail. yr]]</f>
        <v>5.6262771436349999</v>
      </c>
      <c r="S96" s="104">
        <v>0.15</v>
      </c>
      <c r="T96" s="103">
        <v>2.2999499999999999</v>
      </c>
      <c r="U96" s="78">
        <f t="shared" si="1"/>
        <v>3.5131776681158553</v>
      </c>
      <c r="V96" s="78">
        <f>Table1[[#This Row],[R4NZ estimate
(thousand tonnes CO2e)]]*1000</f>
        <v>3513.1776681158553</v>
      </c>
    </row>
    <row r="97" spans="1:22" ht="108" customHeight="1">
      <c r="A97" s="86" t="s">
        <v>802</v>
      </c>
      <c r="B97" s="86" t="s">
        <v>803</v>
      </c>
      <c r="C97" s="86" t="s">
        <v>804</v>
      </c>
      <c r="D97" s="86" t="s">
        <v>805</v>
      </c>
      <c r="E97" s="86" t="s">
        <v>805</v>
      </c>
      <c r="F97" s="86" t="s">
        <v>15</v>
      </c>
      <c r="G97" s="88" t="s">
        <v>806</v>
      </c>
      <c r="H97" s="88" t="s">
        <v>807</v>
      </c>
      <c r="I97" s="89">
        <v>45291</v>
      </c>
      <c r="J97" s="90">
        <v>15.154</v>
      </c>
      <c r="K97" s="90">
        <v>113</v>
      </c>
      <c r="L97" s="88" t="s">
        <v>808</v>
      </c>
      <c r="M97" s="88" t="s">
        <v>809</v>
      </c>
      <c r="N97" s="88" t="s">
        <v>809</v>
      </c>
      <c r="O97" s="98">
        <v>2.8833581800000001E-2</v>
      </c>
      <c r="P97" s="99">
        <f>Table1[[#This Row],[Equation_1_GHG_Intensity]]*Table1[[#This Row],[Number of employees
Last avail. yr]]</f>
        <v>3.2581947434000003</v>
      </c>
      <c r="Q97" s="100">
        <v>0.36693909499999999</v>
      </c>
      <c r="R97" s="101">
        <f>Table1[[#This Row],[Equation_2_GHG_intensity]]*Table1[[#This Row],[Operating revenue (Turnover)
m GBP Last avail. yr]]</f>
        <v>5.5605950456299995</v>
      </c>
      <c r="S97" s="104">
        <v>7.0000000000000007E-2</v>
      </c>
      <c r="T97" s="103">
        <v>1.0607800000000001</v>
      </c>
      <c r="U97" s="78">
        <f t="shared" si="1"/>
        <v>3.2898967397469905</v>
      </c>
      <c r="V97" s="78">
        <f>Table1[[#This Row],[R4NZ estimate
(thousand tonnes CO2e)]]*1000</f>
        <v>3289.8967397469905</v>
      </c>
    </row>
    <row r="98" spans="1:22" ht="67.349999999999994" customHeight="1">
      <c r="A98" s="86" t="s">
        <v>810</v>
      </c>
      <c r="B98" s="86" t="s">
        <v>811</v>
      </c>
      <c r="C98" s="86" t="s">
        <v>812</v>
      </c>
      <c r="D98" s="86" t="s">
        <v>813</v>
      </c>
      <c r="E98" s="86" t="s">
        <v>813</v>
      </c>
      <c r="F98" s="86" t="s">
        <v>27</v>
      </c>
      <c r="G98" s="88" t="s">
        <v>814</v>
      </c>
      <c r="H98" s="88" t="s">
        <v>815</v>
      </c>
      <c r="I98" s="89">
        <v>45291</v>
      </c>
      <c r="J98" s="90">
        <v>14.832000000000001</v>
      </c>
      <c r="K98" s="90">
        <v>242</v>
      </c>
      <c r="L98" s="88" t="s">
        <v>816</v>
      </c>
      <c r="M98" s="88" t="s">
        <v>817</v>
      </c>
      <c r="N98" s="91"/>
      <c r="O98" s="98">
        <v>1.6788990829999999E-3</v>
      </c>
      <c r="P98" s="99">
        <f>Table1[[#This Row],[Equation_1_GHG_Intensity]]*Table1[[#This Row],[Number of employees
Last avail. yr]]</f>
        <v>0.40629357808599997</v>
      </c>
      <c r="Q98" s="100">
        <v>1.7553619999999999E-2</v>
      </c>
      <c r="R98" s="101">
        <f>Table1[[#This Row],[Equation_2_GHG_intensity]]*Table1[[#This Row],[Operating revenue (Turnover)
m GBP Last avail. yr]]</f>
        <v>0.26035529184</v>
      </c>
      <c r="S98" s="105">
        <v>0.04</v>
      </c>
      <c r="T98" s="103">
        <v>0.59328000000000003</v>
      </c>
      <c r="U98" s="78">
        <f t="shared" si="1"/>
        <v>0.41955631368535806</v>
      </c>
      <c r="V98" s="78">
        <f>Table1[[#This Row],[R4NZ estimate
(thousand tonnes CO2e)]]*1000</f>
        <v>419.55631368535808</v>
      </c>
    </row>
    <row r="99" spans="1:22" ht="121.35" customHeight="1">
      <c r="A99" s="86" t="s">
        <v>818</v>
      </c>
      <c r="B99" s="86" t="s">
        <v>819</v>
      </c>
      <c r="C99" s="86" t="s">
        <v>820</v>
      </c>
      <c r="D99" s="86" t="s">
        <v>821</v>
      </c>
      <c r="E99" s="86" t="s">
        <v>821</v>
      </c>
      <c r="F99" s="86" t="s">
        <v>15</v>
      </c>
      <c r="G99" s="88" t="s">
        <v>822</v>
      </c>
      <c r="H99" s="88" t="s">
        <v>823</v>
      </c>
      <c r="I99" s="89">
        <v>45351</v>
      </c>
      <c r="J99" s="90">
        <v>14.728914</v>
      </c>
      <c r="K99" s="90">
        <v>228</v>
      </c>
      <c r="L99" s="88" t="s">
        <v>824</v>
      </c>
      <c r="M99" s="88" t="s">
        <v>825</v>
      </c>
      <c r="N99" s="88" t="s">
        <v>825</v>
      </c>
      <c r="O99" s="98">
        <v>2.8833581800000001E-2</v>
      </c>
      <c r="P99" s="99">
        <f>Table1[[#This Row],[Equation_1_GHG_Intensity]]*Table1[[#This Row],[Number of employees
Last avail. yr]]</f>
        <v>6.5740566504000002</v>
      </c>
      <c r="Q99" s="100">
        <v>0.36693909499999999</v>
      </c>
      <c r="R99" s="101">
        <f>Table1[[#This Row],[Equation_2_GHG_intensity]]*Table1[[#This Row],[Operating revenue (Turnover)
m GBP Last avail. yr]]</f>
        <v>5.40461437349283</v>
      </c>
      <c r="S99" s="104">
        <v>0.16</v>
      </c>
      <c r="T99" s="103">
        <v>2.3566262400000002</v>
      </c>
      <c r="U99" s="78">
        <f t="shared" si="1"/>
        <v>4.7736539888763128</v>
      </c>
      <c r="V99" s="78">
        <f>Table1[[#This Row],[R4NZ estimate
(thousand tonnes CO2e)]]*1000</f>
        <v>4773.6539888763127</v>
      </c>
    </row>
    <row r="100" spans="1:22" ht="54" customHeight="1">
      <c r="A100" s="86" t="s">
        <v>826</v>
      </c>
      <c r="B100" s="86" t="s">
        <v>827</v>
      </c>
      <c r="C100" s="86" t="s">
        <v>828</v>
      </c>
      <c r="D100" s="86" t="s">
        <v>829</v>
      </c>
      <c r="E100" s="86" t="s">
        <v>829</v>
      </c>
      <c r="F100" s="86" t="s">
        <v>21</v>
      </c>
      <c r="G100" s="88" t="s">
        <v>830</v>
      </c>
      <c r="H100" s="88" t="s">
        <v>831</v>
      </c>
      <c r="I100" s="89">
        <v>45322</v>
      </c>
      <c r="J100" s="90">
        <v>14.71311</v>
      </c>
      <c r="K100" s="90">
        <v>48</v>
      </c>
      <c r="L100" s="88" t="s">
        <v>832</v>
      </c>
      <c r="M100" s="88" t="s">
        <v>833</v>
      </c>
      <c r="N100" s="88" t="s">
        <v>833</v>
      </c>
      <c r="O100" s="98">
        <v>2.599737108E-3</v>
      </c>
      <c r="P100" s="99">
        <f>Table1[[#This Row],[Equation_1_GHG_Intensity]]*Table1[[#This Row],[Number of employees
Last avail. yr]]</f>
        <v>0.124787381184</v>
      </c>
      <c r="Q100" s="100">
        <v>5.0386056999999998E-2</v>
      </c>
      <c r="R100" s="101">
        <f>Table1[[#This Row],[Equation_2_GHG_intensity]]*Table1[[#This Row],[Operating revenue (Turnover)
m GBP Last avail. yr]]</f>
        <v>0.74133559910726998</v>
      </c>
      <c r="S100" s="104">
        <v>0.05</v>
      </c>
      <c r="T100" s="103">
        <v>0.73565550000000002</v>
      </c>
      <c r="U100" s="78">
        <f t="shared" si="1"/>
        <v>0.53339223393699298</v>
      </c>
      <c r="V100" s="78">
        <f>Table1[[#This Row],[R4NZ estimate
(thousand tonnes CO2e)]]*1000</f>
        <v>533.39223393699297</v>
      </c>
    </row>
    <row r="101" spans="1:22" ht="36" customHeight="1">
      <c r="A101" s="86" t="s">
        <v>834</v>
      </c>
      <c r="B101" s="86" t="s">
        <v>835</v>
      </c>
      <c r="C101" s="86" t="s">
        <v>836</v>
      </c>
      <c r="D101" s="86" t="s">
        <v>767</v>
      </c>
      <c r="E101" s="86" t="s">
        <v>767</v>
      </c>
      <c r="F101" s="86" t="s">
        <v>18</v>
      </c>
      <c r="G101" s="88" t="s">
        <v>837</v>
      </c>
      <c r="H101" s="88" t="s">
        <v>838</v>
      </c>
      <c r="I101" s="89">
        <v>45230</v>
      </c>
      <c r="J101" s="90">
        <v>14.433327999999999</v>
      </c>
      <c r="K101" s="90">
        <v>15</v>
      </c>
      <c r="L101" s="88" t="s">
        <v>839</v>
      </c>
      <c r="M101" s="88" t="s">
        <v>840</v>
      </c>
      <c r="N101" s="91"/>
      <c r="O101" s="98">
        <v>5.3414726840000006E-3</v>
      </c>
      <c r="P101" s="99">
        <f>Table1[[#This Row],[Equation_1_GHG_Intensity]]*Table1[[#This Row],[Number of employees
Last avail. yr]]</f>
        <v>8.0122090260000015E-2</v>
      </c>
      <c r="Q101" s="100">
        <v>7.8125890000000003E-2</v>
      </c>
      <c r="R101" s="101">
        <f>Table1[[#This Row],[Equation_2_GHG_intensity]]*Table1[[#This Row],[Operating revenue (Turnover)
m GBP Last avail. yr]]</f>
        <v>1.12761659566192</v>
      </c>
      <c r="S101" s="104">
        <v>0.04</v>
      </c>
      <c r="T101" s="103">
        <v>0.57733312000000003</v>
      </c>
      <c r="U101" s="78">
        <f t="shared" si="1"/>
        <v>0.59442891137199938</v>
      </c>
      <c r="V101" s="78">
        <f>Table1[[#This Row],[R4NZ estimate
(thousand tonnes CO2e)]]*1000</f>
        <v>594.42891137199933</v>
      </c>
    </row>
    <row r="102" spans="1:22" ht="40.700000000000003" customHeight="1">
      <c r="A102" s="86" t="s">
        <v>841</v>
      </c>
      <c r="B102" s="86" t="s">
        <v>842</v>
      </c>
      <c r="C102" s="86" t="s">
        <v>843</v>
      </c>
      <c r="D102" s="86" t="s">
        <v>290</v>
      </c>
      <c r="E102" s="86" t="s">
        <v>290</v>
      </c>
      <c r="F102" s="86" t="s">
        <v>24</v>
      </c>
      <c r="G102" s="88" t="s">
        <v>844</v>
      </c>
      <c r="H102" s="88" t="s">
        <v>845</v>
      </c>
      <c r="I102" s="89">
        <v>45443</v>
      </c>
      <c r="J102" s="90">
        <v>14.39176</v>
      </c>
      <c r="K102" s="90">
        <v>186</v>
      </c>
      <c r="L102" s="88" t="s">
        <v>846</v>
      </c>
      <c r="M102" s="88" t="s">
        <v>847</v>
      </c>
      <c r="N102" s="88" t="s">
        <v>847</v>
      </c>
      <c r="O102" s="98">
        <v>5.3220241119999998E-2</v>
      </c>
      <c r="P102" s="99">
        <f>Table1[[#This Row],[Equation_1_GHG_Intensity]]*Table1[[#This Row],[Number of employees
Last avail. yr]]</f>
        <v>9.8989648483200003</v>
      </c>
      <c r="Q102" s="100">
        <v>0.778336519</v>
      </c>
      <c r="R102" s="101">
        <f>Table1[[#This Row],[Equation_2_GHG_intensity]]*Table1[[#This Row],[Operating revenue (Turnover)
m GBP Last avail. yr]]</f>
        <v>11.20163238068344</v>
      </c>
      <c r="S102" s="104">
        <v>0.16</v>
      </c>
      <c r="T102" s="103">
        <v>2.3026816000000001</v>
      </c>
      <c r="U102" s="78">
        <f t="shared" si="1"/>
        <v>7.7932918500581456</v>
      </c>
      <c r="V102" s="78">
        <f>Table1[[#This Row],[R4NZ estimate
(thousand tonnes CO2e)]]*1000</f>
        <v>7793.2918500581454</v>
      </c>
    </row>
    <row r="103" spans="1:22" ht="54" customHeight="1">
      <c r="A103" s="86" t="s">
        <v>848</v>
      </c>
      <c r="B103" s="86" t="s">
        <v>849</v>
      </c>
      <c r="C103" s="86" t="s">
        <v>850</v>
      </c>
      <c r="D103" s="86" t="s">
        <v>221</v>
      </c>
      <c r="E103" s="86" t="s">
        <v>221</v>
      </c>
      <c r="F103" s="86" t="s">
        <v>21</v>
      </c>
      <c r="G103" s="88" t="s">
        <v>851</v>
      </c>
      <c r="H103" s="88" t="s">
        <v>852</v>
      </c>
      <c r="I103" s="89">
        <v>45199</v>
      </c>
      <c r="J103" s="90">
        <v>14.386013999999999</v>
      </c>
      <c r="K103" s="90">
        <v>120</v>
      </c>
      <c r="L103" s="88" t="s">
        <v>853</v>
      </c>
      <c r="M103" s="88" t="s">
        <v>854</v>
      </c>
      <c r="N103" s="88" t="s">
        <v>854</v>
      </c>
      <c r="O103" s="98">
        <v>2.599737108E-3</v>
      </c>
      <c r="P103" s="99">
        <f>Table1[[#This Row],[Equation_1_GHG_Intensity]]*Table1[[#This Row],[Number of employees
Last avail. yr]]</f>
        <v>0.31196845295999998</v>
      </c>
      <c r="Q103" s="100">
        <v>5.0386056999999998E-2</v>
      </c>
      <c r="R103" s="101">
        <f>Table1[[#This Row],[Equation_2_GHG_intensity]]*Table1[[#This Row],[Operating revenue (Turnover)
m GBP Last avail. yr]]</f>
        <v>0.72485452140679796</v>
      </c>
      <c r="S103" s="104">
        <v>7.0000000000000007E-2</v>
      </c>
      <c r="T103" s="103">
        <v>1.0070209800000001</v>
      </c>
      <c r="U103" s="78">
        <f t="shared" si="1"/>
        <v>0.68060003680414383</v>
      </c>
      <c r="V103" s="78">
        <f>Table1[[#This Row],[R4NZ estimate
(thousand tonnes CO2e)]]*1000</f>
        <v>680.60003680414388</v>
      </c>
    </row>
    <row r="104" spans="1:22" ht="40.700000000000003" customHeight="1">
      <c r="A104" s="86" t="s">
        <v>855</v>
      </c>
      <c r="B104" s="86" t="s">
        <v>856</v>
      </c>
      <c r="C104" s="86" t="s">
        <v>857</v>
      </c>
      <c r="D104" s="86" t="s">
        <v>284</v>
      </c>
      <c r="E104" s="86" t="s">
        <v>284</v>
      </c>
      <c r="F104" s="86" t="s">
        <v>30</v>
      </c>
      <c r="G104" s="88" t="s">
        <v>858</v>
      </c>
      <c r="H104" s="88" t="s">
        <v>859</v>
      </c>
      <c r="I104" s="89">
        <v>45199</v>
      </c>
      <c r="J104" s="90">
        <v>14.386013999999999</v>
      </c>
      <c r="K104" s="90">
        <v>120</v>
      </c>
      <c r="L104" s="88" t="s">
        <v>853</v>
      </c>
      <c r="M104" s="88" t="s">
        <v>854</v>
      </c>
      <c r="N104" s="88" t="s">
        <v>854</v>
      </c>
      <c r="O104" s="98">
        <v>5.5728975400000001E-4</v>
      </c>
      <c r="P104" s="99">
        <f>Table1[[#This Row],[Equation_1_GHG_Intensity]]*Table1[[#This Row],[Number of employees
Last avail. yr]]</f>
        <v>6.6874770479999998E-2</v>
      </c>
      <c r="Q104" s="100">
        <v>6.3602830000000004E-3</v>
      </c>
      <c r="R104" s="101">
        <f>Table1[[#This Row],[Equation_2_GHG_intensity]]*Table1[[#This Row],[Operating revenue (Turnover)
m GBP Last avail. yr]]</f>
        <v>9.1499120281961999E-2</v>
      </c>
      <c r="S104" s="104">
        <v>0.02</v>
      </c>
      <c r="T104" s="103">
        <v>0.28772027999999999</v>
      </c>
      <c r="U104" s="78">
        <f t="shared" si="1"/>
        <v>0.14854935886373336</v>
      </c>
      <c r="V104" s="78">
        <f>Table1[[#This Row],[R4NZ estimate
(thousand tonnes CO2e)]]*1000</f>
        <v>148.54935886373335</v>
      </c>
    </row>
    <row r="105" spans="1:22" ht="121.35" customHeight="1">
      <c r="A105" s="86" t="s">
        <v>860</v>
      </c>
      <c r="B105" s="86" t="s">
        <v>861</v>
      </c>
      <c r="C105" s="86" t="s">
        <v>862</v>
      </c>
      <c r="D105" s="86" t="s">
        <v>669</v>
      </c>
      <c r="E105" s="86" t="s">
        <v>669</v>
      </c>
      <c r="F105" s="86" t="s">
        <v>21</v>
      </c>
      <c r="G105" s="88" t="s">
        <v>863</v>
      </c>
      <c r="H105" s="88" t="s">
        <v>864</v>
      </c>
      <c r="I105" s="89">
        <v>45412</v>
      </c>
      <c r="J105" s="90">
        <v>14.202429</v>
      </c>
      <c r="K105" s="90">
        <v>22</v>
      </c>
      <c r="L105" s="88" t="s">
        <v>344</v>
      </c>
      <c r="M105" s="88" t="s">
        <v>865</v>
      </c>
      <c r="N105" s="88" t="s">
        <v>865</v>
      </c>
      <c r="O105" s="98">
        <v>2.599737108E-3</v>
      </c>
      <c r="P105" s="99">
        <f>Table1[[#This Row],[Equation_1_GHG_Intensity]]*Table1[[#This Row],[Number of employees
Last avail. yr]]</f>
        <v>5.7194216376000001E-2</v>
      </c>
      <c r="Q105" s="100">
        <v>5.0386056999999998E-2</v>
      </c>
      <c r="R105" s="101">
        <f>Table1[[#This Row],[Equation_2_GHG_intensity]]*Table1[[#This Row],[Operating revenue (Turnover)
m GBP Last avail. yr]]</f>
        <v>0.71560439713245294</v>
      </c>
      <c r="S105" s="104">
        <v>7.0000000000000007E-2</v>
      </c>
      <c r="T105" s="103">
        <v>0.99417003000000015</v>
      </c>
      <c r="U105" s="78">
        <f t="shared" si="1"/>
        <v>0.58840055828831495</v>
      </c>
      <c r="V105" s="78">
        <f>Table1[[#This Row],[R4NZ estimate
(thousand tonnes CO2e)]]*1000</f>
        <v>588.40055828831498</v>
      </c>
    </row>
    <row r="106" spans="1:22" ht="40.700000000000003" customHeight="1">
      <c r="A106" s="86" t="s">
        <v>866</v>
      </c>
      <c r="B106" s="86" t="s">
        <v>867</v>
      </c>
      <c r="C106" s="86" t="s">
        <v>868</v>
      </c>
      <c r="D106" s="86" t="s">
        <v>669</v>
      </c>
      <c r="E106" s="86" t="s">
        <v>669</v>
      </c>
      <c r="F106" s="86" t="s">
        <v>21</v>
      </c>
      <c r="G106" s="88" t="s">
        <v>869</v>
      </c>
      <c r="H106" s="88" t="s">
        <v>870</v>
      </c>
      <c r="I106" s="89">
        <v>45504</v>
      </c>
      <c r="J106" s="90">
        <v>14.033104</v>
      </c>
      <c r="K106" s="90">
        <v>37</v>
      </c>
      <c r="L106" s="88" t="s">
        <v>871</v>
      </c>
      <c r="M106" s="88" t="s">
        <v>872</v>
      </c>
      <c r="N106" s="91"/>
      <c r="O106" s="98">
        <v>2.599737108E-3</v>
      </c>
      <c r="P106" s="99">
        <f>Table1[[#This Row],[Equation_1_GHG_Intensity]]*Table1[[#This Row],[Number of employees
Last avail. yr]]</f>
        <v>9.6190272995999998E-2</v>
      </c>
      <c r="Q106" s="100">
        <v>5.0386056999999998E-2</v>
      </c>
      <c r="R106" s="101">
        <f>Table1[[#This Row],[Equation_2_GHG_intensity]]*Table1[[#This Row],[Operating revenue (Turnover)
m GBP Last avail. yr]]</f>
        <v>0.70707277803092794</v>
      </c>
      <c r="S106" s="104">
        <v>7.0000000000000007E-2</v>
      </c>
      <c r="T106" s="103">
        <v>0.98231728000000007</v>
      </c>
      <c r="U106" s="78">
        <f t="shared" si="1"/>
        <v>0.59459825023196711</v>
      </c>
      <c r="V106" s="78">
        <f>Table1[[#This Row],[R4NZ estimate
(thousand tonnes CO2e)]]*1000</f>
        <v>594.59825023196709</v>
      </c>
    </row>
    <row r="107" spans="1:22" ht="108" customHeight="1">
      <c r="A107" s="86" t="s">
        <v>873</v>
      </c>
      <c r="B107" s="86" t="s">
        <v>874</v>
      </c>
      <c r="C107" s="86" t="s">
        <v>875</v>
      </c>
      <c r="D107" s="86" t="s">
        <v>260</v>
      </c>
      <c r="E107" s="86" t="s">
        <v>260</v>
      </c>
      <c r="F107" s="86" t="s">
        <v>33</v>
      </c>
      <c r="G107" s="88" t="s">
        <v>876</v>
      </c>
      <c r="H107" s="88" t="s">
        <v>877</v>
      </c>
      <c r="I107" s="89">
        <v>45107</v>
      </c>
      <c r="J107" s="90">
        <v>13.917</v>
      </c>
      <c r="K107" s="90">
        <v>79</v>
      </c>
      <c r="L107" s="88" t="s">
        <v>146</v>
      </c>
      <c r="M107" s="88" t="s">
        <v>878</v>
      </c>
      <c r="N107" s="88" t="s">
        <v>878</v>
      </c>
      <c r="O107" s="98">
        <v>1.0369230770000001E-3</v>
      </c>
      <c r="P107" s="99">
        <f>Table1[[#This Row],[Equation_1_GHG_Intensity]]*Table1[[#This Row],[Number of employees
Last avail. yr]]</f>
        <v>8.1916923082999998E-2</v>
      </c>
      <c r="Q107" s="100">
        <v>1.9284453E-2</v>
      </c>
      <c r="R107" s="101">
        <f>Table1[[#This Row],[Equation_2_GHG_intensity]]*Table1[[#This Row],[Operating revenue (Turnover)
m GBP Last avail. yr]]</f>
        <v>0.26838173240099999</v>
      </c>
      <c r="S107" s="104">
        <v>0.03</v>
      </c>
      <c r="T107" s="103">
        <v>0.41750999999999999</v>
      </c>
      <c r="U107" s="78">
        <f t="shared" si="1"/>
        <v>0.25568028227617201</v>
      </c>
      <c r="V107" s="78">
        <f>Table1[[#This Row],[R4NZ estimate
(thousand tonnes CO2e)]]*1000</f>
        <v>255.68028227617202</v>
      </c>
    </row>
    <row r="108" spans="1:22" ht="134.44999999999999" customHeight="1">
      <c r="A108" s="86" t="s">
        <v>879</v>
      </c>
      <c r="B108" s="86" t="s">
        <v>880</v>
      </c>
      <c r="C108" s="86" t="s">
        <v>881</v>
      </c>
      <c r="D108" s="86" t="s">
        <v>697</v>
      </c>
      <c r="E108" s="86" t="s">
        <v>697</v>
      </c>
      <c r="F108" s="86" t="s">
        <v>30</v>
      </c>
      <c r="G108" s="88" t="s">
        <v>882</v>
      </c>
      <c r="H108" s="88" t="s">
        <v>883</v>
      </c>
      <c r="I108" s="89">
        <v>45291</v>
      </c>
      <c r="J108" s="90">
        <v>13.916573</v>
      </c>
      <c r="K108" s="90">
        <v>136</v>
      </c>
      <c r="L108" s="88" t="s">
        <v>884</v>
      </c>
      <c r="M108" s="88" t="s">
        <v>885</v>
      </c>
      <c r="N108" s="88" t="s">
        <v>885</v>
      </c>
      <c r="O108" s="98">
        <v>5.5728975400000001E-4</v>
      </c>
      <c r="P108" s="99">
        <f>Table1[[#This Row],[Equation_1_GHG_Intensity]]*Table1[[#This Row],[Number of employees
Last avail. yr]]</f>
        <v>7.5791406544000003E-2</v>
      </c>
      <c r="Q108" s="100">
        <v>6.3602830000000004E-3</v>
      </c>
      <c r="R108" s="101">
        <f>Table1[[#This Row],[Equation_2_GHG_intensity]]*Table1[[#This Row],[Operating revenue (Turnover)
m GBP Last avail. yr]]</f>
        <v>8.8513342670159006E-2</v>
      </c>
      <c r="S108" s="104">
        <v>0.01</v>
      </c>
      <c r="T108" s="103">
        <v>0.13916572999999999</v>
      </c>
      <c r="U108" s="78">
        <f t="shared" si="1"/>
        <v>0.10105566957831495</v>
      </c>
      <c r="V108" s="78">
        <f>Table1[[#This Row],[R4NZ estimate
(thousand tonnes CO2e)]]*1000</f>
        <v>101.05566957831495</v>
      </c>
    </row>
    <row r="109" spans="1:22" ht="36" customHeight="1">
      <c r="A109" s="86" t="s">
        <v>886</v>
      </c>
      <c r="B109" s="86" t="s">
        <v>887</v>
      </c>
      <c r="C109" s="86" t="s">
        <v>888</v>
      </c>
      <c r="D109" s="86" t="s">
        <v>167</v>
      </c>
      <c r="E109" s="86" t="s">
        <v>167</v>
      </c>
      <c r="F109" s="86" t="s">
        <v>21</v>
      </c>
      <c r="G109" s="88" t="s">
        <v>889</v>
      </c>
      <c r="H109" s="88" t="s">
        <v>613</v>
      </c>
      <c r="I109" s="89">
        <v>45412</v>
      </c>
      <c r="J109" s="90">
        <v>13.777215999999999</v>
      </c>
      <c r="K109" s="90">
        <v>108</v>
      </c>
      <c r="L109" s="88" t="s">
        <v>890</v>
      </c>
      <c r="M109" s="88" t="s">
        <v>891</v>
      </c>
      <c r="N109" s="91"/>
      <c r="O109" s="98">
        <v>2.599737108E-3</v>
      </c>
      <c r="P109" s="99">
        <f>Table1[[#This Row],[Equation_1_GHG_Intensity]]*Table1[[#This Row],[Number of employees
Last avail. yr]]</f>
        <v>0.280771607664</v>
      </c>
      <c r="Q109" s="100">
        <v>5.0386056999999998E-2</v>
      </c>
      <c r="R109" s="101">
        <f>Table1[[#This Row],[Equation_2_GHG_intensity]]*Table1[[#This Row],[Operating revenue (Turnover)
m GBP Last avail. yr]]</f>
        <v>0.69417959067731194</v>
      </c>
      <c r="S109" s="104">
        <v>0.08</v>
      </c>
      <c r="T109" s="103">
        <v>1.10217728</v>
      </c>
      <c r="U109" s="78">
        <f t="shared" si="1"/>
        <v>0.69168378328765701</v>
      </c>
      <c r="V109" s="78">
        <f>Table1[[#This Row],[R4NZ estimate
(thousand tonnes CO2e)]]*1000</f>
        <v>691.68378328765698</v>
      </c>
    </row>
    <row r="110" spans="1:22" ht="80.45" customHeight="1">
      <c r="A110" s="86" t="s">
        <v>892</v>
      </c>
      <c r="B110" s="86" t="s">
        <v>893</v>
      </c>
      <c r="C110" s="86" t="s">
        <v>894</v>
      </c>
      <c r="D110" s="86" t="s">
        <v>221</v>
      </c>
      <c r="E110" s="86" t="s">
        <v>221</v>
      </c>
      <c r="F110" s="86" t="s">
        <v>21</v>
      </c>
      <c r="G110" s="88" t="s">
        <v>895</v>
      </c>
      <c r="H110" s="88" t="s">
        <v>896</v>
      </c>
      <c r="I110" s="89">
        <v>45291</v>
      </c>
      <c r="J110" s="90">
        <v>13.645314000000001</v>
      </c>
      <c r="K110" s="90">
        <v>46</v>
      </c>
      <c r="L110" s="88" t="s">
        <v>897</v>
      </c>
      <c r="M110" s="88" t="s">
        <v>898</v>
      </c>
      <c r="N110" s="88" t="s">
        <v>898</v>
      </c>
      <c r="O110" s="98">
        <v>2.599737108E-3</v>
      </c>
      <c r="P110" s="99">
        <f>Table1[[#This Row],[Equation_1_GHG_Intensity]]*Table1[[#This Row],[Number of employees
Last avail. yr]]</f>
        <v>0.11958790696799999</v>
      </c>
      <c r="Q110" s="100">
        <v>5.0386056999999998E-2</v>
      </c>
      <c r="R110" s="101">
        <f>Table1[[#This Row],[Equation_2_GHG_intensity]]*Table1[[#This Row],[Operating revenue (Turnover)
m GBP Last avail. yr]]</f>
        <v>0.68753356898689799</v>
      </c>
      <c r="S110" s="104">
        <v>7.0000000000000007E-2</v>
      </c>
      <c r="T110" s="103">
        <v>0.95517198000000014</v>
      </c>
      <c r="U110" s="78">
        <f t="shared" si="1"/>
        <v>0.58684372083298109</v>
      </c>
      <c r="V110" s="78">
        <f>Table1[[#This Row],[R4NZ estimate
(thousand tonnes CO2e)]]*1000</f>
        <v>586.84372083298103</v>
      </c>
    </row>
    <row r="111" spans="1:22" ht="94.7" customHeight="1">
      <c r="A111" s="86" t="s">
        <v>899</v>
      </c>
      <c r="B111" s="86" t="s">
        <v>900</v>
      </c>
      <c r="C111" s="86" t="s">
        <v>901</v>
      </c>
      <c r="D111" s="86" t="s">
        <v>221</v>
      </c>
      <c r="E111" s="86" t="s">
        <v>221</v>
      </c>
      <c r="F111" s="86" t="s">
        <v>21</v>
      </c>
      <c r="G111" s="88" t="s">
        <v>902</v>
      </c>
      <c r="H111" s="88" t="s">
        <v>903</v>
      </c>
      <c r="I111" s="89">
        <v>45291</v>
      </c>
      <c r="J111" s="90">
        <v>13.645314000000001</v>
      </c>
      <c r="K111" s="90">
        <v>46</v>
      </c>
      <c r="L111" s="88" t="s">
        <v>904</v>
      </c>
      <c r="M111" s="88" t="s">
        <v>905</v>
      </c>
      <c r="N111" s="91"/>
      <c r="O111" s="98">
        <v>2.599737108E-3</v>
      </c>
      <c r="P111" s="99">
        <f>Table1[[#This Row],[Equation_1_GHG_Intensity]]*Table1[[#This Row],[Number of employees
Last avail. yr]]</f>
        <v>0.11958790696799999</v>
      </c>
      <c r="Q111" s="100">
        <v>5.0386056999999998E-2</v>
      </c>
      <c r="R111" s="101">
        <f>Table1[[#This Row],[Equation_2_GHG_intensity]]*Table1[[#This Row],[Operating revenue (Turnover)
m GBP Last avail. yr]]</f>
        <v>0.68753356898689799</v>
      </c>
      <c r="S111" s="104">
        <v>7.0000000000000007E-2</v>
      </c>
      <c r="T111" s="103">
        <v>0.95517198000000014</v>
      </c>
      <c r="U111" s="78">
        <f t="shared" si="1"/>
        <v>0.58684372083298109</v>
      </c>
      <c r="V111" s="78">
        <f>Table1[[#This Row],[R4NZ estimate
(thousand tonnes CO2e)]]*1000</f>
        <v>586.84372083298103</v>
      </c>
    </row>
    <row r="112" spans="1:22" ht="54" customHeight="1">
      <c r="A112" s="86" t="s">
        <v>906</v>
      </c>
      <c r="B112" s="86" t="s">
        <v>907</v>
      </c>
      <c r="C112" s="86" t="s">
        <v>908</v>
      </c>
      <c r="D112" s="86" t="s">
        <v>284</v>
      </c>
      <c r="E112" s="86" t="s">
        <v>284</v>
      </c>
      <c r="F112" s="86" t="s">
        <v>30</v>
      </c>
      <c r="G112" s="88" t="s">
        <v>909</v>
      </c>
      <c r="H112" s="88" t="s">
        <v>910</v>
      </c>
      <c r="I112" s="89">
        <v>45382</v>
      </c>
      <c r="J112" s="90">
        <v>13.644472</v>
      </c>
      <c r="K112" s="90">
        <v>72</v>
      </c>
      <c r="L112" s="88" t="s">
        <v>911</v>
      </c>
      <c r="M112" s="88" t="s">
        <v>912</v>
      </c>
      <c r="N112" s="88" t="s">
        <v>912</v>
      </c>
      <c r="O112" s="98">
        <v>5.5728975400000001E-4</v>
      </c>
      <c r="P112" s="99">
        <f>Table1[[#This Row],[Equation_1_GHG_Intensity]]*Table1[[#This Row],[Number of employees
Last avail. yr]]</f>
        <v>4.0124862288000003E-2</v>
      </c>
      <c r="Q112" s="100">
        <v>6.3602830000000004E-3</v>
      </c>
      <c r="R112" s="101">
        <f>Table1[[#This Row],[Equation_2_GHG_intensity]]*Table1[[#This Row],[Operating revenue (Turnover)
m GBP Last avail. yr]]</f>
        <v>8.6782703305576012E-2</v>
      </c>
      <c r="S112" s="104">
        <v>0.02</v>
      </c>
      <c r="T112" s="103">
        <v>0.27288944000000004</v>
      </c>
      <c r="U112" s="78">
        <f t="shared" si="1"/>
        <v>0.13313240286266084</v>
      </c>
      <c r="V112" s="78">
        <f>Table1[[#This Row],[R4NZ estimate
(thousand tonnes CO2e)]]*1000</f>
        <v>133.13240286266085</v>
      </c>
    </row>
    <row r="113" spans="1:22" ht="40.700000000000003" customHeight="1">
      <c r="A113" s="86" t="s">
        <v>913</v>
      </c>
      <c r="B113" s="86" t="s">
        <v>914</v>
      </c>
      <c r="C113" s="86" t="s">
        <v>915</v>
      </c>
      <c r="D113" s="86" t="s">
        <v>916</v>
      </c>
      <c r="E113" s="86" t="s">
        <v>916</v>
      </c>
      <c r="F113" s="86" t="s">
        <v>15</v>
      </c>
      <c r="G113" s="88" t="s">
        <v>917</v>
      </c>
      <c r="H113" s="88" t="s">
        <v>918</v>
      </c>
      <c r="I113" s="89">
        <v>45291</v>
      </c>
      <c r="J113" s="90">
        <v>13.497313</v>
      </c>
      <c r="K113" s="90">
        <v>54</v>
      </c>
      <c r="L113" s="88" t="s">
        <v>919</v>
      </c>
      <c r="M113" s="88" t="s">
        <v>920</v>
      </c>
      <c r="N113" s="88" t="s">
        <v>920</v>
      </c>
      <c r="O113" s="98">
        <v>2.8833581800000001E-2</v>
      </c>
      <c r="P113" s="99">
        <f>Table1[[#This Row],[Equation_1_GHG_Intensity]]*Table1[[#This Row],[Number of employees
Last avail. yr]]</f>
        <v>1.5570134172000001</v>
      </c>
      <c r="Q113" s="100">
        <v>0.36693909499999999</v>
      </c>
      <c r="R113" s="101">
        <f>Table1[[#This Row],[Equation_2_GHG_intensity]]*Table1[[#This Row],[Operating revenue (Turnover)
m GBP Last avail. yr]]</f>
        <v>4.9526918171517353</v>
      </c>
      <c r="S113" s="104">
        <v>0.27</v>
      </c>
      <c r="T113" s="103">
        <v>3.6442745100000002</v>
      </c>
      <c r="U113" s="78">
        <f t="shared" si="1"/>
        <v>3.3812752548691281</v>
      </c>
      <c r="V113" s="78">
        <f>Table1[[#This Row],[R4NZ estimate
(thousand tonnes CO2e)]]*1000</f>
        <v>3381.2752548691283</v>
      </c>
    </row>
    <row r="114" spans="1:22" ht="54" customHeight="1">
      <c r="A114" s="86" t="s">
        <v>921</v>
      </c>
      <c r="B114" s="86" t="s">
        <v>922</v>
      </c>
      <c r="C114" s="86" t="s">
        <v>923</v>
      </c>
      <c r="D114" s="86" t="s">
        <v>924</v>
      </c>
      <c r="E114" s="86" t="s">
        <v>924</v>
      </c>
      <c r="F114" s="86" t="s">
        <v>15</v>
      </c>
      <c r="G114" s="88" t="s">
        <v>925</v>
      </c>
      <c r="H114" s="88" t="s">
        <v>926</v>
      </c>
      <c r="I114" s="89">
        <v>45291</v>
      </c>
      <c r="J114" s="90">
        <v>13.125439999999999</v>
      </c>
      <c r="K114" s="90">
        <v>73</v>
      </c>
      <c r="L114" s="88" t="s">
        <v>927</v>
      </c>
      <c r="M114" s="88" t="s">
        <v>928</v>
      </c>
      <c r="N114" s="88" t="s">
        <v>928</v>
      </c>
      <c r="O114" s="98">
        <v>2.8833581800000001E-2</v>
      </c>
      <c r="P114" s="99">
        <f>Table1[[#This Row],[Equation_1_GHG_Intensity]]*Table1[[#This Row],[Number of employees
Last avail. yr]]</f>
        <v>2.1048514714</v>
      </c>
      <c r="Q114" s="100">
        <v>0.36693909499999999</v>
      </c>
      <c r="R114" s="101">
        <f>Table1[[#This Row],[Equation_2_GHG_intensity]]*Table1[[#This Row],[Operating revenue (Turnover)
m GBP Last avail. yr]]</f>
        <v>4.8162370750768</v>
      </c>
      <c r="S114" s="104">
        <v>0.78</v>
      </c>
      <c r="T114" s="103">
        <v>10.2378432</v>
      </c>
      <c r="U114" s="78">
        <f t="shared" si="1"/>
        <v>5.713924271576774</v>
      </c>
      <c r="V114" s="78">
        <f>Table1[[#This Row],[R4NZ estimate
(thousand tonnes CO2e)]]*1000</f>
        <v>5713.9242715767741</v>
      </c>
    </row>
    <row r="115" spans="1:22" ht="54" customHeight="1">
      <c r="A115" s="86" t="s">
        <v>929</v>
      </c>
      <c r="B115" s="86" t="s">
        <v>930</v>
      </c>
      <c r="C115" s="86" t="s">
        <v>931</v>
      </c>
      <c r="D115" s="86" t="s">
        <v>298</v>
      </c>
      <c r="E115" s="86" t="s">
        <v>298</v>
      </c>
      <c r="F115" s="86" t="s">
        <v>30</v>
      </c>
      <c r="G115" s="88" t="s">
        <v>932</v>
      </c>
      <c r="H115" s="88" t="s">
        <v>933</v>
      </c>
      <c r="I115" s="89">
        <v>45504</v>
      </c>
      <c r="J115" s="90">
        <v>13.001163999999999</v>
      </c>
      <c r="K115" s="90">
        <v>62</v>
      </c>
      <c r="L115" s="88" t="s">
        <v>934</v>
      </c>
      <c r="M115" s="88" t="s">
        <v>935</v>
      </c>
      <c r="N115" s="88" t="s">
        <v>935</v>
      </c>
      <c r="O115" s="98">
        <v>5.5728975400000001E-4</v>
      </c>
      <c r="P115" s="99">
        <f>Table1[[#This Row],[Equation_1_GHG_Intensity]]*Table1[[#This Row],[Number of employees
Last avail. yr]]</f>
        <v>3.4551964748E-2</v>
      </c>
      <c r="Q115" s="100">
        <v>6.3602830000000004E-3</v>
      </c>
      <c r="R115" s="101">
        <f>Table1[[#This Row],[Equation_2_GHG_intensity]]*Table1[[#This Row],[Operating revenue (Turnover)
m GBP Last avail. yr]]</f>
        <v>8.2691082369412E-2</v>
      </c>
      <c r="S115" s="104">
        <v>0.01</v>
      </c>
      <c r="T115" s="103">
        <v>0.13001163999999998</v>
      </c>
      <c r="U115" s="78">
        <f t="shared" si="1"/>
        <v>8.2335810810098192E-2</v>
      </c>
      <c r="V115" s="78">
        <f>Table1[[#This Row],[R4NZ estimate
(thousand tonnes CO2e)]]*1000</f>
        <v>82.335810810098195</v>
      </c>
    </row>
    <row r="116" spans="1:22" ht="40.700000000000003" customHeight="1">
      <c r="A116" s="86" t="s">
        <v>936</v>
      </c>
      <c r="B116" s="86" t="s">
        <v>937</v>
      </c>
      <c r="C116" s="86" t="s">
        <v>938</v>
      </c>
      <c r="D116" s="86" t="s">
        <v>939</v>
      </c>
      <c r="E116" s="86" t="s">
        <v>939</v>
      </c>
      <c r="F116" s="86" t="s">
        <v>15</v>
      </c>
      <c r="G116" s="88" t="s">
        <v>940</v>
      </c>
      <c r="H116" s="88" t="s">
        <v>941</v>
      </c>
      <c r="I116" s="89">
        <v>45443</v>
      </c>
      <c r="J116" s="90">
        <v>12.888705</v>
      </c>
      <c r="K116" s="90">
        <v>128</v>
      </c>
      <c r="L116" s="88" t="s">
        <v>942</v>
      </c>
      <c r="M116" s="88" t="s">
        <v>943</v>
      </c>
      <c r="N116" s="88" t="s">
        <v>943</v>
      </c>
      <c r="O116" s="98">
        <v>2.8833581800000001E-2</v>
      </c>
      <c r="P116" s="99">
        <f>Table1[[#This Row],[Equation_1_GHG_Intensity]]*Table1[[#This Row],[Number of employees
Last avail. yr]]</f>
        <v>3.6906984704000001</v>
      </c>
      <c r="Q116" s="100">
        <v>0.36693909499999999</v>
      </c>
      <c r="R116" s="101">
        <f>Table1[[#This Row],[Equation_2_GHG_intensity]]*Table1[[#This Row],[Operating revenue (Turnover)
m GBP Last avail. yr]]</f>
        <v>4.7293697484219752</v>
      </c>
      <c r="S116" s="104">
        <v>0.13</v>
      </c>
      <c r="T116" s="103">
        <v>1.6755316499999999</v>
      </c>
      <c r="U116" s="78">
        <f t="shared" si="1"/>
        <v>3.3618347563177178</v>
      </c>
      <c r="V116" s="78">
        <f>Table1[[#This Row],[R4NZ estimate
(thousand tonnes CO2e)]]*1000</f>
        <v>3361.8347563177176</v>
      </c>
    </row>
    <row r="117" spans="1:22" ht="80.45" customHeight="1">
      <c r="A117" s="86" t="s">
        <v>944</v>
      </c>
      <c r="B117" s="86" t="s">
        <v>945</v>
      </c>
      <c r="C117" s="86" t="s">
        <v>946</v>
      </c>
      <c r="D117" s="86" t="s">
        <v>947</v>
      </c>
      <c r="E117" s="86" t="s">
        <v>947</v>
      </c>
      <c r="F117" s="86" t="s">
        <v>15</v>
      </c>
      <c r="G117" s="88" t="s">
        <v>948</v>
      </c>
      <c r="H117" s="88" t="s">
        <v>949</v>
      </c>
      <c r="I117" s="89">
        <v>45291</v>
      </c>
      <c r="J117" s="90">
        <v>12.738211</v>
      </c>
      <c r="K117" s="90">
        <v>62</v>
      </c>
      <c r="L117" s="88" t="s">
        <v>950</v>
      </c>
      <c r="M117" s="88" t="s">
        <v>951</v>
      </c>
      <c r="N117" s="88" t="s">
        <v>951</v>
      </c>
      <c r="O117" s="98">
        <v>2.8833581800000001E-2</v>
      </c>
      <c r="P117" s="99">
        <f>Table1[[#This Row],[Equation_1_GHG_Intensity]]*Table1[[#This Row],[Number of employees
Last avail. yr]]</f>
        <v>1.7876820716000001</v>
      </c>
      <c r="Q117" s="100">
        <v>0.36693909499999999</v>
      </c>
      <c r="R117" s="101">
        <f>Table1[[#This Row],[Equation_2_GHG_intensity]]*Table1[[#This Row],[Operating revenue (Turnover)
m GBP Last avail. yr]]</f>
        <v>4.6741476162590452</v>
      </c>
      <c r="S117" s="104">
        <v>0.24</v>
      </c>
      <c r="T117" s="103">
        <v>3.0571706399999998</v>
      </c>
      <c r="U117" s="78">
        <f t="shared" si="1"/>
        <v>3.1698271091770618</v>
      </c>
      <c r="V117" s="78">
        <f>Table1[[#This Row],[R4NZ estimate
(thousand tonnes CO2e)]]*1000</f>
        <v>3169.8271091770616</v>
      </c>
    </row>
    <row r="118" spans="1:22" ht="40.700000000000003" customHeight="1">
      <c r="A118" s="86" t="s">
        <v>952</v>
      </c>
      <c r="B118" s="86" t="s">
        <v>953</v>
      </c>
      <c r="C118" s="86" t="s">
        <v>954</v>
      </c>
      <c r="D118" s="86" t="s">
        <v>252</v>
      </c>
      <c r="E118" s="86" t="s">
        <v>252</v>
      </c>
      <c r="F118" s="86" t="s">
        <v>21</v>
      </c>
      <c r="G118" s="88" t="s">
        <v>955</v>
      </c>
      <c r="H118" s="88" t="s">
        <v>956</v>
      </c>
      <c r="I118" s="89">
        <v>45016</v>
      </c>
      <c r="J118" s="90">
        <v>12.691546000000001</v>
      </c>
      <c r="K118" s="90">
        <v>16</v>
      </c>
      <c r="L118" s="88" t="s">
        <v>255</v>
      </c>
      <c r="M118" s="88" t="s">
        <v>957</v>
      </c>
      <c r="N118" s="88" t="s">
        <v>957</v>
      </c>
      <c r="O118" s="98">
        <v>2.599737108E-3</v>
      </c>
      <c r="P118" s="99">
        <f>Table1[[#This Row],[Equation_1_GHG_Intensity]]*Table1[[#This Row],[Number of employees
Last avail. yr]]</f>
        <v>4.1595793728E-2</v>
      </c>
      <c r="Q118" s="100">
        <v>5.0386056999999998E-2</v>
      </c>
      <c r="R118" s="101">
        <f>Table1[[#This Row],[Equation_2_GHG_intensity]]*Table1[[#This Row],[Operating revenue (Turnover)
m GBP Last avail. yr]]</f>
        <v>0.63947696017412203</v>
      </c>
      <c r="S118" s="104">
        <v>0.05</v>
      </c>
      <c r="T118" s="103">
        <v>0.63457730000000012</v>
      </c>
      <c r="U118" s="78">
        <f t="shared" si="1"/>
        <v>0.4381114679494067</v>
      </c>
      <c r="V118" s="78">
        <f>Table1[[#This Row],[R4NZ estimate
(thousand tonnes CO2e)]]*1000</f>
        <v>438.11146794940669</v>
      </c>
    </row>
    <row r="119" spans="1:22" ht="80.45" customHeight="1">
      <c r="A119" s="86" t="s">
        <v>958</v>
      </c>
      <c r="B119" s="86" t="s">
        <v>959</v>
      </c>
      <c r="C119" s="86" t="s">
        <v>960</v>
      </c>
      <c r="D119" s="86" t="s">
        <v>260</v>
      </c>
      <c r="E119" s="86" t="s">
        <v>260</v>
      </c>
      <c r="F119" s="86" t="s">
        <v>33</v>
      </c>
      <c r="G119" s="88" t="s">
        <v>961</v>
      </c>
      <c r="H119" s="88" t="s">
        <v>962</v>
      </c>
      <c r="I119" s="89">
        <v>45291</v>
      </c>
      <c r="J119" s="90">
        <v>12.64594</v>
      </c>
      <c r="K119" s="90">
        <v>55</v>
      </c>
      <c r="L119" s="88" t="s">
        <v>271</v>
      </c>
      <c r="M119" s="88" t="s">
        <v>963</v>
      </c>
      <c r="N119" s="88" t="s">
        <v>963</v>
      </c>
      <c r="O119" s="98">
        <v>1.0369230770000001E-3</v>
      </c>
      <c r="P119" s="99">
        <f>Table1[[#This Row],[Equation_1_GHG_Intensity]]*Table1[[#This Row],[Number of employees
Last avail. yr]]</f>
        <v>5.7030769235000001E-2</v>
      </c>
      <c r="Q119" s="100">
        <v>1.9284453E-2</v>
      </c>
      <c r="R119" s="101">
        <f>Table1[[#This Row],[Equation_2_GHG_intensity]]*Table1[[#This Row],[Operating revenue (Turnover)
m GBP Last avail. yr]]</f>
        <v>0.24387003557081999</v>
      </c>
      <c r="S119" s="104">
        <v>0.03</v>
      </c>
      <c r="T119" s="103">
        <v>0.3793782</v>
      </c>
      <c r="U119" s="78">
        <f t="shared" si="1"/>
        <v>0.22653290860033806</v>
      </c>
      <c r="V119" s="78">
        <f>Table1[[#This Row],[R4NZ estimate
(thousand tonnes CO2e)]]*1000</f>
        <v>226.53290860033806</v>
      </c>
    </row>
    <row r="120" spans="1:22" ht="54" customHeight="1">
      <c r="A120" s="86" t="s">
        <v>964</v>
      </c>
      <c r="B120" s="86" t="s">
        <v>965</v>
      </c>
      <c r="C120" s="86" t="s">
        <v>966</v>
      </c>
      <c r="D120" s="86" t="s">
        <v>325</v>
      </c>
      <c r="E120" s="86" t="s">
        <v>967</v>
      </c>
      <c r="F120" s="86" t="s">
        <v>15</v>
      </c>
      <c r="G120" s="88" t="s">
        <v>968</v>
      </c>
      <c r="H120" s="88" t="s">
        <v>969</v>
      </c>
      <c r="I120" s="89">
        <v>45382</v>
      </c>
      <c r="J120" s="90">
        <v>12.588834</v>
      </c>
      <c r="K120" s="90">
        <v>67</v>
      </c>
      <c r="L120" s="88" t="s">
        <v>911</v>
      </c>
      <c r="M120" s="88" t="s">
        <v>912</v>
      </c>
      <c r="N120" s="88" t="s">
        <v>912</v>
      </c>
      <c r="O120" s="98">
        <v>2.8833581800000001E-2</v>
      </c>
      <c r="P120" s="99">
        <f>Table1[[#This Row],[Equation_1_GHG_Intensity]]*Table1[[#This Row],[Number of employees
Last avail. yr]]</f>
        <v>1.9318499806</v>
      </c>
      <c r="Q120" s="100">
        <v>0.36693909499999999</v>
      </c>
      <c r="R120" s="101">
        <f>Table1[[#This Row],[Equation_2_GHG_intensity]]*Table1[[#This Row],[Operating revenue (Turnover)
m GBP Last avail. yr]]</f>
        <v>4.6193353550652301</v>
      </c>
      <c r="S120" s="104">
        <v>12.45</v>
      </c>
      <c r="T120" s="103">
        <v>156.73098329999999</v>
      </c>
      <c r="U120" s="78">
        <f t="shared" si="1"/>
        <v>54.372962155676518</v>
      </c>
      <c r="V120" s="78">
        <f>Table1[[#This Row],[R4NZ estimate
(thousand tonnes CO2e)]]*1000</f>
        <v>54372.96215567652</v>
      </c>
    </row>
    <row r="121" spans="1:22" ht="54" customHeight="1">
      <c r="A121" s="86" t="s">
        <v>970</v>
      </c>
      <c r="B121" s="86" t="s">
        <v>971</v>
      </c>
      <c r="C121" s="86" t="s">
        <v>972</v>
      </c>
      <c r="D121" s="86" t="s">
        <v>973</v>
      </c>
      <c r="E121" s="86" t="s">
        <v>973</v>
      </c>
      <c r="F121" s="86" t="s">
        <v>18</v>
      </c>
      <c r="G121" s="88" t="s">
        <v>974</v>
      </c>
      <c r="H121" s="88" t="s">
        <v>975</v>
      </c>
      <c r="I121" s="89">
        <v>45230</v>
      </c>
      <c r="J121" s="90">
        <v>12.53951</v>
      </c>
      <c r="K121" s="90">
        <v>20</v>
      </c>
      <c r="L121" s="88" t="s">
        <v>839</v>
      </c>
      <c r="M121" s="88" t="s">
        <v>840</v>
      </c>
      <c r="N121" s="91"/>
      <c r="O121" s="98">
        <v>5.3414726840000006E-3</v>
      </c>
      <c r="P121" s="99">
        <f>Table1[[#This Row],[Equation_1_GHG_Intensity]]*Table1[[#This Row],[Number of employees
Last avail. yr]]</f>
        <v>0.10682945368000002</v>
      </c>
      <c r="Q121" s="100">
        <v>7.8125890000000003E-2</v>
      </c>
      <c r="R121" s="101">
        <f>Table1[[#This Row],[Equation_2_GHG_intensity]]*Table1[[#This Row],[Operating revenue (Turnover)
m GBP Last avail. yr]]</f>
        <v>0.97966037891390001</v>
      </c>
      <c r="S121" s="104">
        <v>7.0000000000000007E-2</v>
      </c>
      <c r="T121" s="103">
        <v>0.87776570000000009</v>
      </c>
      <c r="U121" s="78">
        <f t="shared" si="1"/>
        <v>0.65409709235376878</v>
      </c>
      <c r="V121" s="78">
        <f>Table1[[#This Row],[R4NZ estimate
(thousand tonnes CO2e)]]*1000</f>
        <v>654.09709235376874</v>
      </c>
    </row>
    <row r="122" spans="1:22" ht="54" customHeight="1">
      <c r="A122" s="86" t="s">
        <v>976</v>
      </c>
      <c r="B122" s="86" t="s">
        <v>977</v>
      </c>
      <c r="C122" s="86" t="s">
        <v>978</v>
      </c>
      <c r="D122" s="86" t="s">
        <v>979</v>
      </c>
      <c r="E122" s="86" t="s">
        <v>980</v>
      </c>
      <c r="F122" s="86" t="s">
        <v>24</v>
      </c>
      <c r="G122" s="88" t="s">
        <v>981</v>
      </c>
      <c r="H122" s="88" t="s">
        <v>982</v>
      </c>
      <c r="I122" s="89">
        <v>44926</v>
      </c>
      <c r="J122" s="90">
        <v>12.34604</v>
      </c>
      <c r="K122" s="90">
        <v>22</v>
      </c>
      <c r="L122" s="88" t="s">
        <v>983</v>
      </c>
      <c r="M122" s="88" t="s">
        <v>984</v>
      </c>
      <c r="N122" s="88" t="s">
        <v>984</v>
      </c>
      <c r="O122" s="98">
        <v>5.3220241119999998E-2</v>
      </c>
      <c r="P122" s="99">
        <f>Table1[[#This Row],[Equation_1_GHG_Intensity]]*Table1[[#This Row],[Number of employees
Last avail. yr]]</f>
        <v>1.17084530464</v>
      </c>
      <c r="Q122" s="100">
        <v>0.778336519</v>
      </c>
      <c r="R122" s="101">
        <f>Table1[[#This Row],[Equation_2_GHG_intensity]]*Table1[[#This Row],[Operating revenue (Turnover)
m GBP Last avail. yr]]</f>
        <v>9.6093737970347597</v>
      </c>
      <c r="S122" s="104">
        <v>12.26</v>
      </c>
      <c r="T122" s="103">
        <v>151.3624504</v>
      </c>
      <c r="U122" s="78">
        <f t="shared" si="1"/>
        <v>53.993508944057695</v>
      </c>
      <c r="V122" s="78">
        <f>Table1[[#This Row],[R4NZ estimate
(thousand tonnes CO2e)]]*1000</f>
        <v>53993.508944057692</v>
      </c>
    </row>
    <row r="123" spans="1:22" ht="40.700000000000003" customHeight="1">
      <c r="A123" s="86" t="s">
        <v>985</v>
      </c>
      <c r="B123" s="86" t="s">
        <v>986</v>
      </c>
      <c r="C123" s="86" t="s">
        <v>987</v>
      </c>
      <c r="D123" s="86" t="s">
        <v>206</v>
      </c>
      <c r="E123" s="86" t="s">
        <v>206</v>
      </c>
      <c r="F123" s="86" t="s">
        <v>15</v>
      </c>
      <c r="G123" s="88" t="s">
        <v>988</v>
      </c>
      <c r="H123" s="88" t="s">
        <v>989</v>
      </c>
      <c r="I123" s="89">
        <v>45291</v>
      </c>
      <c r="J123" s="90">
        <v>12.284000000000001</v>
      </c>
      <c r="K123" s="90">
        <v>6</v>
      </c>
      <c r="L123" s="88" t="s">
        <v>990</v>
      </c>
      <c r="M123" s="88" t="s">
        <v>991</v>
      </c>
      <c r="N123" s="88" t="s">
        <v>991</v>
      </c>
      <c r="O123" s="98">
        <v>2.8833581800000001E-2</v>
      </c>
      <c r="P123" s="99">
        <f>Table1[[#This Row],[Equation_1_GHG_Intensity]]*Table1[[#This Row],[Number of employees
Last avail. yr]]</f>
        <v>0.17300149079999999</v>
      </c>
      <c r="Q123" s="100">
        <v>0.36693909499999999</v>
      </c>
      <c r="R123" s="101">
        <f>Table1[[#This Row],[Equation_2_GHG_intensity]]*Table1[[#This Row],[Operating revenue (Turnover)
m GBP Last avail. yr]]</f>
        <v>4.5074798429800005</v>
      </c>
      <c r="S123" s="104">
        <v>0.09</v>
      </c>
      <c r="T123" s="103">
        <v>1.1055600000000001</v>
      </c>
      <c r="U123" s="78">
        <f t="shared" si="1"/>
        <v>1.9267517641487404</v>
      </c>
      <c r="V123" s="78">
        <f>Table1[[#This Row],[R4NZ estimate
(thousand tonnes CO2e)]]*1000</f>
        <v>1926.7517641487404</v>
      </c>
    </row>
    <row r="124" spans="1:22" ht="67.349999999999994" customHeight="1">
      <c r="A124" s="86" t="s">
        <v>992</v>
      </c>
      <c r="B124" s="86" t="s">
        <v>993</v>
      </c>
      <c r="C124" s="86" t="s">
        <v>994</v>
      </c>
      <c r="D124" s="86" t="s">
        <v>792</v>
      </c>
      <c r="E124" s="86" t="s">
        <v>792</v>
      </c>
      <c r="F124" s="86" t="s">
        <v>18</v>
      </c>
      <c r="G124" s="88" t="s">
        <v>995</v>
      </c>
      <c r="H124" s="88" t="s">
        <v>996</v>
      </c>
      <c r="I124" s="89">
        <v>45382</v>
      </c>
      <c r="J124" s="90">
        <v>12.147136</v>
      </c>
      <c r="K124" s="90">
        <v>14</v>
      </c>
      <c r="L124" s="88" t="s">
        <v>997</v>
      </c>
      <c r="M124" s="88" t="s">
        <v>998</v>
      </c>
      <c r="N124" s="88" t="s">
        <v>998</v>
      </c>
      <c r="O124" s="98">
        <v>5.3414726840000006E-3</v>
      </c>
      <c r="P124" s="99">
        <f>Table1[[#This Row],[Equation_1_GHG_Intensity]]*Table1[[#This Row],[Number of employees
Last avail. yr]]</f>
        <v>7.4780617576000005E-2</v>
      </c>
      <c r="Q124" s="100">
        <v>7.8125890000000003E-2</v>
      </c>
      <c r="R124" s="101">
        <f>Table1[[#This Row],[Equation_2_GHG_intensity]]*Table1[[#This Row],[Operating revenue (Turnover)
m GBP Last avail. yr]]</f>
        <v>0.94900581095103997</v>
      </c>
      <c r="S124" s="104">
        <v>0.04</v>
      </c>
      <c r="T124" s="103">
        <v>0.48588544</v>
      </c>
      <c r="U124" s="78">
        <f t="shared" si="1"/>
        <v>0.50272073221950431</v>
      </c>
      <c r="V124" s="78">
        <f>Table1[[#This Row],[R4NZ estimate
(thousand tonnes CO2e)]]*1000</f>
        <v>502.72073221950433</v>
      </c>
    </row>
    <row r="125" spans="1:22" ht="121.35" customHeight="1">
      <c r="A125" s="86" t="s">
        <v>999</v>
      </c>
      <c r="B125" s="86" t="s">
        <v>1000</v>
      </c>
      <c r="C125" s="86" t="s">
        <v>1001</v>
      </c>
      <c r="D125" s="86" t="s">
        <v>1002</v>
      </c>
      <c r="E125" s="86" t="s">
        <v>1002</v>
      </c>
      <c r="F125" s="86" t="s">
        <v>33</v>
      </c>
      <c r="G125" s="91"/>
      <c r="H125" s="88" t="s">
        <v>1003</v>
      </c>
      <c r="I125" s="89">
        <v>45291</v>
      </c>
      <c r="J125" s="90">
        <v>12.112705999999999</v>
      </c>
      <c r="K125" s="90">
        <v>75</v>
      </c>
      <c r="L125" s="88" t="s">
        <v>1004</v>
      </c>
      <c r="M125" s="88" t="s">
        <v>1005</v>
      </c>
      <c r="N125" s="88" t="s">
        <v>1005</v>
      </c>
      <c r="O125" s="98">
        <v>1.0369230770000001E-3</v>
      </c>
      <c r="P125" s="99">
        <f>Table1[[#This Row],[Equation_1_GHG_Intensity]]*Table1[[#This Row],[Number of employees
Last avail. yr]]</f>
        <v>7.7769230775000003E-2</v>
      </c>
      <c r="Q125" s="100">
        <v>1.9284453E-2</v>
      </c>
      <c r="R125" s="101">
        <f>Table1[[#This Row],[Equation_2_GHG_intensity]]*Table1[[#This Row],[Operating revenue (Turnover)
m GBP Last avail. yr]]</f>
        <v>0.23358690955981798</v>
      </c>
      <c r="S125" s="104">
        <v>0.05</v>
      </c>
      <c r="T125" s="103">
        <v>0.60563529999999999</v>
      </c>
      <c r="U125" s="78">
        <f t="shared" si="1"/>
        <v>0.30535814963149438</v>
      </c>
      <c r="V125" s="78">
        <f>Table1[[#This Row],[R4NZ estimate
(thousand tonnes CO2e)]]*1000</f>
        <v>305.35814963149437</v>
      </c>
    </row>
    <row r="126" spans="1:22" ht="67.349999999999994" customHeight="1">
      <c r="A126" s="86" t="s">
        <v>1006</v>
      </c>
      <c r="B126" s="86" t="s">
        <v>1007</v>
      </c>
      <c r="C126" s="86" t="s">
        <v>1008</v>
      </c>
      <c r="D126" s="86" t="s">
        <v>1002</v>
      </c>
      <c r="E126" s="86" t="s">
        <v>1002</v>
      </c>
      <c r="F126" s="86" t="s">
        <v>33</v>
      </c>
      <c r="G126" s="88" t="s">
        <v>1009</v>
      </c>
      <c r="H126" s="88" t="s">
        <v>1010</v>
      </c>
      <c r="I126" s="89">
        <v>45291</v>
      </c>
      <c r="J126" s="90">
        <v>12.106064999999999</v>
      </c>
      <c r="K126" s="90">
        <v>12</v>
      </c>
      <c r="L126" s="88" t="s">
        <v>1011</v>
      </c>
      <c r="M126" s="88" t="s">
        <v>1012</v>
      </c>
      <c r="N126" s="88" t="s">
        <v>1012</v>
      </c>
      <c r="O126" s="98">
        <v>1.0369230770000001E-3</v>
      </c>
      <c r="P126" s="99">
        <f>Table1[[#This Row],[Equation_1_GHG_Intensity]]*Table1[[#This Row],[Number of employees
Last avail. yr]]</f>
        <v>1.2443076924000001E-2</v>
      </c>
      <c r="Q126" s="100">
        <v>1.9284453E-2</v>
      </c>
      <c r="R126" s="101">
        <f>Table1[[#This Row],[Equation_2_GHG_intensity]]*Table1[[#This Row],[Operating revenue (Turnover)
m GBP Last avail. yr]]</f>
        <v>0.23345884150744498</v>
      </c>
      <c r="S126" s="104">
        <v>0.05</v>
      </c>
      <c r="T126" s="103">
        <v>0.60530324999999996</v>
      </c>
      <c r="U126" s="78">
        <f t="shared" si="1"/>
        <v>0.28345132108767118</v>
      </c>
      <c r="V126" s="78">
        <f>Table1[[#This Row],[R4NZ estimate
(thousand tonnes CO2e)]]*1000</f>
        <v>283.4513210876712</v>
      </c>
    </row>
    <row r="127" spans="1:22" ht="54" customHeight="1">
      <c r="A127" s="86" t="s">
        <v>1013</v>
      </c>
      <c r="B127" s="86" t="s">
        <v>1014</v>
      </c>
      <c r="C127" s="86" t="s">
        <v>1015</v>
      </c>
      <c r="D127" s="86" t="s">
        <v>577</v>
      </c>
      <c r="E127" s="86" t="s">
        <v>577</v>
      </c>
      <c r="F127" s="86" t="s">
        <v>30</v>
      </c>
      <c r="G127" s="88" t="s">
        <v>1016</v>
      </c>
      <c r="H127" s="88" t="s">
        <v>1017</v>
      </c>
      <c r="I127" s="89">
        <v>45382</v>
      </c>
      <c r="J127" s="90">
        <v>12.097474999999999</v>
      </c>
      <c r="K127" s="90">
        <v>100</v>
      </c>
      <c r="L127" s="88" t="s">
        <v>1018</v>
      </c>
      <c r="M127" s="88" t="s">
        <v>1019</v>
      </c>
      <c r="N127" s="88" t="s">
        <v>1019</v>
      </c>
      <c r="O127" s="98">
        <v>5.5728975400000001E-4</v>
      </c>
      <c r="P127" s="99">
        <f>Table1[[#This Row],[Equation_1_GHG_Intensity]]*Table1[[#This Row],[Number of employees
Last avail. yr]]</f>
        <v>5.5728975399999998E-2</v>
      </c>
      <c r="Q127" s="100">
        <v>6.3602830000000004E-3</v>
      </c>
      <c r="R127" s="101">
        <f>Table1[[#This Row],[Equation_2_GHG_intensity]]*Table1[[#This Row],[Operating revenue (Turnover)
m GBP Last avail. yr]]</f>
        <v>7.6943364585425E-2</v>
      </c>
      <c r="S127" s="104">
        <v>0.02</v>
      </c>
      <c r="T127" s="103">
        <v>0.24194949999999998</v>
      </c>
      <c r="U127" s="78">
        <f t="shared" si="1"/>
        <v>0.12474907271514653</v>
      </c>
      <c r="V127" s="78">
        <f>Table1[[#This Row],[R4NZ estimate
(thousand tonnes CO2e)]]*1000</f>
        <v>124.74907271514653</v>
      </c>
    </row>
    <row r="128" spans="1:22" ht="54" customHeight="1">
      <c r="A128" s="86" t="s">
        <v>1020</v>
      </c>
      <c r="B128" s="86" t="s">
        <v>1021</v>
      </c>
      <c r="C128" s="86" t="s">
        <v>1022</v>
      </c>
      <c r="D128" s="86" t="s">
        <v>1023</v>
      </c>
      <c r="E128" s="86" t="s">
        <v>1023</v>
      </c>
      <c r="F128" s="86" t="s">
        <v>15</v>
      </c>
      <c r="G128" s="88" t="s">
        <v>1024</v>
      </c>
      <c r="H128" s="88" t="s">
        <v>1025</v>
      </c>
      <c r="I128" s="89">
        <v>45291</v>
      </c>
      <c r="J128" s="90">
        <v>11.836872</v>
      </c>
      <c r="K128" s="90">
        <v>138</v>
      </c>
      <c r="L128" s="88" t="s">
        <v>1026</v>
      </c>
      <c r="M128" s="88" t="s">
        <v>1027</v>
      </c>
      <c r="N128" s="88" t="s">
        <v>1027</v>
      </c>
      <c r="O128" s="98">
        <v>2.8833581800000001E-2</v>
      </c>
      <c r="P128" s="99">
        <f>Table1[[#This Row],[Equation_1_GHG_Intensity]]*Table1[[#This Row],[Number of employees
Last avail. yr]]</f>
        <v>3.9790342884000003</v>
      </c>
      <c r="Q128" s="100">
        <v>0.36693909499999999</v>
      </c>
      <c r="R128" s="101">
        <f>Table1[[#This Row],[Equation_2_GHG_intensity]]*Table1[[#This Row],[Operating revenue (Turnover)
m GBP Last avail. yr]]</f>
        <v>4.3434110993108401</v>
      </c>
      <c r="S128" s="104">
        <v>3.26</v>
      </c>
      <c r="T128" s="103">
        <v>38.588202719999998</v>
      </c>
      <c r="U128" s="78">
        <f t="shared" si="1"/>
        <v>15.62124581986771</v>
      </c>
      <c r="V128" s="78">
        <f>Table1[[#This Row],[R4NZ estimate
(thousand tonnes CO2e)]]*1000</f>
        <v>15621.24581986771</v>
      </c>
    </row>
    <row r="129" spans="1:22" ht="40.700000000000003" customHeight="1">
      <c r="A129" s="86" t="s">
        <v>1028</v>
      </c>
      <c r="B129" s="86" t="s">
        <v>1029</v>
      </c>
      <c r="C129" s="86" t="s">
        <v>1030</v>
      </c>
      <c r="D129" s="86" t="s">
        <v>260</v>
      </c>
      <c r="E129" s="86" t="s">
        <v>260</v>
      </c>
      <c r="F129" s="86" t="s">
        <v>33</v>
      </c>
      <c r="G129" s="88" t="s">
        <v>1031</v>
      </c>
      <c r="H129" s="88" t="s">
        <v>1032</v>
      </c>
      <c r="I129" s="89">
        <v>45291</v>
      </c>
      <c r="J129" s="90">
        <v>11.730326</v>
      </c>
      <c r="K129" s="90">
        <v>113</v>
      </c>
      <c r="L129" s="88" t="s">
        <v>559</v>
      </c>
      <c r="M129" s="88" t="s">
        <v>744</v>
      </c>
      <c r="N129" s="88" t="s">
        <v>744</v>
      </c>
      <c r="O129" s="98">
        <v>1.0369230770000001E-3</v>
      </c>
      <c r="P129" s="99">
        <f>Table1[[#This Row],[Equation_1_GHG_Intensity]]*Table1[[#This Row],[Number of employees
Last avail. yr]]</f>
        <v>0.11717230770100001</v>
      </c>
      <c r="Q129" s="100">
        <v>1.9284453E-2</v>
      </c>
      <c r="R129" s="101">
        <f>Table1[[#This Row],[Equation_2_GHG_intensity]]*Table1[[#This Row],[Operating revenue (Turnover)
m GBP Last avail. yr]]</f>
        <v>0.22621292042167801</v>
      </c>
      <c r="S129" s="104">
        <v>0.03</v>
      </c>
      <c r="T129" s="103">
        <v>0.35190978000000001</v>
      </c>
      <c r="U129" s="78">
        <f t="shared" si="1"/>
        <v>0.23153323770485179</v>
      </c>
      <c r="V129" s="78">
        <f>Table1[[#This Row],[R4NZ estimate
(thousand tonnes CO2e)]]*1000</f>
        <v>231.53323770485179</v>
      </c>
    </row>
    <row r="130" spans="1:22" ht="80.45" customHeight="1">
      <c r="A130" s="86" t="s">
        <v>1033</v>
      </c>
      <c r="B130" s="86" t="s">
        <v>1034</v>
      </c>
      <c r="C130" s="86" t="s">
        <v>1035</v>
      </c>
      <c r="D130" s="86" t="s">
        <v>1036</v>
      </c>
      <c r="E130" s="86" t="s">
        <v>1036</v>
      </c>
      <c r="F130" s="86" t="s">
        <v>21</v>
      </c>
      <c r="G130" s="88" t="s">
        <v>1037</v>
      </c>
      <c r="H130" s="88" t="s">
        <v>1038</v>
      </c>
      <c r="I130" s="89">
        <v>45291</v>
      </c>
      <c r="J130" s="90">
        <v>11.487384</v>
      </c>
      <c r="K130" s="90">
        <v>2</v>
      </c>
      <c r="L130" s="88" t="s">
        <v>1039</v>
      </c>
      <c r="M130" s="88" t="s">
        <v>1040</v>
      </c>
      <c r="N130" s="88" t="s">
        <v>1040</v>
      </c>
      <c r="O130" s="98">
        <v>2.599737108E-3</v>
      </c>
      <c r="P130" s="99">
        <f>Table1[[#This Row],[Equation_1_GHG_Intensity]]*Table1[[#This Row],[Number of employees
Last avail. yr]]</f>
        <v>5.1994742159999999E-3</v>
      </c>
      <c r="Q130" s="100">
        <v>5.0386056999999998E-2</v>
      </c>
      <c r="R130" s="101">
        <f>Table1[[#This Row],[Equation_2_GHG_intensity]]*Table1[[#This Row],[Operating revenue (Turnover)
m GBP Last avail. yr]]</f>
        <v>0.57880398500488806</v>
      </c>
      <c r="S130" s="104">
        <v>0.05</v>
      </c>
      <c r="T130" s="103">
        <v>0.57436920000000002</v>
      </c>
      <c r="U130" s="78">
        <f t="shared" ref="U130:U193" si="2">(P130*0.333)+(R130*0.333)+(T130*0.333)/1</f>
        <v>0.38573809552055571</v>
      </c>
      <c r="V130" s="78">
        <f>Table1[[#This Row],[R4NZ estimate
(thousand tonnes CO2e)]]*1000</f>
        <v>385.7380955205557</v>
      </c>
    </row>
    <row r="131" spans="1:22" ht="54" customHeight="1">
      <c r="A131" s="86" t="s">
        <v>1041</v>
      </c>
      <c r="B131" s="86" t="s">
        <v>1042</v>
      </c>
      <c r="C131" s="86" t="s">
        <v>1043</v>
      </c>
      <c r="D131" s="86" t="s">
        <v>260</v>
      </c>
      <c r="E131" s="86" t="s">
        <v>1044</v>
      </c>
      <c r="F131" s="86" t="s">
        <v>33</v>
      </c>
      <c r="G131" s="88" t="s">
        <v>1045</v>
      </c>
      <c r="H131" s="88" t="s">
        <v>1046</v>
      </c>
      <c r="I131" s="89">
        <v>45291</v>
      </c>
      <c r="J131" s="90">
        <v>11.365598</v>
      </c>
      <c r="K131" s="90">
        <v>163</v>
      </c>
      <c r="L131" s="88" t="s">
        <v>1047</v>
      </c>
      <c r="M131" s="88" t="s">
        <v>1048</v>
      </c>
      <c r="N131" s="88" t="s">
        <v>1048</v>
      </c>
      <c r="O131" s="98">
        <v>1.0369230770000001E-3</v>
      </c>
      <c r="P131" s="99">
        <f>Table1[[#This Row],[Equation_1_GHG_Intensity]]*Table1[[#This Row],[Number of employees
Last avail. yr]]</f>
        <v>0.169018461551</v>
      </c>
      <c r="Q131" s="100">
        <v>1.9284453E-2</v>
      </c>
      <c r="R131" s="101">
        <f>Table1[[#This Row],[Equation_2_GHG_intensity]]*Table1[[#This Row],[Operating revenue (Turnover)
m GBP Last avail. yr]]</f>
        <v>0.219179340447894</v>
      </c>
      <c r="S131" s="104">
        <v>0.03</v>
      </c>
      <c r="T131" s="103">
        <v>0.34096793999999997</v>
      </c>
      <c r="U131" s="78">
        <f t="shared" si="2"/>
        <v>0.24281219208563171</v>
      </c>
      <c r="V131" s="78">
        <f>Table1[[#This Row],[R4NZ estimate
(thousand tonnes CO2e)]]*1000</f>
        <v>242.81219208563169</v>
      </c>
    </row>
    <row r="132" spans="1:22" ht="54" customHeight="1">
      <c r="A132" s="86" t="s">
        <v>1049</v>
      </c>
      <c r="B132" s="86" t="s">
        <v>1050</v>
      </c>
      <c r="C132" s="86" t="s">
        <v>1051</v>
      </c>
      <c r="D132" s="86" t="s">
        <v>947</v>
      </c>
      <c r="E132" s="86" t="s">
        <v>947</v>
      </c>
      <c r="F132" s="86" t="s">
        <v>15</v>
      </c>
      <c r="G132" s="88" t="s">
        <v>1052</v>
      </c>
      <c r="H132" s="88" t="s">
        <v>1053</v>
      </c>
      <c r="I132" s="89">
        <v>45107</v>
      </c>
      <c r="J132" s="90">
        <v>11.35228</v>
      </c>
      <c r="K132" s="90">
        <v>77</v>
      </c>
      <c r="L132" s="88" t="s">
        <v>1039</v>
      </c>
      <c r="M132" s="88" t="s">
        <v>1054</v>
      </c>
      <c r="N132" s="88" t="s">
        <v>1054</v>
      </c>
      <c r="O132" s="98">
        <v>2.8833581800000001E-2</v>
      </c>
      <c r="P132" s="99">
        <f>Table1[[#This Row],[Equation_1_GHG_Intensity]]*Table1[[#This Row],[Number of employees
Last avail. yr]]</f>
        <v>2.2201857986000002</v>
      </c>
      <c r="Q132" s="100">
        <v>0.36693909499999999</v>
      </c>
      <c r="R132" s="101">
        <f>Table1[[#This Row],[Equation_2_GHG_intensity]]*Table1[[#This Row],[Operating revenue (Turnover)
m GBP Last avail. yr]]</f>
        <v>4.1655953493866003</v>
      </c>
      <c r="S132" s="104">
        <v>0.24</v>
      </c>
      <c r="T132" s="103">
        <v>2.7245471999999999</v>
      </c>
      <c r="U132" s="78">
        <f t="shared" si="2"/>
        <v>3.033739339879538</v>
      </c>
      <c r="V132" s="78">
        <f>Table1[[#This Row],[R4NZ estimate
(thousand tonnes CO2e)]]*1000</f>
        <v>3033.739339879538</v>
      </c>
    </row>
    <row r="133" spans="1:22" ht="40.700000000000003" customHeight="1">
      <c r="A133" s="86" t="s">
        <v>1055</v>
      </c>
      <c r="B133" s="86" t="s">
        <v>1056</v>
      </c>
      <c r="C133" s="86" t="s">
        <v>1057</v>
      </c>
      <c r="D133" s="86" t="s">
        <v>534</v>
      </c>
      <c r="E133" s="86" t="s">
        <v>534</v>
      </c>
      <c r="F133" s="86" t="s">
        <v>21</v>
      </c>
      <c r="G133" s="88" t="s">
        <v>1058</v>
      </c>
      <c r="H133" s="88" t="s">
        <v>1059</v>
      </c>
      <c r="I133" s="89">
        <v>45319</v>
      </c>
      <c r="J133" s="90">
        <v>11.168468000000001</v>
      </c>
      <c r="K133" s="90">
        <v>39</v>
      </c>
      <c r="L133" s="88" t="s">
        <v>1060</v>
      </c>
      <c r="M133" s="88" t="s">
        <v>1061</v>
      </c>
      <c r="N133" s="88" t="s">
        <v>1061</v>
      </c>
      <c r="O133" s="98">
        <v>2.599737108E-3</v>
      </c>
      <c r="P133" s="99">
        <f>Table1[[#This Row],[Equation_1_GHG_Intensity]]*Table1[[#This Row],[Number of employees
Last avail. yr]]</f>
        <v>0.101389747212</v>
      </c>
      <c r="Q133" s="100">
        <v>5.0386056999999998E-2</v>
      </c>
      <c r="R133" s="101">
        <f>Table1[[#This Row],[Equation_2_GHG_intensity]]*Table1[[#This Row],[Operating revenue (Turnover)
m GBP Last avail. yr]]</f>
        <v>0.56273506525067596</v>
      </c>
      <c r="S133" s="104">
        <v>7.0000000000000007E-2</v>
      </c>
      <c r="T133" s="103">
        <v>0.78179276000000009</v>
      </c>
      <c r="U133" s="78">
        <f t="shared" si="2"/>
        <v>0.48149055163007115</v>
      </c>
      <c r="V133" s="78">
        <f>Table1[[#This Row],[R4NZ estimate
(thousand tonnes CO2e)]]*1000</f>
        <v>481.49055163007114</v>
      </c>
    </row>
    <row r="134" spans="1:22" ht="40.700000000000003" customHeight="1">
      <c r="A134" s="86" t="s">
        <v>1062</v>
      </c>
      <c r="B134" s="86" t="s">
        <v>1063</v>
      </c>
      <c r="C134" s="86" t="s">
        <v>1064</v>
      </c>
      <c r="D134" s="86" t="s">
        <v>605</v>
      </c>
      <c r="E134" s="86" t="s">
        <v>605</v>
      </c>
      <c r="F134" s="86" t="s">
        <v>15</v>
      </c>
      <c r="G134" s="88" t="s">
        <v>1065</v>
      </c>
      <c r="H134" s="88" t="s">
        <v>1066</v>
      </c>
      <c r="I134" s="89">
        <v>45291</v>
      </c>
      <c r="J134" s="90">
        <v>11.138056000000001</v>
      </c>
      <c r="K134" s="90">
        <v>56</v>
      </c>
      <c r="L134" s="88" t="s">
        <v>1067</v>
      </c>
      <c r="M134" s="88" t="s">
        <v>1068</v>
      </c>
      <c r="N134" s="88" t="s">
        <v>1068</v>
      </c>
      <c r="O134" s="98">
        <v>2.8833581800000001E-2</v>
      </c>
      <c r="P134" s="99">
        <f>Table1[[#This Row],[Equation_1_GHG_Intensity]]*Table1[[#This Row],[Number of employees
Last avail. yr]]</f>
        <v>1.6146805808</v>
      </c>
      <c r="Q134" s="100">
        <v>0.36693909499999999</v>
      </c>
      <c r="R134" s="101">
        <f>Table1[[#This Row],[Equation_2_GHG_intensity]]*Table1[[#This Row],[Operating revenue (Turnover)
m GBP Last avail. yr]]</f>
        <v>4.08698818869932</v>
      </c>
      <c r="S134" s="104">
        <v>0.55000000000000004</v>
      </c>
      <c r="T134" s="103">
        <v>6.1259308000000008</v>
      </c>
      <c r="U134" s="78">
        <f t="shared" si="2"/>
        <v>3.938590656643274</v>
      </c>
      <c r="V134" s="78">
        <f>Table1[[#This Row],[R4NZ estimate
(thousand tonnes CO2e)]]*1000</f>
        <v>3938.5906566432741</v>
      </c>
    </row>
    <row r="135" spans="1:22" ht="94.7" customHeight="1">
      <c r="A135" s="86" t="s">
        <v>1069</v>
      </c>
      <c r="B135" s="86" t="s">
        <v>1070</v>
      </c>
      <c r="C135" s="86" t="s">
        <v>1071</v>
      </c>
      <c r="D135" s="86" t="s">
        <v>1072</v>
      </c>
      <c r="E135" s="86" t="s">
        <v>1072</v>
      </c>
      <c r="F135" s="86" t="s">
        <v>30</v>
      </c>
      <c r="G135" s="91"/>
      <c r="H135" s="88" t="s">
        <v>1073</v>
      </c>
      <c r="I135" s="89">
        <v>45351</v>
      </c>
      <c r="J135" s="90">
        <v>11.050977</v>
      </c>
      <c r="K135" s="90">
        <v>91</v>
      </c>
      <c r="L135" s="88" t="s">
        <v>1074</v>
      </c>
      <c r="M135" s="88" t="s">
        <v>1075</v>
      </c>
      <c r="N135" s="88" t="s">
        <v>1075</v>
      </c>
      <c r="O135" s="98">
        <v>5.5728975400000001E-4</v>
      </c>
      <c r="P135" s="99">
        <f>Table1[[#This Row],[Equation_1_GHG_Intensity]]*Table1[[#This Row],[Number of employees
Last avail. yr]]</f>
        <v>5.0713367613999999E-2</v>
      </c>
      <c r="Q135" s="100">
        <v>6.3602830000000004E-3</v>
      </c>
      <c r="R135" s="101">
        <f>Table1[[#This Row],[Equation_2_GHG_intensity]]*Table1[[#This Row],[Operating revenue (Turnover)
m GBP Last avail. yr]]</f>
        <v>7.0287341146491003E-2</v>
      </c>
      <c r="S135" s="104">
        <v>0.01</v>
      </c>
      <c r="T135" s="103">
        <v>0.11050976999999999</v>
      </c>
      <c r="U135" s="78">
        <f t="shared" si="2"/>
        <v>7.7092989427243505E-2</v>
      </c>
      <c r="V135" s="78">
        <f>Table1[[#This Row],[R4NZ estimate
(thousand tonnes CO2e)]]*1000</f>
        <v>77.092989427243509</v>
      </c>
    </row>
    <row r="136" spans="1:22" ht="80.45" customHeight="1">
      <c r="A136" s="86" t="s">
        <v>1076</v>
      </c>
      <c r="B136" s="86" t="s">
        <v>1077</v>
      </c>
      <c r="C136" s="86" t="s">
        <v>1078</v>
      </c>
      <c r="D136" s="86" t="s">
        <v>1079</v>
      </c>
      <c r="E136" s="86" t="s">
        <v>1079</v>
      </c>
      <c r="F136" s="86" t="s">
        <v>15</v>
      </c>
      <c r="G136" s="88" t="s">
        <v>1080</v>
      </c>
      <c r="H136" s="88" t="s">
        <v>1081</v>
      </c>
      <c r="I136" s="89">
        <v>45291</v>
      </c>
      <c r="J136" s="90">
        <v>11.014822000000001</v>
      </c>
      <c r="K136" s="90">
        <v>29</v>
      </c>
      <c r="L136" s="88" t="s">
        <v>1082</v>
      </c>
      <c r="M136" s="88" t="s">
        <v>1083</v>
      </c>
      <c r="N136" s="88" t="s">
        <v>1083</v>
      </c>
      <c r="O136" s="98">
        <v>2.8833581800000001E-2</v>
      </c>
      <c r="P136" s="99">
        <f>Table1[[#This Row],[Equation_1_GHG_Intensity]]*Table1[[#This Row],[Number of employees
Last avail. yr]]</f>
        <v>0.83617387220000006</v>
      </c>
      <c r="Q136" s="100">
        <v>0.36693909499999999</v>
      </c>
      <c r="R136" s="101">
        <f>Table1[[#This Row],[Equation_2_GHG_intensity]]*Table1[[#This Row],[Operating revenue (Turnover)
m GBP Last avail. yr]]</f>
        <v>4.0417688162660905</v>
      </c>
      <c r="S136" s="104">
        <v>0.15</v>
      </c>
      <c r="T136" s="103">
        <v>1.6522233</v>
      </c>
      <c r="U136" s="78">
        <f t="shared" si="2"/>
        <v>2.1745452741592084</v>
      </c>
      <c r="V136" s="78">
        <f>Table1[[#This Row],[R4NZ estimate
(thousand tonnes CO2e)]]*1000</f>
        <v>2174.5452741592085</v>
      </c>
    </row>
    <row r="137" spans="1:22" ht="40.700000000000003" customHeight="1">
      <c r="A137" s="86" t="s">
        <v>1084</v>
      </c>
      <c r="B137" s="86" t="s">
        <v>1085</v>
      </c>
      <c r="C137" s="86" t="s">
        <v>1086</v>
      </c>
      <c r="D137" s="86" t="s">
        <v>1087</v>
      </c>
      <c r="E137" s="86" t="s">
        <v>1087</v>
      </c>
      <c r="F137" s="86" t="s">
        <v>18</v>
      </c>
      <c r="G137" s="91"/>
      <c r="H137" s="88" t="s">
        <v>1088</v>
      </c>
      <c r="I137" s="89">
        <v>45291</v>
      </c>
      <c r="J137" s="90">
        <v>10.182535</v>
      </c>
      <c r="K137" s="90">
        <v>24</v>
      </c>
      <c r="L137" s="88" t="s">
        <v>1089</v>
      </c>
      <c r="M137" s="88" t="s">
        <v>1090</v>
      </c>
      <c r="N137" s="88" t="s">
        <v>1090</v>
      </c>
      <c r="O137" s="98">
        <v>5.3414726840000006E-3</v>
      </c>
      <c r="P137" s="99">
        <f>Table1[[#This Row],[Equation_1_GHG_Intensity]]*Table1[[#This Row],[Number of employees
Last avail. yr]]</f>
        <v>0.128195344416</v>
      </c>
      <c r="Q137" s="100">
        <v>7.8125890000000003E-2</v>
      </c>
      <c r="R137" s="101">
        <f>Table1[[#This Row],[Equation_2_GHG_intensity]]*Table1[[#This Row],[Operating revenue (Turnover)
m GBP Last avail. yr]]</f>
        <v>0.79551960933114996</v>
      </c>
      <c r="S137" s="104">
        <v>0.04</v>
      </c>
      <c r="T137" s="103">
        <v>0.40730139999999998</v>
      </c>
      <c r="U137" s="78">
        <f t="shared" si="2"/>
        <v>0.44322844579780096</v>
      </c>
      <c r="V137" s="78">
        <f>Table1[[#This Row],[R4NZ estimate
(thousand tonnes CO2e)]]*1000</f>
        <v>443.22844579780099</v>
      </c>
    </row>
    <row r="138" spans="1:22" ht="188.45" customHeight="1">
      <c r="A138" s="86" t="s">
        <v>1091</v>
      </c>
      <c r="B138" s="86" t="s">
        <v>1092</v>
      </c>
      <c r="C138" s="86" t="s">
        <v>1093</v>
      </c>
      <c r="D138" s="86" t="s">
        <v>1094</v>
      </c>
      <c r="E138" s="86" t="s">
        <v>1094</v>
      </c>
      <c r="F138" s="86" t="s">
        <v>15</v>
      </c>
      <c r="G138" s="88" t="s">
        <v>1095</v>
      </c>
      <c r="H138" s="88" t="s">
        <v>1096</v>
      </c>
      <c r="I138" s="89">
        <v>45107</v>
      </c>
      <c r="J138" s="90">
        <v>10.167840999999999</v>
      </c>
      <c r="K138" s="90">
        <v>103</v>
      </c>
      <c r="L138" s="88" t="s">
        <v>1097</v>
      </c>
      <c r="M138" s="88" t="s">
        <v>1098</v>
      </c>
      <c r="N138" s="91"/>
      <c r="O138" s="98">
        <v>2.8833581800000001E-2</v>
      </c>
      <c r="P138" s="99">
        <f>Table1[[#This Row],[Equation_1_GHG_Intensity]]*Table1[[#This Row],[Number of employees
Last avail. yr]]</f>
        <v>2.9698589254000001</v>
      </c>
      <c r="Q138" s="100">
        <v>0.36693909499999999</v>
      </c>
      <c r="R138" s="101">
        <f>Table1[[#This Row],[Equation_2_GHG_intensity]]*Table1[[#This Row],[Operating revenue (Turnover)
m GBP Last avail. yr]]</f>
        <v>3.7309783746438945</v>
      </c>
      <c r="S138" s="104">
        <v>0.24</v>
      </c>
      <c r="T138" s="103">
        <v>2.4402818399999999</v>
      </c>
      <c r="U138" s="78">
        <f t="shared" si="2"/>
        <v>3.0439926736346168</v>
      </c>
      <c r="V138" s="78">
        <f>Table1[[#This Row],[R4NZ estimate
(thousand tonnes CO2e)]]*1000</f>
        <v>3043.9926736346169</v>
      </c>
    </row>
    <row r="139" spans="1:22" ht="67.349999999999994" customHeight="1">
      <c r="A139" s="86" t="s">
        <v>1099</v>
      </c>
      <c r="B139" s="86" t="s">
        <v>1100</v>
      </c>
      <c r="C139" s="86" t="s">
        <v>1101</v>
      </c>
      <c r="D139" s="86" t="s">
        <v>1102</v>
      </c>
      <c r="E139" s="86" t="s">
        <v>1102</v>
      </c>
      <c r="F139" s="86" t="s">
        <v>30</v>
      </c>
      <c r="G139" s="88" t="s">
        <v>1103</v>
      </c>
      <c r="H139" s="88" t="s">
        <v>1104</v>
      </c>
      <c r="I139" s="89">
        <v>45291</v>
      </c>
      <c r="J139" s="90">
        <v>10.082380000000001</v>
      </c>
      <c r="K139" s="90">
        <v>37</v>
      </c>
      <c r="L139" s="88" t="s">
        <v>271</v>
      </c>
      <c r="M139" s="88" t="s">
        <v>1105</v>
      </c>
      <c r="N139" s="88" t="s">
        <v>1105</v>
      </c>
      <c r="O139" s="98">
        <v>5.5728975400000001E-4</v>
      </c>
      <c r="P139" s="99">
        <f>Table1[[#This Row],[Equation_1_GHG_Intensity]]*Table1[[#This Row],[Number of employees
Last avail. yr]]</f>
        <v>2.0619720898000002E-2</v>
      </c>
      <c r="Q139" s="100">
        <v>6.3602830000000004E-3</v>
      </c>
      <c r="R139" s="101">
        <f>Table1[[#This Row],[Equation_2_GHG_intensity]]*Table1[[#This Row],[Operating revenue (Turnover)
m GBP Last avail. yr]]</f>
        <v>6.4126790113540014E-2</v>
      </c>
      <c r="S139" s="104">
        <v>0.01</v>
      </c>
      <c r="T139" s="103">
        <v>0.10082380000000001</v>
      </c>
      <c r="U139" s="78">
        <f t="shared" si="2"/>
        <v>6.179491356684283E-2</v>
      </c>
      <c r="V139" s="78">
        <f>Table1[[#This Row],[R4NZ estimate
(thousand tonnes CO2e)]]*1000</f>
        <v>61.79491356684283</v>
      </c>
    </row>
    <row r="140" spans="1:22" ht="54" customHeight="1">
      <c r="A140" s="86" t="s">
        <v>1106</v>
      </c>
      <c r="B140" s="86" t="s">
        <v>1107</v>
      </c>
      <c r="C140" s="86" t="s">
        <v>1108</v>
      </c>
      <c r="D140" s="86" t="s">
        <v>476</v>
      </c>
      <c r="E140" s="86" t="s">
        <v>476</v>
      </c>
      <c r="F140" s="86" t="s">
        <v>33</v>
      </c>
      <c r="G140" s="88" t="s">
        <v>1109</v>
      </c>
      <c r="H140" s="88" t="s">
        <v>1110</v>
      </c>
      <c r="I140" s="89">
        <v>45322</v>
      </c>
      <c r="J140" s="90">
        <v>9.8508220000000009</v>
      </c>
      <c r="K140" s="90">
        <v>52</v>
      </c>
      <c r="L140" s="88" t="s">
        <v>1111</v>
      </c>
      <c r="M140" s="88" t="s">
        <v>1112</v>
      </c>
      <c r="N140" s="88" t="s">
        <v>1112</v>
      </c>
      <c r="O140" s="98">
        <v>1.0369230770000001E-3</v>
      </c>
      <c r="P140" s="99">
        <f>Table1[[#This Row],[Equation_1_GHG_Intensity]]*Table1[[#This Row],[Number of employees
Last avail. yr]]</f>
        <v>5.3920000004000004E-2</v>
      </c>
      <c r="Q140" s="100">
        <v>1.9284453E-2</v>
      </c>
      <c r="R140" s="101">
        <f>Table1[[#This Row],[Equation_2_GHG_intensity]]*Table1[[#This Row],[Operating revenue (Turnover)
m GBP Last avail. yr]]</f>
        <v>0.18996771387036601</v>
      </c>
      <c r="S140" s="104">
        <v>0.05</v>
      </c>
      <c r="T140" s="103">
        <v>0.49254110000000006</v>
      </c>
      <c r="U140" s="78">
        <f t="shared" si="2"/>
        <v>0.24523079502016393</v>
      </c>
      <c r="V140" s="78">
        <f>Table1[[#This Row],[R4NZ estimate
(thousand tonnes CO2e)]]*1000</f>
        <v>245.23079502016392</v>
      </c>
    </row>
    <row r="141" spans="1:22" ht="40.700000000000003" customHeight="1">
      <c r="A141" s="86" t="s">
        <v>1113</v>
      </c>
      <c r="B141" s="86" t="s">
        <v>1114</v>
      </c>
      <c r="C141" s="86" t="s">
        <v>1115</v>
      </c>
      <c r="D141" s="86" t="s">
        <v>1116</v>
      </c>
      <c r="E141" s="86" t="s">
        <v>1116</v>
      </c>
      <c r="F141" s="86" t="s">
        <v>21</v>
      </c>
      <c r="G141" s="88" t="s">
        <v>1117</v>
      </c>
      <c r="H141" s="88" t="s">
        <v>1118</v>
      </c>
      <c r="I141" s="89">
        <v>45138</v>
      </c>
      <c r="J141" s="90">
        <v>9.6839999999999993</v>
      </c>
      <c r="K141" s="90">
        <v>33</v>
      </c>
      <c r="L141" s="88" t="s">
        <v>122</v>
      </c>
      <c r="M141" s="88" t="s">
        <v>123</v>
      </c>
      <c r="N141" s="91"/>
      <c r="O141" s="98">
        <v>2.599737108E-3</v>
      </c>
      <c r="P141" s="99">
        <f>Table1[[#This Row],[Equation_1_GHG_Intensity]]*Table1[[#This Row],[Number of employees
Last avail. yr]]</f>
        <v>8.5791324564000002E-2</v>
      </c>
      <c r="Q141" s="100">
        <v>5.0386056999999998E-2</v>
      </c>
      <c r="R141" s="101">
        <f>Table1[[#This Row],[Equation_2_GHG_intensity]]*Table1[[#This Row],[Operating revenue (Turnover)
m GBP Last avail. yr]]</f>
        <v>0.48793857598799995</v>
      </c>
      <c r="S141" s="104">
        <v>0.08</v>
      </c>
      <c r="T141" s="103">
        <v>0.77471999999999996</v>
      </c>
      <c r="U141" s="78">
        <f t="shared" si="2"/>
        <v>0.44903381688381599</v>
      </c>
      <c r="V141" s="78">
        <f>Table1[[#This Row],[R4NZ estimate
(thousand tonnes CO2e)]]*1000</f>
        <v>449.03381688381597</v>
      </c>
    </row>
    <row r="142" spans="1:22" ht="54" customHeight="1">
      <c r="A142" s="86" t="s">
        <v>1119</v>
      </c>
      <c r="B142" s="86" t="s">
        <v>1120</v>
      </c>
      <c r="C142" s="86" t="s">
        <v>1121</v>
      </c>
      <c r="D142" s="86" t="s">
        <v>1122</v>
      </c>
      <c r="E142" s="86" t="s">
        <v>1122</v>
      </c>
      <c r="F142" s="86" t="s">
        <v>33</v>
      </c>
      <c r="G142" s="88" t="s">
        <v>1123</v>
      </c>
      <c r="H142" s="88" t="s">
        <v>1124</v>
      </c>
      <c r="I142" s="89">
        <v>45291</v>
      </c>
      <c r="J142" s="90">
        <v>9.548</v>
      </c>
      <c r="K142" s="90">
        <v>37</v>
      </c>
      <c r="L142" s="88" t="s">
        <v>1125</v>
      </c>
      <c r="M142" s="88" t="s">
        <v>1126</v>
      </c>
      <c r="N142" s="91"/>
      <c r="O142" s="98">
        <v>1.0369230770000001E-3</v>
      </c>
      <c r="P142" s="99">
        <f>Table1[[#This Row],[Equation_1_GHG_Intensity]]*Table1[[#This Row],[Number of employees
Last avail. yr]]</f>
        <v>3.8366153849000002E-2</v>
      </c>
      <c r="Q142" s="100">
        <v>1.9284453E-2</v>
      </c>
      <c r="R142" s="101">
        <f>Table1[[#This Row],[Equation_2_GHG_intensity]]*Table1[[#This Row],[Operating revenue (Turnover)
m GBP Last avail. yr]]</f>
        <v>0.184127957244</v>
      </c>
      <c r="S142" s="104">
        <v>0.05</v>
      </c>
      <c r="T142" s="103">
        <v>0.47740000000000005</v>
      </c>
      <c r="U142" s="78">
        <f t="shared" si="2"/>
        <v>0.23306473899396904</v>
      </c>
      <c r="V142" s="78">
        <f>Table1[[#This Row],[R4NZ estimate
(thousand tonnes CO2e)]]*1000</f>
        <v>233.06473899396903</v>
      </c>
    </row>
    <row r="143" spans="1:22" ht="54" customHeight="1">
      <c r="A143" s="86" t="s">
        <v>1127</v>
      </c>
      <c r="B143" s="86" t="s">
        <v>1128</v>
      </c>
      <c r="C143" s="86" t="s">
        <v>1129</v>
      </c>
      <c r="D143" s="86" t="s">
        <v>1087</v>
      </c>
      <c r="E143" s="86" t="s">
        <v>1087</v>
      </c>
      <c r="F143" s="86" t="s">
        <v>18</v>
      </c>
      <c r="G143" s="88" t="s">
        <v>1130</v>
      </c>
      <c r="H143" s="88" t="s">
        <v>1131</v>
      </c>
      <c r="I143" s="89">
        <v>45291</v>
      </c>
      <c r="J143" s="90">
        <v>9.4975240000000003</v>
      </c>
      <c r="K143" s="90">
        <v>11</v>
      </c>
      <c r="L143" s="88" t="s">
        <v>1132</v>
      </c>
      <c r="M143" s="88" t="s">
        <v>1133</v>
      </c>
      <c r="N143" s="91"/>
      <c r="O143" s="98">
        <v>5.3414726840000006E-3</v>
      </c>
      <c r="P143" s="99">
        <f>Table1[[#This Row],[Equation_1_GHG_Intensity]]*Table1[[#This Row],[Number of employees
Last avail. yr]]</f>
        <v>5.8756199524000005E-2</v>
      </c>
      <c r="Q143" s="100">
        <v>7.8125890000000003E-2</v>
      </c>
      <c r="R143" s="101">
        <f>Table1[[#This Row],[Equation_2_GHG_intensity]]*Table1[[#This Row],[Operating revenue (Turnover)
m GBP Last avail. yr]]</f>
        <v>0.74200251529636008</v>
      </c>
      <c r="S143" s="104">
        <v>0.04</v>
      </c>
      <c r="T143" s="103">
        <v>0.37990096000000001</v>
      </c>
      <c r="U143" s="78">
        <f t="shared" si="2"/>
        <v>0.3931596717151799</v>
      </c>
      <c r="V143" s="78">
        <f>Table1[[#This Row],[R4NZ estimate
(thousand tonnes CO2e)]]*1000</f>
        <v>393.15967171517991</v>
      </c>
    </row>
    <row r="144" spans="1:22" ht="67.349999999999994" customHeight="1">
      <c r="A144" s="86" t="s">
        <v>1134</v>
      </c>
      <c r="B144" s="86" t="s">
        <v>1135</v>
      </c>
      <c r="C144" s="86" t="s">
        <v>1136</v>
      </c>
      <c r="D144" s="86" t="s">
        <v>1137</v>
      </c>
      <c r="E144" s="86" t="s">
        <v>1137</v>
      </c>
      <c r="F144" s="86" t="s">
        <v>15</v>
      </c>
      <c r="G144" s="88" t="s">
        <v>1138</v>
      </c>
      <c r="H144" s="88" t="s">
        <v>1139</v>
      </c>
      <c r="I144" s="89">
        <v>45291</v>
      </c>
      <c r="J144" s="90">
        <v>9.4638550000000006</v>
      </c>
      <c r="K144" s="90">
        <v>8</v>
      </c>
      <c r="L144" s="88" t="s">
        <v>271</v>
      </c>
      <c r="M144" s="88" t="s">
        <v>1140</v>
      </c>
      <c r="N144" s="88" t="s">
        <v>1140</v>
      </c>
      <c r="O144" s="98">
        <v>2.8833581800000001E-2</v>
      </c>
      <c r="P144" s="99">
        <f>Table1[[#This Row],[Equation_1_GHG_Intensity]]*Table1[[#This Row],[Number of employees
Last avail. yr]]</f>
        <v>0.23066865440000001</v>
      </c>
      <c r="Q144" s="100">
        <v>0.36693909499999999</v>
      </c>
      <c r="R144" s="101">
        <f>Table1[[#This Row],[Equation_2_GHG_intensity]]*Table1[[#This Row],[Operating revenue (Turnover)
m GBP Last avail. yr]]</f>
        <v>3.472658388911225</v>
      </c>
      <c r="S144" s="104">
        <v>0.05</v>
      </c>
      <c r="T144" s="103">
        <v>0.47319275000000005</v>
      </c>
      <c r="U144" s="78">
        <f t="shared" si="2"/>
        <v>1.3907810911726382</v>
      </c>
      <c r="V144" s="78">
        <f>Table1[[#This Row],[R4NZ estimate
(thousand tonnes CO2e)]]*1000</f>
        <v>1390.7810911726381</v>
      </c>
    </row>
    <row r="145" spans="1:22" ht="40.700000000000003" customHeight="1">
      <c r="A145" s="86" t="s">
        <v>1141</v>
      </c>
      <c r="B145" s="86" t="s">
        <v>1142</v>
      </c>
      <c r="C145" s="86" t="s">
        <v>1143</v>
      </c>
      <c r="D145" s="86" t="s">
        <v>1122</v>
      </c>
      <c r="E145" s="86" t="s">
        <v>1122</v>
      </c>
      <c r="F145" s="86" t="s">
        <v>33</v>
      </c>
      <c r="G145" s="88" t="s">
        <v>1144</v>
      </c>
      <c r="H145" s="88" t="s">
        <v>1145</v>
      </c>
      <c r="I145" s="89">
        <v>45291</v>
      </c>
      <c r="J145" s="90">
        <v>9.3420000000000005</v>
      </c>
      <c r="K145" s="91">
        <v>0</v>
      </c>
      <c r="L145" s="88" t="s">
        <v>1125</v>
      </c>
      <c r="M145" s="88" t="s">
        <v>1126</v>
      </c>
      <c r="N145" s="88" t="s">
        <v>1126</v>
      </c>
      <c r="O145" s="98">
        <v>1.0369230770000001E-3</v>
      </c>
      <c r="P145" s="99">
        <f>Table1[[#This Row],[Equation_1_GHG_Intensity]]*Table1[[#This Row],[Number of employees
Last avail. yr]]</f>
        <v>0</v>
      </c>
      <c r="Q145" s="100">
        <v>1.9284453E-2</v>
      </c>
      <c r="R145" s="101">
        <f>Table1[[#This Row],[Equation_2_GHG_intensity]]*Table1[[#This Row],[Operating revenue (Turnover)
m GBP Last avail. yr]]</f>
        <v>0.18015535992600001</v>
      </c>
      <c r="S145" s="106">
        <v>0.05</v>
      </c>
      <c r="T145" s="103">
        <v>0.46710000000000007</v>
      </c>
      <c r="U145" s="78">
        <f t="shared" si="2"/>
        <v>0.21553603485535802</v>
      </c>
      <c r="V145" s="78">
        <f>Table1[[#This Row],[R4NZ estimate
(thousand tonnes CO2e)]]*1000</f>
        <v>215.53603485535803</v>
      </c>
    </row>
    <row r="146" spans="1:22" ht="54" customHeight="1">
      <c r="A146" s="86" t="s">
        <v>1146</v>
      </c>
      <c r="B146" s="86" t="s">
        <v>1147</v>
      </c>
      <c r="C146" s="86" t="s">
        <v>1148</v>
      </c>
      <c r="D146" s="86" t="s">
        <v>290</v>
      </c>
      <c r="E146" s="86" t="s">
        <v>290</v>
      </c>
      <c r="F146" s="86" t="s">
        <v>24</v>
      </c>
      <c r="G146" s="88" t="s">
        <v>1149</v>
      </c>
      <c r="H146" s="88" t="s">
        <v>1150</v>
      </c>
      <c r="I146" s="89">
        <v>45230</v>
      </c>
      <c r="J146" s="90">
        <v>9.2732589999999995</v>
      </c>
      <c r="K146" s="90">
        <v>60</v>
      </c>
      <c r="L146" s="88" t="s">
        <v>787</v>
      </c>
      <c r="M146" s="88" t="s">
        <v>788</v>
      </c>
      <c r="N146" s="88" t="s">
        <v>788</v>
      </c>
      <c r="O146" s="98">
        <v>5.3220241119999998E-2</v>
      </c>
      <c r="P146" s="99">
        <f>Table1[[#This Row],[Equation_1_GHG_Intensity]]*Table1[[#This Row],[Number of employees
Last avail. yr]]</f>
        <v>3.1932144671999998</v>
      </c>
      <c r="Q146" s="100">
        <v>0.778336519</v>
      </c>
      <c r="R146" s="101">
        <f>Table1[[#This Row],[Equation_2_GHG_intensity]]*Table1[[#This Row],[Operating revenue (Turnover)
m GBP Last avail. yr]]</f>
        <v>7.2177161298454209</v>
      </c>
      <c r="S146" s="104">
        <v>0.16</v>
      </c>
      <c r="T146" s="103">
        <v>1.4837214399999998</v>
      </c>
      <c r="U146" s="78">
        <f t="shared" si="2"/>
        <v>3.9609191283361249</v>
      </c>
      <c r="V146" s="78">
        <f>Table1[[#This Row],[R4NZ estimate
(thousand tonnes CO2e)]]*1000</f>
        <v>3960.9191283361251</v>
      </c>
    </row>
    <row r="147" spans="1:22" ht="80.45" customHeight="1">
      <c r="A147" s="86" t="s">
        <v>1151</v>
      </c>
      <c r="B147" s="86" t="s">
        <v>1152</v>
      </c>
      <c r="C147" s="86" t="s">
        <v>1153</v>
      </c>
      <c r="D147" s="86" t="s">
        <v>260</v>
      </c>
      <c r="E147" s="86" t="s">
        <v>260</v>
      </c>
      <c r="F147" s="86" t="s">
        <v>33</v>
      </c>
      <c r="G147" s="88" t="s">
        <v>1154</v>
      </c>
      <c r="H147" s="88" t="s">
        <v>1155</v>
      </c>
      <c r="I147" s="89">
        <v>45291</v>
      </c>
      <c r="J147" s="90">
        <v>9.2433820000000004</v>
      </c>
      <c r="K147" s="90">
        <v>65</v>
      </c>
      <c r="L147" s="88" t="s">
        <v>1156</v>
      </c>
      <c r="M147" s="88" t="s">
        <v>1157</v>
      </c>
      <c r="N147" s="88" t="s">
        <v>1157</v>
      </c>
      <c r="O147" s="98">
        <v>1.0369230770000001E-3</v>
      </c>
      <c r="P147" s="99">
        <f>Table1[[#This Row],[Equation_1_GHG_Intensity]]*Table1[[#This Row],[Number of employees
Last avail. yr]]</f>
        <v>6.7400000005000002E-2</v>
      </c>
      <c r="Q147" s="100">
        <v>1.9284453E-2</v>
      </c>
      <c r="R147" s="101">
        <f>Table1[[#This Row],[Equation_2_GHG_intensity]]*Table1[[#This Row],[Operating revenue (Turnover)
m GBP Last avail. yr]]</f>
        <v>0.178253565740046</v>
      </c>
      <c r="S147" s="104">
        <v>0.03</v>
      </c>
      <c r="T147" s="103">
        <v>0.27730146</v>
      </c>
      <c r="U147" s="78">
        <f t="shared" si="2"/>
        <v>0.17414402357310033</v>
      </c>
      <c r="V147" s="78">
        <f>Table1[[#This Row],[R4NZ estimate
(thousand tonnes CO2e)]]*1000</f>
        <v>174.14402357310033</v>
      </c>
    </row>
    <row r="148" spans="1:22" ht="67.349999999999994" customHeight="1">
      <c r="A148" s="86" t="s">
        <v>1158</v>
      </c>
      <c r="B148" s="86" t="s">
        <v>1159</v>
      </c>
      <c r="C148" s="86" t="s">
        <v>1160</v>
      </c>
      <c r="D148" s="86" t="s">
        <v>229</v>
      </c>
      <c r="E148" s="86" t="s">
        <v>229</v>
      </c>
      <c r="F148" s="86" t="s">
        <v>21</v>
      </c>
      <c r="G148" s="88" t="s">
        <v>1161</v>
      </c>
      <c r="H148" s="88" t="s">
        <v>1162</v>
      </c>
      <c r="I148" s="89">
        <v>45291</v>
      </c>
      <c r="J148" s="90">
        <v>9.1024019999999997</v>
      </c>
      <c r="K148" s="90">
        <v>25</v>
      </c>
      <c r="L148" s="88" t="s">
        <v>1163</v>
      </c>
      <c r="M148" s="88" t="s">
        <v>1164</v>
      </c>
      <c r="N148" s="88" t="s">
        <v>1164</v>
      </c>
      <c r="O148" s="98">
        <v>2.599737108E-3</v>
      </c>
      <c r="P148" s="99">
        <f>Table1[[#This Row],[Equation_1_GHG_Intensity]]*Table1[[#This Row],[Number of employees
Last avail. yr]]</f>
        <v>6.4993427699999995E-2</v>
      </c>
      <c r="Q148" s="100">
        <v>5.0386056999999998E-2</v>
      </c>
      <c r="R148" s="101">
        <f>Table1[[#This Row],[Equation_2_GHG_intensity]]*Table1[[#This Row],[Operating revenue (Turnover)
m GBP Last avail. yr]]</f>
        <v>0.45863414600891395</v>
      </c>
      <c r="S148" s="104">
        <v>7.0000000000000007E-2</v>
      </c>
      <c r="T148" s="103">
        <v>0.63716813999999999</v>
      </c>
      <c r="U148" s="78">
        <f t="shared" si="2"/>
        <v>0.38654497266506838</v>
      </c>
      <c r="V148" s="78">
        <f>Table1[[#This Row],[R4NZ estimate
(thousand tonnes CO2e)]]*1000</f>
        <v>386.54497266506837</v>
      </c>
    </row>
    <row r="149" spans="1:22" ht="67.349999999999994" customHeight="1">
      <c r="A149" s="86" t="s">
        <v>1165</v>
      </c>
      <c r="B149" s="86" t="s">
        <v>1166</v>
      </c>
      <c r="C149" s="86" t="s">
        <v>1167</v>
      </c>
      <c r="D149" s="86" t="s">
        <v>276</v>
      </c>
      <c r="E149" s="86" t="s">
        <v>276</v>
      </c>
      <c r="F149" s="86" t="s">
        <v>18</v>
      </c>
      <c r="G149" s="88" t="s">
        <v>1168</v>
      </c>
      <c r="H149" s="88" t="s">
        <v>1169</v>
      </c>
      <c r="I149" s="89">
        <v>45382</v>
      </c>
      <c r="J149" s="90">
        <v>8.7710740000000005</v>
      </c>
      <c r="K149" s="90">
        <v>47</v>
      </c>
      <c r="L149" s="88" t="s">
        <v>729</v>
      </c>
      <c r="M149" s="88" t="s">
        <v>1170</v>
      </c>
      <c r="N149" s="88" t="s">
        <v>1170</v>
      </c>
      <c r="O149" s="98">
        <v>5.3414726840000006E-3</v>
      </c>
      <c r="P149" s="99">
        <f>Table1[[#This Row],[Equation_1_GHG_Intensity]]*Table1[[#This Row],[Number of employees
Last avail. yr]]</f>
        <v>0.25104921614800002</v>
      </c>
      <c r="Q149" s="100">
        <v>7.8125890000000003E-2</v>
      </c>
      <c r="R149" s="101">
        <f>Table1[[#This Row],[Equation_2_GHG_intensity]]*Table1[[#This Row],[Operating revenue (Turnover)
m GBP Last avail. yr]]</f>
        <v>0.68524796250586006</v>
      </c>
      <c r="S149" s="104">
        <v>7.0000000000000007E-2</v>
      </c>
      <c r="T149" s="103">
        <v>0.61397518000000006</v>
      </c>
      <c r="U149" s="78">
        <f t="shared" si="2"/>
        <v>0.51624069543173545</v>
      </c>
      <c r="V149" s="78">
        <f>Table1[[#This Row],[R4NZ estimate
(thousand tonnes CO2e)]]*1000</f>
        <v>516.2406954317355</v>
      </c>
    </row>
    <row r="150" spans="1:22" ht="108" customHeight="1">
      <c r="A150" s="86" t="s">
        <v>1171</v>
      </c>
      <c r="B150" s="86" t="s">
        <v>1172</v>
      </c>
      <c r="C150" s="86" t="s">
        <v>1173</v>
      </c>
      <c r="D150" s="86" t="s">
        <v>1174</v>
      </c>
      <c r="E150" s="86" t="s">
        <v>1174</v>
      </c>
      <c r="F150" s="86" t="s">
        <v>24</v>
      </c>
      <c r="G150" s="88" t="s">
        <v>1175</v>
      </c>
      <c r="H150" s="88" t="s">
        <v>1176</v>
      </c>
      <c r="I150" s="89">
        <v>45291</v>
      </c>
      <c r="J150" s="90">
        <v>8.4892920000000007</v>
      </c>
      <c r="K150" s="90">
        <v>164</v>
      </c>
      <c r="L150" s="88" t="s">
        <v>543</v>
      </c>
      <c r="M150" s="88" t="s">
        <v>1177</v>
      </c>
      <c r="N150" s="88" t="s">
        <v>1177</v>
      </c>
      <c r="O150" s="98">
        <v>5.3220241119999998E-2</v>
      </c>
      <c r="P150" s="99">
        <f>Table1[[#This Row],[Equation_1_GHG_Intensity]]*Table1[[#This Row],[Number of employees
Last avail. yr]]</f>
        <v>8.7281195436800001</v>
      </c>
      <c r="Q150" s="100">
        <v>0.778336519</v>
      </c>
      <c r="R150" s="101">
        <f>Table1[[#This Row],[Equation_2_GHG_intensity]]*Table1[[#This Row],[Operating revenue (Turnover)
m GBP Last avail. yr]]</f>
        <v>6.6075259840545488</v>
      </c>
      <c r="S150" s="104">
        <v>0.1</v>
      </c>
      <c r="T150" s="103">
        <v>0.84892920000000016</v>
      </c>
      <c r="U150" s="78">
        <f t="shared" si="2"/>
        <v>5.3894633843356043</v>
      </c>
      <c r="V150" s="78">
        <f>Table1[[#This Row],[R4NZ estimate
(thousand tonnes CO2e)]]*1000</f>
        <v>5389.4633843356041</v>
      </c>
    </row>
    <row r="151" spans="1:22" ht="147.6" customHeight="1">
      <c r="A151" s="86" t="s">
        <v>1178</v>
      </c>
      <c r="B151" s="86" t="s">
        <v>1179</v>
      </c>
      <c r="C151" s="86" t="s">
        <v>1180</v>
      </c>
      <c r="D151" s="86" t="s">
        <v>221</v>
      </c>
      <c r="E151" s="86" t="s">
        <v>221</v>
      </c>
      <c r="F151" s="86" t="s">
        <v>21</v>
      </c>
      <c r="G151" s="88" t="s">
        <v>1181</v>
      </c>
      <c r="H151" s="88" t="s">
        <v>1182</v>
      </c>
      <c r="I151" s="89">
        <v>45382</v>
      </c>
      <c r="J151" s="90">
        <v>8.4742130000000007</v>
      </c>
      <c r="K151" s="90">
        <v>28</v>
      </c>
      <c r="L151" s="88" t="s">
        <v>1183</v>
      </c>
      <c r="M151" s="88" t="s">
        <v>1184</v>
      </c>
      <c r="N151" s="88" t="s">
        <v>1184</v>
      </c>
      <c r="O151" s="98">
        <v>2.599737108E-3</v>
      </c>
      <c r="P151" s="99">
        <f>Table1[[#This Row],[Equation_1_GHG_Intensity]]*Table1[[#This Row],[Number of employees
Last avail. yr]]</f>
        <v>7.2792639024000003E-2</v>
      </c>
      <c r="Q151" s="100">
        <v>5.0386056999999998E-2</v>
      </c>
      <c r="R151" s="101">
        <f>Table1[[#This Row],[Equation_2_GHG_intensity]]*Table1[[#This Row],[Operating revenue (Turnover)
m GBP Last avail. yr]]</f>
        <v>0.42698217924814102</v>
      </c>
      <c r="S151" s="104">
        <v>7.0000000000000007E-2</v>
      </c>
      <c r="T151" s="103">
        <v>0.59319491000000013</v>
      </c>
      <c r="U151" s="78">
        <f t="shared" si="2"/>
        <v>0.363958919514623</v>
      </c>
      <c r="V151" s="78">
        <f>Table1[[#This Row],[R4NZ estimate
(thousand tonnes CO2e)]]*1000</f>
        <v>363.95891951462301</v>
      </c>
    </row>
    <row r="152" spans="1:22" ht="54" customHeight="1">
      <c r="A152" s="86" t="s">
        <v>1185</v>
      </c>
      <c r="B152" s="86" t="s">
        <v>1186</v>
      </c>
      <c r="C152" s="86" t="s">
        <v>1187</v>
      </c>
      <c r="D152" s="86" t="s">
        <v>1188</v>
      </c>
      <c r="E152" s="86" t="s">
        <v>1188</v>
      </c>
      <c r="F152" s="86" t="s">
        <v>21</v>
      </c>
      <c r="G152" s="88" t="s">
        <v>1189</v>
      </c>
      <c r="H152" s="88" t="s">
        <v>1190</v>
      </c>
      <c r="I152" s="89">
        <v>45291</v>
      </c>
      <c r="J152" s="90">
        <v>8.4500209999999996</v>
      </c>
      <c r="K152" s="90">
        <v>15</v>
      </c>
      <c r="L152" s="88" t="s">
        <v>1191</v>
      </c>
      <c r="M152" s="88" t="s">
        <v>1192</v>
      </c>
      <c r="N152" s="88" t="s">
        <v>1192</v>
      </c>
      <c r="O152" s="98">
        <v>2.599737108E-3</v>
      </c>
      <c r="P152" s="99">
        <f>Table1[[#This Row],[Equation_1_GHG_Intensity]]*Table1[[#This Row],[Number of employees
Last avail. yr]]</f>
        <v>3.8996056619999997E-2</v>
      </c>
      <c r="Q152" s="100">
        <v>5.0386056999999998E-2</v>
      </c>
      <c r="R152" s="101">
        <f>Table1[[#This Row],[Equation_2_GHG_intensity]]*Table1[[#This Row],[Operating revenue (Turnover)
m GBP Last avail. yr]]</f>
        <v>0.42576323975719699</v>
      </c>
      <c r="S152" s="104">
        <v>7.0000000000000007E-2</v>
      </c>
      <c r="T152" s="103">
        <v>0.59150146999999997</v>
      </c>
      <c r="U152" s="78">
        <f t="shared" si="2"/>
        <v>0.3517348352036066</v>
      </c>
      <c r="V152" s="78">
        <f>Table1[[#This Row],[R4NZ estimate
(thousand tonnes CO2e)]]*1000</f>
        <v>351.73483520360662</v>
      </c>
    </row>
    <row r="153" spans="1:22" ht="40.700000000000003" customHeight="1">
      <c r="A153" s="86" t="s">
        <v>1193</v>
      </c>
      <c r="B153" s="86" t="s">
        <v>1194</v>
      </c>
      <c r="C153" s="86" t="s">
        <v>1195</v>
      </c>
      <c r="D153" s="86" t="s">
        <v>947</v>
      </c>
      <c r="E153" s="86" t="s">
        <v>947</v>
      </c>
      <c r="F153" s="86" t="s">
        <v>15</v>
      </c>
      <c r="G153" s="88" t="s">
        <v>1196</v>
      </c>
      <c r="H153" s="88" t="s">
        <v>1197</v>
      </c>
      <c r="I153" s="89">
        <v>45107</v>
      </c>
      <c r="J153" s="90">
        <v>9.4602339999999998</v>
      </c>
      <c r="K153" s="90">
        <v>77</v>
      </c>
      <c r="L153" s="88" t="s">
        <v>1198</v>
      </c>
      <c r="M153" s="88" t="s">
        <v>1199</v>
      </c>
      <c r="N153" s="91"/>
      <c r="O153" s="98">
        <v>2.8833581800000001E-2</v>
      </c>
      <c r="P153" s="99">
        <f>Table1[[#This Row],[Equation_1_GHG_Intensity]]*Table1[[#This Row],[Number of employees
Last avail. yr]]</f>
        <v>2.2201857986000002</v>
      </c>
      <c r="Q153" s="100">
        <v>0.36693909499999999</v>
      </c>
      <c r="R153" s="101">
        <f>Table1[[#This Row],[Equation_2_GHG_intensity]]*Table1[[#This Row],[Operating revenue (Turnover)
m GBP Last avail. yr]]</f>
        <v>3.4713297024482297</v>
      </c>
      <c r="S153" s="104">
        <v>0.24</v>
      </c>
      <c r="T153" s="103">
        <v>2.2704561599999997</v>
      </c>
      <c r="U153" s="78">
        <f t="shared" si="2"/>
        <v>2.6513365631290604</v>
      </c>
      <c r="V153" s="78">
        <f>Table1[[#This Row],[R4NZ estimate
(thousand tonnes CO2e)]]*1000</f>
        <v>2651.3365631290603</v>
      </c>
    </row>
    <row r="154" spans="1:22" ht="40.700000000000003" customHeight="1">
      <c r="A154" s="86" t="s">
        <v>1200</v>
      </c>
      <c r="B154" s="86" t="s">
        <v>1201</v>
      </c>
      <c r="C154" s="86" t="s">
        <v>1202</v>
      </c>
      <c r="D154" s="86" t="s">
        <v>1203</v>
      </c>
      <c r="E154" s="86" t="s">
        <v>1203</v>
      </c>
      <c r="F154" s="86" t="s">
        <v>30</v>
      </c>
      <c r="G154" s="88" t="s">
        <v>1204</v>
      </c>
      <c r="H154" s="88" t="s">
        <v>1205</v>
      </c>
      <c r="I154" s="89">
        <v>45291</v>
      </c>
      <c r="J154" s="90">
        <v>8.0739999999999998</v>
      </c>
      <c r="K154" s="90">
        <v>53</v>
      </c>
      <c r="L154" s="88" t="s">
        <v>1206</v>
      </c>
      <c r="M154" s="88" t="s">
        <v>1207</v>
      </c>
      <c r="N154" s="88" t="s">
        <v>1207</v>
      </c>
      <c r="O154" s="98">
        <v>5.5728975400000001E-4</v>
      </c>
      <c r="P154" s="99">
        <f>Table1[[#This Row],[Equation_1_GHG_Intensity]]*Table1[[#This Row],[Number of employees
Last avail. yr]]</f>
        <v>2.9536356962E-2</v>
      </c>
      <c r="Q154" s="100">
        <v>6.3602830000000004E-3</v>
      </c>
      <c r="R154" s="101">
        <f>Table1[[#This Row],[Equation_2_GHG_intensity]]*Table1[[#This Row],[Operating revenue (Turnover)
m GBP Last avail. yr]]</f>
        <v>5.1352924942E-2</v>
      </c>
      <c r="S154" s="104">
        <v>0.01</v>
      </c>
      <c r="T154" s="103">
        <v>8.0740000000000006E-2</v>
      </c>
      <c r="U154" s="78">
        <f t="shared" si="2"/>
        <v>5.382255087403201E-2</v>
      </c>
      <c r="V154" s="78">
        <f>Table1[[#This Row],[R4NZ estimate
(thousand tonnes CO2e)]]*1000</f>
        <v>53.822550874032011</v>
      </c>
    </row>
    <row r="155" spans="1:22" ht="67.349999999999994" customHeight="1">
      <c r="A155" s="86" t="s">
        <v>1208</v>
      </c>
      <c r="B155" s="86" t="s">
        <v>1209</v>
      </c>
      <c r="C155" s="86" t="s">
        <v>1210</v>
      </c>
      <c r="D155" s="86" t="s">
        <v>298</v>
      </c>
      <c r="E155" s="86" t="s">
        <v>298</v>
      </c>
      <c r="F155" s="86" t="s">
        <v>30</v>
      </c>
      <c r="G155" s="88" t="s">
        <v>1211</v>
      </c>
      <c r="H155" s="88" t="s">
        <v>1212</v>
      </c>
      <c r="I155" s="89">
        <v>45199</v>
      </c>
      <c r="J155" s="90">
        <v>7.8396420000000004</v>
      </c>
      <c r="K155" s="90">
        <v>51</v>
      </c>
      <c r="L155" s="88" t="s">
        <v>1213</v>
      </c>
      <c r="M155" s="88" t="s">
        <v>1214</v>
      </c>
      <c r="N155" s="88" t="s">
        <v>1214</v>
      </c>
      <c r="O155" s="98">
        <v>5.5728975400000001E-4</v>
      </c>
      <c r="P155" s="99">
        <f>Table1[[#This Row],[Equation_1_GHG_Intensity]]*Table1[[#This Row],[Number of employees
Last avail. yr]]</f>
        <v>2.8421777454E-2</v>
      </c>
      <c r="Q155" s="100">
        <v>6.3602830000000004E-3</v>
      </c>
      <c r="R155" s="101">
        <f>Table1[[#This Row],[Equation_2_GHG_intensity]]*Table1[[#This Row],[Operating revenue (Turnover)
m GBP Last avail. yr]]</f>
        <v>4.9862341738686006E-2</v>
      </c>
      <c r="S155" s="104">
        <v>0.01</v>
      </c>
      <c r="T155" s="103">
        <v>7.8396420000000008E-2</v>
      </c>
      <c r="U155" s="78">
        <f t="shared" si="2"/>
        <v>5.2174619551164446E-2</v>
      </c>
      <c r="V155" s="78">
        <f>Table1[[#This Row],[R4NZ estimate
(thousand tonnes CO2e)]]*1000</f>
        <v>52.174619551164447</v>
      </c>
    </row>
    <row r="156" spans="1:22" ht="67.349999999999994" customHeight="1">
      <c r="A156" s="86" t="s">
        <v>1215</v>
      </c>
      <c r="B156" s="86" t="s">
        <v>1216</v>
      </c>
      <c r="C156" s="86" t="s">
        <v>1217</v>
      </c>
      <c r="D156" s="86" t="s">
        <v>1218</v>
      </c>
      <c r="E156" s="86" t="s">
        <v>1218</v>
      </c>
      <c r="F156" s="86" t="s">
        <v>15</v>
      </c>
      <c r="G156" s="88" t="s">
        <v>1219</v>
      </c>
      <c r="H156" s="88" t="s">
        <v>1220</v>
      </c>
      <c r="I156" s="89">
        <v>45291</v>
      </c>
      <c r="J156" s="90">
        <v>7.8</v>
      </c>
      <c r="K156" s="90">
        <v>2</v>
      </c>
      <c r="L156" s="88" t="s">
        <v>130</v>
      </c>
      <c r="M156" s="88" t="s">
        <v>1221</v>
      </c>
      <c r="N156" s="91"/>
      <c r="O156" s="98">
        <v>2.8833581800000001E-2</v>
      </c>
      <c r="P156" s="99">
        <f>Table1[[#This Row],[Equation_1_GHG_Intensity]]*Table1[[#This Row],[Number of employees
Last avail. yr]]</f>
        <v>5.7667163600000002E-2</v>
      </c>
      <c r="Q156" s="100">
        <v>0.36693909499999999</v>
      </c>
      <c r="R156" s="101">
        <f>Table1[[#This Row],[Equation_2_GHG_intensity]]*Table1[[#This Row],[Operating revenue (Turnover)
m GBP Last avail. yr]]</f>
        <v>2.8621249409999998</v>
      </c>
      <c r="S156" s="104">
        <v>0.55000000000000004</v>
      </c>
      <c r="T156" s="103">
        <v>4.29</v>
      </c>
      <c r="U156" s="78">
        <f t="shared" si="2"/>
        <v>2.4008607708317999</v>
      </c>
      <c r="V156" s="78">
        <f>Table1[[#This Row],[R4NZ estimate
(thousand tonnes CO2e)]]*1000</f>
        <v>2400.8607708318</v>
      </c>
    </row>
    <row r="157" spans="1:22" ht="54" customHeight="1">
      <c r="A157" s="86" t="s">
        <v>1222</v>
      </c>
      <c r="B157" s="86" t="s">
        <v>1223</v>
      </c>
      <c r="C157" s="86" t="s">
        <v>1224</v>
      </c>
      <c r="D157" s="86" t="s">
        <v>135</v>
      </c>
      <c r="E157" s="86" t="s">
        <v>135</v>
      </c>
      <c r="F157" s="86" t="s">
        <v>15</v>
      </c>
      <c r="G157" s="88" t="s">
        <v>1225</v>
      </c>
      <c r="H157" s="91"/>
      <c r="I157" s="89">
        <v>45291</v>
      </c>
      <c r="J157" s="90">
        <v>7.6792889999999998</v>
      </c>
      <c r="K157" s="90">
        <v>53</v>
      </c>
      <c r="L157" s="88" t="s">
        <v>1026</v>
      </c>
      <c r="M157" s="88" t="s">
        <v>1226</v>
      </c>
      <c r="N157" s="88" t="s">
        <v>1226</v>
      </c>
      <c r="O157" s="98">
        <v>2.8833581800000001E-2</v>
      </c>
      <c r="P157" s="99">
        <f>Table1[[#This Row],[Equation_1_GHG_Intensity]]*Table1[[#This Row],[Number of employees
Last avail. yr]]</f>
        <v>1.5281798354</v>
      </c>
      <c r="Q157" s="100">
        <v>0.36693909499999999</v>
      </c>
      <c r="R157" s="101">
        <f>Table1[[#This Row],[Equation_2_GHG_intensity]]*Table1[[#This Row],[Operating revenue (Turnover)
m GBP Last avail. yr]]</f>
        <v>2.8178313559034547</v>
      </c>
      <c r="S157" s="104">
        <v>0.15</v>
      </c>
      <c r="T157" s="103">
        <v>1.1518933499999999</v>
      </c>
      <c r="U157" s="78">
        <f t="shared" si="2"/>
        <v>1.8308022122540506</v>
      </c>
      <c r="V157" s="78">
        <f>Table1[[#This Row],[R4NZ estimate
(thousand tonnes CO2e)]]*1000</f>
        <v>1830.8022122540506</v>
      </c>
    </row>
    <row r="158" spans="1:22" ht="54" customHeight="1">
      <c r="A158" s="86" t="s">
        <v>1227</v>
      </c>
      <c r="B158" s="86" t="s">
        <v>1228</v>
      </c>
      <c r="C158" s="86" t="s">
        <v>1229</v>
      </c>
      <c r="D158" s="86" t="s">
        <v>779</v>
      </c>
      <c r="E158" s="86" t="s">
        <v>779</v>
      </c>
      <c r="F158" s="86" t="s">
        <v>15</v>
      </c>
      <c r="G158" s="88" t="s">
        <v>1230</v>
      </c>
      <c r="H158" s="91"/>
      <c r="I158" s="89">
        <v>45291</v>
      </c>
      <c r="J158" s="90">
        <v>7.5549999999999997</v>
      </c>
      <c r="K158" s="90">
        <v>50</v>
      </c>
      <c r="L158" s="88" t="s">
        <v>619</v>
      </c>
      <c r="M158" s="88" t="s">
        <v>1231</v>
      </c>
      <c r="N158" s="88" t="s">
        <v>1231</v>
      </c>
      <c r="O158" s="98">
        <v>2.8833581800000001E-2</v>
      </c>
      <c r="P158" s="99">
        <f>Table1[[#This Row],[Equation_1_GHG_Intensity]]*Table1[[#This Row],[Number of employees
Last avail. yr]]</f>
        <v>1.4416790900000001</v>
      </c>
      <c r="Q158" s="100">
        <v>0.36693909499999999</v>
      </c>
      <c r="R158" s="101">
        <f>Table1[[#This Row],[Equation_2_GHG_intensity]]*Table1[[#This Row],[Operating revenue (Turnover)
m GBP Last avail. yr]]</f>
        <v>2.7722248627249999</v>
      </c>
      <c r="S158" s="104">
        <v>7.0000000000000007E-2</v>
      </c>
      <c r="T158" s="103">
        <v>0.52885000000000004</v>
      </c>
      <c r="U158" s="78">
        <f t="shared" si="2"/>
        <v>1.5793370662574249</v>
      </c>
      <c r="V158" s="78">
        <f>Table1[[#This Row],[R4NZ estimate
(thousand tonnes CO2e)]]*1000</f>
        <v>1579.3370662574248</v>
      </c>
    </row>
    <row r="159" spans="1:22" ht="40.700000000000003" customHeight="1">
      <c r="A159" s="86" t="s">
        <v>1232</v>
      </c>
      <c r="B159" s="86" t="s">
        <v>1233</v>
      </c>
      <c r="C159" s="86" t="s">
        <v>1234</v>
      </c>
      <c r="D159" s="86" t="s">
        <v>1235</v>
      </c>
      <c r="E159" s="86" t="s">
        <v>1235</v>
      </c>
      <c r="F159" s="86" t="s">
        <v>33</v>
      </c>
      <c r="G159" s="88" t="s">
        <v>1236</v>
      </c>
      <c r="H159" s="88" t="s">
        <v>1237</v>
      </c>
      <c r="I159" s="89">
        <v>45291</v>
      </c>
      <c r="J159" s="90">
        <v>9.1626139999999996</v>
      </c>
      <c r="K159" s="90">
        <v>71</v>
      </c>
      <c r="L159" s="88" t="s">
        <v>419</v>
      </c>
      <c r="M159" s="88" t="s">
        <v>1238</v>
      </c>
      <c r="N159" s="88" t="s">
        <v>1238</v>
      </c>
      <c r="O159" s="98">
        <v>1.0369230770000001E-3</v>
      </c>
      <c r="P159" s="99">
        <f>Table1[[#This Row],[Equation_1_GHG_Intensity]]*Table1[[#This Row],[Number of employees
Last avail. yr]]</f>
        <v>7.3621538467000008E-2</v>
      </c>
      <c r="Q159" s="100">
        <v>1.9284453E-2</v>
      </c>
      <c r="R159" s="101">
        <f>Table1[[#This Row],[Equation_2_GHG_intensity]]*Table1[[#This Row],[Operating revenue (Turnover)
m GBP Last avail. yr]]</f>
        <v>0.17669599904014199</v>
      </c>
      <c r="S159" s="104">
        <v>0.04</v>
      </c>
      <c r="T159" s="103">
        <v>0.36650455999999998</v>
      </c>
      <c r="U159" s="78">
        <f t="shared" si="2"/>
        <v>0.20540175846987829</v>
      </c>
      <c r="V159" s="78">
        <f>Table1[[#This Row],[R4NZ estimate
(thousand tonnes CO2e)]]*1000</f>
        <v>205.4017584698783</v>
      </c>
    </row>
    <row r="160" spans="1:22" ht="80.45" customHeight="1">
      <c r="A160" s="86" t="s">
        <v>1239</v>
      </c>
      <c r="B160" s="86" t="s">
        <v>1240</v>
      </c>
      <c r="C160" s="86" t="s">
        <v>1241</v>
      </c>
      <c r="D160" s="86" t="s">
        <v>734</v>
      </c>
      <c r="E160" s="86" t="s">
        <v>734</v>
      </c>
      <c r="F160" s="86" t="s">
        <v>15</v>
      </c>
      <c r="G160" s="88" t="s">
        <v>1242</v>
      </c>
      <c r="H160" s="88" t="s">
        <v>1243</v>
      </c>
      <c r="I160" s="89">
        <v>45291</v>
      </c>
      <c r="J160" s="90">
        <v>7.2559810000000002</v>
      </c>
      <c r="K160" s="90">
        <v>27</v>
      </c>
      <c r="L160" s="88" t="s">
        <v>465</v>
      </c>
      <c r="M160" s="88" t="s">
        <v>1244</v>
      </c>
      <c r="N160" s="88" t="s">
        <v>1244</v>
      </c>
      <c r="O160" s="98">
        <v>2.8833581800000001E-2</v>
      </c>
      <c r="P160" s="99">
        <f>Table1[[#This Row],[Equation_1_GHG_Intensity]]*Table1[[#This Row],[Number of employees
Last avail. yr]]</f>
        <v>0.77850670860000004</v>
      </c>
      <c r="Q160" s="100">
        <v>0.36693909499999999</v>
      </c>
      <c r="R160" s="101">
        <f>Table1[[#This Row],[Equation_2_GHG_intensity]]*Table1[[#This Row],[Operating revenue (Turnover)
m GBP Last avail. yr]]</f>
        <v>2.6625031014771952</v>
      </c>
      <c r="S160" s="104">
        <v>0.05</v>
      </c>
      <c r="T160" s="103">
        <v>0.36279905000000001</v>
      </c>
      <c r="U160" s="78">
        <f t="shared" si="2"/>
        <v>1.2666683504057061</v>
      </c>
      <c r="V160" s="78">
        <f>Table1[[#This Row],[R4NZ estimate
(thousand tonnes CO2e)]]*1000</f>
        <v>1266.6683504057062</v>
      </c>
    </row>
    <row r="161" spans="1:22" ht="67.349999999999994" customHeight="1">
      <c r="A161" s="86" t="s">
        <v>1245</v>
      </c>
      <c r="B161" s="86" t="s">
        <v>1246</v>
      </c>
      <c r="C161" s="86" t="s">
        <v>1247</v>
      </c>
      <c r="D161" s="86" t="s">
        <v>1248</v>
      </c>
      <c r="E161" s="86" t="s">
        <v>1248</v>
      </c>
      <c r="F161" s="86" t="s">
        <v>15</v>
      </c>
      <c r="G161" s="88" t="s">
        <v>1249</v>
      </c>
      <c r="H161" s="88" t="s">
        <v>1250</v>
      </c>
      <c r="I161" s="89">
        <v>44926</v>
      </c>
      <c r="J161" s="90">
        <v>7.1510020000000001</v>
      </c>
      <c r="K161" s="90">
        <v>27</v>
      </c>
      <c r="L161" s="88" t="s">
        <v>1251</v>
      </c>
      <c r="M161" s="88" t="s">
        <v>1252</v>
      </c>
      <c r="N161" s="88" t="s">
        <v>1252</v>
      </c>
      <c r="O161" s="98">
        <v>2.8833581800000001E-2</v>
      </c>
      <c r="P161" s="99">
        <f>Table1[[#This Row],[Equation_1_GHG_Intensity]]*Table1[[#This Row],[Number of employees
Last avail. yr]]</f>
        <v>0.77850670860000004</v>
      </c>
      <c r="Q161" s="100">
        <v>0.36693909499999999</v>
      </c>
      <c r="R161" s="101">
        <f>Table1[[#This Row],[Equation_2_GHG_intensity]]*Table1[[#This Row],[Operating revenue (Turnover)
m GBP Last avail. yr]]</f>
        <v>2.62398220222319</v>
      </c>
      <c r="S161" s="104">
        <v>0.24</v>
      </c>
      <c r="T161" s="103">
        <v>1.71624048</v>
      </c>
      <c r="U161" s="78">
        <f t="shared" si="2"/>
        <v>1.7045368871441224</v>
      </c>
      <c r="V161" s="78">
        <f>Table1[[#This Row],[R4NZ estimate
(thousand tonnes CO2e)]]*1000</f>
        <v>1704.5368871441224</v>
      </c>
    </row>
    <row r="162" spans="1:22" ht="40.700000000000003" customHeight="1">
      <c r="A162" s="86" t="s">
        <v>1253</v>
      </c>
      <c r="B162" s="86" t="s">
        <v>1254</v>
      </c>
      <c r="C162" s="86" t="s">
        <v>1255</v>
      </c>
      <c r="D162" s="86" t="s">
        <v>829</v>
      </c>
      <c r="E162" s="86" t="s">
        <v>829</v>
      </c>
      <c r="F162" s="86" t="s">
        <v>21</v>
      </c>
      <c r="G162" s="91"/>
      <c r="H162" s="91"/>
      <c r="I162" s="89">
        <v>45382</v>
      </c>
      <c r="J162" s="90">
        <v>6.7908660000000003</v>
      </c>
      <c r="K162" s="90">
        <v>25</v>
      </c>
      <c r="L162" s="88" t="s">
        <v>1256</v>
      </c>
      <c r="M162" s="88" t="s">
        <v>1257</v>
      </c>
      <c r="N162" s="88" t="s">
        <v>1257</v>
      </c>
      <c r="O162" s="98">
        <v>2.599737108E-3</v>
      </c>
      <c r="P162" s="99">
        <f>Table1[[#This Row],[Equation_1_GHG_Intensity]]*Table1[[#This Row],[Number of employees
Last avail. yr]]</f>
        <v>6.4993427699999995E-2</v>
      </c>
      <c r="Q162" s="100">
        <v>5.0386056999999998E-2</v>
      </c>
      <c r="R162" s="101">
        <f>Table1[[#This Row],[Equation_2_GHG_intensity]]*Table1[[#This Row],[Operating revenue (Turnover)
m GBP Last avail. yr]]</f>
        <v>0.34216496135536201</v>
      </c>
      <c r="S162" s="104">
        <v>0.05</v>
      </c>
      <c r="T162" s="103">
        <v>0.33954330000000005</v>
      </c>
      <c r="U162" s="78">
        <f t="shared" si="2"/>
        <v>0.24865166245543557</v>
      </c>
      <c r="V162" s="78">
        <f>Table1[[#This Row],[R4NZ estimate
(thousand tonnes CO2e)]]*1000</f>
        <v>248.65166245543557</v>
      </c>
    </row>
    <row r="163" spans="1:22" ht="40.700000000000003" customHeight="1">
      <c r="A163" s="86" t="s">
        <v>1258</v>
      </c>
      <c r="B163" s="86" t="s">
        <v>1259</v>
      </c>
      <c r="C163" s="86" t="s">
        <v>1260</v>
      </c>
      <c r="D163" s="86" t="s">
        <v>1261</v>
      </c>
      <c r="E163" s="86" t="s">
        <v>1261</v>
      </c>
      <c r="F163" s="86" t="s">
        <v>33</v>
      </c>
      <c r="G163" s="88" t="s">
        <v>1262</v>
      </c>
      <c r="H163" s="91"/>
      <c r="I163" s="89">
        <v>45473</v>
      </c>
      <c r="J163" s="90">
        <v>6.7818170000000002</v>
      </c>
      <c r="K163" s="90">
        <v>72</v>
      </c>
      <c r="L163" s="88" t="s">
        <v>271</v>
      </c>
      <c r="M163" s="88" t="s">
        <v>1263</v>
      </c>
      <c r="N163" s="91"/>
      <c r="O163" s="98">
        <v>1.0369230770000001E-3</v>
      </c>
      <c r="P163" s="99">
        <f>Table1[[#This Row],[Equation_1_GHG_Intensity]]*Table1[[#This Row],[Number of employees
Last avail. yr]]</f>
        <v>7.4658461544000007E-2</v>
      </c>
      <c r="Q163" s="100">
        <v>1.9284453E-2</v>
      </c>
      <c r="R163" s="101">
        <f>Table1[[#This Row],[Equation_2_GHG_intensity]]*Table1[[#This Row],[Operating revenue (Turnover)
m GBP Last avail. yr]]</f>
        <v>0.13078363119110101</v>
      </c>
      <c r="S163" s="104">
        <v>0.06</v>
      </c>
      <c r="T163" s="103">
        <v>0.40690902000000001</v>
      </c>
      <c r="U163" s="78">
        <f t="shared" si="2"/>
        <v>0.20391292054078863</v>
      </c>
      <c r="V163" s="78">
        <f>Table1[[#This Row],[R4NZ estimate
(thousand tonnes CO2e)]]*1000</f>
        <v>203.91292054078863</v>
      </c>
    </row>
    <row r="164" spans="1:22" ht="54" customHeight="1">
      <c r="A164" s="86" t="s">
        <v>1264</v>
      </c>
      <c r="B164" s="86" t="s">
        <v>1265</v>
      </c>
      <c r="C164" s="86" t="s">
        <v>1266</v>
      </c>
      <c r="D164" s="86" t="s">
        <v>669</v>
      </c>
      <c r="E164" s="86" t="s">
        <v>669</v>
      </c>
      <c r="F164" s="86" t="s">
        <v>21</v>
      </c>
      <c r="G164" s="88" t="s">
        <v>1267</v>
      </c>
      <c r="H164" s="91"/>
      <c r="I164" s="89">
        <v>45291</v>
      </c>
      <c r="J164" s="90">
        <v>6.6631980000000004</v>
      </c>
      <c r="K164" s="90">
        <v>29</v>
      </c>
      <c r="L164" s="88" t="s">
        <v>1268</v>
      </c>
      <c r="M164" s="88" t="s">
        <v>1269</v>
      </c>
      <c r="N164" s="88" t="s">
        <v>1269</v>
      </c>
      <c r="O164" s="98">
        <v>2.599737108E-3</v>
      </c>
      <c r="P164" s="99">
        <f>Table1[[#This Row],[Equation_1_GHG_Intensity]]*Table1[[#This Row],[Number of employees
Last avail. yr]]</f>
        <v>7.5392376132000005E-2</v>
      </c>
      <c r="Q164" s="100">
        <v>5.0386056999999998E-2</v>
      </c>
      <c r="R164" s="101">
        <f>Table1[[#This Row],[Equation_2_GHG_intensity]]*Table1[[#This Row],[Operating revenue (Turnover)
m GBP Last avail. yr]]</f>
        <v>0.33573227423028601</v>
      </c>
      <c r="S164" s="104">
        <v>7.0000000000000007E-2</v>
      </c>
      <c r="T164" s="103">
        <v>0.46642386000000008</v>
      </c>
      <c r="U164" s="78">
        <f t="shared" si="2"/>
        <v>0.29222365395064132</v>
      </c>
      <c r="V164" s="78">
        <f>Table1[[#This Row],[R4NZ estimate
(thousand tonnes CO2e)]]*1000</f>
        <v>292.22365395064134</v>
      </c>
    </row>
    <row r="165" spans="1:22" ht="54" customHeight="1">
      <c r="A165" s="86" t="s">
        <v>1270</v>
      </c>
      <c r="B165" s="86" t="s">
        <v>1271</v>
      </c>
      <c r="C165" s="86" t="s">
        <v>1272</v>
      </c>
      <c r="D165" s="86" t="s">
        <v>1273</v>
      </c>
      <c r="E165" s="86" t="s">
        <v>1273</v>
      </c>
      <c r="F165" s="86" t="s">
        <v>24</v>
      </c>
      <c r="G165" s="88" t="s">
        <v>1274</v>
      </c>
      <c r="H165" s="91"/>
      <c r="I165" s="89">
        <v>45169</v>
      </c>
      <c r="J165" s="90">
        <v>6.3100820000000004</v>
      </c>
      <c r="K165" s="90">
        <v>77</v>
      </c>
      <c r="L165" s="88" t="s">
        <v>1275</v>
      </c>
      <c r="M165" s="88" t="s">
        <v>1276</v>
      </c>
      <c r="N165" s="88" t="s">
        <v>1276</v>
      </c>
      <c r="O165" s="98">
        <v>5.3220241119999998E-2</v>
      </c>
      <c r="P165" s="99">
        <f>Table1[[#This Row],[Equation_1_GHG_Intensity]]*Table1[[#This Row],[Number of employees
Last avail. yr]]</f>
        <v>4.09795856624</v>
      </c>
      <c r="Q165" s="100">
        <v>0.778336519</v>
      </c>
      <c r="R165" s="101">
        <f>Table1[[#This Row],[Equation_2_GHG_intensity]]*Table1[[#This Row],[Operating revenue (Turnover)
m GBP Last avail. yr]]</f>
        <v>4.9113672584845585</v>
      </c>
      <c r="S165" s="104">
        <v>0.16</v>
      </c>
      <c r="T165" s="103">
        <v>1.00961312</v>
      </c>
      <c r="U165" s="78">
        <f t="shared" si="2"/>
        <v>3.3363066685932785</v>
      </c>
      <c r="V165" s="78">
        <f>Table1[[#This Row],[R4NZ estimate
(thousand tonnes CO2e)]]*1000</f>
        <v>3336.3066685932786</v>
      </c>
    </row>
    <row r="166" spans="1:22" ht="80.45" customHeight="1">
      <c r="A166" s="86" t="s">
        <v>1277</v>
      </c>
      <c r="B166" s="86" t="s">
        <v>1278</v>
      </c>
      <c r="C166" s="86" t="s">
        <v>1279</v>
      </c>
      <c r="D166" s="86" t="s">
        <v>1280</v>
      </c>
      <c r="E166" s="86" t="s">
        <v>1280</v>
      </c>
      <c r="F166" s="86" t="s">
        <v>15</v>
      </c>
      <c r="G166" s="88" t="s">
        <v>1281</v>
      </c>
      <c r="H166" s="88" t="s">
        <v>1282</v>
      </c>
      <c r="I166" s="89">
        <v>45291</v>
      </c>
      <c r="J166" s="90">
        <v>6.3044099999999998</v>
      </c>
      <c r="K166" s="90">
        <v>39</v>
      </c>
      <c r="L166" s="88" t="s">
        <v>1283</v>
      </c>
      <c r="M166" s="88" t="s">
        <v>1284</v>
      </c>
      <c r="N166" s="88" t="s">
        <v>1284</v>
      </c>
      <c r="O166" s="98">
        <v>2.8833581800000001E-2</v>
      </c>
      <c r="P166" s="99">
        <f>Table1[[#This Row],[Equation_1_GHG_Intensity]]*Table1[[#This Row],[Number of employees
Last avail. yr]]</f>
        <v>1.1245096902</v>
      </c>
      <c r="Q166" s="100">
        <v>0.36693909499999999</v>
      </c>
      <c r="R166" s="101">
        <f>Table1[[#This Row],[Equation_2_GHG_intensity]]*Table1[[#This Row],[Operating revenue (Turnover)
m GBP Last avail. yr]]</f>
        <v>2.31333449990895</v>
      </c>
      <c r="S166" s="104">
        <v>0.05</v>
      </c>
      <c r="T166" s="103">
        <v>0.31522050000000001</v>
      </c>
      <c r="U166" s="78">
        <f t="shared" si="2"/>
        <v>1.2497705418062803</v>
      </c>
      <c r="V166" s="78">
        <f>Table1[[#This Row],[R4NZ estimate
(thousand tonnes CO2e)]]*1000</f>
        <v>1249.7705418062803</v>
      </c>
    </row>
    <row r="167" spans="1:22" ht="121.35" customHeight="1">
      <c r="A167" s="86" t="s">
        <v>1285</v>
      </c>
      <c r="B167" s="86" t="s">
        <v>1286</v>
      </c>
      <c r="C167" s="86" t="s">
        <v>1287</v>
      </c>
      <c r="D167" s="86" t="s">
        <v>1288</v>
      </c>
      <c r="E167" s="86" t="s">
        <v>1288</v>
      </c>
      <c r="F167" s="86" t="s">
        <v>24</v>
      </c>
      <c r="G167" s="88" t="s">
        <v>1289</v>
      </c>
      <c r="H167" s="88" t="s">
        <v>1290</v>
      </c>
      <c r="I167" s="89">
        <v>45107</v>
      </c>
      <c r="J167" s="90">
        <v>3.0814919999999999</v>
      </c>
      <c r="K167" s="90">
        <v>92</v>
      </c>
      <c r="L167" s="88" t="s">
        <v>1291</v>
      </c>
      <c r="M167" s="88" t="s">
        <v>1292</v>
      </c>
      <c r="N167" s="88" t="s">
        <v>1292</v>
      </c>
      <c r="O167" s="98">
        <v>5.3220241119999998E-2</v>
      </c>
      <c r="P167" s="99">
        <f>Table1[[#This Row],[Equation_1_GHG_Intensity]]*Table1[[#This Row],[Number of employees
Last avail. yr]]</f>
        <v>4.8962621830400002</v>
      </c>
      <c r="Q167" s="100">
        <v>0.778336519</v>
      </c>
      <c r="R167" s="101">
        <f>Table1[[#This Row],[Equation_2_GHG_intensity]]*Table1[[#This Row],[Operating revenue (Turnover)
m GBP Last avail. yr]]</f>
        <v>2.3984377566063477</v>
      </c>
      <c r="S167" s="104">
        <v>0.16</v>
      </c>
      <c r="T167" s="103">
        <v>0.49303871999999999</v>
      </c>
      <c r="U167" s="78">
        <f t="shared" si="2"/>
        <v>2.5933169736622341</v>
      </c>
      <c r="V167" s="78">
        <f>Table1[[#This Row],[R4NZ estimate
(thousand tonnes CO2e)]]*1000</f>
        <v>2593.316973662234</v>
      </c>
    </row>
    <row r="168" spans="1:22" ht="40.700000000000003" customHeight="1">
      <c r="A168" s="86" t="s">
        <v>1293</v>
      </c>
      <c r="B168" s="86" t="s">
        <v>1294</v>
      </c>
      <c r="C168" s="86" t="s">
        <v>1295</v>
      </c>
      <c r="D168" s="86" t="s">
        <v>284</v>
      </c>
      <c r="E168" s="86" t="s">
        <v>284</v>
      </c>
      <c r="F168" s="86" t="s">
        <v>30</v>
      </c>
      <c r="G168" s="91"/>
      <c r="H168" s="91"/>
      <c r="I168" s="89">
        <v>45291</v>
      </c>
      <c r="J168" s="90">
        <v>5.921837</v>
      </c>
      <c r="K168" s="90">
        <v>80</v>
      </c>
      <c r="L168" s="88" t="s">
        <v>1296</v>
      </c>
      <c r="M168" s="88" t="s">
        <v>1297</v>
      </c>
      <c r="N168" s="88" t="s">
        <v>1297</v>
      </c>
      <c r="O168" s="98">
        <v>5.5728975400000001E-4</v>
      </c>
      <c r="P168" s="99">
        <f>Table1[[#This Row],[Equation_1_GHG_Intensity]]*Table1[[#This Row],[Number of employees
Last avail. yr]]</f>
        <v>4.4583180319999999E-2</v>
      </c>
      <c r="Q168" s="100">
        <v>6.3602830000000004E-3</v>
      </c>
      <c r="R168" s="101">
        <f>Table1[[#This Row],[Equation_2_GHG_intensity]]*Table1[[#This Row],[Operating revenue (Turnover)
m GBP Last avail. yr]]</f>
        <v>3.7664559199871002E-2</v>
      </c>
      <c r="S168" s="104">
        <v>0.02</v>
      </c>
      <c r="T168" s="103">
        <v>0.11843674</v>
      </c>
      <c r="U168" s="78">
        <f t="shared" si="2"/>
        <v>6.6827931680117053E-2</v>
      </c>
      <c r="V168" s="78">
        <f>Table1[[#This Row],[R4NZ estimate
(thousand tonnes CO2e)]]*1000</f>
        <v>66.827931680117047</v>
      </c>
    </row>
    <row r="169" spans="1:22" ht="67.349999999999994" customHeight="1">
      <c r="A169" s="86" t="s">
        <v>1298</v>
      </c>
      <c r="B169" s="86" t="s">
        <v>1299</v>
      </c>
      <c r="C169" s="86" t="s">
        <v>1300</v>
      </c>
      <c r="D169" s="86" t="s">
        <v>424</v>
      </c>
      <c r="E169" s="86" t="s">
        <v>424</v>
      </c>
      <c r="F169" s="86" t="s">
        <v>21</v>
      </c>
      <c r="G169" s="88" t="s">
        <v>1301</v>
      </c>
      <c r="H169" s="91"/>
      <c r="I169" s="89">
        <v>45291</v>
      </c>
      <c r="J169" s="90">
        <v>5.8723669999999997</v>
      </c>
      <c r="K169" s="91">
        <v>0</v>
      </c>
      <c r="L169" s="88" t="s">
        <v>130</v>
      </c>
      <c r="M169" s="88" t="s">
        <v>1221</v>
      </c>
      <c r="N169" s="88" t="s">
        <v>1221</v>
      </c>
      <c r="O169" s="98">
        <v>2.599737108E-3</v>
      </c>
      <c r="P169" s="99">
        <f>Table1[[#This Row],[Equation_1_GHG_Intensity]]*Table1[[#This Row],[Number of employees
Last avail. yr]]</f>
        <v>0</v>
      </c>
      <c r="Q169" s="100">
        <v>5.0386056999999998E-2</v>
      </c>
      <c r="R169" s="101">
        <f>Table1[[#This Row],[Equation_2_GHG_intensity]]*Table1[[#This Row],[Operating revenue (Turnover)
m GBP Last avail. yr]]</f>
        <v>0.29588541838691895</v>
      </c>
      <c r="S169" s="106">
        <v>7.0000000000000007E-2</v>
      </c>
      <c r="T169" s="103">
        <v>0.41106569000000004</v>
      </c>
      <c r="U169" s="78">
        <f t="shared" si="2"/>
        <v>0.23541471909284406</v>
      </c>
      <c r="V169" s="78">
        <f>Table1[[#This Row],[R4NZ estimate
(thousand tonnes CO2e)]]*1000</f>
        <v>235.41471909284405</v>
      </c>
    </row>
    <row r="170" spans="1:22" ht="160.69999999999999" customHeight="1">
      <c r="A170" s="86" t="s">
        <v>1302</v>
      </c>
      <c r="B170" s="86" t="s">
        <v>1303</v>
      </c>
      <c r="C170" s="86" t="s">
        <v>1304</v>
      </c>
      <c r="D170" s="86" t="s">
        <v>1305</v>
      </c>
      <c r="E170" s="86" t="s">
        <v>1305</v>
      </c>
      <c r="F170" s="86" t="s">
        <v>44</v>
      </c>
      <c r="G170" s="88" t="s">
        <v>1306</v>
      </c>
      <c r="H170" s="88" t="s">
        <v>1307</v>
      </c>
      <c r="I170" s="89">
        <v>45382</v>
      </c>
      <c r="J170" s="90">
        <v>5.7112749999999997</v>
      </c>
      <c r="K170" s="90">
        <v>59</v>
      </c>
      <c r="L170" s="88" t="s">
        <v>1308</v>
      </c>
      <c r="M170" s="88" t="s">
        <v>1309</v>
      </c>
      <c r="N170" s="88" t="s">
        <v>1309</v>
      </c>
      <c r="O170" s="98">
        <v>0.10097905539999999</v>
      </c>
      <c r="P170" s="99">
        <f>Table1[[#This Row],[Equation_1_GHG_Intensity]]*Table1[[#This Row],[Number of employees
Last avail. yr]]</f>
        <v>5.9577642685999992</v>
      </c>
      <c r="Q170" s="100">
        <v>15.29604977</v>
      </c>
      <c r="R170" s="101">
        <f>Table1[[#This Row],[Equation_2_GHG_intensity]]*Table1[[#This Row],[Operating revenue (Turnover)
m GBP Last avail. yr]]</f>
        <v>87.359946650156743</v>
      </c>
      <c r="S170" s="104">
        <v>0.05</v>
      </c>
      <c r="T170" s="103">
        <v>0.28556375000000001</v>
      </c>
      <c r="U170" s="78">
        <f t="shared" si="2"/>
        <v>31.169890464695996</v>
      </c>
      <c r="V170" s="78">
        <f>Table1[[#This Row],[R4NZ estimate
(thousand tonnes CO2e)]]*1000</f>
        <v>31169.890464695996</v>
      </c>
    </row>
    <row r="171" spans="1:22" ht="54" customHeight="1">
      <c r="A171" s="86" t="s">
        <v>1310</v>
      </c>
      <c r="B171" s="86" t="s">
        <v>1311</v>
      </c>
      <c r="C171" s="86" t="s">
        <v>1312</v>
      </c>
      <c r="D171" s="86" t="s">
        <v>805</v>
      </c>
      <c r="E171" s="86" t="s">
        <v>805</v>
      </c>
      <c r="F171" s="86" t="s">
        <v>15</v>
      </c>
      <c r="G171" s="88" t="s">
        <v>1313</v>
      </c>
      <c r="H171" s="91"/>
      <c r="I171" s="89">
        <v>45138</v>
      </c>
      <c r="J171" s="90">
        <v>5.6980810000000002</v>
      </c>
      <c r="K171" s="90">
        <v>30</v>
      </c>
      <c r="L171" s="88" t="s">
        <v>1314</v>
      </c>
      <c r="M171" s="88" t="s">
        <v>1315</v>
      </c>
      <c r="N171" s="88" t="s">
        <v>1315</v>
      </c>
      <c r="O171" s="98">
        <v>2.8833581800000001E-2</v>
      </c>
      <c r="P171" s="99">
        <f>Table1[[#This Row],[Equation_1_GHG_Intensity]]*Table1[[#This Row],[Number of employees
Last avail. yr]]</f>
        <v>0.86500745400000001</v>
      </c>
      <c r="Q171" s="100">
        <v>0.36693909499999999</v>
      </c>
      <c r="R171" s="101">
        <f>Table1[[#This Row],[Equation_2_GHG_intensity]]*Table1[[#This Row],[Operating revenue (Turnover)
m GBP Last avail. yr]]</f>
        <v>2.0908486853766952</v>
      </c>
      <c r="S171" s="104">
        <v>7.0000000000000007E-2</v>
      </c>
      <c r="T171" s="103">
        <v>0.39886567000000006</v>
      </c>
      <c r="U171" s="78">
        <f t="shared" si="2"/>
        <v>1.1171223625224396</v>
      </c>
      <c r="V171" s="78">
        <f>Table1[[#This Row],[R4NZ estimate
(thousand tonnes CO2e)]]*1000</f>
        <v>1117.1223625224395</v>
      </c>
    </row>
    <row r="172" spans="1:22" ht="54" customHeight="1">
      <c r="A172" s="86" t="s">
        <v>1316</v>
      </c>
      <c r="B172" s="86" t="s">
        <v>1317</v>
      </c>
      <c r="C172" s="86" t="s">
        <v>1318</v>
      </c>
      <c r="D172" s="86" t="s">
        <v>462</v>
      </c>
      <c r="E172" s="86" t="s">
        <v>462</v>
      </c>
      <c r="F172" s="86" t="s">
        <v>18</v>
      </c>
      <c r="G172" s="91"/>
      <c r="H172" s="88" t="s">
        <v>1319</v>
      </c>
      <c r="I172" s="89">
        <v>45291</v>
      </c>
      <c r="J172" s="90">
        <v>5.6733019999999996</v>
      </c>
      <c r="K172" s="90">
        <v>27</v>
      </c>
      <c r="L172" s="88" t="s">
        <v>1320</v>
      </c>
      <c r="M172" s="88" t="s">
        <v>1321</v>
      </c>
      <c r="N172" s="91"/>
      <c r="O172" s="98">
        <v>5.3414726840000006E-3</v>
      </c>
      <c r="P172" s="99">
        <f>Table1[[#This Row],[Equation_1_GHG_Intensity]]*Table1[[#This Row],[Number of employees
Last avail. yr]]</f>
        <v>0.14421976246800003</v>
      </c>
      <c r="Q172" s="100">
        <v>7.8125890000000003E-2</v>
      </c>
      <c r="R172" s="101">
        <f>Table1[[#This Row],[Equation_2_GHG_intensity]]*Table1[[#This Row],[Operating revenue (Turnover)
m GBP Last avail. yr]]</f>
        <v>0.44323176798878</v>
      </c>
      <c r="S172" s="104">
        <v>7.0000000000000007E-2</v>
      </c>
      <c r="T172" s="103">
        <v>0.39713113999999999</v>
      </c>
      <c r="U172" s="78">
        <f t="shared" si="2"/>
        <v>0.32786602926210778</v>
      </c>
      <c r="V172" s="78">
        <f>Table1[[#This Row],[R4NZ estimate
(thousand tonnes CO2e)]]*1000</f>
        <v>327.86602926210776</v>
      </c>
    </row>
    <row r="173" spans="1:22" ht="40.700000000000003" customHeight="1">
      <c r="A173" s="86" t="s">
        <v>1322</v>
      </c>
      <c r="B173" s="86" t="s">
        <v>1323</v>
      </c>
      <c r="C173" s="86" t="s">
        <v>1324</v>
      </c>
      <c r="D173" s="86" t="s">
        <v>669</v>
      </c>
      <c r="E173" s="86" t="s">
        <v>669</v>
      </c>
      <c r="F173" s="86" t="s">
        <v>21</v>
      </c>
      <c r="G173" s="88" t="s">
        <v>1325</v>
      </c>
      <c r="H173" s="91"/>
      <c r="I173" s="89">
        <v>45291</v>
      </c>
      <c r="J173" s="90">
        <v>6.9820000000000002</v>
      </c>
      <c r="K173" s="90">
        <v>2</v>
      </c>
      <c r="L173" s="88" t="s">
        <v>1039</v>
      </c>
      <c r="M173" s="88" t="s">
        <v>1326</v>
      </c>
      <c r="N173" s="91"/>
      <c r="O173" s="98">
        <v>2.599737108E-3</v>
      </c>
      <c r="P173" s="99">
        <f>Table1[[#This Row],[Equation_1_GHG_Intensity]]*Table1[[#This Row],[Number of employees
Last avail. yr]]</f>
        <v>5.1994742159999999E-3</v>
      </c>
      <c r="Q173" s="100">
        <v>5.0386056999999998E-2</v>
      </c>
      <c r="R173" s="101">
        <f>Table1[[#This Row],[Equation_2_GHG_intensity]]*Table1[[#This Row],[Operating revenue (Turnover)
m GBP Last avail. yr]]</f>
        <v>0.35179544997399997</v>
      </c>
      <c r="S173" s="104">
        <v>7.0000000000000007E-2</v>
      </c>
      <c r="T173" s="103">
        <v>0.48874000000000006</v>
      </c>
      <c r="U173" s="78">
        <f t="shared" si="2"/>
        <v>0.28162972975527001</v>
      </c>
      <c r="V173" s="78">
        <f>Table1[[#This Row],[R4NZ estimate
(thousand tonnes CO2e)]]*1000</f>
        <v>281.62972975527003</v>
      </c>
    </row>
    <row r="174" spans="1:22" ht="36" customHeight="1">
      <c r="A174" s="86" t="s">
        <v>1327</v>
      </c>
      <c r="B174" s="86" t="s">
        <v>1328</v>
      </c>
      <c r="C174" s="86" t="s">
        <v>1329</v>
      </c>
      <c r="D174" s="86" t="s">
        <v>1330</v>
      </c>
      <c r="E174" s="86" t="s">
        <v>1330</v>
      </c>
      <c r="F174" s="86" t="s">
        <v>21</v>
      </c>
      <c r="G174" s="88" t="s">
        <v>1331</v>
      </c>
      <c r="H174" s="91"/>
      <c r="I174" s="89">
        <v>45382</v>
      </c>
      <c r="J174" s="90">
        <v>5.5134040000000004</v>
      </c>
      <c r="K174" s="90">
        <v>34</v>
      </c>
      <c r="L174" s="88" t="s">
        <v>1332</v>
      </c>
      <c r="M174" s="88" t="s">
        <v>1333</v>
      </c>
      <c r="N174" s="91"/>
      <c r="O174" s="98">
        <v>2.599737108E-3</v>
      </c>
      <c r="P174" s="99">
        <f>Table1[[#This Row],[Equation_1_GHG_Intensity]]*Table1[[#This Row],[Number of employees
Last avail. yr]]</f>
        <v>8.8391061672000004E-2</v>
      </c>
      <c r="Q174" s="100">
        <v>5.0386056999999998E-2</v>
      </c>
      <c r="R174" s="101">
        <f>Table1[[#This Row],[Equation_2_GHG_intensity]]*Table1[[#This Row],[Operating revenue (Turnover)
m GBP Last avail. yr]]</f>
        <v>0.277798688208028</v>
      </c>
      <c r="S174" s="104">
        <v>0.05</v>
      </c>
      <c r="T174" s="103">
        <v>0.27567020000000003</v>
      </c>
      <c r="U174" s="78">
        <f t="shared" si="2"/>
        <v>0.21373936331004934</v>
      </c>
      <c r="V174" s="78">
        <f>Table1[[#This Row],[R4NZ estimate
(thousand tonnes CO2e)]]*1000</f>
        <v>213.73936331004933</v>
      </c>
    </row>
    <row r="175" spans="1:22" ht="80.45" customHeight="1">
      <c r="A175" s="86" t="s">
        <v>1334</v>
      </c>
      <c r="B175" s="86" t="s">
        <v>1335</v>
      </c>
      <c r="C175" s="86" t="s">
        <v>1336</v>
      </c>
      <c r="D175" s="86" t="s">
        <v>1337</v>
      </c>
      <c r="E175" s="86" t="s">
        <v>1337</v>
      </c>
      <c r="F175" s="86" t="s">
        <v>21</v>
      </c>
      <c r="G175" s="88" t="s">
        <v>1338</v>
      </c>
      <c r="H175" s="88" t="s">
        <v>1339</v>
      </c>
      <c r="I175" s="89">
        <v>45322</v>
      </c>
      <c r="J175" s="90">
        <v>5.4191729999999998</v>
      </c>
      <c r="K175" s="90">
        <v>105</v>
      </c>
      <c r="L175" s="88" t="s">
        <v>1340</v>
      </c>
      <c r="M175" s="88" t="s">
        <v>1341</v>
      </c>
      <c r="N175" s="88" t="s">
        <v>1341</v>
      </c>
      <c r="O175" s="98">
        <v>2.599737108E-3</v>
      </c>
      <c r="P175" s="99">
        <f>Table1[[#This Row],[Equation_1_GHG_Intensity]]*Table1[[#This Row],[Number of employees
Last avail. yr]]</f>
        <v>0.27297239633999998</v>
      </c>
      <c r="Q175" s="100">
        <v>5.0386056999999998E-2</v>
      </c>
      <c r="R175" s="101">
        <f>Table1[[#This Row],[Equation_2_GHG_intensity]]*Table1[[#This Row],[Operating revenue (Turnover)
m GBP Last avail. yr]]</f>
        <v>0.27305075967086095</v>
      </c>
      <c r="S175" s="104">
        <v>0.05</v>
      </c>
      <c r="T175" s="103">
        <v>0.27095865000000002</v>
      </c>
      <c r="U175" s="78">
        <f t="shared" si="2"/>
        <v>0.27205494140161673</v>
      </c>
      <c r="V175" s="78">
        <f>Table1[[#This Row],[R4NZ estimate
(thousand tonnes CO2e)]]*1000</f>
        <v>272.05494140161676</v>
      </c>
    </row>
    <row r="176" spans="1:22" ht="40.700000000000003" customHeight="1">
      <c r="A176" s="86" t="s">
        <v>1342</v>
      </c>
      <c r="B176" s="86" t="s">
        <v>1343</v>
      </c>
      <c r="C176" s="86" t="s">
        <v>1344</v>
      </c>
      <c r="D176" s="86" t="s">
        <v>229</v>
      </c>
      <c r="E176" s="86" t="s">
        <v>229</v>
      </c>
      <c r="F176" s="86" t="s">
        <v>21</v>
      </c>
      <c r="G176" s="88" t="s">
        <v>1345</v>
      </c>
      <c r="H176" s="91"/>
      <c r="I176" s="89">
        <v>45291</v>
      </c>
      <c r="J176" s="90">
        <v>5.4137019999999998</v>
      </c>
      <c r="K176" s="90">
        <v>17</v>
      </c>
      <c r="L176" s="88" t="s">
        <v>927</v>
      </c>
      <c r="M176" s="88" t="s">
        <v>1346</v>
      </c>
      <c r="N176" s="88" t="s">
        <v>1346</v>
      </c>
      <c r="O176" s="98">
        <v>2.599737108E-3</v>
      </c>
      <c r="P176" s="99">
        <f>Table1[[#This Row],[Equation_1_GHG_Intensity]]*Table1[[#This Row],[Number of employees
Last avail. yr]]</f>
        <v>4.4195530836000002E-2</v>
      </c>
      <c r="Q176" s="100">
        <v>5.0386056999999998E-2</v>
      </c>
      <c r="R176" s="101">
        <f>Table1[[#This Row],[Equation_2_GHG_intensity]]*Table1[[#This Row],[Operating revenue (Turnover)
m GBP Last avail. yr]]</f>
        <v>0.27277509755301399</v>
      </c>
      <c r="S176" s="104">
        <v>7.0000000000000007E-2</v>
      </c>
      <c r="T176" s="103">
        <v>0.37895914000000003</v>
      </c>
      <c r="U176" s="78">
        <f t="shared" si="2"/>
        <v>0.23174461287354167</v>
      </c>
      <c r="V176" s="78">
        <f>Table1[[#This Row],[R4NZ estimate
(thousand tonnes CO2e)]]*1000</f>
        <v>231.74461287354168</v>
      </c>
    </row>
    <row r="177" spans="1:22" ht="40.700000000000003" customHeight="1">
      <c r="A177" s="86" t="s">
        <v>1347</v>
      </c>
      <c r="B177" s="86" t="s">
        <v>1348</v>
      </c>
      <c r="C177" s="86" t="s">
        <v>1349</v>
      </c>
      <c r="D177" s="86" t="s">
        <v>1288</v>
      </c>
      <c r="E177" s="86" t="s">
        <v>1288</v>
      </c>
      <c r="F177" s="86" t="s">
        <v>24</v>
      </c>
      <c r="G177" s="88" t="s">
        <v>1350</v>
      </c>
      <c r="H177" s="91"/>
      <c r="I177" s="89">
        <v>45382</v>
      </c>
      <c r="J177" s="90">
        <v>5.3507059999999997</v>
      </c>
      <c r="K177" s="90">
        <v>56</v>
      </c>
      <c r="L177" s="88" t="s">
        <v>1351</v>
      </c>
      <c r="M177" s="88" t="s">
        <v>1352</v>
      </c>
      <c r="N177" s="88" t="s">
        <v>1352</v>
      </c>
      <c r="O177" s="98">
        <v>5.3220241119999998E-2</v>
      </c>
      <c r="P177" s="99">
        <f>Table1[[#This Row],[Equation_1_GHG_Intensity]]*Table1[[#This Row],[Number of employees
Last avail. yr]]</f>
        <v>2.9803335027199997</v>
      </c>
      <c r="Q177" s="100">
        <v>0.778336519</v>
      </c>
      <c r="R177" s="101">
        <f>Table1[[#This Row],[Equation_2_GHG_intensity]]*Table1[[#This Row],[Operating revenue (Turnover)
m GBP Last avail. yr]]</f>
        <v>4.1646498822324141</v>
      </c>
      <c r="S177" s="104">
        <v>0.16</v>
      </c>
      <c r="T177" s="103">
        <v>0.85611295999999992</v>
      </c>
      <c r="U177" s="78">
        <f t="shared" si="2"/>
        <v>2.6643650828691539</v>
      </c>
      <c r="V177" s="78">
        <f>Table1[[#This Row],[R4NZ estimate
(thousand tonnes CO2e)]]*1000</f>
        <v>2664.3650828691539</v>
      </c>
    </row>
    <row r="178" spans="1:22" ht="54" customHeight="1">
      <c r="A178" s="86" t="s">
        <v>1353</v>
      </c>
      <c r="B178" s="86" t="s">
        <v>1354</v>
      </c>
      <c r="C178" s="86" t="s">
        <v>1355</v>
      </c>
      <c r="D178" s="86" t="s">
        <v>813</v>
      </c>
      <c r="E178" s="86" t="s">
        <v>813</v>
      </c>
      <c r="F178" s="86" t="s">
        <v>27</v>
      </c>
      <c r="G178" s="88" t="s">
        <v>1356</v>
      </c>
      <c r="H178" s="91"/>
      <c r="I178" s="89">
        <v>45291</v>
      </c>
      <c r="J178" s="90">
        <v>5.2119999999999997</v>
      </c>
      <c r="K178" s="90">
        <v>112</v>
      </c>
      <c r="L178" s="88" t="s">
        <v>816</v>
      </c>
      <c r="M178" s="88" t="s">
        <v>817</v>
      </c>
      <c r="N178" s="91"/>
      <c r="O178" s="98">
        <v>1.6788990829999999E-3</v>
      </c>
      <c r="P178" s="99">
        <f>Table1[[#This Row],[Equation_1_GHG_Intensity]]*Table1[[#This Row],[Number of employees
Last avail. yr]]</f>
        <v>0.18803669729599998</v>
      </c>
      <c r="Q178" s="100">
        <v>1.7553619999999999E-2</v>
      </c>
      <c r="R178" s="101">
        <f>Table1[[#This Row],[Equation_2_GHG_intensity]]*Table1[[#This Row],[Operating revenue (Turnover)
m GBP Last avail. yr]]</f>
        <v>9.1489467439999986E-2</v>
      </c>
      <c r="S178" s="105">
        <v>0.04</v>
      </c>
      <c r="T178" s="103">
        <v>0.20848</v>
      </c>
      <c r="U178" s="78">
        <f t="shared" si="2"/>
        <v>0.162506052857088</v>
      </c>
      <c r="V178" s="78">
        <f>Table1[[#This Row],[R4NZ estimate
(thousand tonnes CO2e)]]*1000</f>
        <v>162.50605285708801</v>
      </c>
    </row>
    <row r="179" spans="1:22" ht="54" customHeight="1">
      <c r="A179" s="86" t="s">
        <v>1357</v>
      </c>
      <c r="B179" s="86" t="s">
        <v>1358</v>
      </c>
      <c r="C179" s="86" t="s">
        <v>1359</v>
      </c>
      <c r="D179" s="86" t="s">
        <v>1087</v>
      </c>
      <c r="E179" s="86" t="s">
        <v>1087</v>
      </c>
      <c r="F179" s="86" t="s">
        <v>18</v>
      </c>
      <c r="G179" s="88" t="s">
        <v>1360</v>
      </c>
      <c r="H179" s="91"/>
      <c r="I179" s="89">
        <v>45291</v>
      </c>
      <c r="J179" s="90">
        <v>5.1355979999999999</v>
      </c>
      <c r="K179" s="90">
        <v>5</v>
      </c>
      <c r="L179" s="88" t="s">
        <v>1361</v>
      </c>
      <c r="M179" s="88" t="s">
        <v>1362</v>
      </c>
      <c r="N179" s="88" t="s">
        <v>1362</v>
      </c>
      <c r="O179" s="98">
        <v>5.3414726840000006E-3</v>
      </c>
      <c r="P179" s="99">
        <f>Table1[[#This Row],[Equation_1_GHG_Intensity]]*Table1[[#This Row],[Number of employees
Last avail. yr]]</f>
        <v>2.6707363420000005E-2</v>
      </c>
      <c r="Q179" s="100">
        <v>7.8125890000000003E-2</v>
      </c>
      <c r="R179" s="101">
        <f>Table1[[#This Row],[Equation_2_GHG_intensity]]*Table1[[#This Row],[Operating revenue (Turnover)
m GBP Last avail. yr]]</f>
        <v>0.40122316443222</v>
      </c>
      <c r="S179" s="104">
        <v>0.04</v>
      </c>
      <c r="T179" s="103">
        <v>0.20542392000000001</v>
      </c>
      <c r="U179" s="78">
        <f t="shared" si="2"/>
        <v>0.21090703113478926</v>
      </c>
      <c r="V179" s="78">
        <f>Table1[[#This Row],[R4NZ estimate
(thousand tonnes CO2e)]]*1000</f>
        <v>210.90703113478926</v>
      </c>
    </row>
    <row r="180" spans="1:22" ht="67.349999999999994" customHeight="1">
      <c r="A180" s="86" t="s">
        <v>1363</v>
      </c>
      <c r="B180" s="86" t="s">
        <v>1364</v>
      </c>
      <c r="C180" s="86" t="s">
        <v>1365</v>
      </c>
      <c r="D180" s="86" t="s">
        <v>571</v>
      </c>
      <c r="E180" s="86" t="s">
        <v>571</v>
      </c>
      <c r="F180" s="86" t="s">
        <v>21</v>
      </c>
      <c r="G180" s="88" t="s">
        <v>1366</v>
      </c>
      <c r="H180" s="91"/>
      <c r="I180" s="89">
        <v>45291</v>
      </c>
      <c r="J180" s="90">
        <v>5.0947560000000003</v>
      </c>
      <c r="K180" s="90">
        <v>14</v>
      </c>
      <c r="L180" s="88" t="s">
        <v>1367</v>
      </c>
      <c r="M180" s="88" t="s">
        <v>1368</v>
      </c>
      <c r="N180" s="88" t="s">
        <v>1368</v>
      </c>
      <c r="O180" s="98">
        <v>2.599737108E-3</v>
      </c>
      <c r="P180" s="99">
        <f>Table1[[#This Row],[Equation_1_GHG_Intensity]]*Table1[[#This Row],[Number of employees
Last avail. yr]]</f>
        <v>3.6396319512000001E-2</v>
      </c>
      <c r="Q180" s="100">
        <v>5.0386056999999998E-2</v>
      </c>
      <c r="R180" s="101">
        <f>Table1[[#This Row],[Equation_2_GHG_intensity]]*Table1[[#This Row],[Operating revenue (Turnover)
m GBP Last avail. yr]]</f>
        <v>0.25670466621709198</v>
      </c>
      <c r="S180" s="104">
        <v>7.0000000000000007E-2</v>
      </c>
      <c r="T180" s="103">
        <v>0.35663292000000008</v>
      </c>
      <c r="U180" s="78">
        <f t="shared" si="2"/>
        <v>0.21636139060778767</v>
      </c>
      <c r="V180" s="78">
        <f>Table1[[#This Row],[R4NZ estimate
(thousand tonnes CO2e)]]*1000</f>
        <v>216.36139060778765</v>
      </c>
    </row>
    <row r="181" spans="1:22" ht="54" customHeight="1">
      <c r="A181" s="86" t="s">
        <v>1369</v>
      </c>
      <c r="B181" s="86" t="s">
        <v>1370</v>
      </c>
      <c r="C181" s="86" t="s">
        <v>1371</v>
      </c>
      <c r="D181" s="86" t="s">
        <v>1174</v>
      </c>
      <c r="E181" s="86" t="s">
        <v>1174</v>
      </c>
      <c r="F181" s="86" t="s">
        <v>24</v>
      </c>
      <c r="G181" s="91"/>
      <c r="H181" s="91"/>
      <c r="I181" s="89">
        <v>45382</v>
      </c>
      <c r="J181" s="90">
        <v>5.0327390000000003</v>
      </c>
      <c r="K181" s="90">
        <v>9</v>
      </c>
      <c r="L181" s="88" t="s">
        <v>543</v>
      </c>
      <c r="M181" s="88" t="s">
        <v>544</v>
      </c>
      <c r="N181" s="91"/>
      <c r="O181" s="98">
        <v>5.3220241119999998E-2</v>
      </c>
      <c r="P181" s="99">
        <f>Table1[[#This Row],[Equation_1_GHG_Intensity]]*Table1[[#This Row],[Number of employees
Last avail. yr]]</f>
        <v>0.47898217007999999</v>
      </c>
      <c r="Q181" s="100">
        <v>0.778336519</v>
      </c>
      <c r="R181" s="101">
        <f>Table1[[#This Row],[Equation_2_GHG_intensity]]*Table1[[#This Row],[Operating revenue (Turnover)
m GBP Last avail. yr]]</f>
        <v>3.9171645542955411</v>
      </c>
      <c r="S181" s="104">
        <v>0.1</v>
      </c>
      <c r="T181" s="103">
        <v>0.50327390000000005</v>
      </c>
      <c r="U181" s="78">
        <f t="shared" si="2"/>
        <v>1.6315070679170554</v>
      </c>
      <c r="V181" s="78">
        <f>Table1[[#This Row],[R4NZ estimate
(thousand tonnes CO2e)]]*1000</f>
        <v>1631.5070679170553</v>
      </c>
    </row>
    <row r="182" spans="1:22" ht="67.349999999999994" customHeight="1">
      <c r="A182" s="86" t="s">
        <v>1372</v>
      </c>
      <c r="B182" s="86" t="s">
        <v>1373</v>
      </c>
      <c r="C182" s="86" t="s">
        <v>1374</v>
      </c>
      <c r="D182" s="86" t="s">
        <v>1375</v>
      </c>
      <c r="E182" s="86" t="s">
        <v>1375</v>
      </c>
      <c r="F182" s="86" t="s">
        <v>33</v>
      </c>
      <c r="G182" s="88" t="s">
        <v>1376</v>
      </c>
      <c r="H182" s="91"/>
      <c r="I182" s="89">
        <v>45473</v>
      </c>
      <c r="J182" s="90">
        <v>4.9550999999999998</v>
      </c>
      <c r="K182" s="90">
        <v>83</v>
      </c>
      <c r="L182" s="88" t="s">
        <v>271</v>
      </c>
      <c r="M182" s="88" t="s">
        <v>1263</v>
      </c>
      <c r="N182" s="88" t="s">
        <v>1263</v>
      </c>
      <c r="O182" s="98">
        <v>1.0369230770000001E-3</v>
      </c>
      <c r="P182" s="99">
        <f>Table1[[#This Row],[Equation_1_GHG_Intensity]]*Table1[[#This Row],[Number of employees
Last avail. yr]]</f>
        <v>8.6064615391000007E-2</v>
      </c>
      <c r="Q182" s="100">
        <v>1.9284453E-2</v>
      </c>
      <c r="R182" s="101">
        <f>Table1[[#This Row],[Equation_2_GHG_intensity]]*Table1[[#This Row],[Operating revenue (Turnover)
m GBP Last avail. yr]]</f>
        <v>9.5556393060299991E-2</v>
      </c>
      <c r="S182" s="104">
        <v>0.04</v>
      </c>
      <c r="T182" s="103">
        <v>0.19820399999999999</v>
      </c>
      <c r="U182" s="78">
        <f t="shared" si="2"/>
        <v>0.12648172781428291</v>
      </c>
      <c r="V182" s="78">
        <f>Table1[[#This Row],[R4NZ estimate
(thousand tonnes CO2e)]]*1000</f>
        <v>126.48172781428291</v>
      </c>
    </row>
    <row r="183" spans="1:22" ht="40.700000000000003" customHeight="1">
      <c r="A183" s="86" t="s">
        <v>1377</v>
      </c>
      <c r="B183" s="86" t="s">
        <v>1378</v>
      </c>
      <c r="C183" s="86" t="s">
        <v>1379</v>
      </c>
      <c r="D183" s="86" t="s">
        <v>577</v>
      </c>
      <c r="E183" s="86" t="s">
        <v>577</v>
      </c>
      <c r="F183" s="86" t="s">
        <v>30</v>
      </c>
      <c r="G183" s="91"/>
      <c r="H183" s="91"/>
      <c r="I183" s="89">
        <v>45291</v>
      </c>
      <c r="J183" s="90">
        <v>4.8956239999999998</v>
      </c>
      <c r="K183" s="90">
        <v>11</v>
      </c>
      <c r="L183" s="88" t="s">
        <v>1380</v>
      </c>
      <c r="M183" s="88" t="s">
        <v>1381</v>
      </c>
      <c r="N183" s="88" t="s">
        <v>1381</v>
      </c>
      <c r="O183" s="98">
        <v>5.5728975400000001E-4</v>
      </c>
      <c r="P183" s="99">
        <f>Table1[[#This Row],[Equation_1_GHG_Intensity]]*Table1[[#This Row],[Number of employees
Last avail. yr]]</f>
        <v>6.1301872940000002E-3</v>
      </c>
      <c r="Q183" s="100">
        <v>6.3602830000000004E-3</v>
      </c>
      <c r="R183" s="101">
        <f>Table1[[#This Row],[Equation_2_GHG_intensity]]*Table1[[#This Row],[Operating revenue (Turnover)
m GBP Last avail. yr]]</f>
        <v>3.1137554101592E-2</v>
      </c>
      <c r="S183" s="104">
        <v>0.02</v>
      </c>
      <c r="T183" s="103">
        <v>9.7912479999999996E-2</v>
      </c>
      <c r="U183" s="78">
        <f t="shared" si="2"/>
        <v>4.5015013724732142E-2</v>
      </c>
      <c r="V183" s="78">
        <f>Table1[[#This Row],[R4NZ estimate
(thousand tonnes CO2e)]]*1000</f>
        <v>45.015013724732142</v>
      </c>
    </row>
    <row r="184" spans="1:22" ht="54" customHeight="1">
      <c r="A184" s="86" t="s">
        <v>1382</v>
      </c>
      <c r="B184" s="86" t="s">
        <v>1383</v>
      </c>
      <c r="C184" s="86" t="s">
        <v>1384</v>
      </c>
      <c r="D184" s="86" t="s">
        <v>748</v>
      </c>
      <c r="E184" s="86" t="s">
        <v>748</v>
      </c>
      <c r="F184" s="86" t="s">
        <v>18</v>
      </c>
      <c r="G184" s="88" t="s">
        <v>1385</v>
      </c>
      <c r="H184" s="91"/>
      <c r="I184" s="89">
        <v>45412</v>
      </c>
      <c r="J184" s="90">
        <v>4.8491379999999999</v>
      </c>
      <c r="K184" s="90">
        <v>2</v>
      </c>
      <c r="L184" s="88" t="s">
        <v>721</v>
      </c>
      <c r="M184" s="88" t="s">
        <v>751</v>
      </c>
      <c r="N184" s="91"/>
      <c r="O184" s="98">
        <v>5.3414726840000006E-3</v>
      </c>
      <c r="P184" s="99">
        <f>Table1[[#This Row],[Equation_1_GHG_Intensity]]*Table1[[#This Row],[Number of employees
Last avail. yr]]</f>
        <v>1.0682945368000001E-2</v>
      </c>
      <c r="Q184" s="100">
        <v>7.8125890000000003E-2</v>
      </c>
      <c r="R184" s="101">
        <f>Table1[[#This Row],[Equation_2_GHG_intensity]]*Table1[[#This Row],[Operating revenue (Turnover)
m GBP Last avail. yr]]</f>
        <v>0.37884322198282</v>
      </c>
      <c r="S184" s="104">
        <v>7.0000000000000007E-2</v>
      </c>
      <c r="T184" s="103">
        <v>0.33943966000000003</v>
      </c>
      <c r="U184" s="78">
        <f t="shared" si="2"/>
        <v>0.24274562050782308</v>
      </c>
      <c r="V184" s="78">
        <f>Table1[[#This Row],[R4NZ estimate
(thousand tonnes CO2e)]]*1000</f>
        <v>242.74562050782308</v>
      </c>
    </row>
    <row r="185" spans="1:22" ht="54" customHeight="1">
      <c r="A185" s="86" t="s">
        <v>1386</v>
      </c>
      <c r="B185" s="86" t="s">
        <v>1387</v>
      </c>
      <c r="C185" s="86" t="s">
        <v>1388</v>
      </c>
      <c r="D185" s="86" t="s">
        <v>1389</v>
      </c>
      <c r="E185" s="86" t="s">
        <v>1389</v>
      </c>
      <c r="F185" s="86" t="s">
        <v>15</v>
      </c>
      <c r="G185" s="88" t="s">
        <v>1390</v>
      </c>
      <c r="H185" s="91"/>
      <c r="I185" s="89">
        <v>45382</v>
      </c>
      <c r="J185" s="90">
        <v>4.770473</v>
      </c>
      <c r="K185" s="90">
        <v>40</v>
      </c>
      <c r="L185" s="88" t="s">
        <v>1391</v>
      </c>
      <c r="M185" s="88" t="s">
        <v>1392</v>
      </c>
      <c r="N185" s="88" t="s">
        <v>1392</v>
      </c>
      <c r="O185" s="98">
        <v>2.8833581800000001E-2</v>
      </c>
      <c r="P185" s="99">
        <f>Table1[[#This Row],[Equation_1_GHG_Intensity]]*Table1[[#This Row],[Number of employees
Last avail. yr]]</f>
        <v>1.1533432720000001</v>
      </c>
      <c r="Q185" s="100">
        <v>0.36693909499999999</v>
      </c>
      <c r="R185" s="101">
        <f>Table1[[#This Row],[Equation_2_GHG_intensity]]*Table1[[#This Row],[Operating revenue (Turnover)
m GBP Last avail. yr]]</f>
        <v>1.750473045341935</v>
      </c>
      <c r="S185" s="104">
        <v>0.05</v>
      </c>
      <c r="T185" s="103">
        <v>0.23852365</v>
      </c>
      <c r="U185" s="78">
        <f t="shared" si="2"/>
        <v>1.0463992091248644</v>
      </c>
      <c r="V185" s="78">
        <f>Table1[[#This Row],[R4NZ estimate
(thousand tonnes CO2e)]]*1000</f>
        <v>1046.3992091248645</v>
      </c>
    </row>
    <row r="186" spans="1:22" ht="40.700000000000003" customHeight="1">
      <c r="A186" s="86" t="s">
        <v>1393</v>
      </c>
      <c r="B186" s="86" t="s">
        <v>1394</v>
      </c>
      <c r="C186" s="86" t="s">
        <v>1395</v>
      </c>
      <c r="D186" s="86" t="s">
        <v>1094</v>
      </c>
      <c r="E186" s="86" t="s">
        <v>1094</v>
      </c>
      <c r="F186" s="86" t="s">
        <v>15</v>
      </c>
      <c r="G186" s="88" t="s">
        <v>1396</v>
      </c>
      <c r="H186" s="91"/>
      <c r="I186" s="89">
        <v>45107</v>
      </c>
      <c r="J186" s="90">
        <v>4.7395880000000004</v>
      </c>
      <c r="K186" s="90">
        <v>54</v>
      </c>
      <c r="L186" s="88" t="s">
        <v>1097</v>
      </c>
      <c r="M186" s="88" t="s">
        <v>1098</v>
      </c>
      <c r="N186" s="91"/>
      <c r="O186" s="98">
        <v>2.8833581800000001E-2</v>
      </c>
      <c r="P186" s="99">
        <f>Table1[[#This Row],[Equation_1_GHG_Intensity]]*Table1[[#This Row],[Number of employees
Last avail. yr]]</f>
        <v>1.5570134172000001</v>
      </c>
      <c r="Q186" s="100">
        <v>0.36693909499999999</v>
      </c>
      <c r="R186" s="101">
        <f>Table1[[#This Row],[Equation_2_GHG_intensity]]*Table1[[#This Row],[Operating revenue (Turnover)
m GBP Last avail. yr]]</f>
        <v>1.7391401313928601</v>
      </c>
      <c r="S186" s="104">
        <v>0.24</v>
      </c>
      <c r="T186" s="103">
        <v>1.13750112</v>
      </c>
      <c r="U186" s="78">
        <f t="shared" si="2"/>
        <v>1.4764070046414226</v>
      </c>
      <c r="V186" s="78">
        <f>Table1[[#This Row],[R4NZ estimate
(thousand tonnes CO2e)]]*1000</f>
        <v>1476.4070046414226</v>
      </c>
    </row>
    <row r="187" spans="1:22" ht="67.349999999999994" customHeight="1">
      <c r="A187" s="86" t="s">
        <v>1397</v>
      </c>
      <c r="B187" s="86" t="s">
        <v>1398</v>
      </c>
      <c r="C187" s="86" t="s">
        <v>1399</v>
      </c>
      <c r="D187" s="86" t="s">
        <v>462</v>
      </c>
      <c r="E187" s="86" t="s">
        <v>462</v>
      </c>
      <c r="F187" s="86" t="s">
        <v>18</v>
      </c>
      <c r="G187" s="88" t="s">
        <v>1400</v>
      </c>
      <c r="H187" s="91"/>
      <c r="I187" s="89">
        <v>45291</v>
      </c>
      <c r="J187" s="90">
        <v>4.7169999999999996</v>
      </c>
      <c r="K187" s="90">
        <v>13</v>
      </c>
      <c r="L187" s="88" t="s">
        <v>1401</v>
      </c>
      <c r="M187" s="88" t="s">
        <v>1402</v>
      </c>
      <c r="N187" s="88" t="s">
        <v>1402</v>
      </c>
      <c r="O187" s="98">
        <v>5.3414726840000006E-3</v>
      </c>
      <c r="P187" s="99">
        <f>Table1[[#This Row],[Equation_1_GHG_Intensity]]*Table1[[#This Row],[Number of employees
Last avail. yr]]</f>
        <v>6.943914489200001E-2</v>
      </c>
      <c r="Q187" s="100">
        <v>7.8125890000000003E-2</v>
      </c>
      <c r="R187" s="101">
        <f>Table1[[#This Row],[Equation_2_GHG_intensity]]*Table1[[#This Row],[Operating revenue (Turnover)
m GBP Last avail. yr]]</f>
        <v>0.36851982312999998</v>
      </c>
      <c r="S187" s="104">
        <v>7.0000000000000007E-2</v>
      </c>
      <c r="T187" s="103">
        <v>0.33018999999999998</v>
      </c>
      <c r="U187" s="78">
        <f t="shared" si="2"/>
        <v>0.25579360635132603</v>
      </c>
      <c r="V187" s="78">
        <f>Table1[[#This Row],[R4NZ estimate
(thousand tonnes CO2e)]]*1000</f>
        <v>255.79360635132602</v>
      </c>
    </row>
    <row r="188" spans="1:22" ht="40.700000000000003" customHeight="1">
      <c r="A188" s="86" t="s">
        <v>1403</v>
      </c>
      <c r="B188" s="86" t="s">
        <v>1404</v>
      </c>
      <c r="C188" s="86" t="s">
        <v>1405</v>
      </c>
      <c r="D188" s="86" t="s">
        <v>1406</v>
      </c>
      <c r="E188" s="86" t="s">
        <v>1406</v>
      </c>
      <c r="F188" s="86" t="s">
        <v>18</v>
      </c>
      <c r="G188" s="91"/>
      <c r="H188" s="88" t="s">
        <v>1407</v>
      </c>
      <c r="I188" s="89">
        <v>45291</v>
      </c>
      <c r="J188" s="90">
        <v>4.6855539999999998</v>
      </c>
      <c r="K188" s="90">
        <v>39</v>
      </c>
      <c r="L188" s="88" t="s">
        <v>1089</v>
      </c>
      <c r="M188" s="88" t="s">
        <v>1090</v>
      </c>
      <c r="N188" s="88" t="s">
        <v>1090</v>
      </c>
      <c r="O188" s="98">
        <v>5.3414726840000006E-3</v>
      </c>
      <c r="P188" s="99">
        <f>Table1[[#This Row],[Equation_1_GHG_Intensity]]*Table1[[#This Row],[Number of employees
Last avail. yr]]</f>
        <v>0.20831743467600003</v>
      </c>
      <c r="Q188" s="100">
        <v>7.8125890000000003E-2</v>
      </c>
      <c r="R188" s="101">
        <f>Table1[[#This Row],[Equation_2_GHG_intensity]]*Table1[[#This Row],[Operating revenue (Turnover)
m GBP Last avail. yr]]</f>
        <v>0.36606307639306002</v>
      </c>
      <c r="S188" s="104">
        <v>7.0000000000000007E-2</v>
      </c>
      <c r="T188" s="103">
        <v>0.32798878000000004</v>
      </c>
      <c r="U188" s="78">
        <f t="shared" si="2"/>
        <v>0.30048897392599705</v>
      </c>
      <c r="V188" s="78">
        <f>Table1[[#This Row],[R4NZ estimate
(thousand tonnes CO2e)]]*1000</f>
        <v>300.48897392599707</v>
      </c>
    </row>
    <row r="189" spans="1:22" ht="54" customHeight="1">
      <c r="A189" s="86" t="s">
        <v>1408</v>
      </c>
      <c r="B189" s="86" t="s">
        <v>1409</v>
      </c>
      <c r="C189" s="86" t="s">
        <v>1410</v>
      </c>
      <c r="D189" s="86" t="s">
        <v>1122</v>
      </c>
      <c r="E189" s="86" t="s">
        <v>1122</v>
      </c>
      <c r="F189" s="86" t="s">
        <v>33</v>
      </c>
      <c r="G189" s="88" t="s">
        <v>1411</v>
      </c>
      <c r="H189" s="88" t="s">
        <v>1412</v>
      </c>
      <c r="I189" s="89">
        <v>45291</v>
      </c>
      <c r="J189" s="90">
        <v>4.4960000000000004</v>
      </c>
      <c r="K189" s="90">
        <v>37</v>
      </c>
      <c r="L189" s="88" t="s">
        <v>1125</v>
      </c>
      <c r="M189" s="88" t="s">
        <v>1126</v>
      </c>
      <c r="N189" s="88" t="s">
        <v>1126</v>
      </c>
      <c r="O189" s="98">
        <v>1.0369230770000001E-3</v>
      </c>
      <c r="P189" s="99">
        <f>Table1[[#This Row],[Equation_1_GHG_Intensity]]*Table1[[#This Row],[Number of employees
Last avail. yr]]</f>
        <v>3.8366153849000002E-2</v>
      </c>
      <c r="Q189" s="100">
        <v>1.9284453E-2</v>
      </c>
      <c r="R189" s="101">
        <f>Table1[[#This Row],[Equation_2_GHG_intensity]]*Table1[[#This Row],[Operating revenue (Turnover)
m GBP Last avail. yr]]</f>
        <v>8.6702900688000004E-2</v>
      </c>
      <c r="S189" s="104">
        <v>0.05</v>
      </c>
      <c r="T189" s="103">
        <v>0.22480000000000003</v>
      </c>
      <c r="U189" s="78">
        <f t="shared" si="2"/>
        <v>0.11650639516082102</v>
      </c>
      <c r="V189" s="78">
        <f>Table1[[#This Row],[R4NZ estimate
(thousand tonnes CO2e)]]*1000</f>
        <v>116.50639516082103</v>
      </c>
    </row>
    <row r="190" spans="1:22" ht="40.700000000000003" customHeight="1">
      <c r="A190" s="86" t="s">
        <v>1413</v>
      </c>
      <c r="B190" s="86" t="s">
        <v>1414</v>
      </c>
      <c r="C190" s="86" t="s">
        <v>1415</v>
      </c>
      <c r="D190" s="86" t="s">
        <v>206</v>
      </c>
      <c r="E190" s="86" t="s">
        <v>206</v>
      </c>
      <c r="F190" s="86" t="s">
        <v>15</v>
      </c>
      <c r="G190" s="88" t="s">
        <v>1416</v>
      </c>
      <c r="H190" s="91"/>
      <c r="I190" s="89">
        <v>45291</v>
      </c>
      <c r="J190" s="90">
        <v>4.4862339999999996</v>
      </c>
      <c r="K190" s="90">
        <v>19</v>
      </c>
      <c r="L190" s="88" t="s">
        <v>1417</v>
      </c>
      <c r="M190" s="88" t="s">
        <v>1418</v>
      </c>
      <c r="N190" s="88" t="s">
        <v>1418</v>
      </c>
      <c r="O190" s="98">
        <v>2.8833581800000001E-2</v>
      </c>
      <c r="P190" s="99">
        <f>Table1[[#This Row],[Equation_1_GHG_Intensity]]*Table1[[#This Row],[Number of employees
Last avail. yr]]</f>
        <v>0.54783805419999998</v>
      </c>
      <c r="Q190" s="100">
        <v>0.36693909499999999</v>
      </c>
      <c r="R190" s="101">
        <f>Table1[[#This Row],[Equation_2_GHG_intensity]]*Table1[[#This Row],[Operating revenue (Turnover)
m GBP Last avail. yr]]</f>
        <v>1.6461746439182299</v>
      </c>
      <c r="S190" s="104">
        <v>0.09</v>
      </c>
      <c r="T190" s="103">
        <v>0.40376105999999995</v>
      </c>
      <c r="U190" s="78">
        <f t="shared" si="2"/>
        <v>0.86505866145337051</v>
      </c>
      <c r="V190" s="78">
        <f>Table1[[#This Row],[R4NZ estimate
(thousand tonnes CO2e)]]*1000</f>
        <v>865.05866145337052</v>
      </c>
    </row>
    <row r="191" spans="1:22" ht="40.700000000000003" customHeight="1">
      <c r="A191" s="86" t="s">
        <v>1419</v>
      </c>
      <c r="B191" s="86" t="s">
        <v>1420</v>
      </c>
      <c r="C191" s="86" t="s">
        <v>1421</v>
      </c>
      <c r="D191" s="86" t="s">
        <v>1422</v>
      </c>
      <c r="E191" s="86" t="s">
        <v>1422</v>
      </c>
      <c r="F191" s="86" t="s">
        <v>18</v>
      </c>
      <c r="G191" s="91"/>
      <c r="H191" s="91"/>
      <c r="I191" s="89">
        <v>45626</v>
      </c>
      <c r="J191" s="90">
        <v>4.3614410000000001</v>
      </c>
      <c r="K191" s="90">
        <v>1</v>
      </c>
      <c r="L191" s="88" t="s">
        <v>1423</v>
      </c>
      <c r="M191" s="88" t="s">
        <v>1424</v>
      </c>
      <c r="N191" s="91"/>
      <c r="O191" s="98">
        <v>5.3414726840000006E-3</v>
      </c>
      <c r="P191" s="99">
        <f>Table1[[#This Row],[Equation_1_GHG_Intensity]]*Table1[[#This Row],[Number of employees
Last avail. yr]]</f>
        <v>5.3414726840000006E-3</v>
      </c>
      <c r="Q191" s="100">
        <v>7.8125890000000003E-2</v>
      </c>
      <c r="R191" s="101">
        <f>Table1[[#This Row],[Equation_2_GHG_intensity]]*Table1[[#This Row],[Operating revenue (Turnover)
m GBP Last avail. yr]]</f>
        <v>0.34074145980749004</v>
      </c>
      <c r="S191" s="104">
        <v>7.0000000000000007E-2</v>
      </c>
      <c r="T191" s="103">
        <v>0.30530087000000006</v>
      </c>
      <c r="U191" s="78">
        <f t="shared" si="2"/>
        <v>0.21691080622966621</v>
      </c>
      <c r="V191" s="78">
        <f>Table1[[#This Row],[R4NZ estimate
(thousand tonnes CO2e)]]*1000</f>
        <v>216.91080622966621</v>
      </c>
    </row>
    <row r="192" spans="1:22" ht="40.700000000000003" customHeight="1">
      <c r="A192" s="86" t="s">
        <v>1425</v>
      </c>
      <c r="B192" s="86" t="s">
        <v>1426</v>
      </c>
      <c r="C192" s="86" t="s">
        <v>1427</v>
      </c>
      <c r="D192" s="86" t="s">
        <v>268</v>
      </c>
      <c r="E192" s="86" t="s">
        <v>1428</v>
      </c>
      <c r="F192" s="86" t="s">
        <v>27</v>
      </c>
      <c r="G192" s="88" t="s">
        <v>1429</v>
      </c>
      <c r="H192" s="88" t="s">
        <v>1430</v>
      </c>
      <c r="I192" s="89">
        <v>45291</v>
      </c>
      <c r="J192" s="90">
        <v>4.2796950000000002</v>
      </c>
      <c r="K192" s="90">
        <v>19</v>
      </c>
      <c r="L192" s="88" t="s">
        <v>1431</v>
      </c>
      <c r="M192" s="88" t="s">
        <v>1432</v>
      </c>
      <c r="N192" s="88" t="s">
        <v>1432</v>
      </c>
      <c r="O192" s="98">
        <v>1.6788990829999999E-3</v>
      </c>
      <c r="P192" s="99">
        <f>Table1[[#This Row],[Equation_1_GHG_Intensity]]*Table1[[#This Row],[Number of employees
Last avail. yr]]</f>
        <v>3.1899082576999999E-2</v>
      </c>
      <c r="Q192" s="100">
        <v>1.7553619999999999E-2</v>
      </c>
      <c r="R192" s="101">
        <f>Table1[[#This Row],[Equation_2_GHG_intensity]]*Table1[[#This Row],[Operating revenue (Turnover)
m GBP Last avail. yr]]</f>
        <v>7.5124139745900001E-2</v>
      </c>
      <c r="S192" s="105">
        <v>0.01</v>
      </c>
      <c r="T192" s="103">
        <v>4.279695E-2</v>
      </c>
      <c r="U192" s="78">
        <f t="shared" si="2"/>
        <v>4.9890117383525702E-2</v>
      </c>
      <c r="V192" s="78">
        <f>Table1[[#This Row],[R4NZ estimate
(thousand tonnes CO2e)]]*1000</f>
        <v>49.890117383525705</v>
      </c>
    </row>
    <row r="193" spans="1:22" ht="54" customHeight="1">
      <c r="A193" s="86" t="s">
        <v>1433</v>
      </c>
      <c r="B193" s="86" t="s">
        <v>1434</v>
      </c>
      <c r="C193" s="86" t="s">
        <v>1435</v>
      </c>
      <c r="D193" s="86" t="s">
        <v>1436</v>
      </c>
      <c r="E193" s="86" t="s">
        <v>1436</v>
      </c>
      <c r="F193" s="86" t="s">
        <v>30</v>
      </c>
      <c r="G193" s="88" t="s">
        <v>1437</v>
      </c>
      <c r="H193" s="88" t="s">
        <v>1438</v>
      </c>
      <c r="I193" s="89">
        <v>45107</v>
      </c>
      <c r="J193" s="90">
        <v>4.1815410000000002</v>
      </c>
      <c r="K193" s="90">
        <v>65</v>
      </c>
      <c r="L193" s="88" t="s">
        <v>1439</v>
      </c>
      <c r="M193" s="88" t="s">
        <v>1440</v>
      </c>
      <c r="N193" s="88" t="s">
        <v>1440</v>
      </c>
      <c r="O193" s="98">
        <v>5.5728975400000001E-4</v>
      </c>
      <c r="P193" s="99">
        <f>Table1[[#This Row],[Equation_1_GHG_Intensity]]*Table1[[#This Row],[Number of employees
Last avail. yr]]</f>
        <v>3.6223834009999997E-2</v>
      </c>
      <c r="Q193" s="100">
        <v>6.3602830000000004E-3</v>
      </c>
      <c r="R193" s="101">
        <f>Table1[[#This Row],[Equation_2_GHG_intensity]]*Table1[[#This Row],[Operating revenue (Turnover)
m GBP Last avail. yr]]</f>
        <v>2.6595784136103001E-2</v>
      </c>
      <c r="S193" s="104">
        <v>0.01</v>
      </c>
      <c r="T193" s="103">
        <v>4.1815410000000004E-2</v>
      </c>
      <c r="U193" s="78">
        <f t="shared" si="2"/>
        <v>3.4843464372652302E-2</v>
      </c>
      <c r="V193" s="78">
        <f>Table1[[#This Row],[R4NZ estimate
(thousand tonnes CO2e)]]*1000</f>
        <v>34.843464372652299</v>
      </c>
    </row>
    <row r="194" spans="1:22" ht="160.69999999999999" customHeight="1">
      <c r="A194" s="86" t="s">
        <v>1441</v>
      </c>
      <c r="B194" s="86" t="s">
        <v>1442</v>
      </c>
      <c r="C194" s="86" t="s">
        <v>1443</v>
      </c>
      <c r="D194" s="86" t="s">
        <v>260</v>
      </c>
      <c r="E194" s="86" t="s">
        <v>260</v>
      </c>
      <c r="F194" s="86" t="s">
        <v>33</v>
      </c>
      <c r="G194" s="88" t="s">
        <v>1444</v>
      </c>
      <c r="H194" s="91"/>
      <c r="I194" s="89">
        <v>45107</v>
      </c>
      <c r="J194" s="90">
        <v>4.1251449999999998</v>
      </c>
      <c r="K194" s="90">
        <v>13</v>
      </c>
      <c r="L194" s="88" t="s">
        <v>1445</v>
      </c>
      <c r="M194" s="88" t="s">
        <v>1446</v>
      </c>
      <c r="N194" s="88" t="s">
        <v>1446</v>
      </c>
      <c r="O194" s="98">
        <v>1.0369230770000001E-3</v>
      </c>
      <c r="P194" s="99">
        <f>Table1[[#This Row],[Equation_1_GHG_Intensity]]*Table1[[#This Row],[Number of employees
Last avail. yr]]</f>
        <v>1.3480000001000001E-2</v>
      </c>
      <c r="Q194" s="100">
        <v>1.9284453E-2</v>
      </c>
      <c r="R194" s="101">
        <f>Table1[[#This Row],[Equation_2_GHG_intensity]]*Table1[[#This Row],[Operating revenue (Turnover)
m GBP Last avail. yr]]</f>
        <v>7.9551164870685004E-2</v>
      </c>
      <c r="S194" s="104">
        <v>0.03</v>
      </c>
      <c r="T194" s="103">
        <v>0.12375434999999999</v>
      </c>
      <c r="U194" s="78">
        <f t="shared" ref="U194:U257" si="3">(P194*0.333)+(R194*0.333)+(T194*0.333)/1</f>
        <v>7.2189576452271115E-2</v>
      </c>
      <c r="V194" s="78">
        <f>Table1[[#This Row],[R4NZ estimate
(thousand tonnes CO2e)]]*1000</f>
        <v>72.189576452271112</v>
      </c>
    </row>
    <row r="195" spans="1:22" ht="40.700000000000003" customHeight="1">
      <c r="A195" s="86" t="s">
        <v>1447</v>
      </c>
      <c r="B195" s="86" t="s">
        <v>1448</v>
      </c>
      <c r="C195" s="86" t="s">
        <v>1449</v>
      </c>
      <c r="D195" s="86" t="s">
        <v>260</v>
      </c>
      <c r="E195" s="86" t="s">
        <v>260</v>
      </c>
      <c r="F195" s="86" t="s">
        <v>33</v>
      </c>
      <c r="G195" s="88" t="s">
        <v>1450</v>
      </c>
      <c r="H195" s="91"/>
      <c r="I195" s="89">
        <v>45138</v>
      </c>
      <c r="J195" s="90">
        <v>4.0830000000000002</v>
      </c>
      <c r="K195" s="90">
        <v>109</v>
      </c>
      <c r="L195" s="88" t="s">
        <v>122</v>
      </c>
      <c r="M195" s="88" t="s">
        <v>123</v>
      </c>
      <c r="N195" s="88" t="s">
        <v>123</v>
      </c>
      <c r="O195" s="98">
        <v>1.0369230770000001E-3</v>
      </c>
      <c r="P195" s="99">
        <f>Table1[[#This Row],[Equation_1_GHG_Intensity]]*Table1[[#This Row],[Number of employees
Last avail. yr]]</f>
        <v>0.113024615393</v>
      </c>
      <c r="Q195" s="100">
        <v>1.9284453E-2</v>
      </c>
      <c r="R195" s="101">
        <f>Table1[[#This Row],[Equation_2_GHG_intensity]]*Table1[[#This Row],[Operating revenue (Turnover)
m GBP Last avail. yr]]</f>
        <v>7.8738421599000005E-2</v>
      </c>
      <c r="S195" s="104">
        <v>0.03</v>
      </c>
      <c r="T195" s="103">
        <v>0.12249</v>
      </c>
      <c r="U195" s="78">
        <f t="shared" si="3"/>
        <v>0.104646261318336</v>
      </c>
      <c r="V195" s="78">
        <f>Table1[[#This Row],[R4NZ estimate
(thousand tonnes CO2e)]]*1000</f>
        <v>104.646261318336</v>
      </c>
    </row>
    <row r="196" spans="1:22" ht="40.700000000000003" customHeight="1">
      <c r="A196" s="86" t="s">
        <v>1451</v>
      </c>
      <c r="B196" s="86" t="s">
        <v>1452</v>
      </c>
      <c r="C196" s="86" t="s">
        <v>1453</v>
      </c>
      <c r="D196" s="86" t="s">
        <v>1454</v>
      </c>
      <c r="E196" s="86" t="s">
        <v>1454</v>
      </c>
      <c r="F196" s="86" t="s">
        <v>15</v>
      </c>
      <c r="G196" s="88" t="s">
        <v>1455</v>
      </c>
      <c r="H196" s="91"/>
      <c r="I196" s="89">
        <v>44926</v>
      </c>
      <c r="J196" s="90">
        <v>3.7810000000000001</v>
      </c>
      <c r="K196" s="90">
        <v>18</v>
      </c>
      <c r="L196" s="88" t="s">
        <v>1456</v>
      </c>
      <c r="M196" s="88" t="s">
        <v>1457</v>
      </c>
      <c r="N196" s="88" t="s">
        <v>1457</v>
      </c>
      <c r="O196" s="98">
        <v>2.8833581800000001E-2</v>
      </c>
      <c r="P196" s="99">
        <f>Table1[[#This Row],[Equation_1_GHG_Intensity]]*Table1[[#This Row],[Number of employees
Last avail. yr]]</f>
        <v>0.51900447240000003</v>
      </c>
      <c r="Q196" s="100">
        <v>0.36693909499999999</v>
      </c>
      <c r="R196" s="101">
        <f>Table1[[#This Row],[Equation_2_GHG_intensity]]*Table1[[#This Row],[Operating revenue (Turnover)
m GBP Last avail. yr]]</f>
        <v>1.387396718195</v>
      </c>
      <c r="S196" s="104">
        <v>0.15</v>
      </c>
      <c r="T196" s="103">
        <v>0.56715000000000004</v>
      </c>
      <c r="U196" s="78">
        <f t="shared" si="3"/>
        <v>0.82369254646813506</v>
      </c>
      <c r="V196" s="78">
        <f>Table1[[#This Row],[R4NZ estimate
(thousand tonnes CO2e)]]*1000</f>
        <v>823.69254646813511</v>
      </c>
    </row>
    <row r="197" spans="1:22" ht="40.700000000000003" customHeight="1">
      <c r="A197" s="86" t="s">
        <v>1458</v>
      </c>
      <c r="B197" s="86" t="s">
        <v>1459</v>
      </c>
      <c r="C197" s="86" t="s">
        <v>1460</v>
      </c>
      <c r="D197" s="86" t="s">
        <v>1461</v>
      </c>
      <c r="E197" s="86" t="s">
        <v>947</v>
      </c>
      <c r="F197" s="86" t="s">
        <v>21</v>
      </c>
      <c r="G197" s="91"/>
      <c r="H197" s="91"/>
      <c r="I197" s="89">
        <v>45260</v>
      </c>
      <c r="J197" s="90">
        <v>3.7383799999999998</v>
      </c>
      <c r="K197" s="90">
        <v>18</v>
      </c>
      <c r="L197" s="88" t="s">
        <v>1462</v>
      </c>
      <c r="M197" s="88" t="s">
        <v>1463</v>
      </c>
      <c r="N197" s="88" t="s">
        <v>1463</v>
      </c>
      <c r="O197" s="98">
        <v>2.599737108E-3</v>
      </c>
      <c r="P197" s="99">
        <f>Table1[[#This Row],[Equation_1_GHG_Intensity]]*Table1[[#This Row],[Number of employees
Last avail. yr]]</f>
        <v>4.6795267943999998E-2</v>
      </c>
      <c r="Q197" s="100">
        <v>5.0386056999999998E-2</v>
      </c>
      <c r="R197" s="101">
        <f>Table1[[#This Row],[Equation_2_GHG_intensity]]*Table1[[#This Row],[Operating revenue (Turnover)
m GBP Last avail. yr]]</f>
        <v>0.18836222776765998</v>
      </c>
      <c r="S197" s="104">
        <v>7.0000000000000007E-2</v>
      </c>
      <c r="T197" s="103">
        <v>0.26168659999999999</v>
      </c>
      <c r="U197" s="78">
        <f t="shared" si="3"/>
        <v>0.16544908387198276</v>
      </c>
      <c r="V197" s="78">
        <f>Table1[[#This Row],[R4NZ estimate
(thousand tonnes CO2e)]]*1000</f>
        <v>165.44908387198277</v>
      </c>
    </row>
    <row r="198" spans="1:22" ht="54" customHeight="1">
      <c r="A198" s="86" t="s">
        <v>1464</v>
      </c>
      <c r="B198" s="86" t="s">
        <v>1465</v>
      </c>
      <c r="C198" s="86" t="s">
        <v>1466</v>
      </c>
      <c r="D198" s="86" t="s">
        <v>1467</v>
      </c>
      <c r="E198" s="86" t="s">
        <v>1467</v>
      </c>
      <c r="F198" s="86" t="s">
        <v>15</v>
      </c>
      <c r="G198" s="88" t="s">
        <v>1468</v>
      </c>
      <c r="H198" s="91"/>
      <c r="I198" s="89">
        <v>45382</v>
      </c>
      <c r="J198" s="90">
        <v>3.7009780000000001</v>
      </c>
      <c r="K198" s="90">
        <v>39</v>
      </c>
      <c r="L198" s="88" t="s">
        <v>1097</v>
      </c>
      <c r="M198" s="88" t="s">
        <v>1469</v>
      </c>
      <c r="N198" s="88" t="s">
        <v>1469</v>
      </c>
      <c r="O198" s="98">
        <v>2.8833581800000001E-2</v>
      </c>
      <c r="P198" s="99">
        <f>Table1[[#This Row],[Equation_1_GHG_Intensity]]*Table1[[#This Row],[Number of employees
Last avail. yr]]</f>
        <v>1.1245096902</v>
      </c>
      <c r="Q198" s="100">
        <v>0.36693909499999999</v>
      </c>
      <c r="R198" s="101">
        <f>Table1[[#This Row],[Equation_2_GHG_intensity]]*Table1[[#This Row],[Operating revenue (Turnover)
m GBP Last avail. yr]]</f>
        <v>1.3580335179349101</v>
      </c>
      <c r="S198" s="104">
        <v>7.0000000000000007E-2</v>
      </c>
      <c r="T198" s="103">
        <v>0.25906846000000006</v>
      </c>
      <c r="U198" s="78">
        <f t="shared" si="3"/>
        <v>0.91295668548892517</v>
      </c>
      <c r="V198" s="78">
        <f>Table1[[#This Row],[R4NZ estimate
(thousand tonnes CO2e)]]*1000</f>
        <v>912.95668548892513</v>
      </c>
    </row>
    <row r="199" spans="1:22" ht="54" customHeight="1">
      <c r="A199" s="86" t="s">
        <v>1470</v>
      </c>
      <c r="B199" s="86" t="s">
        <v>1471</v>
      </c>
      <c r="C199" s="86" t="s">
        <v>1472</v>
      </c>
      <c r="D199" s="86" t="s">
        <v>298</v>
      </c>
      <c r="E199" s="86" t="s">
        <v>298</v>
      </c>
      <c r="F199" s="86" t="s">
        <v>30</v>
      </c>
      <c r="G199" s="88" t="s">
        <v>1473</v>
      </c>
      <c r="H199" s="88" t="s">
        <v>1474</v>
      </c>
      <c r="I199" s="89">
        <v>45291</v>
      </c>
      <c r="J199" s="90">
        <v>3.681</v>
      </c>
      <c r="K199" s="90">
        <v>9</v>
      </c>
      <c r="L199" s="88" t="s">
        <v>247</v>
      </c>
      <c r="M199" s="88" t="s">
        <v>248</v>
      </c>
      <c r="N199" s="88" t="s">
        <v>248</v>
      </c>
      <c r="O199" s="98">
        <v>5.5728975400000001E-4</v>
      </c>
      <c r="P199" s="99">
        <f>Table1[[#This Row],[Equation_1_GHG_Intensity]]*Table1[[#This Row],[Number of employees
Last avail. yr]]</f>
        <v>5.0156077860000004E-3</v>
      </c>
      <c r="Q199" s="100">
        <v>6.3602830000000004E-3</v>
      </c>
      <c r="R199" s="101">
        <f>Table1[[#This Row],[Equation_2_GHG_intensity]]*Table1[[#This Row],[Operating revenue (Turnover)
m GBP Last avail. yr]]</f>
        <v>2.3412201723000001E-2</v>
      </c>
      <c r="S199" s="104">
        <v>0.01</v>
      </c>
      <c r="T199" s="103">
        <v>3.6810000000000002E-2</v>
      </c>
      <c r="U199" s="78">
        <f t="shared" si="3"/>
        <v>2.1724190566497003E-2</v>
      </c>
      <c r="V199" s="78">
        <f>Table1[[#This Row],[R4NZ estimate
(thousand tonnes CO2e)]]*1000</f>
        <v>21.724190566497004</v>
      </c>
    </row>
    <row r="200" spans="1:22" ht="80.45" customHeight="1">
      <c r="A200" s="86" t="s">
        <v>1475</v>
      </c>
      <c r="B200" s="86" t="s">
        <v>1476</v>
      </c>
      <c r="C200" s="86" t="s">
        <v>1477</v>
      </c>
      <c r="D200" s="86" t="s">
        <v>792</v>
      </c>
      <c r="E200" s="86" t="s">
        <v>792</v>
      </c>
      <c r="F200" s="86" t="s">
        <v>18</v>
      </c>
      <c r="G200" s="88" t="s">
        <v>1478</v>
      </c>
      <c r="H200" s="88" t="s">
        <v>1479</v>
      </c>
      <c r="I200" s="89">
        <v>45291</v>
      </c>
      <c r="J200" s="90">
        <v>3.6353780000000002</v>
      </c>
      <c r="K200" s="90">
        <v>3</v>
      </c>
      <c r="L200" s="88" t="s">
        <v>1480</v>
      </c>
      <c r="M200" s="88" t="s">
        <v>1481</v>
      </c>
      <c r="N200" s="91"/>
      <c r="O200" s="98">
        <v>5.3414726840000006E-3</v>
      </c>
      <c r="P200" s="99">
        <f>Table1[[#This Row],[Equation_1_GHG_Intensity]]*Table1[[#This Row],[Number of employees
Last avail. yr]]</f>
        <v>1.6024418052E-2</v>
      </c>
      <c r="Q200" s="100">
        <v>7.8125890000000003E-2</v>
      </c>
      <c r="R200" s="101">
        <f>Table1[[#This Row],[Equation_2_GHG_intensity]]*Table1[[#This Row],[Operating revenue (Turnover)
m GBP Last avail. yr]]</f>
        <v>0.28401714173642001</v>
      </c>
      <c r="S200" s="104">
        <v>0.04</v>
      </c>
      <c r="T200" s="103">
        <v>0.14541512000000001</v>
      </c>
      <c r="U200" s="78">
        <f t="shared" si="3"/>
        <v>0.14833707436954388</v>
      </c>
      <c r="V200" s="78">
        <f>Table1[[#This Row],[R4NZ estimate
(thousand tonnes CO2e)]]*1000</f>
        <v>148.33707436954387</v>
      </c>
    </row>
    <row r="201" spans="1:22" ht="40.700000000000003" customHeight="1">
      <c r="A201" s="86" t="s">
        <v>1482</v>
      </c>
      <c r="B201" s="86" t="s">
        <v>1483</v>
      </c>
      <c r="C201" s="86" t="s">
        <v>1484</v>
      </c>
      <c r="D201" s="86" t="s">
        <v>632</v>
      </c>
      <c r="E201" s="86" t="s">
        <v>632</v>
      </c>
      <c r="F201" s="86" t="s">
        <v>33</v>
      </c>
      <c r="G201" s="88" t="s">
        <v>1485</v>
      </c>
      <c r="H201" s="91"/>
      <c r="I201" s="89">
        <v>45291</v>
      </c>
      <c r="J201" s="90">
        <v>3.6097579999999998</v>
      </c>
      <c r="K201" s="91">
        <v>0</v>
      </c>
      <c r="L201" s="88" t="s">
        <v>130</v>
      </c>
      <c r="M201" s="88" t="s">
        <v>1486</v>
      </c>
      <c r="N201" s="88" t="s">
        <v>1486</v>
      </c>
      <c r="O201" s="98">
        <v>1.0369230770000001E-3</v>
      </c>
      <c r="P201" s="99">
        <f>Table1[[#This Row],[Equation_1_GHG_Intensity]]*Table1[[#This Row],[Number of employees
Last avail. yr]]</f>
        <v>0</v>
      </c>
      <c r="Q201" s="100">
        <v>1.9284453E-2</v>
      </c>
      <c r="R201" s="101">
        <f>Table1[[#This Row],[Equation_2_GHG_intensity]]*Table1[[#This Row],[Operating revenue (Turnover)
m GBP Last avail. yr]]</f>
        <v>6.9612208492373998E-2</v>
      </c>
      <c r="S201" s="106">
        <v>0.03</v>
      </c>
      <c r="T201" s="103">
        <v>0.10829273999999998</v>
      </c>
      <c r="U201" s="78">
        <f t="shared" si="3"/>
        <v>5.9242347847960543E-2</v>
      </c>
      <c r="V201" s="78">
        <f>Table1[[#This Row],[R4NZ estimate
(thousand tonnes CO2e)]]*1000</f>
        <v>59.242347847960545</v>
      </c>
    </row>
    <row r="202" spans="1:22" ht="54" customHeight="1">
      <c r="A202" s="86" t="s">
        <v>1487</v>
      </c>
      <c r="B202" s="86" t="s">
        <v>1488</v>
      </c>
      <c r="C202" s="86" t="s">
        <v>1489</v>
      </c>
      <c r="D202" s="86" t="s">
        <v>260</v>
      </c>
      <c r="E202" s="86" t="s">
        <v>260</v>
      </c>
      <c r="F202" s="86" t="s">
        <v>33</v>
      </c>
      <c r="G202" s="88" t="s">
        <v>1490</v>
      </c>
      <c r="H202" s="88" t="s">
        <v>1491</v>
      </c>
      <c r="I202" s="89">
        <v>45443</v>
      </c>
      <c r="J202" s="90">
        <v>3.2751199999999998</v>
      </c>
      <c r="K202" s="90">
        <v>6</v>
      </c>
      <c r="L202" s="88" t="s">
        <v>1492</v>
      </c>
      <c r="M202" s="88" t="s">
        <v>1493</v>
      </c>
      <c r="N202" s="88" t="s">
        <v>1493</v>
      </c>
      <c r="O202" s="98">
        <v>1.0369230770000001E-3</v>
      </c>
      <c r="P202" s="99">
        <f>Table1[[#This Row],[Equation_1_GHG_Intensity]]*Table1[[#This Row],[Number of employees
Last avail. yr]]</f>
        <v>6.2215384620000003E-3</v>
      </c>
      <c r="Q202" s="100">
        <v>1.9284453E-2</v>
      </c>
      <c r="R202" s="101">
        <f>Table1[[#This Row],[Equation_2_GHG_intensity]]*Table1[[#This Row],[Operating revenue (Turnover)
m GBP Last avail. yr]]</f>
        <v>6.3158897709359993E-2</v>
      </c>
      <c r="S202" s="104">
        <v>0.03</v>
      </c>
      <c r="T202" s="103">
        <v>9.8253599999999996E-2</v>
      </c>
      <c r="U202" s="78">
        <f t="shared" si="3"/>
        <v>5.5822134045062879E-2</v>
      </c>
      <c r="V202" s="78">
        <f>Table1[[#This Row],[R4NZ estimate
(thousand tonnes CO2e)]]*1000</f>
        <v>55.822134045062882</v>
      </c>
    </row>
    <row r="203" spans="1:22" ht="54" customHeight="1">
      <c r="A203" s="86" t="s">
        <v>1494</v>
      </c>
      <c r="B203" s="86" t="s">
        <v>1495</v>
      </c>
      <c r="C203" s="86" t="s">
        <v>1496</v>
      </c>
      <c r="D203" s="86" t="s">
        <v>260</v>
      </c>
      <c r="E203" s="86" t="s">
        <v>260</v>
      </c>
      <c r="F203" s="86" t="s">
        <v>33</v>
      </c>
      <c r="G203" s="88" t="s">
        <v>1497</v>
      </c>
      <c r="H203" s="91"/>
      <c r="I203" s="89">
        <v>45291</v>
      </c>
      <c r="J203" s="90">
        <v>3.1958549999999999</v>
      </c>
      <c r="K203" s="90">
        <v>39</v>
      </c>
      <c r="L203" s="88" t="s">
        <v>1498</v>
      </c>
      <c r="M203" s="88" t="s">
        <v>1499</v>
      </c>
      <c r="N203" s="88" t="s">
        <v>1499</v>
      </c>
      <c r="O203" s="98">
        <v>1.0369230770000001E-3</v>
      </c>
      <c r="P203" s="99">
        <f>Table1[[#This Row],[Equation_1_GHG_Intensity]]*Table1[[#This Row],[Number of employees
Last avail. yr]]</f>
        <v>4.0440000003E-2</v>
      </c>
      <c r="Q203" s="100">
        <v>1.9284453E-2</v>
      </c>
      <c r="R203" s="101">
        <f>Table1[[#This Row],[Equation_2_GHG_intensity]]*Table1[[#This Row],[Operating revenue (Turnover)
m GBP Last avail. yr]]</f>
        <v>6.1630315542314996E-2</v>
      </c>
      <c r="S203" s="104">
        <v>0.03</v>
      </c>
      <c r="T203" s="103">
        <v>9.5875649999999993E-2</v>
      </c>
      <c r="U203" s="78">
        <f t="shared" si="3"/>
        <v>6.5916006526589896E-2</v>
      </c>
      <c r="V203" s="78">
        <f>Table1[[#This Row],[R4NZ estimate
(thousand tonnes CO2e)]]*1000</f>
        <v>65.916006526589896</v>
      </c>
    </row>
    <row r="204" spans="1:22" ht="40.700000000000003" customHeight="1">
      <c r="A204" s="86" t="s">
        <v>1500</v>
      </c>
      <c r="B204" s="86" t="s">
        <v>1501</v>
      </c>
      <c r="C204" s="86" t="s">
        <v>1502</v>
      </c>
      <c r="D204" s="86" t="s">
        <v>767</v>
      </c>
      <c r="E204" s="86" t="s">
        <v>767</v>
      </c>
      <c r="F204" s="86" t="s">
        <v>18</v>
      </c>
      <c r="G204" s="88" t="s">
        <v>1503</v>
      </c>
      <c r="H204" s="88" t="s">
        <v>1504</v>
      </c>
      <c r="I204" s="89">
        <v>45382</v>
      </c>
      <c r="J204" s="90">
        <v>3.0491899999999998</v>
      </c>
      <c r="K204" s="91">
        <v>0</v>
      </c>
      <c r="L204" s="88" t="s">
        <v>808</v>
      </c>
      <c r="M204" s="88" t="s">
        <v>1505</v>
      </c>
      <c r="N204" s="88" t="s">
        <v>1505</v>
      </c>
      <c r="O204" s="98">
        <v>5.3414726840000006E-3</v>
      </c>
      <c r="P204" s="99">
        <f>Table1[[#This Row],[Equation_1_GHG_Intensity]]*Table1[[#This Row],[Number of employees
Last avail. yr]]</f>
        <v>0</v>
      </c>
      <c r="Q204" s="100">
        <v>7.8125890000000003E-2</v>
      </c>
      <c r="R204" s="101">
        <f>Table1[[#This Row],[Equation_2_GHG_intensity]]*Table1[[#This Row],[Operating revenue (Turnover)
m GBP Last avail. yr]]</f>
        <v>0.2382206825291</v>
      </c>
      <c r="S204" s="106">
        <v>0.04</v>
      </c>
      <c r="T204" s="103">
        <v>0.1219676</v>
      </c>
      <c r="U204" s="78">
        <f t="shared" si="3"/>
        <v>0.1199426980821903</v>
      </c>
      <c r="V204" s="78">
        <f>Table1[[#This Row],[R4NZ estimate
(thousand tonnes CO2e)]]*1000</f>
        <v>119.94269808219029</v>
      </c>
    </row>
    <row r="205" spans="1:22" ht="40.700000000000003" customHeight="1">
      <c r="A205" s="86" t="s">
        <v>1506</v>
      </c>
      <c r="B205" s="86" t="s">
        <v>1507</v>
      </c>
      <c r="C205" s="86" t="s">
        <v>1508</v>
      </c>
      <c r="D205" s="86" t="s">
        <v>199</v>
      </c>
      <c r="E205" s="86" t="s">
        <v>199</v>
      </c>
      <c r="F205" s="86" t="s">
        <v>33</v>
      </c>
      <c r="G205" s="88" t="s">
        <v>1509</v>
      </c>
      <c r="H205" s="88" t="s">
        <v>1510</v>
      </c>
      <c r="I205" s="89">
        <v>45291</v>
      </c>
      <c r="J205" s="90">
        <v>2.9980000000000002</v>
      </c>
      <c r="K205" s="90">
        <v>52</v>
      </c>
      <c r="L205" s="88" t="s">
        <v>271</v>
      </c>
      <c r="M205" s="88" t="s">
        <v>1511</v>
      </c>
      <c r="N205" s="88" t="s">
        <v>1511</v>
      </c>
      <c r="O205" s="98">
        <v>1.0369230770000001E-3</v>
      </c>
      <c r="P205" s="99">
        <f>Table1[[#This Row],[Equation_1_GHG_Intensity]]*Table1[[#This Row],[Number of employees
Last avail. yr]]</f>
        <v>5.3920000004000004E-2</v>
      </c>
      <c r="Q205" s="100">
        <v>1.9284453E-2</v>
      </c>
      <c r="R205" s="101">
        <f>Table1[[#This Row],[Equation_2_GHG_intensity]]*Table1[[#This Row],[Operating revenue (Turnover)
m GBP Last avail. yr]]</f>
        <v>5.7814790094000007E-2</v>
      </c>
      <c r="S205" s="104">
        <v>0.01</v>
      </c>
      <c r="T205" s="103">
        <v>2.9980000000000003E-2</v>
      </c>
      <c r="U205" s="78">
        <f t="shared" si="3"/>
        <v>4.7191025102634003E-2</v>
      </c>
      <c r="V205" s="78">
        <f>Table1[[#This Row],[R4NZ estimate
(thousand tonnes CO2e)]]*1000</f>
        <v>47.191025102634001</v>
      </c>
    </row>
    <row r="206" spans="1:22" ht="54" customHeight="1">
      <c r="A206" s="86" t="s">
        <v>1512</v>
      </c>
      <c r="B206" s="86" t="s">
        <v>1513</v>
      </c>
      <c r="C206" s="86" t="s">
        <v>1514</v>
      </c>
      <c r="D206" s="86" t="s">
        <v>298</v>
      </c>
      <c r="E206" s="86" t="s">
        <v>298</v>
      </c>
      <c r="F206" s="86" t="s">
        <v>30</v>
      </c>
      <c r="G206" s="88" t="s">
        <v>1515</v>
      </c>
      <c r="H206" s="91"/>
      <c r="I206" s="89">
        <v>45291</v>
      </c>
      <c r="J206" s="90">
        <v>2.954453</v>
      </c>
      <c r="K206" s="90">
        <v>51</v>
      </c>
      <c r="L206" s="88" t="s">
        <v>1516</v>
      </c>
      <c r="M206" s="88" t="s">
        <v>1517</v>
      </c>
      <c r="N206" s="88" t="s">
        <v>1517</v>
      </c>
      <c r="O206" s="98">
        <v>5.5728975400000001E-4</v>
      </c>
      <c r="P206" s="99">
        <f>Table1[[#This Row],[Equation_1_GHG_Intensity]]*Table1[[#This Row],[Number of employees
Last avail. yr]]</f>
        <v>2.8421777454E-2</v>
      </c>
      <c r="Q206" s="100">
        <v>6.3602830000000004E-3</v>
      </c>
      <c r="R206" s="101">
        <f>Table1[[#This Row],[Equation_2_GHG_intensity]]*Table1[[#This Row],[Operating revenue (Turnover)
m GBP Last avail. yr]]</f>
        <v>1.8791157190199002E-2</v>
      </c>
      <c r="S206" s="104">
        <v>0.01</v>
      </c>
      <c r="T206" s="103">
        <v>2.9544529999999999E-2</v>
      </c>
      <c r="U206" s="78">
        <f t="shared" si="3"/>
        <v>2.556023572651827E-2</v>
      </c>
      <c r="V206" s="78">
        <f>Table1[[#This Row],[R4NZ estimate
(thousand tonnes CO2e)]]*1000</f>
        <v>25.560235726518268</v>
      </c>
    </row>
    <row r="207" spans="1:22" ht="40.700000000000003" customHeight="1">
      <c r="A207" s="86" t="s">
        <v>1518</v>
      </c>
      <c r="B207" s="86" t="s">
        <v>1519</v>
      </c>
      <c r="C207" s="86" t="s">
        <v>1520</v>
      </c>
      <c r="D207" s="86" t="s">
        <v>767</v>
      </c>
      <c r="E207" s="86" t="s">
        <v>767</v>
      </c>
      <c r="F207" s="86" t="s">
        <v>18</v>
      </c>
      <c r="G207" s="91"/>
      <c r="H207" s="91"/>
      <c r="I207" s="89">
        <v>45443</v>
      </c>
      <c r="J207" s="90">
        <v>2.8697900000000001</v>
      </c>
      <c r="K207" s="91">
        <v>0</v>
      </c>
      <c r="L207" s="88" t="s">
        <v>1521</v>
      </c>
      <c r="M207" s="88" t="s">
        <v>1522</v>
      </c>
      <c r="N207" s="88" t="s">
        <v>1522</v>
      </c>
      <c r="O207" s="98">
        <v>5.3414726840000006E-3</v>
      </c>
      <c r="P207" s="99">
        <f>Table1[[#This Row],[Equation_1_GHG_Intensity]]*Table1[[#This Row],[Number of employees
Last avail. yr]]</f>
        <v>0</v>
      </c>
      <c r="Q207" s="100">
        <v>7.8125890000000003E-2</v>
      </c>
      <c r="R207" s="101">
        <f>Table1[[#This Row],[Equation_2_GHG_intensity]]*Table1[[#This Row],[Operating revenue (Turnover)
m GBP Last avail. yr]]</f>
        <v>0.22420489786310002</v>
      </c>
      <c r="S207" s="106">
        <v>0.04</v>
      </c>
      <c r="T207" s="103">
        <v>0.11479160000000001</v>
      </c>
      <c r="U207" s="78">
        <f t="shared" si="3"/>
        <v>0.11288583378841233</v>
      </c>
      <c r="V207" s="78">
        <f>Table1[[#This Row],[R4NZ estimate
(thousand tonnes CO2e)]]*1000</f>
        <v>112.88583378841233</v>
      </c>
    </row>
    <row r="208" spans="1:22" ht="40.700000000000003" customHeight="1">
      <c r="A208" s="86" t="s">
        <v>1523</v>
      </c>
      <c r="B208" s="86" t="s">
        <v>1524</v>
      </c>
      <c r="C208" s="86" t="s">
        <v>1525</v>
      </c>
      <c r="D208" s="86" t="s">
        <v>374</v>
      </c>
      <c r="E208" s="86" t="s">
        <v>374</v>
      </c>
      <c r="F208" s="86" t="s">
        <v>21</v>
      </c>
      <c r="G208" s="88" t="s">
        <v>1526</v>
      </c>
      <c r="H208" s="91"/>
      <c r="I208" s="89">
        <v>45291</v>
      </c>
      <c r="J208" s="90">
        <v>2.8478949999999998</v>
      </c>
      <c r="K208" s="90">
        <v>10</v>
      </c>
      <c r="L208" s="88" t="s">
        <v>1527</v>
      </c>
      <c r="M208" s="88" t="s">
        <v>1528</v>
      </c>
      <c r="N208" s="88" t="s">
        <v>1528</v>
      </c>
      <c r="O208" s="98">
        <v>2.599737108E-3</v>
      </c>
      <c r="P208" s="99">
        <f>Table1[[#This Row],[Equation_1_GHG_Intensity]]*Table1[[#This Row],[Number of employees
Last avail. yr]]</f>
        <v>2.5997371079999998E-2</v>
      </c>
      <c r="Q208" s="100">
        <v>5.0386056999999998E-2</v>
      </c>
      <c r="R208" s="101">
        <f>Table1[[#This Row],[Equation_2_GHG_intensity]]*Table1[[#This Row],[Operating revenue (Turnover)
m GBP Last avail. yr]]</f>
        <v>0.14349419980001499</v>
      </c>
      <c r="S208" s="104">
        <v>7.0000000000000007E-2</v>
      </c>
      <c r="T208" s="103">
        <v>0.19935265000000002</v>
      </c>
      <c r="U208" s="78">
        <f t="shared" si="3"/>
        <v>0.12282512555304501</v>
      </c>
      <c r="V208" s="78">
        <f>Table1[[#This Row],[R4NZ estimate
(thousand tonnes CO2e)]]*1000</f>
        <v>122.82512555304501</v>
      </c>
    </row>
    <row r="209" spans="1:22" ht="40.700000000000003" customHeight="1">
      <c r="A209" s="86" t="s">
        <v>1529</v>
      </c>
      <c r="B209" s="86" t="s">
        <v>1530</v>
      </c>
      <c r="C209" s="86" t="s">
        <v>1531</v>
      </c>
      <c r="D209" s="86" t="s">
        <v>260</v>
      </c>
      <c r="E209" s="86" t="s">
        <v>260</v>
      </c>
      <c r="F209" s="86" t="s">
        <v>33</v>
      </c>
      <c r="G209" s="91"/>
      <c r="H209" s="91"/>
      <c r="I209" s="89">
        <v>45382</v>
      </c>
      <c r="J209" s="90">
        <v>2.8016930000000002</v>
      </c>
      <c r="K209" s="90">
        <v>7</v>
      </c>
      <c r="L209" s="88" t="s">
        <v>1532</v>
      </c>
      <c r="M209" s="88" t="s">
        <v>1533</v>
      </c>
      <c r="N209" s="88" t="s">
        <v>1533</v>
      </c>
      <c r="O209" s="98">
        <v>1.0369230770000001E-3</v>
      </c>
      <c r="P209" s="99">
        <f>Table1[[#This Row],[Equation_1_GHG_Intensity]]*Table1[[#This Row],[Number of employees
Last avail. yr]]</f>
        <v>7.2584615389999999E-3</v>
      </c>
      <c r="Q209" s="100">
        <v>1.9284453E-2</v>
      </c>
      <c r="R209" s="101">
        <f>Table1[[#This Row],[Equation_2_GHG_intensity]]*Table1[[#This Row],[Operating revenue (Turnover)
m GBP Last avail. yr]]</f>
        <v>5.4029116978929002E-2</v>
      </c>
      <c r="S209" s="104">
        <v>0.03</v>
      </c>
      <c r="T209" s="103">
        <v>8.405079E-2</v>
      </c>
      <c r="U209" s="78">
        <f t="shared" si="3"/>
        <v>4.8397676716470363E-2</v>
      </c>
      <c r="V209" s="78">
        <f>Table1[[#This Row],[R4NZ estimate
(thousand tonnes CO2e)]]*1000</f>
        <v>48.397676716470365</v>
      </c>
    </row>
    <row r="210" spans="1:22" ht="40.700000000000003" customHeight="1">
      <c r="A210" s="86" t="s">
        <v>1534</v>
      </c>
      <c r="B210" s="86" t="s">
        <v>1535</v>
      </c>
      <c r="C210" s="86" t="s">
        <v>1536</v>
      </c>
      <c r="D210" s="86" t="s">
        <v>705</v>
      </c>
      <c r="E210" s="86" t="s">
        <v>705</v>
      </c>
      <c r="F210" s="86" t="s">
        <v>27</v>
      </c>
      <c r="G210" s="88" t="s">
        <v>1537</v>
      </c>
      <c r="H210" s="88" t="s">
        <v>1538</v>
      </c>
      <c r="I210" s="89">
        <v>45199</v>
      </c>
      <c r="J210" s="90">
        <v>2.76864</v>
      </c>
      <c r="K210" s="90">
        <v>15</v>
      </c>
      <c r="L210" s="88" t="s">
        <v>997</v>
      </c>
      <c r="M210" s="88" t="s">
        <v>1539</v>
      </c>
      <c r="N210" s="88" t="s">
        <v>1539</v>
      </c>
      <c r="O210" s="98">
        <v>1.6788990829999999E-3</v>
      </c>
      <c r="P210" s="99">
        <f>Table1[[#This Row],[Equation_1_GHG_Intensity]]*Table1[[#This Row],[Number of employees
Last avail. yr]]</f>
        <v>2.5183486244999997E-2</v>
      </c>
      <c r="Q210" s="100">
        <v>1.7553619999999999E-2</v>
      </c>
      <c r="R210" s="101">
        <f>Table1[[#This Row],[Equation_2_GHG_intensity]]*Table1[[#This Row],[Operating revenue (Turnover)
m GBP Last avail. yr]]</f>
        <v>4.8599654476799994E-2</v>
      </c>
      <c r="S210" s="105">
        <v>0.01</v>
      </c>
      <c r="T210" s="103">
        <v>2.76864E-2</v>
      </c>
      <c r="U210" s="78">
        <f t="shared" si="3"/>
        <v>3.3789357060359397E-2</v>
      </c>
      <c r="V210" s="78">
        <f>Table1[[#This Row],[R4NZ estimate
(thousand tonnes CO2e)]]*1000</f>
        <v>33.7893570603594</v>
      </c>
    </row>
    <row r="211" spans="1:22" ht="80.45" customHeight="1">
      <c r="A211" s="86" t="s">
        <v>1540</v>
      </c>
      <c r="B211" s="86" t="s">
        <v>1541</v>
      </c>
      <c r="C211" s="86" t="s">
        <v>1542</v>
      </c>
      <c r="D211" s="86">
        <v>82990</v>
      </c>
      <c r="E211" s="86" t="s">
        <v>260</v>
      </c>
      <c r="F211" s="86" t="s">
        <v>33</v>
      </c>
      <c r="G211" s="88" t="s">
        <v>1543</v>
      </c>
      <c r="H211" s="88" t="s">
        <v>1155</v>
      </c>
      <c r="I211" s="89">
        <v>45199</v>
      </c>
      <c r="J211" s="90">
        <v>3.3648169999999999</v>
      </c>
      <c r="K211" s="91">
        <v>0</v>
      </c>
      <c r="L211" s="88" t="s">
        <v>263</v>
      </c>
      <c r="M211" s="88" t="s">
        <v>264</v>
      </c>
      <c r="N211" s="91"/>
      <c r="O211" s="98">
        <v>1.0369230770000001E-3</v>
      </c>
      <c r="P211" s="99">
        <f>Table1[[#This Row],[Equation_1_GHG_Intensity]]*Table1[[#This Row],[Number of employees
Last avail. yr]]</f>
        <v>0</v>
      </c>
      <c r="Q211" s="100">
        <v>1.9284453E-2</v>
      </c>
      <c r="R211" s="101">
        <f>Table1[[#This Row],[Equation_2_GHG_intensity]]*Table1[[#This Row],[Operating revenue (Turnover)
m GBP Last avail. yr]]</f>
        <v>6.4888655290101002E-2</v>
      </c>
      <c r="S211" s="106">
        <v>0.03</v>
      </c>
      <c r="T211" s="103">
        <v>0.10094451</v>
      </c>
      <c r="U211" s="78">
        <f t="shared" si="3"/>
        <v>5.5222444041603633E-2</v>
      </c>
      <c r="V211" s="78">
        <f>Table1[[#This Row],[R4NZ estimate
(thousand tonnes CO2e)]]*1000</f>
        <v>55.22244404160363</v>
      </c>
    </row>
    <row r="212" spans="1:22" ht="40.700000000000003" customHeight="1">
      <c r="A212" s="86" t="s">
        <v>1544</v>
      </c>
      <c r="B212" s="86" t="s">
        <v>1545</v>
      </c>
      <c r="C212" s="86" t="s">
        <v>1546</v>
      </c>
      <c r="D212" s="86" t="s">
        <v>284</v>
      </c>
      <c r="E212" s="86" t="s">
        <v>284</v>
      </c>
      <c r="F212" s="86" t="s">
        <v>30</v>
      </c>
      <c r="G212" s="88" t="s">
        <v>1547</v>
      </c>
      <c r="H212" s="91"/>
      <c r="I212" s="89">
        <v>45351</v>
      </c>
      <c r="J212" s="90">
        <v>2.2033070000000001</v>
      </c>
      <c r="K212" s="90">
        <v>50</v>
      </c>
      <c r="L212" s="88" t="s">
        <v>1548</v>
      </c>
      <c r="M212" s="88" t="s">
        <v>1549</v>
      </c>
      <c r="N212" s="88" t="s">
        <v>1549</v>
      </c>
      <c r="O212" s="98">
        <v>5.5728975400000001E-4</v>
      </c>
      <c r="P212" s="99">
        <f>Table1[[#This Row],[Equation_1_GHG_Intensity]]*Table1[[#This Row],[Number of employees
Last avail. yr]]</f>
        <v>2.7864487699999999E-2</v>
      </c>
      <c r="Q212" s="100">
        <v>6.3602830000000004E-3</v>
      </c>
      <c r="R212" s="101">
        <f>Table1[[#This Row],[Equation_2_GHG_intensity]]*Table1[[#This Row],[Operating revenue (Turnover)
m GBP Last avail. yr]]</f>
        <v>1.4013656055881002E-2</v>
      </c>
      <c r="S212" s="104">
        <v>0.02</v>
      </c>
      <c r="T212" s="103">
        <v>4.4066140000000004E-2</v>
      </c>
      <c r="U212" s="78">
        <f t="shared" si="3"/>
        <v>2.8619446490708376E-2</v>
      </c>
      <c r="V212" s="78">
        <f>Table1[[#This Row],[R4NZ estimate
(thousand tonnes CO2e)]]*1000</f>
        <v>28.619446490708377</v>
      </c>
    </row>
    <row r="213" spans="1:22" ht="54" customHeight="1">
      <c r="A213" s="86" t="s">
        <v>1550</v>
      </c>
      <c r="B213" s="86" t="s">
        <v>1551</v>
      </c>
      <c r="C213" s="86" t="s">
        <v>1552</v>
      </c>
      <c r="D213" s="86" t="s">
        <v>829</v>
      </c>
      <c r="E213" s="86" t="s">
        <v>829</v>
      </c>
      <c r="F213" s="86" t="s">
        <v>21</v>
      </c>
      <c r="G213" s="88" t="s">
        <v>1553</v>
      </c>
      <c r="H213" s="91"/>
      <c r="I213" s="89">
        <v>45291</v>
      </c>
      <c r="J213" s="90">
        <v>2.5603829999999999</v>
      </c>
      <c r="K213" s="90">
        <v>11</v>
      </c>
      <c r="L213" s="88" t="s">
        <v>1554</v>
      </c>
      <c r="M213" s="88" t="s">
        <v>1555</v>
      </c>
      <c r="N213" s="88" t="s">
        <v>1555</v>
      </c>
      <c r="O213" s="98">
        <v>2.599737108E-3</v>
      </c>
      <c r="P213" s="99">
        <f>Table1[[#This Row],[Equation_1_GHG_Intensity]]*Table1[[#This Row],[Number of employees
Last avail. yr]]</f>
        <v>2.8597108188000001E-2</v>
      </c>
      <c r="Q213" s="100">
        <v>5.0386056999999998E-2</v>
      </c>
      <c r="R213" s="101">
        <f>Table1[[#This Row],[Equation_2_GHG_intensity]]*Table1[[#This Row],[Operating revenue (Turnover)
m GBP Last avail. yr]]</f>
        <v>0.12900760377983098</v>
      </c>
      <c r="S213" s="104">
        <v>0.05</v>
      </c>
      <c r="T213" s="103">
        <v>0.12801915</v>
      </c>
      <c r="U213" s="78">
        <f t="shared" si="3"/>
        <v>9.5112746035287715E-2</v>
      </c>
      <c r="V213" s="78">
        <f>Table1[[#This Row],[R4NZ estimate
(thousand tonnes CO2e)]]*1000</f>
        <v>95.112746035287714</v>
      </c>
    </row>
    <row r="214" spans="1:22" ht="40.700000000000003" customHeight="1">
      <c r="A214" s="86" t="s">
        <v>1556</v>
      </c>
      <c r="B214" s="86" t="s">
        <v>1557</v>
      </c>
      <c r="C214" s="86" t="s">
        <v>1558</v>
      </c>
      <c r="D214" s="86" t="s">
        <v>260</v>
      </c>
      <c r="E214" s="86" t="s">
        <v>260</v>
      </c>
      <c r="F214" s="86" t="s">
        <v>33</v>
      </c>
      <c r="G214" s="88" t="s">
        <v>1559</v>
      </c>
      <c r="H214" s="88" t="s">
        <v>1560</v>
      </c>
      <c r="I214" s="89">
        <v>45382</v>
      </c>
      <c r="J214" s="90">
        <v>2.5200740000000001</v>
      </c>
      <c r="K214" s="90">
        <v>4</v>
      </c>
      <c r="L214" s="88" t="s">
        <v>1561</v>
      </c>
      <c r="M214" s="88" t="s">
        <v>1562</v>
      </c>
      <c r="N214" s="91"/>
      <c r="O214" s="98">
        <v>1.0369230770000001E-3</v>
      </c>
      <c r="P214" s="99">
        <f>Table1[[#This Row],[Equation_1_GHG_Intensity]]*Table1[[#This Row],[Number of employees
Last avail. yr]]</f>
        <v>4.1476923080000002E-3</v>
      </c>
      <c r="Q214" s="100">
        <v>1.9284453E-2</v>
      </c>
      <c r="R214" s="101">
        <f>Table1[[#This Row],[Equation_2_GHG_intensity]]*Table1[[#This Row],[Operating revenue (Turnover)
m GBP Last avail. yr]]</f>
        <v>4.8598248609522006E-2</v>
      </c>
      <c r="S214" s="104">
        <v>0.03</v>
      </c>
      <c r="T214" s="103">
        <v>7.5602219999999998E-2</v>
      </c>
      <c r="U214" s="78">
        <f t="shared" si="3"/>
        <v>4.2739937585534835E-2</v>
      </c>
      <c r="V214" s="78">
        <f>Table1[[#This Row],[R4NZ estimate
(thousand tonnes CO2e)]]*1000</f>
        <v>42.739937585534832</v>
      </c>
    </row>
    <row r="215" spans="1:22" ht="94.7" customHeight="1">
      <c r="A215" s="86" t="s">
        <v>1563</v>
      </c>
      <c r="B215" s="86" t="s">
        <v>1564</v>
      </c>
      <c r="C215" s="86" t="s">
        <v>1565</v>
      </c>
      <c r="D215" s="86" t="s">
        <v>268</v>
      </c>
      <c r="E215" s="86" t="s">
        <v>268</v>
      </c>
      <c r="F215" s="86" t="s">
        <v>27</v>
      </c>
      <c r="G215" s="88" t="s">
        <v>1566</v>
      </c>
      <c r="H215" s="88" t="s">
        <v>1567</v>
      </c>
      <c r="I215" s="89">
        <v>45443</v>
      </c>
      <c r="J215" s="90">
        <v>2.4284289999999999</v>
      </c>
      <c r="K215" s="91">
        <v>0</v>
      </c>
      <c r="L215" s="88" t="s">
        <v>1568</v>
      </c>
      <c r="M215" s="88" t="s">
        <v>1569</v>
      </c>
      <c r="N215" s="88" t="s">
        <v>1569</v>
      </c>
      <c r="O215" s="98">
        <v>1.6788990829999999E-3</v>
      </c>
      <c r="P215" s="99">
        <f>Table1[[#This Row],[Equation_1_GHG_Intensity]]*Table1[[#This Row],[Number of employees
Last avail. yr]]</f>
        <v>0</v>
      </c>
      <c r="Q215" s="100">
        <v>1.7553619999999999E-2</v>
      </c>
      <c r="R215" s="101">
        <f>Table1[[#This Row],[Equation_2_GHG_intensity]]*Table1[[#This Row],[Operating revenue (Turnover)
m GBP Last avail. yr]]</f>
        <v>4.2627719862979994E-2</v>
      </c>
      <c r="S215" s="106">
        <v>0.01</v>
      </c>
      <c r="T215" s="103">
        <v>2.428429E-2</v>
      </c>
      <c r="U215" s="78">
        <f t="shared" si="3"/>
        <v>2.228169928437234E-2</v>
      </c>
      <c r="V215" s="78">
        <f>Table1[[#This Row],[R4NZ estimate
(thousand tonnes CO2e)]]*1000</f>
        <v>22.28169928437234</v>
      </c>
    </row>
    <row r="216" spans="1:22" ht="40.700000000000003" customHeight="1">
      <c r="A216" s="86" t="s">
        <v>1570</v>
      </c>
      <c r="B216" s="86" t="s">
        <v>1571</v>
      </c>
      <c r="C216" s="86" t="s">
        <v>1572</v>
      </c>
      <c r="D216" s="86" t="s">
        <v>1261</v>
      </c>
      <c r="E216" s="86" t="s">
        <v>1261</v>
      </c>
      <c r="F216" s="86" t="s">
        <v>33</v>
      </c>
      <c r="G216" s="88" t="s">
        <v>1573</v>
      </c>
      <c r="H216" s="91"/>
      <c r="I216" s="89">
        <v>45199</v>
      </c>
      <c r="J216" s="90">
        <v>2.4062139999999999</v>
      </c>
      <c r="K216" s="90">
        <v>50</v>
      </c>
      <c r="L216" s="88" t="s">
        <v>1574</v>
      </c>
      <c r="M216" s="88" t="s">
        <v>1575</v>
      </c>
      <c r="N216" s="88" t="s">
        <v>1575</v>
      </c>
      <c r="O216" s="98">
        <v>1.0369230770000001E-3</v>
      </c>
      <c r="P216" s="99">
        <f>Table1[[#This Row],[Equation_1_GHG_Intensity]]*Table1[[#This Row],[Number of employees
Last avail. yr]]</f>
        <v>5.184615385E-2</v>
      </c>
      <c r="Q216" s="100">
        <v>1.9284453E-2</v>
      </c>
      <c r="R216" s="101">
        <f>Table1[[#This Row],[Equation_2_GHG_intensity]]*Table1[[#This Row],[Operating revenue (Turnover)
m GBP Last avail. yr]]</f>
        <v>4.6402520790941995E-2</v>
      </c>
      <c r="S216" s="104">
        <v>0.06</v>
      </c>
      <c r="T216" s="103">
        <v>0.14437283999999997</v>
      </c>
      <c r="U216" s="78">
        <f t="shared" si="3"/>
        <v>8.0792964375433679E-2</v>
      </c>
      <c r="V216" s="78">
        <f>Table1[[#This Row],[R4NZ estimate
(thousand tonnes CO2e)]]*1000</f>
        <v>80.792964375433684</v>
      </c>
    </row>
    <row r="217" spans="1:22" ht="54" customHeight="1">
      <c r="A217" s="86" t="s">
        <v>1576</v>
      </c>
      <c r="B217" s="86" t="s">
        <v>1577</v>
      </c>
      <c r="C217" s="86" t="s">
        <v>1578</v>
      </c>
      <c r="D217" s="86" t="s">
        <v>1579</v>
      </c>
      <c r="E217" s="86" t="s">
        <v>1579</v>
      </c>
      <c r="F217" s="86" t="s">
        <v>21</v>
      </c>
      <c r="G217" s="88" t="s">
        <v>1580</v>
      </c>
      <c r="H217" s="91"/>
      <c r="I217" s="89">
        <v>45291</v>
      </c>
      <c r="J217" s="90">
        <v>2.3816730000000002</v>
      </c>
      <c r="K217" s="90">
        <v>5</v>
      </c>
      <c r="L217" s="88" t="s">
        <v>1581</v>
      </c>
      <c r="M217" s="88" t="s">
        <v>1582</v>
      </c>
      <c r="N217" s="88" t="s">
        <v>1582</v>
      </c>
      <c r="O217" s="98">
        <v>2.599737108E-3</v>
      </c>
      <c r="P217" s="99">
        <f>Table1[[#This Row],[Equation_1_GHG_Intensity]]*Table1[[#This Row],[Number of employees
Last avail. yr]]</f>
        <v>1.2998685539999999E-2</v>
      </c>
      <c r="Q217" s="100">
        <v>5.0386056999999998E-2</v>
      </c>
      <c r="R217" s="101">
        <f>Table1[[#This Row],[Equation_2_GHG_intensity]]*Table1[[#This Row],[Operating revenue (Turnover)
m GBP Last avail. yr]]</f>
        <v>0.120003111533361</v>
      </c>
      <c r="S217" s="104">
        <v>7.0000000000000007E-2</v>
      </c>
      <c r="T217" s="103">
        <v>0.16671711000000003</v>
      </c>
      <c r="U217" s="78">
        <f t="shared" si="3"/>
        <v>9.9806396055429236E-2</v>
      </c>
      <c r="V217" s="78">
        <f>Table1[[#This Row],[R4NZ estimate
(thousand tonnes CO2e)]]*1000</f>
        <v>99.806396055429232</v>
      </c>
    </row>
    <row r="218" spans="1:22" ht="67.349999999999994" customHeight="1">
      <c r="A218" s="86" t="s">
        <v>1583</v>
      </c>
      <c r="B218" s="86" t="s">
        <v>1584</v>
      </c>
      <c r="C218" s="86" t="s">
        <v>1585</v>
      </c>
      <c r="D218" s="86" t="s">
        <v>382</v>
      </c>
      <c r="E218" s="86" t="s">
        <v>382</v>
      </c>
      <c r="F218" s="86" t="s">
        <v>15</v>
      </c>
      <c r="G218" s="88" t="s">
        <v>1586</v>
      </c>
      <c r="H218" s="91"/>
      <c r="I218" s="89">
        <v>45291</v>
      </c>
      <c r="J218" s="90">
        <v>2.3761770000000002</v>
      </c>
      <c r="K218" s="90">
        <v>28</v>
      </c>
      <c r="L218" s="88" t="s">
        <v>1283</v>
      </c>
      <c r="M218" s="88" t="s">
        <v>1587</v>
      </c>
      <c r="N218" s="91"/>
      <c r="O218" s="98">
        <v>2.8833581800000001E-2</v>
      </c>
      <c r="P218" s="99">
        <f>Table1[[#This Row],[Equation_1_GHG_Intensity]]*Table1[[#This Row],[Number of employees
Last avail. yr]]</f>
        <v>0.80734029039999999</v>
      </c>
      <c r="Q218" s="100">
        <v>0.36693909499999999</v>
      </c>
      <c r="R218" s="101">
        <f>Table1[[#This Row],[Equation_2_GHG_intensity]]*Table1[[#This Row],[Operating revenue (Turnover)
m GBP Last avail. yr]]</f>
        <v>0.87191223793981509</v>
      </c>
      <c r="S218" s="104">
        <v>0.15</v>
      </c>
      <c r="T218" s="103">
        <v>0.35642655000000001</v>
      </c>
      <c r="U218" s="78">
        <f t="shared" si="3"/>
        <v>0.67788113308715858</v>
      </c>
      <c r="V218" s="78">
        <f>Table1[[#This Row],[R4NZ estimate
(thousand tonnes CO2e)]]*1000</f>
        <v>677.88113308715856</v>
      </c>
    </row>
    <row r="219" spans="1:22" ht="40.700000000000003" customHeight="1">
      <c r="A219" s="86" t="s">
        <v>1588</v>
      </c>
      <c r="B219" s="86" t="s">
        <v>1589</v>
      </c>
      <c r="C219" s="86" t="s">
        <v>1590</v>
      </c>
      <c r="D219" s="86" t="s">
        <v>143</v>
      </c>
      <c r="E219" s="86" t="s">
        <v>143</v>
      </c>
      <c r="F219" s="86" t="s">
        <v>15</v>
      </c>
      <c r="G219" s="88" t="s">
        <v>1591</v>
      </c>
      <c r="H219" s="91"/>
      <c r="I219" s="89">
        <v>45291</v>
      </c>
      <c r="J219" s="90">
        <v>2.3117209999999999</v>
      </c>
      <c r="K219" s="90">
        <v>51</v>
      </c>
      <c r="L219" s="88" t="s">
        <v>1516</v>
      </c>
      <c r="M219" s="88" t="s">
        <v>1592</v>
      </c>
      <c r="N219" s="88" t="s">
        <v>1592</v>
      </c>
      <c r="O219" s="98">
        <v>2.8833581800000001E-2</v>
      </c>
      <c r="P219" s="99">
        <f>Table1[[#This Row],[Equation_1_GHG_Intensity]]*Table1[[#This Row],[Number of employees
Last avail. yr]]</f>
        <v>1.4705126718000001</v>
      </c>
      <c r="Q219" s="100">
        <v>0.36693909499999999</v>
      </c>
      <c r="R219" s="101">
        <f>Table1[[#This Row],[Equation_2_GHG_intensity]]*Table1[[#This Row],[Operating revenue (Turnover)
m GBP Last avail. yr]]</f>
        <v>0.848260811632495</v>
      </c>
      <c r="S219" s="104">
        <v>0.1</v>
      </c>
      <c r="T219" s="103">
        <v>0.23117209999999999</v>
      </c>
      <c r="U219" s="78">
        <f t="shared" si="3"/>
        <v>0.84913187928302092</v>
      </c>
      <c r="V219" s="78">
        <f>Table1[[#This Row],[R4NZ estimate
(thousand tonnes CO2e)]]*1000</f>
        <v>849.13187928302091</v>
      </c>
    </row>
    <row r="220" spans="1:22" ht="121.35" customHeight="1">
      <c r="A220" s="86" t="s">
        <v>1593</v>
      </c>
      <c r="B220" s="86" t="s">
        <v>1594</v>
      </c>
      <c r="C220" s="86" t="s">
        <v>1595</v>
      </c>
      <c r="D220" s="86" t="s">
        <v>374</v>
      </c>
      <c r="E220" s="86" t="s">
        <v>374</v>
      </c>
      <c r="F220" s="86" t="s">
        <v>21</v>
      </c>
      <c r="G220" s="88" t="s">
        <v>1596</v>
      </c>
      <c r="H220" s="88" t="s">
        <v>1597</v>
      </c>
      <c r="I220" s="89">
        <v>45291</v>
      </c>
      <c r="J220" s="90">
        <v>2.251026</v>
      </c>
      <c r="K220" s="90">
        <v>12</v>
      </c>
      <c r="L220" s="88" t="s">
        <v>1598</v>
      </c>
      <c r="M220" s="88" t="s">
        <v>1599</v>
      </c>
      <c r="N220" s="88" t="s">
        <v>1599</v>
      </c>
      <c r="O220" s="98">
        <v>2.599737108E-3</v>
      </c>
      <c r="P220" s="99">
        <f>Table1[[#This Row],[Equation_1_GHG_Intensity]]*Table1[[#This Row],[Number of employees
Last avail. yr]]</f>
        <v>3.1196845296E-2</v>
      </c>
      <c r="Q220" s="100">
        <v>5.0386056999999998E-2</v>
      </c>
      <c r="R220" s="101">
        <f>Table1[[#This Row],[Equation_2_GHG_intensity]]*Table1[[#This Row],[Operating revenue (Turnover)
m GBP Last avail. yr]]</f>
        <v>0.11342032434448199</v>
      </c>
      <c r="S220" s="104">
        <v>7.0000000000000007E-2</v>
      </c>
      <c r="T220" s="103">
        <v>0.15757182</v>
      </c>
      <c r="U220" s="78">
        <f t="shared" si="3"/>
        <v>0.10062893355028052</v>
      </c>
      <c r="V220" s="78">
        <f>Table1[[#This Row],[R4NZ estimate
(thousand tonnes CO2e)]]*1000</f>
        <v>100.62893355028052</v>
      </c>
    </row>
    <row r="221" spans="1:22" ht="94.7" customHeight="1">
      <c r="A221" s="86" t="s">
        <v>1600</v>
      </c>
      <c r="B221" s="86" t="s">
        <v>1601</v>
      </c>
      <c r="C221" s="86" t="s">
        <v>1602</v>
      </c>
      <c r="D221" s="86" t="s">
        <v>1137</v>
      </c>
      <c r="E221" s="86" t="s">
        <v>1137</v>
      </c>
      <c r="F221" s="86" t="s">
        <v>15</v>
      </c>
      <c r="G221" s="88" t="s">
        <v>1603</v>
      </c>
      <c r="H221" s="88" t="s">
        <v>1604</v>
      </c>
      <c r="I221" s="89">
        <v>45199</v>
      </c>
      <c r="J221" s="90">
        <v>2.1907320000000001</v>
      </c>
      <c r="K221" s="90">
        <v>97</v>
      </c>
      <c r="L221" s="88" t="s">
        <v>1367</v>
      </c>
      <c r="M221" s="88" t="s">
        <v>1605</v>
      </c>
      <c r="N221" s="91"/>
      <c r="O221" s="98">
        <v>2.8833581800000001E-2</v>
      </c>
      <c r="P221" s="99">
        <f>Table1[[#This Row],[Equation_1_GHG_Intensity]]*Table1[[#This Row],[Number of employees
Last avail. yr]]</f>
        <v>2.7968574346000001</v>
      </c>
      <c r="Q221" s="100">
        <v>0.36693909499999999</v>
      </c>
      <c r="R221" s="101">
        <f>Table1[[#This Row],[Equation_2_GHG_intensity]]*Table1[[#This Row],[Operating revenue (Turnover)
m GBP Last avail. yr]]</f>
        <v>0.80386521746754003</v>
      </c>
      <c r="S221" s="104">
        <v>0.05</v>
      </c>
      <c r="T221" s="103">
        <v>0.10953660000000001</v>
      </c>
      <c r="U221" s="78">
        <f t="shared" si="3"/>
        <v>1.2355163309384911</v>
      </c>
      <c r="V221" s="78">
        <f>Table1[[#This Row],[R4NZ estimate
(thousand tonnes CO2e)]]*1000</f>
        <v>1235.5163309384911</v>
      </c>
    </row>
    <row r="222" spans="1:22" ht="40.700000000000003" customHeight="1">
      <c r="A222" s="86" t="s">
        <v>1606</v>
      </c>
      <c r="B222" s="86" t="s">
        <v>1607</v>
      </c>
      <c r="C222" s="86" t="s">
        <v>1608</v>
      </c>
      <c r="D222" s="86" t="s">
        <v>1609</v>
      </c>
      <c r="E222" s="86" t="s">
        <v>1609</v>
      </c>
      <c r="F222" s="86" t="s">
        <v>15</v>
      </c>
      <c r="G222" s="88" t="s">
        <v>1610</v>
      </c>
      <c r="H222" s="91"/>
      <c r="I222" s="89">
        <v>45291</v>
      </c>
      <c r="J222" s="90">
        <v>2.148596</v>
      </c>
      <c r="K222" s="90">
        <v>18</v>
      </c>
      <c r="L222" s="88" t="s">
        <v>1611</v>
      </c>
      <c r="M222" s="88" t="s">
        <v>1612</v>
      </c>
      <c r="N222" s="88" t="s">
        <v>1612</v>
      </c>
      <c r="O222" s="98">
        <v>2.8833581800000001E-2</v>
      </c>
      <c r="P222" s="99">
        <f>Table1[[#This Row],[Equation_1_GHG_Intensity]]*Table1[[#This Row],[Number of employees
Last avail. yr]]</f>
        <v>0.51900447240000003</v>
      </c>
      <c r="Q222" s="100">
        <v>0.36693909499999999</v>
      </c>
      <c r="R222" s="101">
        <f>Table1[[#This Row],[Equation_2_GHG_intensity]]*Table1[[#This Row],[Operating revenue (Turnover)
m GBP Last avail. yr]]</f>
        <v>0.78840387176061999</v>
      </c>
      <c r="S222" s="104">
        <v>7.0000000000000007E-2</v>
      </c>
      <c r="T222" s="103">
        <v>0.15040172000000002</v>
      </c>
      <c r="U222" s="78">
        <f t="shared" si="3"/>
        <v>0.48545075136548654</v>
      </c>
      <c r="V222" s="78">
        <f>Table1[[#This Row],[R4NZ estimate
(thousand tonnes CO2e)]]*1000</f>
        <v>485.45075136548655</v>
      </c>
    </row>
    <row r="223" spans="1:22" ht="40.700000000000003" customHeight="1">
      <c r="A223" s="86" t="s">
        <v>1613</v>
      </c>
      <c r="B223" s="86" t="s">
        <v>1614</v>
      </c>
      <c r="C223" s="86" t="s">
        <v>1615</v>
      </c>
      <c r="D223" s="86" t="s">
        <v>1002</v>
      </c>
      <c r="E223" s="86" t="s">
        <v>1002</v>
      </c>
      <c r="F223" s="86" t="s">
        <v>33</v>
      </c>
      <c r="G223" s="88" t="s">
        <v>1616</v>
      </c>
      <c r="H223" s="88" t="s">
        <v>1617</v>
      </c>
      <c r="I223" s="89">
        <v>45351</v>
      </c>
      <c r="J223" s="90">
        <v>1.9558880000000001</v>
      </c>
      <c r="K223" s="90">
        <v>3</v>
      </c>
      <c r="L223" s="88" t="s">
        <v>1548</v>
      </c>
      <c r="M223" s="88" t="s">
        <v>1549</v>
      </c>
      <c r="N223" s="88" t="s">
        <v>1549</v>
      </c>
      <c r="O223" s="98">
        <v>1.0369230770000001E-3</v>
      </c>
      <c r="P223" s="99">
        <f>Table1[[#This Row],[Equation_1_GHG_Intensity]]*Table1[[#This Row],[Number of employees
Last avail. yr]]</f>
        <v>3.1107692310000002E-3</v>
      </c>
      <c r="Q223" s="100">
        <v>1.9284453E-2</v>
      </c>
      <c r="R223" s="101">
        <f>Table1[[#This Row],[Equation_2_GHG_intensity]]*Table1[[#This Row],[Operating revenue (Turnover)
m GBP Last avail. yr]]</f>
        <v>3.7718230209264E-2</v>
      </c>
      <c r="S223" s="104">
        <v>0.05</v>
      </c>
      <c r="T223" s="103">
        <v>9.7794400000000004E-2</v>
      </c>
      <c r="U223" s="78">
        <f t="shared" si="3"/>
        <v>4.6161592013607915E-2</v>
      </c>
      <c r="V223" s="78">
        <f>Table1[[#This Row],[R4NZ estimate
(thousand tonnes CO2e)]]*1000</f>
        <v>46.161592013607915</v>
      </c>
    </row>
    <row r="224" spans="1:22" ht="40.700000000000003" customHeight="1">
      <c r="A224" s="86" t="s">
        <v>1618</v>
      </c>
      <c r="B224" s="86" t="s">
        <v>1619</v>
      </c>
      <c r="C224" s="86" t="s">
        <v>1620</v>
      </c>
      <c r="D224" s="86" t="s">
        <v>1621</v>
      </c>
      <c r="E224" s="86" t="s">
        <v>1621</v>
      </c>
      <c r="F224" s="86" t="s">
        <v>24</v>
      </c>
      <c r="G224" s="88" t="s">
        <v>1622</v>
      </c>
      <c r="H224" s="91"/>
      <c r="I224" s="89">
        <v>45138</v>
      </c>
      <c r="J224" s="90">
        <v>1.9553240000000001</v>
      </c>
      <c r="K224" s="90">
        <v>41</v>
      </c>
      <c r="L224" s="88" t="s">
        <v>934</v>
      </c>
      <c r="M224" s="88" t="s">
        <v>1623</v>
      </c>
      <c r="N224" s="91"/>
      <c r="O224" s="98">
        <v>5.3220241119999998E-2</v>
      </c>
      <c r="P224" s="99">
        <f>Table1[[#This Row],[Equation_1_GHG_Intensity]]*Table1[[#This Row],[Number of employees
Last avail. yr]]</f>
        <v>2.18202988592</v>
      </c>
      <c r="Q224" s="100">
        <v>0.778336519</v>
      </c>
      <c r="R224" s="101">
        <f>Table1[[#This Row],[Equation_2_GHG_intensity]]*Table1[[#This Row],[Operating revenue (Turnover)
m GBP Last avail. yr]]</f>
        <v>1.5219000756771561</v>
      </c>
      <c r="S224" s="104">
        <v>0.1</v>
      </c>
      <c r="T224" s="103">
        <v>0.19553240000000002</v>
      </c>
      <c r="U224" s="78">
        <f t="shared" si="3"/>
        <v>1.2985209664118531</v>
      </c>
      <c r="V224" s="78">
        <f>Table1[[#This Row],[R4NZ estimate
(thousand tonnes CO2e)]]*1000</f>
        <v>1298.5209664118531</v>
      </c>
    </row>
    <row r="225" spans="1:22" ht="40.700000000000003" customHeight="1">
      <c r="A225" s="86" t="s">
        <v>1624</v>
      </c>
      <c r="B225" s="86" t="s">
        <v>1625</v>
      </c>
      <c r="C225" s="86" t="s">
        <v>1626</v>
      </c>
      <c r="D225" s="86" t="s">
        <v>1330</v>
      </c>
      <c r="E225" s="86" t="s">
        <v>1330</v>
      </c>
      <c r="F225" s="86" t="s">
        <v>21</v>
      </c>
      <c r="G225" s="91"/>
      <c r="H225" s="91"/>
      <c r="I225" s="89">
        <v>45169</v>
      </c>
      <c r="J225" s="90">
        <v>1.915065</v>
      </c>
      <c r="K225" s="90">
        <v>9</v>
      </c>
      <c r="L225" s="88" t="s">
        <v>1627</v>
      </c>
      <c r="M225" s="88" t="s">
        <v>1628</v>
      </c>
      <c r="N225" s="88" t="s">
        <v>1628</v>
      </c>
      <c r="O225" s="98">
        <v>2.599737108E-3</v>
      </c>
      <c r="P225" s="99">
        <f>Table1[[#This Row],[Equation_1_GHG_Intensity]]*Table1[[#This Row],[Number of employees
Last avail. yr]]</f>
        <v>2.3397633971999999E-2</v>
      </c>
      <c r="Q225" s="100">
        <v>5.0386056999999998E-2</v>
      </c>
      <c r="R225" s="101">
        <f>Table1[[#This Row],[Equation_2_GHG_intensity]]*Table1[[#This Row],[Operating revenue (Turnover)
m GBP Last avail. yr]]</f>
        <v>9.6492574248704999E-2</v>
      </c>
      <c r="S225" s="104">
        <v>0.05</v>
      </c>
      <c r="T225" s="103">
        <v>9.5753250000000012E-2</v>
      </c>
      <c r="U225" s="78">
        <f t="shared" si="3"/>
        <v>7.1809271587494769E-2</v>
      </c>
      <c r="V225" s="78">
        <f>Table1[[#This Row],[R4NZ estimate
(thousand tonnes CO2e)]]*1000</f>
        <v>71.809271587494763</v>
      </c>
    </row>
    <row r="226" spans="1:22" ht="36" customHeight="1">
      <c r="A226" s="86" t="s">
        <v>1629</v>
      </c>
      <c r="B226" s="86" t="s">
        <v>1630</v>
      </c>
      <c r="C226" s="86" t="s">
        <v>1631</v>
      </c>
      <c r="D226" s="86" t="s">
        <v>1174</v>
      </c>
      <c r="E226" s="86" t="s">
        <v>1174</v>
      </c>
      <c r="F226" s="86" t="s">
        <v>24</v>
      </c>
      <c r="G226" s="88" t="s">
        <v>1632</v>
      </c>
      <c r="H226" s="88" t="s">
        <v>1633</v>
      </c>
      <c r="I226" s="89">
        <v>45291</v>
      </c>
      <c r="J226" s="90">
        <v>1.8129999999999999</v>
      </c>
      <c r="K226" s="91">
        <v>0</v>
      </c>
      <c r="L226" s="88" t="s">
        <v>1039</v>
      </c>
      <c r="M226" s="88" t="s">
        <v>1326</v>
      </c>
      <c r="N226" s="88" t="s">
        <v>1326</v>
      </c>
      <c r="O226" s="98">
        <v>5.3220241119999998E-2</v>
      </c>
      <c r="P226" s="99">
        <f>Table1[[#This Row],[Equation_1_GHG_Intensity]]*Table1[[#This Row],[Number of employees
Last avail. yr]]</f>
        <v>0</v>
      </c>
      <c r="Q226" s="100">
        <v>0.778336519</v>
      </c>
      <c r="R226" s="101">
        <f>Table1[[#This Row],[Equation_2_GHG_intensity]]*Table1[[#This Row],[Operating revenue (Turnover)
m GBP Last avail. yr]]</f>
        <v>1.4111241089469999</v>
      </c>
      <c r="S226" s="106">
        <v>0.1</v>
      </c>
      <c r="T226" s="103">
        <v>0.18130000000000002</v>
      </c>
      <c r="U226" s="78">
        <f t="shared" si="3"/>
        <v>0.53027722827935098</v>
      </c>
      <c r="V226" s="78">
        <f>Table1[[#This Row],[R4NZ estimate
(thousand tonnes CO2e)]]*1000</f>
        <v>530.27722827935099</v>
      </c>
    </row>
    <row r="227" spans="1:22" ht="214.7" customHeight="1">
      <c r="A227" s="86" t="s">
        <v>1634</v>
      </c>
      <c r="B227" s="86" t="s">
        <v>1635</v>
      </c>
      <c r="C227" s="86" t="s">
        <v>1636</v>
      </c>
      <c r="D227" s="86" t="s">
        <v>260</v>
      </c>
      <c r="E227" s="86" t="s">
        <v>260</v>
      </c>
      <c r="F227" s="86" t="s">
        <v>33</v>
      </c>
      <c r="G227" s="88" t="s">
        <v>1637</v>
      </c>
      <c r="H227" s="88" t="s">
        <v>1638</v>
      </c>
      <c r="I227" s="89">
        <v>45382</v>
      </c>
      <c r="J227" s="90">
        <v>1.716089</v>
      </c>
      <c r="K227" s="90">
        <v>11</v>
      </c>
      <c r="L227" s="88" t="s">
        <v>1401</v>
      </c>
      <c r="M227" s="88" t="s">
        <v>1639</v>
      </c>
      <c r="N227" s="88" t="s">
        <v>1639</v>
      </c>
      <c r="O227" s="98">
        <v>1.0369230770000001E-3</v>
      </c>
      <c r="P227" s="99">
        <f>Table1[[#This Row],[Equation_1_GHG_Intensity]]*Table1[[#This Row],[Number of employees
Last avail. yr]]</f>
        <v>1.1406153847E-2</v>
      </c>
      <c r="Q227" s="100">
        <v>1.9284453E-2</v>
      </c>
      <c r="R227" s="101">
        <f>Table1[[#This Row],[Equation_2_GHG_intensity]]*Table1[[#This Row],[Operating revenue (Turnover)
m GBP Last avail. yr]]</f>
        <v>3.3093837664316998E-2</v>
      </c>
      <c r="S227" s="104">
        <v>0.03</v>
      </c>
      <c r="T227" s="103">
        <v>5.1482669999999994E-2</v>
      </c>
      <c r="U227" s="78">
        <f t="shared" si="3"/>
        <v>3.1962226283268558E-2</v>
      </c>
      <c r="V227" s="78">
        <f>Table1[[#This Row],[R4NZ estimate
(thousand tonnes CO2e)]]*1000</f>
        <v>31.962226283268556</v>
      </c>
    </row>
    <row r="228" spans="1:22" ht="40.700000000000003" customHeight="1">
      <c r="A228" s="86" t="s">
        <v>1640</v>
      </c>
      <c r="B228" s="86" t="s">
        <v>1641</v>
      </c>
      <c r="C228" s="86" t="s">
        <v>1642</v>
      </c>
      <c r="D228" s="86" t="s">
        <v>1643</v>
      </c>
      <c r="E228" s="86" t="s">
        <v>1643</v>
      </c>
      <c r="F228" s="86" t="s">
        <v>21</v>
      </c>
      <c r="G228" s="88" t="s">
        <v>1644</v>
      </c>
      <c r="H228" s="91"/>
      <c r="I228" s="89">
        <v>45230</v>
      </c>
      <c r="J228" s="90">
        <v>2.2622260000000001</v>
      </c>
      <c r="K228" s="90">
        <v>9</v>
      </c>
      <c r="L228" s="88" t="s">
        <v>1645</v>
      </c>
      <c r="M228" s="88" t="s">
        <v>1646</v>
      </c>
      <c r="N228" s="88" t="s">
        <v>1646</v>
      </c>
      <c r="O228" s="98">
        <v>2.599737108E-3</v>
      </c>
      <c r="P228" s="99">
        <f>Table1[[#This Row],[Equation_1_GHG_Intensity]]*Table1[[#This Row],[Number of employees
Last avail. yr]]</f>
        <v>2.3397633971999999E-2</v>
      </c>
      <c r="Q228" s="100">
        <v>5.0386056999999998E-2</v>
      </c>
      <c r="R228" s="101">
        <f>Table1[[#This Row],[Equation_2_GHG_intensity]]*Table1[[#This Row],[Operating revenue (Turnover)
m GBP Last avail. yr]]</f>
        <v>0.113984648182882</v>
      </c>
      <c r="S228" s="104">
        <v>0.05</v>
      </c>
      <c r="T228" s="103">
        <v>0.11311130000000001</v>
      </c>
      <c r="U228" s="78">
        <f t="shared" si="3"/>
        <v>8.3414362857575711E-2</v>
      </c>
      <c r="V228" s="78">
        <f>Table1[[#This Row],[R4NZ estimate
(thousand tonnes CO2e)]]*1000</f>
        <v>83.414362857575711</v>
      </c>
    </row>
    <row r="229" spans="1:22" ht="40.700000000000003" customHeight="1">
      <c r="A229" s="86" t="s">
        <v>1647</v>
      </c>
      <c r="B229" s="86" t="s">
        <v>1648</v>
      </c>
      <c r="C229" s="86" t="s">
        <v>1649</v>
      </c>
      <c r="D229" s="86" t="s">
        <v>1650</v>
      </c>
      <c r="E229" s="86" t="s">
        <v>1651</v>
      </c>
      <c r="F229" s="86" t="s">
        <v>21</v>
      </c>
      <c r="G229" s="88" t="s">
        <v>1652</v>
      </c>
      <c r="H229" s="91"/>
      <c r="I229" s="89">
        <v>45291</v>
      </c>
      <c r="J229" s="90">
        <v>1.5793600000000001</v>
      </c>
      <c r="K229" s="90">
        <v>9</v>
      </c>
      <c r="L229" s="88" t="s">
        <v>729</v>
      </c>
      <c r="M229" s="88" t="s">
        <v>1653</v>
      </c>
      <c r="N229" s="88" t="s">
        <v>1653</v>
      </c>
      <c r="O229" s="98">
        <v>2.599737108E-3</v>
      </c>
      <c r="P229" s="99">
        <f>Table1[[#This Row],[Equation_1_GHG_Intensity]]*Table1[[#This Row],[Number of employees
Last avail. yr]]</f>
        <v>2.3397633971999999E-2</v>
      </c>
      <c r="Q229" s="100">
        <v>5.0386056999999998E-2</v>
      </c>
      <c r="R229" s="101">
        <f>Table1[[#This Row],[Equation_2_GHG_intensity]]*Table1[[#This Row],[Operating revenue (Turnover)
m GBP Last avail. yr]]</f>
        <v>7.9577722983520005E-2</v>
      </c>
      <c r="S229" s="104">
        <v>7.0000000000000007E-2</v>
      </c>
      <c r="T229" s="103">
        <v>0.11055520000000002</v>
      </c>
      <c r="U229" s="78">
        <f t="shared" si="3"/>
        <v>7.1105675466188178E-2</v>
      </c>
      <c r="V229" s="78">
        <f>Table1[[#This Row],[R4NZ estimate
(thousand tonnes CO2e)]]*1000</f>
        <v>71.105675466188174</v>
      </c>
    </row>
    <row r="230" spans="1:22" ht="40.700000000000003" customHeight="1">
      <c r="A230" s="86" t="s">
        <v>1654</v>
      </c>
      <c r="B230" s="86" t="s">
        <v>1655</v>
      </c>
      <c r="C230" s="86" t="s">
        <v>1656</v>
      </c>
      <c r="D230" s="86" t="s">
        <v>183</v>
      </c>
      <c r="E230" s="86" t="s">
        <v>183</v>
      </c>
      <c r="F230" s="86" t="s">
        <v>18</v>
      </c>
      <c r="G230" s="88" t="s">
        <v>1657</v>
      </c>
      <c r="H230" s="91"/>
      <c r="I230" s="89">
        <v>45473</v>
      </c>
      <c r="J230" s="90">
        <v>1.45882</v>
      </c>
      <c r="K230" s="90">
        <v>5</v>
      </c>
      <c r="L230" s="88" t="s">
        <v>271</v>
      </c>
      <c r="M230" s="88" t="s">
        <v>1263</v>
      </c>
      <c r="N230" s="88" t="s">
        <v>1263</v>
      </c>
      <c r="O230" s="98">
        <v>5.3414726840000006E-3</v>
      </c>
      <c r="P230" s="99">
        <f>Table1[[#This Row],[Equation_1_GHG_Intensity]]*Table1[[#This Row],[Number of employees
Last avail. yr]]</f>
        <v>2.6707363420000005E-2</v>
      </c>
      <c r="Q230" s="100">
        <v>7.8125890000000003E-2</v>
      </c>
      <c r="R230" s="101">
        <f>Table1[[#This Row],[Equation_2_GHG_intensity]]*Table1[[#This Row],[Operating revenue (Turnover)
m GBP Last avail. yr]]</f>
        <v>0.11397161084980001</v>
      </c>
      <c r="S230" s="104">
        <v>7.0000000000000007E-2</v>
      </c>
      <c r="T230" s="103">
        <v>0.10211740000000001</v>
      </c>
      <c r="U230" s="78">
        <f t="shared" si="3"/>
        <v>8.0851192631843413E-2</v>
      </c>
      <c r="V230" s="78">
        <f>Table1[[#This Row],[R4NZ estimate
(thousand tonnes CO2e)]]*1000</f>
        <v>80.851192631843418</v>
      </c>
    </row>
    <row r="231" spans="1:22" ht="54" customHeight="1">
      <c r="A231" s="86" t="s">
        <v>1658</v>
      </c>
      <c r="B231" s="86" t="s">
        <v>1659</v>
      </c>
      <c r="C231" s="86" t="s">
        <v>1660</v>
      </c>
      <c r="D231" s="86" t="s">
        <v>462</v>
      </c>
      <c r="E231" s="86" t="s">
        <v>462</v>
      </c>
      <c r="F231" s="86" t="s">
        <v>18</v>
      </c>
      <c r="G231" s="91"/>
      <c r="H231" s="91"/>
      <c r="I231" s="89">
        <v>45382</v>
      </c>
      <c r="J231" s="90">
        <v>1.3857299999999999</v>
      </c>
      <c r="K231" s="90">
        <v>7</v>
      </c>
      <c r="L231" s="88" t="s">
        <v>911</v>
      </c>
      <c r="M231" s="88" t="s">
        <v>912</v>
      </c>
      <c r="N231" s="88" t="s">
        <v>912</v>
      </c>
      <c r="O231" s="98">
        <v>5.3414726840000006E-3</v>
      </c>
      <c r="P231" s="99">
        <f>Table1[[#This Row],[Equation_1_GHG_Intensity]]*Table1[[#This Row],[Number of employees
Last avail. yr]]</f>
        <v>3.7390308788000003E-2</v>
      </c>
      <c r="Q231" s="100">
        <v>7.8125890000000003E-2</v>
      </c>
      <c r="R231" s="101">
        <f>Table1[[#This Row],[Equation_2_GHG_intensity]]*Table1[[#This Row],[Operating revenue (Turnover)
m GBP Last avail. yr]]</f>
        <v>0.10826138954969999</v>
      </c>
      <c r="S231" s="104">
        <v>7.0000000000000007E-2</v>
      </c>
      <c r="T231" s="103">
        <v>9.7001100000000007E-2</v>
      </c>
      <c r="U231" s="78">
        <f t="shared" si="3"/>
        <v>8.0803381846454109E-2</v>
      </c>
      <c r="V231" s="78">
        <f>Table1[[#This Row],[R4NZ estimate
(thousand tonnes CO2e)]]*1000</f>
        <v>80.803381846454116</v>
      </c>
    </row>
    <row r="232" spans="1:22" ht="40.700000000000003" customHeight="1">
      <c r="A232" s="86" t="s">
        <v>1661</v>
      </c>
      <c r="B232" s="86" t="s">
        <v>1662</v>
      </c>
      <c r="C232" s="86" t="s">
        <v>1663</v>
      </c>
      <c r="D232" s="86" t="s">
        <v>260</v>
      </c>
      <c r="E232" s="86" t="s">
        <v>260</v>
      </c>
      <c r="F232" s="86" t="s">
        <v>33</v>
      </c>
      <c r="G232" s="88" t="s">
        <v>1664</v>
      </c>
      <c r="H232" s="88" t="s">
        <v>1665</v>
      </c>
      <c r="I232" s="89">
        <v>45291</v>
      </c>
      <c r="J232" s="90">
        <v>1.3451679999999999</v>
      </c>
      <c r="K232" s="90">
        <v>11</v>
      </c>
      <c r="L232" s="88" t="s">
        <v>1480</v>
      </c>
      <c r="M232" s="88" t="s">
        <v>1481</v>
      </c>
      <c r="N232" s="88" t="s">
        <v>1481</v>
      </c>
      <c r="O232" s="98">
        <v>1.0369230770000001E-3</v>
      </c>
      <c r="P232" s="99">
        <f>Table1[[#This Row],[Equation_1_GHG_Intensity]]*Table1[[#This Row],[Number of employees
Last avail. yr]]</f>
        <v>1.1406153847E-2</v>
      </c>
      <c r="Q232" s="100">
        <v>1.9284453E-2</v>
      </c>
      <c r="R232" s="101">
        <f>Table1[[#This Row],[Equation_2_GHG_intensity]]*Table1[[#This Row],[Operating revenue (Turnover)
m GBP Last avail. yr]]</f>
        <v>2.5940829073103997E-2</v>
      </c>
      <c r="S232" s="104">
        <v>0.03</v>
      </c>
      <c r="T232" s="103">
        <v>4.0355039999999995E-2</v>
      </c>
      <c r="U232" s="78">
        <f t="shared" si="3"/>
        <v>2.587477363239463E-2</v>
      </c>
      <c r="V232" s="78">
        <f>Table1[[#This Row],[R4NZ estimate
(thousand tonnes CO2e)]]*1000</f>
        <v>25.874773632394628</v>
      </c>
    </row>
    <row r="233" spans="1:22" ht="94.7" customHeight="1">
      <c r="A233" s="86" t="s">
        <v>1666</v>
      </c>
      <c r="B233" s="86" t="s">
        <v>1667</v>
      </c>
      <c r="C233" s="86" t="s">
        <v>1668</v>
      </c>
      <c r="D233" s="86" t="s">
        <v>199</v>
      </c>
      <c r="E233" s="86" t="s">
        <v>1669</v>
      </c>
      <c r="F233" s="86" t="s">
        <v>33</v>
      </c>
      <c r="G233" s="88" t="s">
        <v>1670</v>
      </c>
      <c r="H233" s="88" t="s">
        <v>1671</v>
      </c>
      <c r="I233" s="89">
        <v>45291</v>
      </c>
      <c r="J233" s="90">
        <v>1.3005660000000001</v>
      </c>
      <c r="K233" s="90">
        <v>17</v>
      </c>
      <c r="L233" s="88" t="s">
        <v>271</v>
      </c>
      <c r="M233" s="88" t="s">
        <v>1105</v>
      </c>
      <c r="N233" s="88" t="s">
        <v>1105</v>
      </c>
      <c r="O233" s="98">
        <v>1.0369230770000001E-3</v>
      </c>
      <c r="P233" s="99">
        <f>Table1[[#This Row],[Equation_1_GHG_Intensity]]*Table1[[#This Row],[Number of employees
Last avail. yr]]</f>
        <v>1.7627692309E-2</v>
      </c>
      <c r="Q233" s="100">
        <v>1.9284453E-2</v>
      </c>
      <c r="R233" s="101">
        <f>Table1[[#This Row],[Equation_2_GHG_intensity]]*Table1[[#This Row],[Operating revenue (Turnover)
m GBP Last avail. yr]]</f>
        <v>2.5080703900398002E-2</v>
      </c>
      <c r="S233" s="104">
        <v>0.01</v>
      </c>
      <c r="T233" s="103">
        <v>1.3005660000000002E-2</v>
      </c>
      <c r="U233" s="78">
        <f t="shared" si="3"/>
        <v>1.8552780717729537E-2</v>
      </c>
      <c r="V233" s="78">
        <f>Table1[[#This Row],[R4NZ estimate
(thousand tonnes CO2e)]]*1000</f>
        <v>18.552780717729537</v>
      </c>
    </row>
    <row r="234" spans="1:22" ht="36" customHeight="1">
      <c r="A234" s="86" t="s">
        <v>1672</v>
      </c>
      <c r="B234" s="86" t="s">
        <v>1673</v>
      </c>
      <c r="C234" s="86" t="s">
        <v>1674</v>
      </c>
      <c r="D234" s="86" t="s">
        <v>206</v>
      </c>
      <c r="E234" s="86" t="s">
        <v>206</v>
      </c>
      <c r="F234" s="86" t="s">
        <v>15</v>
      </c>
      <c r="G234" s="91"/>
      <c r="H234" s="91"/>
      <c r="I234" s="89">
        <v>45291</v>
      </c>
      <c r="J234" s="90">
        <v>1.250062</v>
      </c>
      <c r="K234" s="90">
        <v>10</v>
      </c>
      <c r="L234" s="88" t="s">
        <v>1675</v>
      </c>
      <c r="M234" s="88" t="s">
        <v>1676</v>
      </c>
      <c r="N234" s="88" t="s">
        <v>1676</v>
      </c>
      <c r="O234" s="98">
        <v>2.8833581800000001E-2</v>
      </c>
      <c r="P234" s="99">
        <f>Table1[[#This Row],[Equation_1_GHG_Intensity]]*Table1[[#This Row],[Number of employees
Last avail. yr]]</f>
        <v>0.28833581800000002</v>
      </c>
      <c r="Q234" s="100">
        <v>0.36693909499999999</v>
      </c>
      <c r="R234" s="101">
        <f>Table1[[#This Row],[Equation_2_GHG_intensity]]*Table1[[#This Row],[Operating revenue (Turnover)
m GBP Last avail. yr]]</f>
        <v>0.45869661897388997</v>
      </c>
      <c r="S234" s="104">
        <v>0.09</v>
      </c>
      <c r="T234" s="103">
        <v>0.11250557999999999</v>
      </c>
      <c r="U234" s="78">
        <f t="shared" si="3"/>
        <v>0.28622615965230536</v>
      </c>
      <c r="V234" s="78">
        <f>Table1[[#This Row],[R4NZ estimate
(thousand tonnes CO2e)]]*1000</f>
        <v>286.22615965230534</v>
      </c>
    </row>
    <row r="235" spans="1:22" ht="40.700000000000003" customHeight="1">
      <c r="A235" s="86" t="s">
        <v>1677</v>
      </c>
      <c r="B235" s="86" t="s">
        <v>1678</v>
      </c>
      <c r="C235" s="86" t="s">
        <v>1679</v>
      </c>
      <c r="D235" s="86" t="s">
        <v>462</v>
      </c>
      <c r="E235" s="86" t="s">
        <v>462</v>
      </c>
      <c r="F235" s="86" t="s">
        <v>18</v>
      </c>
      <c r="G235" s="91"/>
      <c r="H235" s="91"/>
      <c r="I235" s="89">
        <v>45382</v>
      </c>
      <c r="J235" s="90">
        <v>1.210418</v>
      </c>
      <c r="K235" s="90">
        <v>15</v>
      </c>
      <c r="L235" s="88" t="s">
        <v>1680</v>
      </c>
      <c r="M235" s="88" t="s">
        <v>1681</v>
      </c>
      <c r="N235" s="88" t="s">
        <v>1681</v>
      </c>
      <c r="O235" s="98">
        <v>5.3414726840000006E-3</v>
      </c>
      <c r="P235" s="99">
        <f>Table1[[#This Row],[Equation_1_GHG_Intensity]]*Table1[[#This Row],[Number of employees
Last avail. yr]]</f>
        <v>8.0122090260000015E-2</v>
      </c>
      <c r="Q235" s="100">
        <v>7.8125890000000003E-2</v>
      </c>
      <c r="R235" s="101">
        <f>Table1[[#This Row],[Equation_2_GHG_intensity]]*Table1[[#This Row],[Operating revenue (Turnover)
m GBP Last avail. yr]]</f>
        <v>9.4564983522020002E-2</v>
      </c>
      <c r="S235" s="104">
        <v>7.0000000000000007E-2</v>
      </c>
      <c r="T235" s="103">
        <v>8.4729260000000015E-2</v>
      </c>
      <c r="U235" s="78">
        <f t="shared" si="3"/>
        <v>8.6385639149412677E-2</v>
      </c>
      <c r="V235" s="78">
        <f>Table1[[#This Row],[R4NZ estimate
(thousand tonnes CO2e)]]*1000</f>
        <v>86.385639149412683</v>
      </c>
    </row>
    <row r="236" spans="1:22" ht="40.700000000000003" customHeight="1">
      <c r="A236" s="86" t="s">
        <v>1682</v>
      </c>
      <c r="B236" s="86" t="s">
        <v>1683</v>
      </c>
      <c r="C236" s="86" t="s">
        <v>1684</v>
      </c>
      <c r="D236" s="86" t="s">
        <v>284</v>
      </c>
      <c r="E236" s="86" t="s">
        <v>1087</v>
      </c>
      <c r="F236" s="86" t="s">
        <v>30</v>
      </c>
      <c r="G236" s="88" t="s">
        <v>1685</v>
      </c>
      <c r="H236" s="88" t="s">
        <v>1686</v>
      </c>
      <c r="I236" s="89">
        <v>45443</v>
      </c>
      <c r="J236" s="90">
        <v>1.1850000000000001</v>
      </c>
      <c r="K236" s="90">
        <v>2</v>
      </c>
      <c r="L236" s="88" t="s">
        <v>551</v>
      </c>
      <c r="M236" s="88" t="s">
        <v>552</v>
      </c>
      <c r="N236" s="91"/>
      <c r="O236" s="98">
        <v>5.5728975400000001E-4</v>
      </c>
      <c r="P236" s="99">
        <f>Table1[[#This Row],[Equation_1_GHG_Intensity]]*Table1[[#This Row],[Number of employees
Last avail. yr]]</f>
        <v>1.114579508E-3</v>
      </c>
      <c r="Q236" s="100">
        <v>6.3602830000000004E-3</v>
      </c>
      <c r="R236" s="101">
        <f>Table1[[#This Row],[Equation_2_GHG_intensity]]*Table1[[#This Row],[Operating revenue (Turnover)
m GBP Last avail. yr]]</f>
        <v>7.5369353550000006E-3</v>
      </c>
      <c r="S236" s="104">
        <v>0.02</v>
      </c>
      <c r="T236" s="103">
        <v>2.3700000000000002E-2</v>
      </c>
      <c r="U236" s="78">
        <f t="shared" si="3"/>
        <v>1.0773054449379002E-2</v>
      </c>
      <c r="V236" s="78">
        <f>Table1[[#This Row],[R4NZ estimate
(thousand tonnes CO2e)]]*1000</f>
        <v>10.773054449379002</v>
      </c>
    </row>
    <row r="237" spans="1:22" ht="67.349999999999994" customHeight="1">
      <c r="A237" s="86" t="s">
        <v>1687</v>
      </c>
      <c r="B237" s="86" t="s">
        <v>1688</v>
      </c>
      <c r="C237" s="86" t="s">
        <v>1689</v>
      </c>
      <c r="D237" s="86" t="s">
        <v>298</v>
      </c>
      <c r="E237" s="86" t="s">
        <v>298</v>
      </c>
      <c r="F237" s="86" t="s">
        <v>30</v>
      </c>
      <c r="G237" s="88" t="s">
        <v>1690</v>
      </c>
      <c r="H237" s="91"/>
      <c r="I237" s="89">
        <v>45138</v>
      </c>
      <c r="J237" s="90">
        <v>1.114239</v>
      </c>
      <c r="K237" s="90">
        <v>9</v>
      </c>
      <c r="L237" s="88" t="s">
        <v>934</v>
      </c>
      <c r="M237" s="88" t="s">
        <v>935</v>
      </c>
      <c r="N237" s="88" t="s">
        <v>935</v>
      </c>
      <c r="O237" s="98">
        <v>5.5728975400000001E-4</v>
      </c>
      <c r="P237" s="99">
        <f>Table1[[#This Row],[Equation_1_GHG_Intensity]]*Table1[[#This Row],[Number of employees
Last avail. yr]]</f>
        <v>5.0156077860000004E-3</v>
      </c>
      <c r="Q237" s="100">
        <v>6.3602830000000004E-3</v>
      </c>
      <c r="R237" s="101">
        <f>Table1[[#This Row],[Equation_2_GHG_intensity]]*Table1[[#This Row],[Operating revenue (Turnover)
m GBP Last avail. yr]]</f>
        <v>7.0868753696370001E-3</v>
      </c>
      <c r="S237" s="104">
        <v>0.01</v>
      </c>
      <c r="T237" s="103">
        <v>1.114239E-2</v>
      </c>
      <c r="U237" s="78">
        <f t="shared" si="3"/>
        <v>7.7405427608271214E-3</v>
      </c>
      <c r="V237" s="78">
        <f>Table1[[#This Row],[R4NZ estimate
(thousand tonnes CO2e)]]*1000</f>
        <v>7.7405427608271218</v>
      </c>
    </row>
    <row r="238" spans="1:22" ht="108" customHeight="1">
      <c r="A238" s="86" t="s">
        <v>1691</v>
      </c>
      <c r="B238" s="86" t="s">
        <v>1692</v>
      </c>
      <c r="C238" s="86" t="s">
        <v>1693</v>
      </c>
      <c r="D238" s="86" t="s">
        <v>268</v>
      </c>
      <c r="E238" s="86" t="s">
        <v>767</v>
      </c>
      <c r="F238" s="86" t="s">
        <v>27</v>
      </c>
      <c r="G238" s="88" t="s">
        <v>1694</v>
      </c>
      <c r="H238" s="88" t="s">
        <v>1695</v>
      </c>
      <c r="I238" s="89">
        <v>45382</v>
      </c>
      <c r="J238" s="90">
        <v>1.0041549999999999</v>
      </c>
      <c r="K238" s="91">
        <v>0</v>
      </c>
      <c r="L238" s="88" t="s">
        <v>1696</v>
      </c>
      <c r="M238" s="88" t="s">
        <v>1697</v>
      </c>
      <c r="N238" s="88" t="s">
        <v>1697</v>
      </c>
      <c r="O238" s="98">
        <v>1.6788990829999999E-3</v>
      </c>
      <c r="P238" s="99">
        <f>Table1[[#This Row],[Equation_1_GHG_Intensity]]*Table1[[#This Row],[Number of employees
Last avail. yr]]</f>
        <v>0</v>
      </c>
      <c r="Q238" s="100">
        <v>1.7553619999999999E-2</v>
      </c>
      <c r="R238" s="101">
        <f>Table1[[#This Row],[Equation_2_GHG_intensity]]*Table1[[#This Row],[Operating revenue (Turnover)
m GBP Last avail. yr]]</f>
        <v>1.7626555291099997E-2</v>
      </c>
      <c r="S238" s="102">
        <v>0.04</v>
      </c>
      <c r="T238" s="103">
        <v>4.0166199999999999E-2</v>
      </c>
      <c r="U238" s="78">
        <f t="shared" si="3"/>
        <v>1.9244987511936301E-2</v>
      </c>
      <c r="V238" s="78">
        <f>Table1[[#This Row],[R4NZ estimate
(thousand tonnes CO2e)]]*1000</f>
        <v>19.244987511936301</v>
      </c>
    </row>
    <row r="239" spans="1:22" ht="214.7" customHeight="1">
      <c r="A239" s="86" t="s">
        <v>1698</v>
      </c>
      <c r="B239" s="86" t="s">
        <v>1699</v>
      </c>
      <c r="C239" s="86" t="s">
        <v>1700</v>
      </c>
      <c r="D239" s="86" t="s">
        <v>577</v>
      </c>
      <c r="E239" s="86" t="s">
        <v>577</v>
      </c>
      <c r="F239" s="86" t="s">
        <v>30</v>
      </c>
      <c r="G239" s="88" t="s">
        <v>1701</v>
      </c>
      <c r="H239" s="88" t="s">
        <v>1702</v>
      </c>
      <c r="I239" s="89">
        <v>45199</v>
      </c>
      <c r="J239" s="90">
        <v>0.98034299999999996</v>
      </c>
      <c r="K239" s="90">
        <v>13</v>
      </c>
      <c r="L239" s="88" t="s">
        <v>934</v>
      </c>
      <c r="M239" s="88" t="s">
        <v>935</v>
      </c>
      <c r="N239" s="88" t="s">
        <v>935</v>
      </c>
      <c r="O239" s="98">
        <v>5.5728975400000001E-4</v>
      </c>
      <c r="P239" s="99">
        <f>Table1[[#This Row],[Equation_1_GHG_Intensity]]*Table1[[#This Row],[Number of employees
Last avail. yr]]</f>
        <v>7.244766802E-3</v>
      </c>
      <c r="Q239" s="100">
        <v>6.3602830000000004E-3</v>
      </c>
      <c r="R239" s="101">
        <f>Table1[[#This Row],[Equation_2_GHG_intensity]]*Table1[[#This Row],[Operating revenue (Turnover)
m GBP Last avail. yr]]</f>
        <v>6.2352589170690002E-3</v>
      </c>
      <c r="S239" s="104">
        <v>0.02</v>
      </c>
      <c r="T239" s="103">
        <v>1.960686E-2</v>
      </c>
      <c r="U239" s="78">
        <f t="shared" si="3"/>
        <v>1.1017932944449978E-2</v>
      </c>
      <c r="V239" s="78">
        <f>Table1[[#This Row],[R4NZ estimate
(thousand tonnes CO2e)]]*1000</f>
        <v>11.017932944449978</v>
      </c>
    </row>
    <row r="240" spans="1:22" ht="36" customHeight="1">
      <c r="A240" s="86" t="s">
        <v>1703</v>
      </c>
      <c r="B240" s="86" t="s">
        <v>1704</v>
      </c>
      <c r="C240" s="86" t="s">
        <v>1705</v>
      </c>
      <c r="D240" s="86" t="s">
        <v>1330</v>
      </c>
      <c r="E240" s="86" t="s">
        <v>1330</v>
      </c>
      <c r="F240" s="86" t="s">
        <v>21</v>
      </c>
      <c r="G240" s="91"/>
      <c r="H240" s="91"/>
      <c r="I240" s="89">
        <v>45199</v>
      </c>
      <c r="J240" s="90">
        <v>0.89491299999999996</v>
      </c>
      <c r="K240" s="90">
        <v>4</v>
      </c>
      <c r="L240" s="88" t="s">
        <v>1706</v>
      </c>
      <c r="M240" s="88" t="s">
        <v>1707</v>
      </c>
      <c r="N240" s="88" t="s">
        <v>1707</v>
      </c>
      <c r="O240" s="98">
        <v>2.599737108E-3</v>
      </c>
      <c r="P240" s="99">
        <f>Table1[[#This Row],[Equation_1_GHG_Intensity]]*Table1[[#This Row],[Number of employees
Last avail. yr]]</f>
        <v>1.0398948432E-2</v>
      </c>
      <c r="Q240" s="100">
        <v>5.0386056999999998E-2</v>
      </c>
      <c r="R240" s="101">
        <f>Table1[[#This Row],[Equation_2_GHG_intensity]]*Table1[[#This Row],[Operating revenue (Turnover)
m GBP Last avail. yr]]</f>
        <v>4.5091137428040995E-2</v>
      </c>
      <c r="S240" s="104">
        <v>0.05</v>
      </c>
      <c r="T240" s="103">
        <v>4.4745649999999998E-2</v>
      </c>
      <c r="U240" s="78">
        <f t="shared" si="3"/>
        <v>3.3378500041393658E-2</v>
      </c>
      <c r="V240" s="78">
        <f>Table1[[#This Row],[R4NZ estimate
(thousand tonnes CO2e)]]*1000</f>
        <v>33.378500041393657</v>
      </c>
    </row>
    <row r="241" spans="1:22" ht="54" customHeight="1">
      <c r="A241" s="86" t="s">
        <v>1708</v>
      </c>
      <c r="B241" s="86" t="s">
        <v>1709</v>
      </c>
      <c r="C241" s="86" t="s">
        <v>1710</v>
      </c>
      <c r="D241" s="86" t="s">
        <v>268</v>
      </c>
      <c r="E241" s="86" t="s">
        <v>268</v>
      </c>
      <c r="F241" s="86" t="s">
        <v>27</v>
      </c>
      <c r="G241" s="88" t="s">
        <v>1711</v>
      </c>
      <c r="H241" s="91"/>
      <c r="I241" s="89">
        <v>45382</v>
      </c>
      <c r="J241" s="90">
        <v>0.85010200000000002</v>
      </c>
      <c r="K241" s="91">
        <v>0</v>
      </c>
      <c r="L241" s="88" t="s">
        <v>911</v>
      </c>
      <c r="M241" s="88" t="s">
        <v>912</v>
      </c>
      <c r="N241" s="88" t="s">
        <v>912</v>
      </c>
      <c r="O241" s="98">
        <v>1.6788990829999999E-3</v>
      </c>
      <c r="P241" s="99">
        <f>Table1[[#This Row],[Equation_1_GHG_Intensity]]*Table1[[#This Row],[Number of employees
Last avail. yr]]</f>
        <v>0</v>
      </c>
      <c r="Q241" s="100">
        <v>1.7553619999999999E-2</v>
      </c>
      <c r="R241" s="101">
        <f>Table1[[#This Row],[Equation_2_GHG_intensity]]*Table1[[#This Row],[Operating revenue (Turnover)
m GBP Last avail. yr]]</f>
        <v>1.492236746924E-2</v>
      </c>
      <c r="S241" s="106">
        <v>0.01</v>
      </c>
      <c r="T241" s="103">
        <v>8.5010199999999998E-3</v>
      </c>
      <c r="U241" s="78">
        <f t="shared" si="3"/>
        <v>7.7999880272569197E-3</v>
      </c>
      <c r="V241" s="78">
        <f>Table1[[#This Row],[R4NZ estimate
(thousand tonnes CO2e)]]*1000</f>
        <v>7.7999880272569193</v>
      </c>
    </row>
    <row r="242" spans="1:22" ht="36" customHeight="1">
      <c r="A242" s="86" t="s">
        <v>1712</v>
      </c>
      <c r="B242" s="86" t="s">
        <v>1713</v>
      </c>
      <c r="C242" s="86" t="s">
        <v>1714</v>
      </c>
      <c r="D242" s="86" t="s">
        <v>1715</v>
      </c>
      <c r="E242" s="86" t="s">
        <v>1715</v>
      </c>
      <c r="F242" s="86" t="s">
        <v>30</v>
      </c>
      <c r="G242" s="91"/>
      <c r="H242" s="91"/>
      <c r="I242" s="89">
        <v>45473</v>
      </c>
      <c r="J242" s="90">
        <v>0.82745500000000005</v>
      </c>
      <c r="K242" s="90">
        <v>5</v>
      </c>
      <c r="L242" s="88" t="s">
        <v>1716</v>
      </c>
      <c r="M242" s="88" t="s">
        <v>1717</v>
      </c>
      <c r="N242" s="88" t="s">
        <v>1717</v>
      </c>
      <c r="O242" s="98">
        <v>5.5728975400000001E-4</v>
      </c>
      <c r="P242" s="99">
        <f>Table1[[#This Row],[Equation_1_GHG_Intensity]]*Table1[[#This Row],[Number of employees
Last avail. yr]]</f>
        <v>2.7864487699999999E-3</v>
      </c>
      <c r="Q242" s="100">
        <v>6.3602830000000004E-3</v>
      </c>
      <c r="R242" s="101">
        <f>Table1[[#This Row],[Equation_2_GHG_intensity]]*Table1[[#This Row],[Operating revenue (Turnover)
m GBP Last avail. yr]]</f>
        <v>5.2628479697650003E-3</v>
      </c>
      <c r="S242" s="104">
        <v>0.01</v>
      </c>
      <c r="T242" s="103">
        <v>8.2745500000000003E-3</v>
      </c>
      <c r="U242" s="78">
        <f t="shared" si="3"/>
        <v>5.4358409643417462E-3</v>
      </c>
      <c r="V242" s="78">
        <f>Table1[[#This Row],[R4NZ estimate
(thousand tonnes CO2e)]]*1000</f>
        <v>5.4358409643417458</v>
      </c>
    </row>
    <row r="243" spans="1:22" ht="67.349999999999994" customHeight="1">
      <c r="A243" s="86" t="s">
        <v>1718</v>
      </c>
      <c r="B243" s="86" t="s">
        <v>1719</v>
      </c>
      <c r="C243" s="86" t="s">
        <v>1720</v>
      </c>
      <c r="D243" s="86" t="s">
        <v>284</v>
      </c>
      <c r="E243" s="86" t="s">
        <v>284</v>
      </c>
      <c r="F243" s="86" t="s">
        <v>30</v>
      </c>
      <c r="G243" s="88" t="s">
        <v>1721</v>
      </c>
      <c r="H243" s="88" t="s">
        <v>1722</v>
      </c>
      <c r="I243" s="89">
        <v>45291</v>
      </c>
      <c r="J243" s="90">
        <v>0.82</v>
      </c>
      <c r="K243" s="90">
        <v>11</v>
      </c>
      <c r="L243" s="88" t="s">
        <v>1039</v>
      </c>
      <c r="M243" s="88" t="s">
        <v>1326</v>
      </c>
      <c r="N243" s="91"/>
      <c r="O243" s="98">
        <v>5.5728975400000001E-4</v>
      </c>
      <c r="P243" s="99">
        <f>Table1[[#This Row],[Equation_1_GHG_Intensity]]*Table1[[#This Row],[Number of employees
Last avail. yr]]</f>
        <v>6.1301872940000002E-3</v>
      </c>
      <c r="Q243" s="100">
        <v>6.3602830000000004E-3</v>
      </c>
      <c r="R243" s="101">
        <f>Table1[[#This Row],[Equation_2_GHG_intensity]]*Table1[[#This Row],[Operating revenue (Turnover)
m GBP Last avail. yr]]</f>
        <v>5.2154320599999996E-3</v>
      </c>
      <c r="S243" s="104">
        <v>0.02</v>
      </c>
      <c r="T243" s="103">
        <v>1.6399999999999998E-2</v>
      </c>
      <c r="U243" s="78">
        <f t="shared" si="3"/>
        <v>9.2392912448820003E-3</v>
      </c>
      <c r="V243" s="78">
        <f>Table1[[#This Row],[R4NZ estimate
(thousand tonnes CO2e)]]*1000</f>
        <v>9.2392912448820006</v>
      </c>
    </row>
    <row r="244" spans="1:22" ht="54" customHeight="1">
      <c r="A244" s="86" t="s">
        <v>1723</v>
      </c>
      <c r="B244" s="86" t="s">
        <v>1724</v>
      </c>
      <c r="C244" s="86" t="s">
        <v>1725</v>
      </c>
      <c r="D244" s="86" t="s">
        <v>119</v>
      </c>
      <c r="E244" s="86" t="s">
        <v>119</v>
      </c>
      <c r="F244" s="86" t="s">
        <v>21</v>
      </c>
      <c r="G244" s="88" t="s">
        <v>1726</v>
      </c>
      <c r="H244" s="91"/>
      <c r="I244" s="89">
        <v>45199</v>
      </c>
      <c r="J244" s="90">
        <v>0.80327499999999996</v>
      </c>
      <c r="K244" s="90">
        <v>3</v>
      </c>
      <c r="L244" s="88" t="s">
        <v>1727</v>
      </c>
      <c r="M244" s="88" t="s">
        <v>1728</v>
      </c>
      <c r="N244" s="88" t="s">
        <v>1728</v>
      </c>
      <c r="O244" s="98">
        <v>2.599737108E-3</v>
      </c>
      <c r="P244" s="99">
        <f>Table1[[#This Row],[Equation_1_GHG_Intensity]]*Table1[[#This Row],[Number of employees
Last avail. yr]]</f>
        <v>7.7992113239999999E-3</v>
      </c>
      <c r="Q244" s="100">
        <v>5.0386056999999998E-2</v>
      </c>
      <c r="R244" s="101">
        <f>Table1[[#This Row],[Equation_2_GHG_intensity]]*Table1[[#This Row],[Operating revenue (Turnover)
m GBP Last avail. yr]]</f>
        <v>4.0473859936674995E-2</v>
      </c>
      <c r="S244" s="104">
        <v>0.08</v>
      </c>
      <c r="T244" s="103">
        <v>6.4262E-2</v>
      </c>
      <c r="U244" s="78">
        <f t="shared" si="3"/>
        <v>3.7474178729804769E-2</v>
      </c>
      <c r="V244" s="78">
        <f>Table1[[#This Row],[R4NZ estimate
(thousand tonnes CO2e)]]*1000</f>
        <v>37.47417872980477</v>
      </c>
    </row>
    <row r="245" spans="1:22" ht="40.700000000000003" customHeight="1">
      <c r="A245" s="86" t="s">
        <v>1729</v>
      </c>
      <c r="B245" s="86" t="s">
        <v>1730</v>
      </c>
      <c r="C245" s="86" t="s">
        <v>1731</v>
      </c>
      <c r="D245" s="86" t="s">
        <v>268</v>
      </c>
      <c r="E245" s="86" t="s">
        <v>268</v>
      </c>
      <c r="F245" s="86" t="s">
        <v>27</v>
      </c>
      <c r="G245" s="88" t="s">
        <v>1732</v>
      </c>
      <c r="H245" s="91"/>
      <c r="I245" s="89">
        <v>45291</v>
      </c>
      <c r="J245" s="90">
        <v>0.77569500000000002</v>
      </c>
      <c r="K245" s="91">
        <v>0</v>
      </c>
      <c r="L245" s="88" t="s">
        <v>1431</v>
      </c>
      <c r="M245" s="88" t="s">
        <v>1432</v>
      </c>
      <c r="N245" s="88" t="s">
        <v>1432</v>
      </c>
      <c r="O245" s="98">
        <v>1.6788990829999999E-3</v>
      </c>
      <c r="P245" s="99">
        <f>Table1[[#This Row],[Equation_1_GHG_Intensity]]*Table1[[#This Row],[Number of employees
Last avail. yr]]</f>
        <v>0</v>
      </c>
      <c r="Q245" s="100">
        <v>1.7553619999999999E-2</v>
      </c>
      <c r="R245" s="101">
        <f>Table1[[#This Row],[Equation_2_GHG_intensity]]*Table1[[#This Row],[Operating revenue (Turnover)
m GBP Last avail. yr]]</f>
        <v>1.3616255265899999E-2</v>
      </c>
      <c r="S245" s="106">
        <v>0.01</v>
      </c>
      <c r="T245" s="103">
        <v>7.7569500000000003E-3</v>
      </c>
      <c r="U245" s="78">
        <f t="shared" si="3"/>
        <v>7.1172773535447004E-3</v>
      </c>
      <c r="V245" s="78">
        <f>Table1[[#This Row],[R4NZ estimate
(thousand tonnes CO2e)]]*1000</f>
        <v>7.1172773535447007</v>
      </c>
    </row>
    <row r="246" spans="1:22" ht="80.45" customHeight="1">
      <c r="A246" s="86" t="s">
        <v>1733</v>
      </c>
      <c r="B246" s="86" t="s">
        <v>1734</v>
      </c>
      <c r="C246" s="86" t="s">
        <v>1735</v>
      </c>
      <c r="D246" s="86" t="s">
        <v>1736</v>
      </c>
      <c r="E246" s="86" t="s">
        <v>1736</v>
      </c>
      <c r="F246" s="86" t="s">
        <v>30</v>
      </c>
      <c r="G246" s="88" t="s">
        <v>1737</v>
      </c>
      <c r="H246" s="91"/>
      <c r="I246" s="89">
        <v>45382</v>
      </c>
      <c r="J246" s="90">
        <v>0.34961300000000001</v>
      </c>
      <c r="K246" s="91">
        <v>0</v>
      </c>
      <c r="L246" s="88" t="s">
        <v>362</v>
      </c>
      <c r="M246" s="88" t="s">
        <v>1738</v>
      </c>
      <c r="N246" s="88" t="s">
        <v>1738</v>
      </c>
      <c r="O246" s="98">
        <v>5.5728975400000001E-4</v>
      </c>
      <c r="P246" s="99">
        <f>Table1[[#This Row],[Equation_1_GHG_Intensity]]*Table1[[#This Row],[Number of employees
Last avail. yr]]</f>
        <v>0</v>
      </c>
      <c r="Q246" s="100">
        <v>6.3602830000000004E-3</v>
      </c>
      <c r="R246" s="101">
        <f>Table1[[#This Row],[Equation_2_GHG_intensity]]*Table1[[#This Row],[Operating revenue (Turnover)
m GBP Last avail. yr]]</f>
        <v>2.2236376204790003E-3</v>
      </c>
      <c r="S246" s="106">
        <v>0.01</v>
      </c>
      <c r="T246" s="103">
        <v>3.4961300000000001E-3</v>
      </c>
      <c r="U246" s="78">
        <f t="shared" si="3"/>
        <v>1.9046826176195072E-3</v>
      </c>
      <c r="V246" s="78">
        <f>Table1[[#This Row],[R4NZ estimate
(thousand tonnes CO2e)]]*1000</f>
        <v>1.9046826176195071</v>
      </c>
    </row>
    <row r="247" spans="1:22" ht="40.700000000000003" customHeight="1">
      <c r="A247" s="86" t="s">
        <v>1739</v>
      </c>
      <c r="B247" s="86" t="s">
        <v>1740</v>
      </c>
      <c r="C247" s="86" t="s">
        <v>1741</v>
      </c>
      <c r="D247" s="86" t="s">
        <v>1087</v>
      </c>
      <c r="E247" s="86" t="s">
        <v>1087</v>
      </c>
      <c r="F247" s="86" t="s">
        <v>18</v>
      </c>
      <c r="G247" s="88" t="s">
        <v>1742</v>
      </c>
      <c r="H247" s="88" t="s">
        <v>1743</v>
      </c>
      <c r="I247" s="89">
        <v>45107</v>
      </c>
      <c r="J247" s="90">
        <v>0.68973899999999999</v>
      </c>
      <c r="K247" s="90">
        <v>8</v>
      </c>
      <c r="L247" s="88" t="s">
        <v>1744</v>
      </c>
      <c r="M247" s="88" t="s">
        <v>1745</v>
      </c>
      <c r="N247" s="88" t="s">
        <v>1745</v>
      </c>
      <c r="O247" s="98">
        <v>5.3414726840000006E-3</v>
      </c>
      <c r="P247" s="99">
        <f>Table1[[#This Row],[Equation_1_GHG_Intensity]]*Table1[[#This Row],[Number of employees
Last avail. yr]]</f>
        <v>4.2731781472000005E-2</v>
      </c>
      <c r="Q247" s="100">
        <v>7.8125890000000003E-2</v>
      </c>
      <c r="R247" s="101">
        <f>Table1[[#This Row],[Equation_2_GHG_intensity]]*Table1[[#This Row],[Operating revenue (Turnover)
m GBP Last avail. yr]]</f>
        <v>5.3886473242710002E-2</v>
      </c>
      <c r="S247" s="104">
        <v>0.04</v>
      </c>
      <c r="T247" s="103">
        <v>2.7589559999999999E-2</v>
      </c>
      <c r="U247" s="78">
        <f t="shared" si="3"/>
        <v>4.1361202299998436E-2</v>
      </c>
      <c r="V247" s="78">
        <f>Table1[[#This Row],[R4NZ estimate
(thousand tonnes CO2e)]]*1000</f>
        <v>41.361202299998439</v>
      </c>
    </row>
    <row r="248" spans="1:22" ht="94.7" customHeight="1">
      <c r="A248" s="86" t="s">
        <v>1746</v>
      </c>
      <c r="B248" s="86" t="s">
        <v>1747</v>
      </c>
      <c r="C248" s="86" t="s">
        <v>1748</v>
      </c>
      <c r="D248" s="86" t="s">
        <v>268</v>
      </c>
      <c r="E248" s="86" t="s">
        <v>268</v>
      </c>
      <c r="F248" s="86" t="s">
        <v>27</v>
      </c>
      <c r="G248" s="88" t="s">
        <v>1749</v>
      </c>
      <c r="H248" s="88" t="s">
        <v>1750</v>
      </c>
      <c r="I248" s="89">
        <v>45169</v>
      </c>
      <c r="J248" s="90">
        <v>0.68719300000000005</v>
      </c>
      <c r="K248" s="91">
        <v>0</v>
      </c>
      <c r="L248" s="88" t="s">
        <v>1751</v>
      </c>
      <c r="M248" s="88" t="s">
        <v>1752</v>
      </c>
      <c r="N248" s="88" t="s">
        <v>1752</v>
      </c>
      <c r="O248" s="98">
        <v>1.6788990829999999E-3</v>
      </c>
      <c r="P248" s="99">
        <f>Table1[[#This Row],[Equation_1_GHG_Intensity]]*Table1[[#This Row],[Number of employees
Last avail. yr]]</f>
        <v>0</v>
      </c>
      <c r="Q248" s="100">
        <v>1.7553619999999999E-2</v>
      </c>
      <c r="R248" s="101">
        <f>Table1[[#This Row],[Equation_2_GHG_intensity]]*Table1[[#This Row],[Operating revenue (Turnover)
m GBP Last avail. yr]]</f>
        <v>1.2062724788660001E-2</v>
      </c>
      <c r="S248" s="106">
        <v>0.01</v>
      </c>
      <c r="T248" s="103">
        <v>6.8719300000000009E-3</v>
      </c>
      <c r="U248" s="78">
        <f t="shared" si="3"/>
        <v>6.3052400446237805E-3</v>
      </c>
      <c r="V248" s="78">
        <f>Table1[[#This Row],[R4NZ estimate
(thousand tonnes CO2e)]]*1000</f>
        <v>6.3052400446237806</v>
      </c>
    </row>
    <row r="249" spans="1:22" ht="40.700000000000003" customHeight="1">
      <c r="A249" s="86" t="s">
        <v>1753</v>
      </c>
      <c r="B249" s="86" t="s">
        <v>1754</v>
      </c>
      <c r="C249" s="86" t="s">
        <v>1755</v>
      </c>
      <c r="D249" s="86" t="s">
        <v>268</v>
      </c>
      <c r="E249" s="86" t="s">
        <v>268</v>
      </c>
      <c r="F249" s="86" t="s">
        <v>27</v>
      </c>
      <c r="G249" s="88" t="s">
        <v>1732</v>
      </c>
      <c r="H249" s="91"/>
      <c r="I249" s="89">
        <v>45291</v>
      </c>
      <c r="J249" s="90">
        <v>0.68486599999999997</v>
      </c>
      <c r="K249" s="91">
        <v>0</v>
      </c>
      <c r="L249" s="88" t="s">
        <v>1431</v>
      </c>
      <c r="M249" s="88" t="s">
        <v>1432</v>
      </c>
      <c r="N249" s="88" t="s">
        <v>1432</v>
      </c>
      <c r="O249" s="98">
        <v>1.6788990829999999E-3</v>
      </c>
      <c r="P249" s="99">
        <f>Table1[[#This Row],[Equation_1_GHG_Intensity]]*Table1[[#This Row],[Number of employees
Last avail. yr]]</f>
        <v>0</v>
      </c>
      <c r="Q249" s="100">
        <v>1.7553619999999999E-2</v>
      </c>
      <c r="R249" s="101">
        <f>Table1[[#This Row],[Equation_2_GHG_intensity]]*Table1[[#This Row],[Operating revenue (Turnover)
m GBP Last avail. yr]]</f>
        <v>1.2021877514919999E-2</v>
      </c>
      <c r="S249" s="106">
        <v>0.01</v>
      </c>
      <c r="T249" s="103">
        <v>6.8486599999999995E-3</v>
      </c>
      <c r="U249" s="78">
        <f t="shared" si="3"/>
        <v>6.2838889924683606E-3</v>
      </c>
      <c r="V249" s="78">
        <f>Table1[[#This Row],[R4NZ estimate
(thousand tonnes CO2e)]]*1000</f>
        <v>6.283888992468361</v>
      </c>
    </row>
    <row r="250" spans="1:22" ht="54" customHeight="1">
      <c r="A250" s="86" t="s">
        <v>1756</v>
      </c>
      <c r="B250" s="86" t="s">
        <v>1757</v>
      </c>
      <c r="C250" s="86" t="s">
        <v>1758</v>
      </c>
      <c r="D250" s="86" t="s">
        <v>260</v>
      </c>
      <c r="E250" s="86" t="s">
        <v>260</v>
      </c>
      <c r="F250" s="86" t="s">
        <v>33</v>
      </c>
      <c r="G250" s="88" t="s">
        <v>1759</v>
      </c>
      <c r="H250" s="91"/>
      <c r="I250" s="89">
        <v>45138</v>
      </c>
      <c r="J250" s="90">
        <v>0.65084500000000001</v>
      </c>
      <c r="K250" s="90">
        <v>3</v>
      </c>
      <c r="L250" s="88" t="s">
        <v>824</v>
      </c>
      <c r="M250" s="88" t="s">
        <v>1760</v>
      </c>
      <c r="N250" s="88" t="s">
        <v>1761</v>
      </c>
      <c r="O250" s="98">
        <v>1.0369230770000001E-3</v>
      </c>
      <c r="P250" s="99">
        <f>Table1[[#This Row],[Equation_1_GHG_Intensity]]*Table1[[#This Row],[Number of employees
Last avail. yr]]</f>
        <v>3.1107692310000002E-3</v>
      </c>
      <c r="Q250" s="100">
        <v>1.9284453E-2</v>
      </c>
      <c r="R250" s="101">
        <f>Table1[[#This Row],[Equation_2_GHG_intensity]]*Table1[[#This Row],[Operating revenue (Turnover)
m GBP Last avail. yr]]</f>
        <v>1.2551189812785E-2</v>
      </c>
      <c r="S250" s="104">
        <v>0.03</v>
      </c>
      <c r="T250" s="103">
        <v>1.952535E-2</v>
      </c>
      <c r="U250" s="78">
        <f t="shared" si="3"/>
        <v>1.1717373911580405E-2</v>
      </c>
      <c r="V250" s="78">
        <f>Table1[[#This Row],[R4NZ estimate
(thousand tonnes CO2e)]]*1000</f>
        <v>11.717373911580404</v>
      </c>
    </row>
    <row r="251" spans="1:22" ht="36" customHeight="1">
      <c r="A251" s="86" t="s">
        <v>1762</v>
      </c>
      <c r="B251" s="86" t="s">
        <v>1763</v>
      </c>
      <c r="C251" s="86" t="s">
        <v>1764</v>
      </c>
      <c r="D251" s="86" t="s">
        <v>268</v>
      </c>
      <c r="E251" s="86" t="s">
        <v>268</v>
      </c>
      <c r="F251" s="86" t="s">
        <v>27</v>
      </c>
      <c r="G251" s="88" t="s">
        <v>1765</v>
      </c>
      <c r="H251" s="91"/>
      <c r="I251" s="89">
        <v>45291</v>
      </c>
      <c r="J251" s="90">
        <v>0.64500000000000002</v>
      </c>
      <c r="K251" s="91">
        <v>0</v>
      </c>
      <c r="L251" s="88" t="s">
        <v>224</v>
      </c>
      <c r="M251" s="88" t="s">
        <v>1766</v>
      </c>
      <c r="N251" s="88" t="s">
        <v>1766</v>
      </c>
      <c r="O251" s="98">
        <v>1.6788990829999999E-3</v>
      </c>
      <c r="P251" s="99">
        <f>Table1[[#This Row],[Equation_1_GHG_Intensity]]*Table1[[#This Row],[Number of employees
Last avail. yr]]</f>
        <v>0</v>
      </c>
      <c r="Q251" s="100">
        <v>1.7553619999999999E-2</v>
      </c>
      <c r="R251" s="101">
        <f>Table1[[#This Row],[Equation_2_GHG_intensity]]*Table1[[#This Row],[Operating revenue (Turnover)
m GBP Last avail. yr]]</f>
        <v>1.1322084899999999E-2</v>
      </c>
      <c r="S251" s="106">
        <v>0.01</v>
      </c>
      <c r="T251" s="103">
        <v>6.45E-3</v>
      </c>
      <c r="U251" s="78">
        <f t="shared" si="3"/>
        <v>5.9181042716999997E-3</v>
      </c>
      <c r="V251" s="78">
        <f>Table1[[#This Row],[R4NZ estimate
(thousand tonnes CO2e)]]*1000</f>
        <v>5.9181042716999999</v>
      </c>
    </row>
    <row r="252" spans="1:22" ht="175.35" customHeight="1">
      <c r="A252" s="86" t="s">
        <v>1767</v>
      </c>
      <c r="B252" s="86" t="s">
        <v>1768</v>
      </c>
      <c r="C252" s="86" t="s">
        <v>1769</v>
      </c>
      <c r="D252" s="86" t="s">
        <v>1770</v>
      </c>
      <c r="E252" s="86" t="s">
        <v>1770</v>
      </c>
      <c r="F252" s="86" t="s">
        <v>15</v>
      </c>
      <c r="G252" s="88" t="s">
        <v>1771</v>
      </c>
      <c r="H252" s="88" t="s">
        <v>1772</v>
      </c>
      <c r="I252" s="89">
        <v>45443</v>
      </c>
      <c r="J252" s="90">
        <v>0.63839999999999997</v>
      </c>
      <c r="K252" s="90">
        <v>2</v>
      </c>
      <c r="L252" s="88" t="s">
        <v>787</v>
      </c>
      <c r="M252" s="88" t="s">
        <v>1773</v>
      </c>
      <c r="N252" s="91"/>
      <c r="O252" s="98">
        <v>2.8833581800000001E-2</v>
      </c>
      <c r="P252" s="99">
        <f>Table1[[#This Row],[Equation_1_GHG_Intensity]]*Table1[[#This Row],[Number of employees
Last avail. yr]]</f>
        <v>5.7667163600000002E-2</v>
      </c>
      <c r="Q252" s="100">
        <v>0.36693909499999999</v>
      </c>
      <c r="R252" s="101">
        <f>Table1[[#This Row],[Equation_2_GHG_intensity]]*Table1[[#This Row],[Operating revenue (Turnover)
m GBP Last avail. yr]]</f>
        <v>0.23425391824799999</v>
      </c>
      <c r="S252" s="104">
        <v>1.46</v>
      </c>
      <c r="T252" s="103">
        <v>0.93206399999999989</v>
      </c>
      <c r="U252" s="78">
        <f t="shared" si="3"/>
        <v>0.40758703225538395</v>
      </c>
      <c r="V252" s="78">
        <f>Table1[[#This Row],[R4NZ estimate
(thousand tonnes CO2e)]]*1000</f>
        <v>407.58703225538397</v>
      </c>
    </row>
    <row r="253" spans="1:22" ht="54" customHeight="1">
      <c r="A253" s="86" t="s">
        <v>1774</v>
      </c>
      <c r="B253" s="86" t="s">
        <v>1775</v>
      </c>
      <c r="C253" s="86" t="s">
        <v>1776</v>
      </c>
      <c r="D253" s="86" t="s">
        <v>1436</v>
      </c>
      <c r="E253" s="86" t="s">
        <v>1436</v>
      </c>
      <c r="F253" s="86" t="s">
        <v>30</v>
      </c>
      <c r="G253" s="88" t="s">
        <v>1777</v>
      </c>
      <c r="H253" s="91"/>
      <c r="I253" s="89">
        <v>45291</v>
      </c>
      <c r="J253" s="90">
        <v>0.63149999999999995</v>
      </c>
      <c r="K253" s="90">
        <v>3</v>
      </c>
      <c r="L253" s="88" t="s">
        <v>279</v>
      </c>
      <c r="M253" s="88" t="s">
        <v>1778</v>
      </c>
      <c r="N253" s="88" t="s">
        <v>1778</v>
      </c>
      <c r="O253" s="98">
        <v>5.5728975400000001E-4</v>
      </c>
      <c r="P253" s="99">
        <f>Table1[[#This Row],[Equation_1_GHG_Intensity]]*Table1[[#This Row],[Number of employees
Last avail. yr]]</f>
        <v>1.6718692620000001E-3</v>
      </c>
      <c r="Q253" s="100">
        <v>6.3602830000000004E-3</v>
      </c>
      <c r="R253" s="101">
        <f>Table1[[#This Row],[Equation_2_GHG_intensity]]*Table1[[#This Row],[Operating revenue (Turnover)
m GBP Last avail. yr]]</f>
        <v>4.0165187145000001E-3</v>
      </c>
      <c r="S253" s="104">
        <v>0.01</v>
      </c>
      <c r="T253" s="103">
        <v>6.3149999999999994E-3</v>
      </c>
      <c r="U253" s="78">
        <f t="shared" si="3"/>
        <v>3.9971281961745002E-3</v>
      </c>
      <c r="V253" s="78">
        <f>Table1[[#This Row],[R4NZ estimate
(thousand tonnes CO2e)]]*1000</f>
        <v>3.9971281961745002</v>
      </c>
    </row>
    <row r="254" spans="1:22" ht="36" customHeight="1">
      <c r="A254" s="86" t="s">
        <v>1779</v>
      </c>
      <c r="B254" s="86" t="s">
        <v>1780</v>
      </c>
      <c r="C254" s="86" t="s">
        <v>1781</v>
      </c>
      <c r="D254" s="86" t="s">
        <v>1782</v>
      </c>
      <c r="E254" s="86" t="s">
        <v>1782</v>
      </c>
      <c r="F254" s="86" t="s">
        <v>18</v>
      </c>
      <c r="G254" s="91"/>
      <c r="H254" s="91"/>
      <c r="I254" s="89">
        <v>45535</v>
      </c>
      <c r="J254" s="90">
        <v>0.57079800000000003</v>
      </c>
      <c r="K254" s="91">
        <v>0</v>
      </c>
      <c r="L254" s="88" t="s">
        <v>1783</v>
      </c>
      <c r="M254" s="88" t="s">
        <v>1784</v>
      </c>
      <c r="N254" s="88" t="s">
        <v>1784</v>
      </c>
      <c r="O254" s="98">
        <v>5.3414726840000006E-3</v>
      </c>
      <c r="P254" s="99">
        <f>Table1[[#This Row],[Equation_1_GHG_Intensity]]*Table1[[#This Row],[Number of employees
Last avail. yr]]</f>
        <v>0</v>
      </c>
      <c r="Q254" s="100">
        <v>7.8125890000000003E-2</v>
      </c>
      <c r="R254" s="101">
        <f>Table1[[#This Row],[Equation_2_GHG_intensity]]*Table1[[#This Row],[Operating revenue (Turnover)
m GBP Last avail. yr]]</f>
        <v>4.4594101760220002E-2</v>
      </c>
      <c r="S254" s="106">
        <v>7.0000000000000007E-2</v>
      </c>
      <c r="T254" s="103">
        <v>3.9955860000000003E-2</v>
      </c>
      <c r="U254" s="78">
        <f t="shared" si="3"/>
        <v>2.8155137266153263E-2</v>
      </c>
      <c r="V254" s="78">
        <f>Table1[[#This Row],[R4NZ estimate
(thousand tonnes CO2e)]]*1000</f>
        <v>28.155137266153261</v>
      </c>
    </row>
    <row r="255" spans="1:22" ht="36" customHeight="1">
      <c r="A255" s="86" t="s">
        <v>1785</v>
      </c>
      <c r="B255" s="86" t="s">
        <v>1786</v>
      </c>
      <c r="C255" s="86" t="s">
        <v>1787</v>
      </c>
      <c r="D255" s="86" t="s">
        <v>1087</v>
      </c>
      <c r="E255" s="86" t="s">
        <v>1087</v>
      </c>
      <c r="F255" s="86" t="s">
        <v>18</v>
      </c>
      <c r="G255" s="91"/>
      <c r="H255" s="91"/>
      <c r="I255" s="89">
        <v>44135</v>
      </c>
      <c r="J255" s="90">
        <v>0.52862299999999995</v>
      </c>
      <c r="K255" s="91">
        <v>0</v>
      </c>
      <c r="L255" s="88" t="s">
        <v>1788</v>
      </c>
      <c r="M255" s="88" t="s">
        <v>1789</v>
      </c>
      <c r="N255" s="91"/>
      <c r="O255" s="98">
        <v>5.3414726840000006E-3</v>
      </c>
      <c r="P255" s="99">
        <f>Table1[[#This Row],[Equation_1_GHG_Intensity]]*Table1[[#This Row],[Number of employees
Last avail. yr]]</f>
        <v>0</v>
      </c>
      <c r="Q255" s="100">
        <v>7.8125890000000003E-2</v>
      </c>
      <c r="R255" s="101">
        <f>Table1[[#This Row],[Equation_2_GHG_intensity]]*Table1[[#This Row],[Operating revenue (Turnover)
m GBP Last avail. yr]]</f>
        <v>4.1299142349469999E-2</v>
      </c>
      <c r="S255" s="106">
        <v>0.04</v>
      </c>
      <c r="T255" s="103">
        <v>2.1144919999999998E-2</v>
      </c>
      <c r="U255" s="78">
        <f t="shared" si="3"/>
        <v>2.079387276237351E-2</v>
      </c>
      <c r="V255" s="78">
        <f>Table1[[#This Row],[R4NZ estimate
(thousand tonnes CO2e)]]*1000</f>
        <v>20.79387276237351</v>
      </c>
    </row>
    <row r="256" spans="1:22" ht="36" customHeight="1">
      <c r="A256" s="86" t="s">
        <v>1790</v>
      </c>
      <c r="B256" s="86" t="s">
        <v>1791</v>
      </c>
      <c r="C256" s="86" t="s">
        <v>1792</v>
      </c>
      <c r="D256" s="86" t="s">
        <v>1793</v>
      </c>
      <c r="E256" s="86" t="s">
        <v>1793</v>
      </c>
      <c r="F256" s="86" t="s">
        <v>15</v>
      </c>
      <c r="G256" s="88" t="s">
        <v>1765</v>
      </c>
      <c r="H256" s="88" t="s">
        <v>1794</v>
      </c>
      <c r="I256" s="89">
        <v>45291</v>
      </c>
      <c r="J256" s="90">
        <v>0.52800000000000002</v>
      </c>
      <c r="K256" s="91">
        <v>0</v>
      </c>
      <c r="L256" s="88" t="s">
        <v>194</v>
      </c>
      <c r="M256" s="88" t="s">
        <v>1795</v>
      </c>
      <c r="N256" s="88" t="s">
        <v>1795</v>
      </c>
      <c r="O256" s="98">
        <v>2.8833581800000001E-2</v>
      </c>
      <c r="P256" s="99">
        <f>Table1[[#This Row],[Equation_1_GHG_Intensity]]*Table1[[#This Row],[Number of employees
Last avail. yr]]</f>
        <v>0</v>
      </c>
      <c r="Q256" s="100">
        <v>0.36693909499999999</v>
      </c>
      <c r="R256" s="101">
        <f>Table1[[#This Row],[Equation_2_GHG_intensity]]*Table1[[#This Row],[Operating revenue (Turnover)
m GBP Last avail. yr]]</f>
        <v>0.19374384216000001</v>
      </c>
      <c r="S256" s="106">
        <v>7.0000000000000007E-2</v>
      </c>
      <c r="T256" s="103">
        <v>3.6960000000000007E-2</v>
      </c>
      <c r="U256" s="78">
        <f t="shared" si="3"/>
        <v>7.6824379439280013E-2</v>
      </c>
      <c r="V256" s="78">
        <f>Table1[[#This Row],[R4NZ estimate
(thousand tonnes CO2e)]]*1000</f>
        <v>76.824379439280008</v>
      </c>
    </row>
    <row r="257" spans="1:22" ht="36" customHeight="1">
      <c r="A257" s="86" t="s">
        <v>1796</v>
      </c>
      <c r="B257" s="86" t="s">
        <v>1797</v>
      </c>
      <c r="C257" s="86" t="s">
        <v>1798</v>
      </c>
      <c r="D257" s="86" t="s">
        <v>767</v>
      </c>
      <c r="E257" s="86" t="s">
        <v>767</v>
      </c>
      <c r="F257" s="86" t="s">
        <v>18</v>
      </c>
      <c r="G257" s="91"/>
      <c r="H257" s="91"/>
      <c r="I257" s="89">
        <v>45322</v>
      </c>
      <c r="J257" s="90">
        <v>0.52796600000000005</v>
      </c>
      <c r="K257" s="91">
        <v>0</v>
      </c>
      <c r="L257" s="88" t="s">
        <v>1799</v>
      </c>
      <c r="M257" s="88" t="s">
        <v>1800</v>
      </c>
      <c r="N257" s="88" t="s">
        <v>1800</v>
      </c>
      <c r="O257" s="98">
        <v>5.3414726840000006E-3</v>
      </c>
      <c r="P257" s="99">
        <f>Table1[[#This Row],[Equation_1_GHG_Intensity]]*Table1[[#This Row],[Number of employees
Last avail. yr]]</f>
        <v>0</v>
      </c>
      <c r="Q257" s="100">
        <v>7.8125890000000003E-2</v>
      </c>
      <c r="R257" s="101">
        <f>Table1[[#This Row],[Equation_2_GHG_intensity]]*Table1[[#This Row],[Operating revenue (Turnover)
m GBP Last avail. yr]]</f>
        <v>4.1247813639740005E-2</v>
      </c>
      <c r="S257" s="106">
        <v>0.04</v>
      </c>
      <c r="T257" s="103">
        <v>2.1118640000000001E-2</v>
      </c>
      <c r="U257" s="78">
        <f t="shared" si="3"/>
        <v>2.0768029062033424E-2</v>
      </c>
      <c r="V257" s="78">
        <f>Table1[[#This Row],[R4NZ estimate
(thousand tonnes CO2e)]]*1000</f>
        <v>20.768029062033424</v>
      </c>
    </row>
    <row r="258" spans="1:22" ht="54" customHeight="1">
      <c r="A258" s="86" t="s">
        <v>1801</v>
      </c>
      <c r="B258" s="86" t="s">
        <v>1802</v>
      </c>
      <c r="C258" s="86" t="s">
        <v>1803</v>
      </c>
      <c r="D258" s="86" t="s">
        <v>260</v>
      </c>
      <c r="E258" s="86" t="s">
        <v>260</v>
      </c>
      <c r="F258" s="86" t="s">
        <v>33</v>
      </c>
      <c r="G258" s="88" t="s">
        <v>1804</v>
      </c>
      <c r="H258" s="91"/>
      <c r="I258" s="89">
        <v>45473</v>
      </c>
      <c r="J258" s="90">
        <v>0.51619800000000005</v>
      </c>
      <c r="K258" s="90">
        <v>6</v>
      </c>
      <c r="L258" s="88" t="s">
        <v>1439</v>
      </c>
      <c r="M258" s="88" t="s">
        <v>1805</v>
      </c>
      <c r="N258" s="88" t="s">
        <v>1805</v>
      </c>
      <c r="O258" s="98">
        <v>1.0369230770000001E-3</v>
      </c>
      <c r="P258" s="99">
        <f>Table1[[#This Row],[Equation_1_GHG_Intensity]]*Table1[[#This Row],[Number of employees
Last avail. yr]]</f>
        <v>6.2215384620000003E-3</v>
      </c>
      <c r="Q258" s="100">
        <v>1.9284453E-2</v>
      </c>
      <c r="R258" s="101">
        <f>Table1[[#This Row],[Equation_2_GHG_intensity]]*Table1[[#This Row],[Operating revenue (Turnover)
m GBP Last avail. yr]]</f>
        <v>9.9545960696940002E-3</v>
      </c>
      <c r="S258" s="104">
        <v>0.03</v>
      </c>
      <c r="T258" s="103">
        <v>1.548594E-2</v>
      </c>
      <c r="U258" s="78">
        <f t="shared" ref="U258:U321" si="4">(P258*0.333)+(R258*0.333)+(T258*0.333)/1</f>
        <v>1.0543470819054103E-2</v>
      </c>
      <c r="V258" s="78">
        <f>Table1[[#This Row],[R4NZ estimate
(thousand tonnes CO2e)]]*1000</f>
        <v>10.543470819054104</v>
      </c>
    </row>
    <row r="259" spans="1:22" ht="40.700000000000003" customHeight="1">
      <c r="A259" s="86" t="s">
        <v>1806</v>
      </c>
      <c r="B259" s="86" t="s">
        <v>1807</v>
      </c>
      <c r="C259" s="86" t="s">
        <v>1808</v>
      </c>
      <c r="D259" s="86" t="s">
        <v>268</v>
      </c>
      <c r="E259" s="86" t="s">
        <v>268</v>
      </c>
      <c r="F259" s="86" t="s">
        <v>27</v>
      </c>
      <c r="G259" s="88" t="s">
        <v>1732</v>
      </c>
      <c r="H259" s="88" t="s">
        <v>1809</v>
      </c>
      <c r="I259" s="89">
        <v>45291</v>
      </c>
      <c r="J259" s="90">
        <v>0.49619799999999997</v>
      </c>
      <c r="K259" s="91">
        <v>0</v>
      </c>
      <c r="L259" s="88" t="s">
        <v>1431</v>
      </c>
      <c r="M259" s="88" t="s">
        <v>1432</v>
      </c>
      <c r="N259" s="88" t="s">
        <v>1432</v>
      </c>
      <c r="O259" s="98">
        <v>1.6788990829999999E-3</v>
      </c>
      <c r="P259" s="99">
        <f>Table1[[#This Row],[Equation_1_GHG_Intensity]]*Table1[[#This Row],[Number of employees
Last avail. yr]]</f>
        <v>0</v>
      </c>
      <c r="Q259" s="100">
        <v>1.7553619999999999E-2</v>
      </c>
      <c r="R259" s="101">
        <f>Table1[[#This Row],[Equation_2_GHG_intensity]]*Table1[[#This Row],[Operating revenue (Turnover)
m GBP Last avail. yr]]</f>
        <v>8.7100711367599989E-3</v>
      </c>
      <c r="S259" s="106">
        <v>0.01</v>
      </c>
      <c r="T259" s="103">
        <v>4.9619799999999995E-3</v>
      </c>
      <c r="U259" s="78">
        <f t="shared" si="4"/>
        <v>4.5527930285410804E-3</v>
      </c>
      <c r="V259" s="78">
        <f>Table1[[#This Row],[R4NZ estimate
(thousand tonnes CO2e)]]*1000</f>
        <v>4.55279302854108</v>
      </c>
    </row>
    <row r="260" spans="1:22" ht="54" customHeight="1">
      <c r="A260" s="86" t="s">
        <v>1810</v>
      </c>
      <c r="B260" s="86" t="s">
        <v>1811</v>
      </c>
      <c r="C260" s="86" t="s">
        <v>1812</v>
      </c>
      <c r="D260" s="86" t="s">
        <v>1422</v>
      </c>
      <c r="E260" s="86" t="s">
        <v>1422</v>
      </c>
      <c r="F260" s="86" t="s">
        <v>18</v>
      </c>
      <c r="G260" s="88" t="s">
        <v>1813</v>
      </c>
      <c r="H260" s="91"/>
      <c r="I260" s="89">
        <v>45322</v>
      </c>
      <c r="J260" s="90">
        <v>0.49385800000000002</v>
      </c>
      <c r="K260" s="90">
        <v>3</v>
      </c>
      <c r="L260" s="88" t="s">
        <v>1814</v>
      </c>
      <c r="M260" s="88" t="s">
        <v>1815</v>
      </c>
      <c r="N260" s="91"/>
      <c r="O260" s="98">
        <v>5.3414726840000006E-3</v>
      </c>
      <c r="P260" s="99">
        <f>Table1[[#This Row],[Equation_1_GHG_Intensity]]*Table1[[#This Row],[Number of employees
Last avail. yr]]</f>
        <v>1.6024418052E-2</v>
      </c>
      <c r="Q260" s="100">
        <v>7.8125890000000003E-2</v>
      </c>
      <c r="R260" s="101">
        <f>Table1[[#This Row],[Equation_2_GHG_intensity]]*Table1[[#This Row],[Operating revenue (Turnover)
m GBP Last avail. yr]]</f>
        <v>3.858309578362E-2</v>
      </c>
      <c r="S260" s="104">
        <v>7.0000000000000007E-2</v>
      </c>
      <c r="T260" s="103">
        <v>3.4570060000000007E-2</v>
      </c>
      <c r="U260" s="78">
        <f t="shared" si="4"/>
        <v>2.9696132087261465E-2</v>
      </c>
      <c r="V260" s="78">
        <f>Table1[[#This Row],[R4NZ estimate
(thousand tonnes CO2e)]]*1000</f>
        <v>29.696132087261464</v>
      </c>
    </row>
    <row r="261" spans="1:22" ht="36" customHeight="1">
      <c r="A261" s="86" t="s">
        <v>1816</v>
      </c>
      <c r="B261" s="86" t="s">
        <v>1817</v>
      </c>
      <c r="C261" s="86" t="s">
        <v>1818</v>
      </c>
      <c r="D261" s="86" t="s">
        <v>1087</v>
      </c>
      <c r="E261" s="86" t="s">
        <v>1087</v>
      </c>
      <c r="F261" s="86" t="s">
        <v>18</v>
      </c>
      <c r="G261" s="88" t="s">
        <v>1819</v>
      </c>
      <c r="H261" s="88" t="s">
        <v>1820</v>
      </c>
      <c r="I261" s="89">
        <v>45260</v>
      </c>
      <c r="J261" s="90">
        <v>0.490956</v>
      </c>
      <c r="K261" s="90">
        <v>5</v>
      </c>
      <c r="L261" s="88" t="s">
        <v>1821</v>
      </c>
      <c r="M261" s="88" t="s">
        <v>1822</v>
      </c>
      <c r="N261" s="88" t="s">
        <v>1822</v>
      </c>
      <c r="O261" s="98">
        <v>5.3414726840000006E-3</v>
      </c>
      <c r="P261" s="99">
        <f>Table1[[#This Row],[Equation_1_GHG_Intensity]]*Table1[[#This Row],[Number of employees
Last avail. yr]]</f>
        <v>2.6707363420000005E-2</v>
      </c>
      <c r="Q261" s="100">
        <v>7.8125890000000003E-2</v>
      </c>
      <c r="R261" s="101">
        <f>Table1[[#This Row],[Equation_2_GHG_intensity]]*Table1[[#This Row],[Operating revenue (Turnover)
m GBP Last avail. yr]]</f>
        <v>3.8356374450840003E-2</v>
      </c>
      <c r="S261" s="104">
        <v>0.04</v>
      </c>
      <c r="T261" s="103">
        <v>1.9638240000000001E-2</v>
      </c>
      <c r="U261" s="78">
        <f t="shared" si="4"/>
        <v>2.8205758630989723E-2</v>
      </c>
      <c r="V261" s="78">
        <f>Table1[[#This Row],[R4NZ estimate
(thousand tonnes CO2e)]]*1000</f>
        <v>28.205758630989724</v>
      </c>
    </row>
    <row r="262" spans="1:22" ht="40.700000000000003" customHeight="1">
      <c r="A262" s="86" t="s">
        <v>1823</v>
      </c>
      <c r="B262" s="86" t="s">
        <v>1824</v>
      </c>
      <c r="C262" s="86" t="s">
        <v>1825</v>
      </c>
      <c r="D262" s="86" t="s">
        <v>290</v>
      </c>
      <c r="E262" s="86" t="s">
        <v>290</v>
      </c>
      <c r="F262" s="86" t="s">
        <v>24</v>
      </c>
      <c r="G262" s="88" t="s">
        <v>1826</v>
      </c>
      <c r="H262" s="91"/>
      <c r="I262" s="89">
        <v>44651</v>
      </c>
      <c r="J262" s="90">
        <v>0.46439200000000003</v>
      </c>
      <c r="K262" s="90">
        <v>10</v>
      </c>
      <c r="L262" s="88" t="s">
        <v>1827</v>
      </c>
      <c r="M262" s="88" t="s">
        <v>1828</v>
      </c>
      <c r="N262" s="88" t="s">
        <v>1828</v>
      </c>
      <c r="O262" s="98">
        <v>5.3220241119999998E-2</v>
      </c>
      <c r="P262" s="99">
        <f>Table1[[#This Row],[Equation_1_GHG_Intensity]]*Table1[[#This Row],[Number of employees
Last avail. yr]]</f>
        <v>0.5322024112</v>
      </c>
      <c r="Q262" s="100">
        <v>0.778336519</v>
      </c>
      <c r="R262" s="101">
        <f>Table1[[#This Row],[Equation_2_GHG_intensity]]*Table1[[#This Row],[Operating revenue (Turnover)
m GBP Last avail. yr]]</f>
        <v>0.36145325273144802</v>
      </c>
      <c r="S262" s="104">
        <v>0.16</v>
      </c>
      <c r="T262" s="103">
        <v>7.4302720000000003E-2</v>
      </c>
      <c r="U262" s="78">
        <f t="shared" si="4"/>
        <v>0.32233014184917219</v>
      </c>
      <c r="V262" s="78">
        <f>Table1[[#This Row],[R4NZ estimate
(thousand tonnes CO2e)]]*1000</f>
        <v>322.33014184917221</v>
      </c>
    </row>
    <row r="263" spans="1:22" ht="36" customHeight="1">
      <c r="A263" s="86" t="s">
        <v>1829</v>
      </c>
      <c r="B263" s="86" t="s">
        <v>1830</v>
      </c>
      <c r="C263" s="86" t="s">
        <v>1831</v>
      </c>
      <c r="D263" s="86" t="s">
        <v>1174</v>
      </c>
      <c r="E263" s="86" t="s">
        <v>1832</v>
      </c>
      <c r="F263" s="86" t="s">
        <v>24</v>
      </c>
      <c r="G263" s="91"/>
      <c r="H263" s="91"/>
      <c r="I263" s="89">
        <v>45016</v>
      </c>
      <c r="J263" s="90">
        <v>0.46168500000000001</v>
      </c>
      <c r="K263" s="90">
        <v>3</v>
      </c>
      <c r="L263" s="88" t="s">
        <v>1833</v>
      </c>
      <c r="M263" s="88" t="s">
        <v>1834</v>
      </c>
      <c r="N263" s="88" t="s">
        <v>1834</v>
      </c>
      <c r="O263" s="98">
        <v>5.3220241119999998E-2</v>
      </c>
      <c r="P263" s="99">
        <f>Table1[[#This Row],[Equation_1_GHG_Intensity]]*Table1[[#This Row],[Number of employees
Last avail. yr]]</f>
        <v>0.15966072335999998</v>
      </c>
      <c r="Q263" s="100">
        <v>0.778336519</v>
      </c>
      <c r="R263" s="101">
        <f>Table1[[#This Row],[Equation_2_GHG_intensity]]*Table1[[#This Row],[Operating revenue (Turnover)
m GBP Last avail. yr]]</f>
        <v>0.35934629577451499</v>
      </c>
      <c r="S263" s="104">
        <v>0.1</v>
      </c>
      <c r="T263" s="103">
        <v>4.6168500000000001E-2</v>
      </c>
      <c r="U263" s="78">
        <f t="shared" si="4"/>
        <v>0.18820344787179349</v>
      </c>
      <c r="V263" s="78">
        <f>Table1[[#This Row],[R4NZ estimate
(thousand tonnes CO2e)]]*1000</f>
        <v>188.20344787179349</v>
      </c>
    </row>
    <row r="264" spans="1:22" ht="40.700000000000003" customHeight="1">
      <c r="A264" s="86" t="s">
        <v>1835</v>
      </c>
      <c r="B264" s="86" t="s">
        <v>1836</v>
      </c>
      <c r="C264" s="86" t="s">
        <v>1837</v>
      </c>
      <c r="D264" s="86" t="s">
        <v>1838</v>
      </c>
      <c r="E264" s="86" t="s">
        <v>1838</v>
      </c>
      <c r="F264" s="86" t="s">
        <v>27</v>
      </c>
      <c r="G264" s="91"/>
      <c r="H264" s="91"/>
      <c r="I264" s="89">
        <v>45382</v>
      </c>
      <c r="J264" s="90">
        <v>0.45445799999999997</v>
      </c>
      <c r="K264" s="91">
        <v>0</v>
      </c>
      <c r="L264" s="88" t="s">
        <v>162</v>
      </c>
      <c r="M264" s="88" t="s">
        <v>163</v>
      </c>
      <c r="N264" s="91"/>
      <c r="O264" s="98">
        <v>1.6788990829999999E-3</v>
      </c>
      <c r="P264" s="99">
        <f>Table1[[#This Row],[Equation_1_GHG_Intensity]]*Table1[[#This Row],[Number of employees
Last avail. yr]]</f>
        <v>0</v>
      </c>
      <c r="Q264" s="100">
        <v>1.7553619999999999E-2</v>
      </c>
      <c r="R264" s="101">
        <f>Table1[[#This Row],[Equation_2_GHG_intensity]]*Table1[[#This Row],[Operating revenue (Turnover)
m GBP Last avail. yr]]</f>
        <v>7.9773830379599991E-3</v>
      </c>
      <c r="S264" s="106">
        <v>0.04</v>
      </c>
      <c r="T264" s="103">
        <v>1.8178319999999998E-2</v>
      </c>
      <c r="U264" s="78">
        <f t="shared" si="4"/>
        <v>8.709849111640678E-3</v>
      </c>
      <c r="V264" s="78">
        <f>Table1[[#This Row],[R4NZ estimate
(thousand tonnes CO2e)]]*1000</f>
        <v>8.7098491116406773</v>
      </c>
    </row>
    <row r="265" spans="1:22" ht="40.700000000000003" customHeight="1">
      <c r="A265" s="86" t="s">
        <v>1839</v>
      </c>
      <c r="B265" s="86" t="s">
        <v>1840</v>
      </c>
      <c r="C265" s="86" t="s">
        <v>1841</v>
      </c>
      <c r="D265" s="86" t="s">
        <v>260</v>
      </c>
      <c r="E265" s="86" t="s">
        <v>260</v>
      </c>
      <c r="F265" s="86" t="s">
        <v>33</v>
      </c>
      <c r="G265" s="88" t="s">
        <v>1842</v>
      </c>
      <c r="H265" s="88" t="s">
        <v>1843</v>
      </c>
      <c r="I265" s="89">
        <v>45382</v>
      </c>
      <c r="J265" s="90">
        <v>0.45000099999999998</v>
      </c>
      <c r="K265" s="90">
        <v>5</v>
      </c>
      <c r="L265" s="88" t="s">
        <v>729</v>
      </c>
      <c r="M265" s="88" t="s">
        <v>1844</v>
      </c>
      <c r="N265" s="88" t="s">
        <v>1844</v>
      </c>
      <c r="O265" s="98">
        <v>1.0369230770000001E-3</v>
      </c>
      <c r="P265" s="99">
        <f>Table1[[#This Row],[Equation_1_GHG_Intensity]]*Table1[[#This Row],[Number of employees
Last avail. yr]]</f>
        <v>5.1846153850000007E-3</v>
      </c>
      <c r="Q265" s="100">
        <v>1.9284453E-2</v>
      </c>
      <c r="R265" s="101">
        <f>Table1[[#This Row],[Equation_2_GHG_intensity]]*Table1[[#This Row],[Operating revenue (Turnover)
m GBP Last avail. yr]]</f>
        <v>8.6780231344529991E-3</v>
      </c>
      <c r="S265" s="104">
        <v>0.03</v>
      </c>
      <c r="T265" s="103">
        <v>1.350003E-2</v>
      </c>
      <c r="U265" s="78">
        <f t="shared" si="4"/>
        <v>9.11176861697785E-3</v>
      </c>
      <c r="V265" s="78">
        <f>Table1[[#This Row],[R4NZ estimate
(thousand tonnes CO2e)]]*1000</f>
        <v>9.1117686169778498</v>
      </c>
    </row>
    <row r="266" spans="1:22" ht="40.700000000000003" customHeight="1">
      <c r="A266" s="86" t="s">
        <v>1845</v>
      </c>
      <c r="B266" s="86" t="s">
        <v>1846</v>
      </c>
      <c r="C266" s="86" t="s">
        <v>1847</v>
      </c>
      <c r="D266" s="86" t="s">
        <v>260</v>
      </c>
      <c r="E266" s="86" t="s">
        <v>260</v>
      </c>
      <c r="F266" s="86" t="s">
        <v>33</v>
      </c>
      <c r="G266" s="88" t="s">
        <v>1848</v>
      </c>
      <c r="H266" s="91"/>
      <c r="I266" s="89">
        <v>45443</v>
      </c>
      <c r="J266" s="90">
        <v>0.44808900000000002</v>
      </c>
      <c r="K266" s="90">
        <v>3</v>
      </c>
      <c r="L266" s="88" t="s">
        <v>1849</v>
      </c>
      <c r="M266" s="88" t="s">
        <v>1850</v>
      </c>
      <c r="N266" s="88" t="s">
        <v>1850</v>
      </c>
      <c r="O266" s="98">
        <v>1.0369230770000001E-3</v>
      </c>
      <c r="P266" s="99">
        <f>Table1[[#This Row],[Equation_1_GHG_Intensity]]*Table1[[#This Row],[Number of employees
Last avail. yr]]</f>
        <v>3.1107692310000002E-3</v>
      </c>
      <c r="Q266" s="100">
        <v>1.9284453E-2</v>
      </c>
      <c r="R266" s="101">
        <f>Table1[[#This Row],[Equation_2_GHG_intensity]]*Table1[[#This Row],[Operating revenue (Turnover)
m GBP Last avail. yr]]</f>
        <v>8.6411512603170003E-3</v>
      </c>
      <c r="S266" s="104">
        <v>0.03</v>
      </c>
      <c r="T266" s="103">
        <v>1.344267E-2</v>
      </c>
      <c r="U266" s="78">
        <f t="shared" si="4"/>
        <v>8.3897986336085618E-3</v>
      </c>
      <c r="V266" s="78">
        <f>Table1[[#This Row],[R4NZ estimate
(thousand tonnes CO2e)]]*1000</f>
        <v>8.3897986336085619</v>
      </c>
    </row>
    <row r="267" spans="1:22" ht="40.700000000000003" customHeight="1">
      <c r="A267" s="86" t="s">
        <v>1851</v>
      </c>
      <c r="B267" s="86" t="s">
        <v>1852</v>
      </c>
      <c r="C267" s="86" t="s">
        <v>1853</v>
      </c>
      <c r="D267" s="86" t="s">
        <v>1235</v>
      </c>
      <c r="E267" s="86" t="s">
        <v>1235</v>
      </c>
      <c r="F267" s="86" t="s">
        <v>33</v>
      </c>
      <c r="G267" s="88" t="s">
        <v>1854</v>
      </c>
      <c r="H267" s="91"/>
      <c r="I267" s="89">
        <v>45382</v>
      </c>
      <c r="J267" s="90">
        <v>0.43677700000000003</v>
      </c>
      <c r="K267" s="90">
        <v>2</v>
      </c>
      <c r="L267" s="88" t="s">
        <v>1855</v>
      </c>
      <c r="M267" s="88" t="s">
        <v>1856</v>
      </c>
      <c r="N267" s="88" t="s">
        <v>1856</v>
      </c>
      <c r="O267" s="98">
        <v>1.0369230770000001E-3</v>
      </c>
      <c r="P267" s="99">
        <f>Table1[[#This Row],[Equation_1_GHG_Intensity]]*Table1[[#This Row],[Number of employees
Last avail. yr]]</f>
        <v>2.0738461540000001E-3</v>
      </c>
      <c r="Q267" s="100">
        <v>1.9284453E-2</v>
      </c>
      <c r="R267" s="101">
        <f>Table1[[#This Row],[Equation_2_GHG_intensity]]*Table1[[#This Row],[Operating revenue (Turnover)
m GBP Last avail. yr]]</f>
        <v>8.423005527981E-3</v>
      </c>
      <c r="S267" s="104">
        <v>0.04</v>
      </c>
      <c r="T267" s="103">
        <v>1.747108E-2</v>
      </c>
      <c r="U267" s="78">
        <f t="shared" si="4"/>
        <v>9.313321250099673E-3</v>
      </c>
      <c r="V267" s="78">
        <f>Table1[[#This Row],[R4NZ estimate
(thousand tonnes CO2e)]]*1000</f>
        <v>9.3133212500996727</v>
      </c>
    </row>
    <row r="268" spans="1:22" ht="36" customHeight="1">
      <c r="A268" s="86" t="s">
        <v>1857</v>
      </c>
      <c r="B268" s="86" t="s">
        <v>1858</v>
      </c>
      <c r="C268" s="86" t="s">
        <v>1859</v>
      </c>
      <c r="D268" s="86" t="s">
        <v>175</v>
      </c>
      <c r="E268" s="86" t="s">
        <v>175</v>
      </c>
      <c r="F268" s="86" t="s">
        <v>21</v>
      </c>
      <c r="G268" s="91"/>
      <c r="H268" s="91"/>
      <c r="I268" s="89">
        <v>45382</v>
      </c>
      <c r="J268" s="90">
        <v>0.43430200000000002</v>
      </c>
      <c r="K268" s="91">
        <v>0</v>
      </c>
      <c r="L268" s="88" t="s">
        <v>1860</v>
      </c>
      <c r="M268" s="88" t="s">
        <v>1861</v>
      </c>
      <c r="N268" s="88" t="s">
        <v>1861</v>
      </c>
      <c r="O268" s="98">
        <v>2.599737108E-3</v>
      </c>
      <c r="P268" s="99">
        <f>Table1[[#This Row],[Equation_1_GHG_Intensity]]*Table1[[#This Row],[Number of employees
Last avail. yr]]</f>
        <v>0</v>
      </c>
      <c r="Q268" s="100">
        <v>5.0386056999999998E-2</v>
      </c>
      <c r="R268" s="101">
        <f>Table1[[#This Row],[Equation_2_GHG_intensity]]*Table1[[#This Row],[Operating revenue (Turnover)
m GBP Last avail. yr]]</f>
        <v>2.1882765327214001E-2</v>
      </c>
      <c r="S268" s="106">
        <v>0.08</v>
      </c>
      <c r="T268" s="103">
        <v>3.4744160000000003E-2</v>
      </c>
      <c r="U268" s="78">
        <f t="shared" si="4"/>
        <v>1.8856766133962262E-2</v>
      </c>
      <c r="V268" s="78">
        <f>Table1[[#This Row],[R4NZ estimate
(thousand tonnes CO2e)]]*1000</f>
        <v>18.85676613396226</v>
      </c>
    </row>
    <row r="269" spans="1:22" ht="160.69999999999999" customHeight="1">
      <c r="A269" s="86" t="s">
        <v>1862</v>
      </c>
      <c r="B269" s="86" t="s">
        <v>1863</v>
      </c>
      <c r="C269" s="86" t="s">
        <v>1864</v>
      </c>
      <c r="D269" s="86" t="s">
        <v>298</v>
      </c>
      <c r="E269" s="86" t="s">
        <v>298</v>
      </c>
      <c r="F269" s="86" t="s">
        <v>30</v>
      </c>
      <c r="G269" s="88" t="s">
        <v>1865</v>
      </c>
      <c r="H269" s="88" t="s">
        <v>1866</v>
      </c>
      <c r="I269" s="89">
        <v>45291</v>
      </c>
      <c r="J269" s="90">
        <v>0.42727199999999999</v>
      </c>
      <c r="K269" s="90">
        <v>17</v>
      </c>
      <c r="L269" s="88" t="s">
        <v>934</v>
      </c>
      <c r="M269" s="88" t="s">
        <v>1867</v>
      </c>
      <c r="N269" s="88" t="s">
        <v>1867</v>
      </c>
      <c r="O269" s="98">
        <v>5.5728975400000001E-4</v>
      </c>
      <c r="P269" s="99">
        <f>Table1[[#This Row],[Equation_1_GHG_Intensity]]*Table1[[#This Row],[Number of employees
Last avail. yr]]</f>
        <v>9.4739258180000004E-3</v>
      </c>
      <c r="Q269" s="100">
        <v>6.3602830000000004E-3</v>
      </c>
      <c r="R269" s="101">
        <f>Table1[[#This Row],[Equation_2_GHG_intensity]]*Table1[[#This Row],[Operating revenue (Turnover)
m GBP Last avail. yr]]</f>
        <v>2.7175708379760001E-3</v>
      </c>
      <c r="S269" s="104">
        <v>0.01</v>
      </c>
      <c r="T269" s="103">
        <v>4.2727199999999998E-3</v>
      </c>
      <c r="U269" s="78">
        <f t="shared" si="4"/>
        <v>5.4825841464400081E-3</v>
      </c>
      <c r="V269" s="78">
        <f>Table1[[#This Row],[R4NZ estimate
(thousand tonnes CO2e)]]*1000</f>
        <v>5.4825841464400078</v>
      </c>
    </row>
    <row r="270" spans="1:22" ht="36" customHeight="1">
      <c r="A270" s="86" t="s">
        <v>1868</v>
      </c>
      <c r="B270" s="86" t="s">
        <v>1869</v>
      </c>
      <c r="C270" s="86" t="s">
        <v>1870</v>
      </c>
      <c r="D270" s="86" t="s">
        <v>1871</v>
      </c>
      <c r="E270" s="86" t="s">
        <v>1871</v>
      </c>
      <c r="F270" s="86" t="s">
        <v>21</v>
      </c>
      <c r="G270" s="88" t="s">
        <v>1872</v>
      </c>
      <c r="H270" s="88" t="s">
        <v>1873</v>
      </c>
      <c r="I270" s="89">
        <v>45382</v>
      </c>
      <c r="J270" s="90">
        <v>0.404335</v>
      </c>
      <c r="K270" s="90">
        <v>4</v>
      </c>
      <c r="L270" s="88" t="s">
        <v>194</v>
      </c>
      <c r="M270" s="88" t="s">
        <v>1874</v>
      </c>
      <c r="N270" s="91"/>
      <c r="O270" s="98">
        <v>2.599737108E-3</v>
      </c>
      <c r="P270" s="99">
        <f>Table1[[#This Row],[Equation_1_GHG_Intensity]]*Table1[[#This Row],[Number of employees
Last avail. yr]]</f>
        <v>1.0398948432E-2</v>
      </c>
      <c r="Q270" s="100">
        <v>5.0386056999999998E-2</v>
      </c>
      <c r="R270" s="101">
        <f>Table1[[#This Row],[Equation_2_GHG_intensity]]*Table1[[#This Row],[Operating revenue (Turnover)
m GBP Last avail. yr]]</f>
        <v>2.0372846357094999E-2</v>
      </c>
      <c r="S270" s="104">
        <v>7.0000000000000007E-2</v>
      </c>
      <c r="T270" s="103">
        <v>2.8303450000000004E-2</v>
      </c>
      <c r="U270" s="78">
        <f t="shared" si="4"/>
        <v>1.9672056514768638E-2</v>
      </c>
      <c r="V270" s="78">
        <f>Table1[[#This Row],[R4NZ estimate
(thousand tonnes CO2e)]]*1000</f>
        <v>19.672056514768638</v>
      </c>
    </row>
    <row r="271" spans="1:22" ht="108" customHeight="1">
      <c r="A271" s="86" t="s">
        <v>1875</v>
      </c>
      <c r="B271" s="86" t="s">
        <v>1876</v>
      </c>
      <c r="C271" s="86" t="s">
        <v>1877</v>
      </c>
      <c r="D271" s="86" t="s">
        <v>410</v>
      </c>
      <c r="E271" s="86" t="s">
        <v>410</v>
      </c>
      <c r="F271" s="86" t="s">
        <v>21</v>
      </c>
      <c r="G271" s="88" t="s">
        <v>1878</v>
      </c>
      <c r="H271" s="88" t="s">
        <v>1879</v>
      </c>
      <c r="I271" s="89">
        <v>45291</v>
      </c>
      <c r="J271" s="90">
        <v>0.39955600000000002</v>
      </c>
      <c r="K271" s="90">
        <v>24</v>
      </c>
      <c r="L271" s="88" t="s">
        <v>1880</v>
      </c>
      <c r="M271" s="88" t="s">
        <v>1881</v>
      </c>
      <c r="N271" s="88" t="s">
        <v>1881</v>
      </c>
      <c r="O271" s="98">
        <v>2.599737108E-3</v>
      </c>
      <c r="P271" s="99">
        <f>Table1[[#This Row],[Equation_1_GHG_Intensity]]*Table1[[#This Row],[Number of employees
Last avail. yr]]</f>
        <v>6.2393690591999999E-2</v>
      </c>
      <c r="Q271" s="100">
        <v>5.0386056999999998E-2</v>
      </c>
      <c r="R271" s="101">
        <f>Table1[[#This Row],[Equation_2_GHG_intensity]]*Table1[[#This Row],[Operating revenue (Turnover)
m GBP Last avail. yr]]</f>
        <v>2.0132051390692001E-2</v>
      </c>
      <c r="S271" s="104">
        <v>0.05</v>
      </c>
      <c r="T271" s="103">
        <v>1.9977800000000004E-2</v>
      </c>
      <c r="U271" s="78">
        <f t="shared" si="4"/>
        <v>3.4133679480236441E-2</v>
      </c>
      <c r="V271" s="78">
        <f>Table1[[#This Row],[R4NZ estimate
(thousand tonnes CO2e)]]*1000</f>
        <v>34.133679480236438</v>
      </c>
    </row>
    <row r="272" spans="1:22" ht="40.700000000000003" customHeight="1">
      <c r="A272" s="86" t="s">
        <v>1882</v>
      </c>
      <c r="B272" s="86" t="s">
        <v>1883</v>
      </c>
      <c r="C272" s="86" t="s">
        <v>1884</v>
      </c>
      <c r="D272" s="86" t="s">
        <v>1885</v>
      </c>
      <c r="E272" s="86" t="s">
        <v>1885</v>
      </c>
      <c r="F272" s="86" t="s">
        <v>18</v>
      </c>
      <c r="G272" s="91"/>
      <c r="H272" s="91"/>
      <c r="I272" s="89">
        <v>45382</v>
      </c>
      <c r="J272" s="90">
        <v>0.38980999999999999</v>
      </c>
      <c r="K272" s="91">
        <v>0</v>
      </c>
      <c r="L272" s="88" t="s">
        <v>1886</v>
      </c>
      <c r="M272" s="88" t="s">
        <v>1887</v>
      </c>
      <c r="N272" s="88" t="s">
        <v>1887</v>
      </c>
      <c r="O272" s="98">
        <v>5.3414726840000006E-3</v>
      </c>
      <c r="P272" s="99">
        <f>Table1[[#This Row],[Equation_1_GHG_Intensity]]*Table1[[#This Row],[Number of employees
Last avail. yr]]</f>
        <v>0</v>
      </c>
      <c r="Q272" s="100">
        <v>7.8125890000000003E-2</v>
      </c>
      <c r="R272" s="101">
        <f>Table1[[#This Row],[Equation_2_GHG_intensity]]*Table1[[#This Row],[Operating revenue (Turnover)
m GBP Last avail. yr]]</f>
        <v>3.04542531809E-2</v>
      </c>
      <c r="S272" s="106">
        <v>7.0000000000000007E-2</v>
      </c>
      <c r="T272" s="103">
        <v>2.7286700000000001E-2</v>
      </c>
      <c r="U272" s="78">
        <f t="shared" si="4"/>
        <v>1.9227737409239699E-2</v>
      </c>
      <c r="V272" s="78">
        <f>Table1[[#This Row],[R4NZ estimate
(thousand tonnes CO2e)]]*1000</f>
        <v>19.227737409239701</v>
      </c>
    </row>
    <row r="273" spans="1:22" ht="36" customHeight="1">
      <c r="A273" s="86" t="s">
        <v>1888</v>
      </c>
      <c r="B273" s="86" t="s">
        <v>1889</v>
      </c>
      <c r="C273" s="86" t="s">
        <v>1890</v>
      </c>
      <c r="D273" s="86" t="s">
        <v>260</v>
      </c>
      <c r="E273" s="86" t="s">
        <v>1891</v>
      </c>
      <c r="F273" s="86" t="s">
        <v>33</v>
      </c>
      <c r="G273" s="91"/>
      <c r="H273" s="91"/>
      <c r="I273" s="89">
        <v>45473</v>
      </c>
      <c r="J273" s="90">
        <v>0.38594800000000001</v>
      </c>
      <c r="K273" s="90">
        <v>3</v>
      </c>
      <c r="L273" s="88" t="s">
        <v>1892</v>
      </c>
      <c r="M273" s="88" t="s">
        <v>1893</v>
      </c>
      <c r="N273" s="88" t="s">
        <v>1893</v>
      </c>
      <c r="O273" s="98">
        <v>1.0369230770000001E-3</v>
      </c>
      <c r="P273" s="99">
        <f>Table1[[#This Row],[Equation_1_GHG_Intensity]]*Table1[[#This Row],[Number of employees
Last avail. yr]]</f>
        <v>3.1107692310000002E-3</v>
      </c>
      <c r="Q273" s="100">
        <v>1.9284453E-2</v>
      </c>
      <c r="R273" s="101">
        <f>Table1[[#This Row],[Equation_2_GHG_intensity]]*Table1[[#This Row],[Operating revenue (Turnover)
m GBP Last avail. yr]]</f>
        <v>7.4427960664440003E-3</v>
      </c>
      <c r="S273" s="104">
        <v>0.03</v>
      </c>
      <c r="T273" s="103">
        <v>1.1578440000000001E-2</v>
      </c>
      <c r="U273" s="78">
        <f t="shared" si="4"/>
        <v>7.3699577640488527E-3</v>
      </c>
      <c r="V273" s="78">
        <f>Table1[[#This Row],[R4NZ estimate
(thousand tonnes CO2e)]]*1000</f>
        <v>7.3699577640488529</v>
      </c>
    </row>
    <row r="274" spans="1:22" ht="40.700000000000003" customHeight="1">
      <c r="A274" s="86" t="s">
        <v>1894</v>
      </c>
      <c r="B274" s="86" t="s">
        <v>1895</v>
      </c>
      <c r="C274" s="86" t="s">
        <v>1896</v>
      </c>
      <c r="D274" s="86" t="s">
        <v>268</v>
      </c>
      <c r="E274" s="86" t="s">
        <v>268</v>
      </c>
      <c r="F274" s="86" t="s">
        <v>27</v>
      </c>
      <c r="G274" s="88" t="s">
        <v>1732</v>
      </c>
      <c r="H274" s="91"/>
      <c r="I274" s="89">
        <v>45291</v>
      </c>
      <c r="J274" s="90">
        <v>0.38165500000000002</v>
      </c>
      <c r="K274" s="91">
        <v>0</v>
      </c>
      <c r="L274" s="88" t="s">
        <v>1431</v>
      </c>
      <c r="M274" s="88" t="s">
        <v>1432</v>
      </c>
      <c r="N274" s="91"/>
      <c r="O274" s="98">
        <v>1.6788990829999999E-3</v>
      </c>
      <c r="P274" s="99">
        <f>Table1[[#This Row],[Equation_1_GHG_Intensity]]*Table1[[#This Row],[Number of employees
Last avail. yr]]</f>
        <v>0</v>
      </c>
      <c r="Q274" s="100">
        <v>1.7553619999999999E-2</v>
      </c>
      <c r="R274" s="101">
        <f>Table1[[#This Row],[Equation_2_GHG_intensity]]*Table1[[#This Row],[Operating revenue (Turnover)
m GBP Last avail. yr]]</f>
        <v>6.6994268411000001E-3</v>
      </c>
      <c r="S274" s="106">
        <v>0.01</v>
      </c>
      <c r="T274" s="103">
        <v>3.8165500000000002E-3</v>
      </c>
      <c r="U274" s="78">
        <f t="shared" si="4"/>
        <v>3.5018202880863006E-3</v>
      </c>
      <c r="V274" s="78">
        <f>Table1[[#This Row],[R4NZ estimate
(thousand tonnes CO2e)]]*1000</f>
        <v>3.5018202880863005</v>
      </c>
    </row>
    <row r="275" spans="1:22" ht="36" customHeight="1">
      <c r="A275" s="86" t="s">
        <v>1897</v>
      </c>
      <c r="B275" s="86" t="s">
        <v>1898</v>
      </c>
      <c r="C275" s="86" t="s">
        <v>1899</v>
      </c>
      <c r="D275" s="86" t="s">
        <v>748</v>
      </c>
      <c r="E275" s="86" t="s">
        <v>748</v>
      </c>
      <c r="F275" s="86" t="s">
        <v>18</v>
      </c>
      <c r="G275" s="88" t="s">
        <v>1900</v>
      </c>
      <c r="H275" s="91"/>
      <c r="I275" s="89">
        <v>45716</v>
      </c>
      <c r="J275" s="90">
        <v>0.38027</v>
      </c>
      <c r="K275" s="90">
        <v>1</v>
      </c>
      <c r="L275" s="88" t="s">
        <v>1901</v>
      </c>
      <c r="M275" s="88" t="s">
        <v>1902</v>
      </c>
      <c r="N275" s="91"/>
      <c r="O275" s="98">
        <v>5.3414726840000006E-3</v>
      </c>
      <c r="P275" s="99">
        <f>Table1[[#This Row],[Equation_1_GHG_Intensity]]*Table1[[#This Row],[Number of employees
Last avail. yr]]</f>
        <v>5.3414726840000006E-3</v>
      </c>
      <c r="Q275" s="100">
        <v>7.8125890000000003E-2</v>
      </c>
      <c r="R275" s="101">
        <f>Table1[[#This Row],[Equation_2_GHG_intensity]]*Table1[[#This Row],[Operating revenue (Turnover)
m GBP Last avail. yr]]</f>
        <v>2.9708932190300002E-2</v>
      </c>
      <c r="S275" s="104">
        <v>7.0000000000000007E-2</v>
      </c>
      <c r="T275" s="103">
        <v>2.6618900000000001E-2</v>
      </c>
      <c r="U275" s="78">
        <f t="shared" si="4"/>
        <v>2.0535878523141905E-2</v>
      </c>
      <c r="V275" s="78">
        <f>Table1[[#This Row],[R4NZ estimate
(thousand tonnes CO2e)]]*1000</f>
        <v>20.535878523141907</v>
      </c>
    </row>
    <row r="276" spans="1:22" ht="36" customHeight="1">
      <c r="A276" s="86" t="s">
        <v>1903</v>
      </c>
      <c r="B276" s="86" t="s">
        <v>1904</v>
      </c>
      <c r="C276" s="86" t="s">
        <v>1905</v>
      </c>
      <c r="D276" s="86" t="s">
        <v>1906</v>
      </c>
      <c r="E276" s="86" t="s">
        <v>1906</v>
      </c>
      <c r="F276" s="86" t="s">
        <v>18</v>
      </c>
      <c r="G276" s="91"/>
      <c r="H276" s="91"/>
      <c r="I276" s="89">
        <v>45382</v>
      </c>
      <c r="J276" s="90">
        <v>0.38021700000000003</v>
      </c>
      <c r="K276" s="90">
        <v>4</v>
      </c>
      <c r="L276" s="88" t="s">
        <v>1907</v>
      </c>
      <c r="M276" s="88" t="s">
        <v>1908</v>
      </c>
      <c r="N276" s="88" t="s">
        <v>1908</v>
      </c>
      <c r="O276" s="98">
        <v>5.3414726840000006E-3</v>
      </c>
      <c r="P276" s="99">
        <f>Table1[[#This Row],[Equation_1_GHG_Intensity]]*Table1[[#This Row],[Number of employees
Last avail. yr]]</f>
        <v>2.1365890736000002E-2</v>
      </c>
      <c r="Q276" s="100">
        <v>7.8125890000000003E-2</v>
      </c>
      <c r="R276" s="101">
        <f>Table1[[#This Row],[Equation_2_GHG_intensity]]*Table1[[#This Row],[Operating revenue (Turnover)
m GBP Last avail. yr]]</f>
        <v>2.9704791518130002E-2</v>
      </c>
      <c r="S276" s="104">
        <v>7.0000000000000007E-2</v>
      </c>
      <c r="T276" s="103">
        <v>2.6615190000000004E-2</v>
      </c>
      <c r="U276" s="78">
        <f t="shared" si="4"/>
        <v>2.5869395460625291E-2</v>
      </c>
      <c r="V276" s="78">
        <f>Table1[[#This Row],[R4NZ estimate
(thousand tonnes CO2e)]]*1000</f>
        <v>25.869395460625292</v>
      </c>
    </row>
    <row r="277" spans="1:22" ht="40.700000000000003" customHeight="1">
      <c r="A277" s="86" t="s">
        <v>1909</v>
      </c>
      <c r="B277" s="86" t="s">
        <v>1910</v>
      </c>
      <c r="C277" s="86" t="s">
        <v>1911</v>
      </c>
      <c r="D277" s="86" t="s">
        <v>1912</v>
      </c>
      <c r="E277" s="86" t="s">
        <v>1912</v>
      </c>
      <c r="F277" s="86" t="s">
        <v>18</v>
      </c>
      <c r="G277" s="88" t="s">
        <v>1913</v>
      </c>
      <c r="H277" s="91"/>
      <c r="I277" s="89">
        <v>45169</v>
      </c>
      <c r="J277" s="90">
        <v>0.37577100000000002</v>
      </c>
      <c r="K277" s="90">
        <v>1</v>
      </c>
      <c r="L277" s="88" t="s">
        <v>1914</v>
      </c>
      <c r="M277" s="88" t="s">
        <v>1915</v>
      </c>
      <c r="N277" s="88" t="s">
        <v>1915</v>
      </c>
      <c r="O277" s="98">
        <v>5.3414726840000006E-3</v>
      </c>
      <c r="P277" s="99">
        <f>Table1[[#This Row],[Equation_1_GHG_Intensity]]*Table1[[#This Row],[Number of employees
Last avail. yr]]</f>
        <v>5.3414726840000006E-3</v>
      </c>
      <c r="Q277" s="100">
        <v>7.8125890000000003E-2</v>
      </c>
      <c r="R277" s="101">
        <f>Table1[[#This Row],[Equation_2_GHG_intensity]]*Table1[[#This Row],[Operating revenue (Turnover)
m GBP Last avail. yr]]</f>
        <v>2.9357443811190004E-2</v>
      </c>
      <c r="S277" s="104">
        <v>0.2</v>
      </c>
      <c r="T277" s="103">
        <v>7.5154200000000004E-2</v>
      </c>
      <c r="U277" s="78">
        <f t="shared" si="4"/>
        <v>3.6581087792898273E-2</v>
      </c>
      <c r="V277" s="78">
        <f>Table1[[#This Row],[R4NZ estimate
(thousand tonnes CO2e)]]*1000</f>
        <v>36.581087792898273</v>
      </c>
    </row>
    <row r="278" spans="1:22" ht="40.700000000000003" customHeight="1">
      <c r="A278" s="86" t="s">
        <v>1916</v>
      </c>
      <c r="B278" s="86" t="s">
        <v>1917</v>
      </c>
      <c r="C278" s="86" t="s">
        <v>1918</v>
      </c>
      <c r="D278" s="86" t="s">
        <v>792</v>
      </c>
      <c r="E278" s="86" t="s">
        <v>792</v>
      </c>
      <c r="F278" s="86" t="s">
        <v>18</v>
      </c>
      <c r="G278" s="91"/>
      <c r="H278" s="91"/>
      <c r="I278" s="89">
        <v>45443</v>
      </c>
      <c r="J278" s="90">
        <v>0.37484600000000001</v>
      </c>
      <c r="K278" s="90">
        <v>1</v>
      </c>
      <c r="L278" s="88" t="s">
        <v>1919</v>
      </c>
      <c r="M278" s="88" t="s">
        <v>1920</v>
      </c>
      <c r="N278" s="88" t="s">
        <v>1920</v>
      </c>
      <c r="O278" s="98">
        <v>5.3414726840000006E-3</v>
      </c>
      <c r="P278" s="99">
        <f>Table1[[#This Row],[Equation_1_GHG_Intensity]]*Table1[[#This Row],[Number of employees
Last avail. yr]]</f>
        <v>5.3414726840000006E-3</v>
      </c>
      <c r="Q278" s="100">
        <v>7.8125890000000003E-2</v>
      </c>
      <c r="R278" s="101">
        <f>Table1[[#This Row],[Equation_2_GHG_intensity]]*Table1[[#This Row],[Operating revenue (Turnover)
m GBP Last avail. yr]]</f>
        <v>2.9285177362940003E-2</v>
      </c>
      <c r="S278" s="104">
        <v>0.04</v>
      </c>
      <c r="T278" s="103">
        <v>1.4993840000000001E-2</v>
      </c>
      <c r="U278" s="78">
        <f t="shared" si="4"/>
        <v>1.6523623185631022E-2</v>
      </c>
      <c r="V278" s="78">
        <f>Table1[[#This Row],[R4NZ estimate
(thousand tonnes CO2e)]]*1000</f>
        <v>16.523623185631021</v>
      </c>
    </row>
    <row r="279" spans="1:22" ht="36" customHeight="1">
      <c r="A279" s="86" t="s">
        <v>1921</v>
      </c>
      <c r="B279" s="86" t="s">
        <v>1922</v>
      </c>
      <c r="C279" s="86" t="s">
        <v>1923</v>
      </c>
      <c r="D279" s="86" t="s">
        <v>199</v>
      </c>
      <c r="E279" s="86" t="s">
        <v>199</v>
      </c>
      <c r="F279" s="86" t="s">
        <v>33</v>
      </c>
      <c r="G279" s="88" t="s">
        <v>1924</v>
      </c>
      <c r="H279" s="91"/>
      <c r="I279" s="89">
        <v>45291</v>
      </c>
      <c r="J279" s="90">
        <v>0.36802499999999999</v>
      </c>
      <c r="K279" s="90">
        <v>8</v>
      </c>
      <c r="L279" s="88" t="s">
        <v>271</v>
      </c>
      <c r="M279" s="88" t="s">
        <v>1140</v>
      </c>
      <c r="N279" s="91"/>
      <c r="O279" s="98">
        <v>1.0369230770000001E-3</v>
      </c>
      <c r="P279" s="99">
        <f>Table1[[#This Row],[Equation_1_GHG_Intensity]]*Table1[[#This Row],[Number of employees
Last avail. yr]]</f>
        <v>8.2953846160000004E-3</v>
      </c>
      <c r="Q279" s="100">
        <v>1.9284453E-2</v>
      </c>
      <c r="R279" s="101">
        <f>Table1[[#This Row],[Equation_2_GHG_intensity]]*Table1[[#This Row],[Operating revenue (Turnover)
m GBP Last avail. yr]]</f>
        <v>7.0971608153250001E-3</v>
      </c>
      <c r="S279" s="104">
        <v>0.01</v>
      </c>
      <c r="T279" s="103">
        <v>3.6802499999999999E-3</v>
      </c>
      <c r="U279" s="78">
        <f t="shared" si="4"/>
        <v>6.3512408786312253E-3</v>
      </c>
      <c r="V279" s="78">
        <f>Table1[[#This Row],[R4NZ estimate
(thousand tonnes CO2e)]]*1000</f>
        <v>6.3512408786312253</v>
      </c>
    </row>
    <row r="280" spans="1:22" ht="54" customHeight="1">
      <c r="A280" s="86" t="s">
        <v>1925</v>
      </c>
      <c r="B280" s="86" t="s">
        <v>1926</v>
      </c>
      <c r="C280" s="86" t="s">
        <v>1927</v>
      </c>
      <c r="D280" s="86" t="s">
        <v>1002</v>
      </c>
      <c r="E280" s="86" t="s">
        <v>1002</v>
      </c>
      <c r="F280" s="86" t="s">
        <v>33</v>
      </c>
      <c r="G280" s="91"/>
      <c r="H280" s="91"/>
      <c r="I280" s="89">
        <v>45382</v>
      </c>
      <c r="J280" s="90">
        <v>0.36785600000000002</v>
      </c>
      <c r="K280" s="90">
        <v>2</v>
      </c>
      <c r="L280" s="88" t="s">
        <v>1928</v>
      </c>
      <c r="M280" s="88" t="s">
        <v>1929</v>
      </c>
      <c r="N280" s="91"/>
      <c r="O280" s="98">
        <v>1.0369230770000001E-3</v>
      </c>
      <c r="P280" s="99">
        <f>Table1[[#This Row],[Equation_1_GHG_Intensity]]*Table1[[#This Row],[Number of employees
Last avail. yr]]</f>
        <v>2.0738461540000001E-3</v>
      </c>
      <c r="Q280" s="100">
        <v>1.9284453E-2</v>
      </c>
      <c r="R280" s="101">
        <f>Table1[[#This Row],[Equation_2_GHG_intensity]]*Table1[[#This Row],[Operating revenue (Turnover)
m GBP Last avail. yr]]</f>
        <v>7.0939017427680004E-3</v>
      </c>
      <c r="S280" s="104">
        <v>0.05</v>
      </c>
      <c r="T280" s="103">
        <v>1.8392800000000001E-2</v>
      </c>
      <c r="U280" s="78">
        <f t="shared" si="4"/>
        <v>9.1776624496237441E-3</v>
      </c>
      <c r="V280" s="78">
        <f>Table1[[#This Row],[R4NZ estimate
(thousand tonnes CO2e)]]*1000</f>
        <v>9.1776624496237442</v>
      </c>
    </row>
    <row r="281" spans="1:22" ht="36" customHeight="1">
      <c r="A281" s="86" t="s">
        <v>1930</v>
      </c>
      <c r="B281" s="86" t="s">
        <v>1931</v>
      </c>
      <c r="C281" s="86" t="s">
        <v>1932</v>
      </c>
      <c r="D281" s="86" t="s">
        <v>1087</v>
      </c>
      <c r="E281" s="86" t="s">
        <v>1087</v>
      </c>
      <c r="F281" s="86" t="s">
        <v>18</v>
      </c>
      <c r="G281" s="91"/>
      <c r="H281" s="91"/>
      <c r="I281" s="89">
        <v>45504</v>
      </c>
      <c r="J281" s="90">
        <v>0.35990499999999997</v>
      </c>
      <c r="K281" s="90">
        <v>2</v>
      </c>
      <c r="L281" s="88" t="s">
        <v>1933</v>
      </c>
      <c r="M281" s="88" t="s">
        <v>1934</v>
      </c>
      <c r="N281" s="91"/>
      <c r="O281" s="98">
        <v>5.3414726840000006E-3</v>
      </c>
      <c r="P281" s="99">
        <f>Table1[[#This Row],[Equation_1_GHG_Intensity]]*Table1[[#This Row],[Number of employees
Last avail. yr]]</f>
        <v>1.0682945368000001E-2</v>
      </c>
      <c r="Q281" s="100">
        <v>7.8125890000000003E-2</v>
      </c>
      <c r="R281" s="101">
        <f>Table1[[#This Row],[Equation_2_GHG_intensity]]*Table1[[#This Row],[Operating revenue (Turnover)
m GBP Last avail. yr]]</f>
        <v>2.8117898440449998E-2</v>
      </c>
      <c r="S281" s="104">
        <v>0.04</v>
      </c>
      <c r="T281" s="103">
        <v>1.43962E-2</v>
      </c>
      <c r="U281" s="78">
        <f t="shared" si="4"/>
        <v>1.7714615588213852E-2</v>
      </c>
      <c r="V281" s="78">
        <f>Table1[[#This Row],[R4NZ estimate
(thousand tonnes CO2e)]]*1000</f>
        <v>17.714615588213853</v>
      </c>
    </row>
    <row r="282" spans="1:22" ht="40.700000000000003" customHeight="1">
      <c r="A282" s="86" t="s">
        <v>1935</v>
      </c>
      <c r="B282" s="86" t="s">
        <v>1936</v>
      </c>
      <c r="C282" s="86" t="s">
        <v>1937</v>
      </c>
      <c r="D282" s="86" t="s">
        <v>1938</v>
      </c>
      <c r="E282" s="86" t="s">
        <v>1938</v>
      </c>
      <c r="F282" s="86" t="s">
        <v>33</v>
      </c>
      <c r="G282" s="88" t="s">
        <v>1939</v>
      </c>
      <c r="H282" s="91"/>
      <c r="I282" s="89">
        <v>45382</v>
      </c>
      <c r="J282" s="90">
        <v>0.35566599999999998</v>
      </c>
      <c r="K282" s="90">
        <v>4</v>
      </c>
      <c r="L282" s="88" t="s">
        <v>904</v>
      </c>
      <c r="M282" s="88" t="s">
        <v>1940</v>
      </c>
      <c r="N282" s="88" t="s">
        <v>1940</v>
      </c>
      <c r="O282" s="98">
        <v>1.0369230770000001E-3</v>
      </c>
      <c r="P282" s="99">
        <f>Table1[[#This Row],[Equation_1_GHG_Intensity]]*Table1[[#This Row],[Number of employees
Last avail. yr]]</f>
        <v>4.1476923080000002E-3</v>
      </c>
      <c r="Q282" s="100">
        <v>1.9284453E-2</v>
      </c>
      <c r="R282" s="101">
        <f>Table1[[#This Row],[Equation_2_GHG_intensity]]*Table1[[#This Row],[Operating revenue (Turnover)
m GBP Last avail. yr]]</f>
        <v>6.858824260698E-3</v>
      </c>
      <c r="S282" s="104">
        <v>0.03</v>
      </c>
      <c r="T282" s="103">
        <v>1.0669979999999999E-2</v>
      </c>
      <c r="U282" s="78">
        <f t="shared" si="4"/>
        <v>7.2182733573764339E-3</v>
      </c>
      <c r="V282" s="78">
        <f>Table1[[#This Row],[R4NZ estimate
(thousand tonnes CO2e)]]*1000</f>
        <v>7.2182733573764342</v>
      </c>
    </row>
    <row r="283" spans="1:22" ht="36" customHeight="1">
      <c r="A283" s="86" t="s">
        <v>1941</v>
      </c>
      <c r="B283" s="86" t="s">
        <v>1942</v>
      </c>
      <c r="C283" s="86" t="s">
        <v>1943</v>
      </c>
      <c r="D283" s="86" t="s">
        <v>792</v>
      </c>
      <c r="E283" s="86" t="s">
        <v>792</v>
      </c>
      <c r="F283" s="86" t="s">
        <v>18</v>
      </c>
      <c r="G283" s="88" t="s">
        <v>1944</v>
      </c>
      <c r="H283" s="91"/>
      <c r="I283" s="89">
        <v>45351</v>
      </c>
      <c r="J283" s="90">
        <v>0.34692400000000001</v>
      </c>
      <c r="K283" s="91">
        <v>0</v>
      </c>
      <c r="L283" s="88" t="s">
        <v>1945</v>
      </c>
      <c r="M283" s="88" t="s">
        <v>1946</v>
      </c>
      <c r="N283" s="88" t="s">
        <v>1946</v>
      </c>
      <c r="O283" s="98">
        <v>5.3414726840000006E-3</v>
      </c>
      <c r="P283" s="99">
        <f>Table1[[#This Row],[Equation_1_GHG_Intensity]]*Table1[[#This Row],[Number of employees
Last avail. yr]]</f>
        <v>0</v>
      </c>
      <c r="Q283" s="100">
        <v>7.8125890000000003E-2</v>
      </c>
      <c r="R283" s="101">
        <f>Table1[[#This Row],[Equation_2_GHG_intensity]]*Table1[[#This Row],[Operating revenue (Turnover)
m GBP Last avail. yr]]</f>
        <v>2.7103746262360003E-2</v>
      </c>
      <c r="S283" s="106">
        <v>0.04</v>
      </c>
      <c r="T283" s="103">
        <v>1.3876960000000001E-2</v>
      </c>
      <c r="U283" s="78">
        <f t="shared" si="4"/>
        <v>1.3646575185365882E-2</v>
      </c>
      <c r="V283" s="78">
        <f>Table1[[#This Row],[R4NZ estimate
(thousand tonnes CO2e)]]*1000</f>
        <v>13.646575185365881</v>
      </c>
    </row>
    <row r="284" spans="1:22" ht="214.7" customHeight="1">
      <c r="A284" s="86" t="s">
        <v>1947</v>
      </c>
      <c r="B284" s="86" t="s">
        <v>1948</v>
      </c>
      <c r="C284" s="86" t="s">
        <v>1949</v>
      </c>
      <c r="D284" s="86" t="s">
        <v>1715</v>
      </c>
      <c r="E284" s="86" t="s">
        <v>1715</v>
      </c>
      <c r="F284" s="86" t="s">
        <v>30</v>
      </c>
      <c r="G284" s="88" t="s">
        <v>1950</v>
      </c>
      <c r="H284" s="91"/>
      <c r="I284" s="89">
        <v>45382</v>
      </c>
      <c r="J284" s="90">
        <v>0.34379300000000002</v>
      </c>
      <c r="K284" s="90">
        <v>9</v>
      </c>
      <c r="L284" s="88" t="s">
        <v>1951</v>
      </c>
      <c r="M284" s="88" t="s">
        <v>1952</v>
      </c>
      <c r="N284" s="88" t="s">
        <v>1952</v>
      </c>
      <c r="O284" s="98">
        <v>5.5728975400000001E-4</v>
      </c>
      <c r="P284" s="99">
        <f>Table1[[#This Row],[Equation_1_GHG_Intensity]]*Table1[[#This Row],[Number of employees
Last avail. yr]]</f>
        <v>5.0156077860000004E-3</v>
      </c>
      <c r="Q284" s="100">
        <v>6.3602830000000004E-3</v>
      </c>
      <c r="R284" s="101">
        <f>Table1[[#This Row],[Equation_2_GHG_intensity]]*Table1[[#This Row],[Operating revenue (Turnover)
m GBP Last avail. yr]]</f>
        <v>2.1866207734190001E-3</v>
      </c>
      <c r="S284" s="104">
        <v>0.01</v>
      </c>
      <c r="T284" s="103">
        <v>3.4379300000000001E-3</v>
      </c>
      <c r="U284" s="78">
        <f t="shared" si="4"/>
        <v>3.5431728002865278E-3</v>
      </c>
      <c r="V284" s="78">
        <f>Table1[[#This Row],[R4NZ estimate
(thousand tonnes CO2e)]]*1000</f>
        <v>3.5431728002865279</v>
      </c>
    </row>
    <row r="285" spans="1:22" ht="40.700000000000003" customHeight="1">
      <c r="A285" s="86" t="s">
        <v>1953</v>
      </c>
      <c r="B285" s="86" t="s">
        <v>1954</v>
      </c>
      <c r="C285" s="86" t="s">
        <v>1955</v>
      </c>
      <c r="D285" s="86" t="s">
        <v>1906</v>
      </c>
      <c r="E285" s="86" t="s">
        <v>1906</v>
      </c>
      <c r="F285" s="86" t="s">
        <v>18</v>
      </c>
      <c r="G285" s="91"/>
      <c r="H285" s="91"/>
      <c r="I285" s="89">
        <v>45077</v>
      </c>
      <c r="J285" s="90">
        <v>0.33473700000000001</v>
      </c>
      <c r="K285" s="90">
        <v>1</v>
      </c>
      <c r="L285" s="88" t="s">
        <v>1956</v>
      </c>
      <c r="M285" s="88" t="s">
        <v>1957</v>
      </c>
      <c r="N285" s="91"/>
      <c r="O285" s="98">
        <v>5.3414726840000006E-3</v>
      </c>
      <c r="P285" s="99">
        <f>Table1[[#This Row],[Equation_1_GHG_Intensity]]*Table1[[#This Row],[Number of employees
Last avail. yr]]</f>
        <v>5.3414726840000006E-3</v>
      </c>
      <c r="Q285" s="100">
        <v>7.8125890000000003E-2</v>
      </c>
      <c r="R285" s="101">
        <f>Table1[[#This Row],[Equation_2_GHG_intensity]]*Table1[[#This Row],[Operating revenue (Turnover)
m GBP Last avail. yr]]</f>
        <v>2.6151626040930003E-2</v>
      </c>
      <c r="S285" s="104">
        <v>7.0000000000000007E-2</v>
      </c>
      <c r="T285" s="103">
        <v>2.3431590000000002E-2</v>
      </c>
      <c r="U285" s="78">
        <f t="shared" si="4"/>
        <v>1.8289921345401694E-2</v>
      </c>
      <c r="V285" s="78">
        <f>Table1[[#This Row],[R4NZ estimate
(thousand tonnes CO2e)]]*1000</f>
        <v>18.289921345401694</v>
      </c>
    </row>
    <row r="286" spans="1:22" ht="40.700000000000003" customHeight="1">
      <c r="A286" s="86" t="s">
        <v>1958</v>
      </c>
      <c r="B286" s="86" t="s">
        <v>1959</v>
      </c>
      <c r="C286" s="86" t="s">
        <v>1960</v>
      </c>
      <c r="D286" s="86" t="s">
        <v>260</v>
      </c>
      <c r="E286" s="86" t="s">
        <v>260</v>
      </c>
      <c r="F286" s="86" t="s">
        <v>33</v>
      </c>
      <c r="G286" s="88" t="s">
        <v>1961</v>
      </c>
      <c r="H286" s="91"/>
      <c r="I286" s="89">
        <v>45291</v>
      </c>
      <c r="J286" s="90">
        <v>0.32200000000000001</v>
      </c>
      <c r="K286" s="90">
        <v>20</v>
      </c>
      <c r="L286" s="88" t="s">
        <v>816</v>
      </c>
      <c r="M286" s="88" t="s">
        <v>817</v>
      </c>
      <c r="N286" s="88" t="s">
        <v>817</v>
      </c>
      <c r="O286" s="98">
        <v>1.0369230770000001E-3</v>
      </c>
      <c r="P286" s="99">
        <f>Table1[[#This Row],[Equation_1_GHG_Intensity]]*Table1[[#This Row],[Number of employees
Last avail. yr]]</f>
        <v>2.0738461540000003E-2</v>
      </c>
      <c r="Q286" s="100">
        <v>1.9284453E-2</v>
      </c>
      <c r="R286" s="101">
        <f>Table1[[#This Row],[Equation_2_GHG_intensity]]*Table1[[#This Row],[Operating revenue (Turnover)
m GBP Last avail. yr]]</f>
        <v>6.2095938660000002E-3</v>
      </c>
      <c r="S286" s="104">
        <v>0.03</v>
      </c>
      <c r="T286" s="103">
        <v>9.6600000000000002E-3</v>
      </c>
      <c r="U286" s="78">
        <f t="shared" si="4"/>
        <v>1.2190482450198001E-2</v>
      </c>
      <c r="V286" s="78">
        <f>Table1[[#This Row],[R4NZ estimate
(thousand tonnes CO2e)]]*1000</f>
        <v>12.190482450198001</v>
      </c>
    </row>
    <row r="287" spans="1:22" ht="40.700000000000003" customHeight="1">
      <c r="A287" s="86" t="s">
        <v>1962</v>
      </c>
      <c r="B287" s="86" t="s">
        <v>1963</v>
      </c>
      <c r="C287" s="86" t="s">
        <v>1964</v>
      </c>
      <c r="D287" s="86" t="s">
        <v>1087</v>
      </c>
      <c r="E287" s="86" t="s">
        <v>1087</v>
      </c>
      <c r="F287" s="86" t="s">
        <v>18</v>
      </c>
      <c r="G287" s="88" t="s">
        <v>1965</v>
      </c>
      <c r="H287" s="91"/>
      <c r="I287" s="89">
        <v>45382</v>
      </c>
      <c r="J287" s="90">
        <v>0.31856600000000002</v>
      </c>
      <c r="K287" s="91">
        <v>0</v>
      </c>
      <c r="L287" s="88" t="s">
        <v>1966</v>
      </c>
      <c r="M287" s="88" t="s">
        <v>1967</v>
      </c>
      <c r="N287" s="91"/>
      <c r="O287" s="98">
        <v>5.3414726840000006E-3</v>
      </c>
      <c r="P287" s="99">
        <f>Table1[[#This Row],[Equation_1_GHG_Intensity]]*Table1[[#This Row],[Number of employees
Last avail. yr]]</f>
        <v>0</v>
      </c>
      <c r="Q287" s="100">
        <v>7.8125890000000003E-2</v>
      </c>
      <c r="R287" s="101">
        <f>Table1[[#This Row],[Equation_2_GHG_intensity]]*Table1[[#This Row],[Operating revenue (Turnover)
m GBP Last avail. yr]]</f>
        <v>2.4888252273740002E-2</v>
      </c>
      <c r="S287" s="106">
        <v>0.04</v>
      </c>
      <c r="T287" s="103">
        <v>1.2742640000000001E-2</v>
      </c>
      <c r="U287" s="78">
        <f t="shared" si="4"/>
        <v>1.2531087127155421E-2</v>
      </c>
      <c r="V287" s="78">
        <f>Table1[[#This Row],[R4NZ estimate
(thousand tonnes CO2e)]]*1000</f>
        <v>12.531087127155422</v>
      </c>
    </row>
    <row r="288" spans="1:22" ht="54" customHeight="1">
      <c r="A288" s="86" t="s">
        <v>1968</v>
      </c>
      <c r="B288" s="86" t="s">
        <v>1969</v>
      </c>
      <c r="C288" s="86" t="s">
        <v>1970</v>
      </c>
      <c r="D288" s="86" t="s">
        <v>1971</v>
      </c>
      <c r="E288" s="86" t="s">
        <v>1971</v>
      </c>
      <c r="F288" s="86" t="s">
        <v>33</v>
      </c>
      <c r="G288" s="88" t="s">
        <v>1972</v>
      </c>
      <c r="H288" s="91"/>
      <c r="I288" s="89">
        <v>45382</v>
      </c>
      <c r="J288" s="90">
        <v>0.30713299999999999</v>
      </c>
      <c r="K288" s="91">
        <v>0</v>
      </c>
      <c r="L288" s="88" t="s">
        <v>911</v>
      </c>
      <c r="M288" s="88" t="s">
        <v>912</v>
      </c>
      <c r="N288" s="88" t="s">
        <v>912</v>
      </c>
      <c r="O288" s="98">
        <v>1.0369230770000001E-3</v>
      </c>
      <c r="P288" s="99">
        <f>Table1[[#This Row],[Equation_1_GHG_Intensity]]*Table1[[#This Row],[Number of employees
Last avail. yr]]</f>
        <v>0</v>
      </c>
      <c r="Q288" s="100">
        <v>1.9284453E-2</v>
      </c>
      <c r="R288" s="101">
        <f>Table1[[#This Row],[Equation_2_GHG_intensity]]*Table1[[#This Row],[Operating revenue (Turnover)
m GBP Last avail. yr]]</f>
        <v>5.9228919032489995E-3</v>
      </c>
      <c r="S288" s="106">
        <v>0.05</v>
      </c>
      <c r="T288" s="103">
        <v>1.5356649999999999E-2</v>
      </c>
      <c r="U288" s="78">
        <f t="shared" si="4"/>
        <v>7.0860874537819162E-3</v>
      </c>
      <c r="V288" s="78">
        <f>Table1[[#This Row],[R4NZ estimate
(thousand tonnes CO2e)]]*1000</f>
        <v>7.0860874537819161</v>
      </c>
    </row>
    <row r="289" spans="1:22" ht="40.700000000000003" customHeight="1">
      <c r="A289" s="86" t="s">
        <v>1973</v>
      </c>
      <c r="B289" s="86" t="s">
        <v>1974</v>
      </c>
      <c r="C289" s="86" t="s">
        <v>1975</v>
      </c>
      <c r="D289" s="86" t="s">
        <v>260</v>
      </c>
      <c r="E289" s="86" t="s">
        <v>260</v>
      </c>
      <c r="F289" s="86" t="s">
        <v>33</v>
      </c>
      <c r="G289" s="88" t="s">
        <v>1976</v>
      </c>
      <c r="H289" s="88" t="s">
        <v>1977</v>
      </c>
      <c r="I289" s="89">
        <v>45291</v>
      </c>
      <c r="J289" s="90">
        <v>0.30699399999999999</v>
      </c>
      <c r="K289" s="90">
        <v>61</v>
      </c>
      <c r="L289" s="88" t="s">
        <v>950</v>
      </c>
      <c r="M289" s="88" t="s">
        <v>1978</v>
      </c>
      <c r="N289" s="88" t="s">
        <v>1978</v>
      </c>
      <c r="O289" s="98">
        <v>1.0369230770000001E-3</v>
      </c>
      <c r="P289" s="99">
        <f>Table1[[#This Row],[Equation_1_GHG_Intensity]]*Table1[[#This Row],[Number of employees
Last avail. yr]]</f>
        <v>6.3252307697000007E-2</v>
      </c>
      <c r="Q289" s="100">
        <v>1.9284453E-2</v>
      </c>
      <c r="R289" s="101">
        <f>Table1[[#This Row],[Equation_2_GHG_intensity]]*Table1[[#This Row],[Operating revenue (Turnover)
m GBP Last avail. yr]]</f>
        <v>5.9202113642819994E-3</v>
      </c>
      <c r="S289" s="104">
        <v>0.03</v>
      </c>
      <c r="T289" s="103">
        <v>9.2098199999999988E-3</v>
      </c>
      <c r="U289" s="78">
        <f t="shared" si="4"/>
        <v>2.6101318907406912E-2</v>
      </c>
      <c r="V289" s="78">
        <f>Table1[[#This Row],[R4NZ estimate
(thousand tonnes CO2e)]]*1000</f>
        <v>26.101318907406913</v>
      </c>
    </row>
    <row r="290" spans="1:22" ht="54" customHeight="1">
      <c r="A290" s="86" t="s">
        <v>1979</v>
      </c>
      <c r="B290" s="86" t="s">
        <v>1980</v>
      </c>
      <c r="C290" s="86" t="s">
        <v>1981</v>
      </c>
      <c r="D290" s="86" t="s">
        <v>1885</v>
      </c>
      <c r="E290" s="86" t="s">
        <v>1885</v>
      </c>
      <c r="F290" s="86" t="s">
        <v>18</v>
      </c>
      <c r="G290" s="88" t="s">
        <v>1982</v>
      </c>
      <c r="H290" s="91"/>
      <c r="I290" s="89">
        <v>45291</v>
      </c>
      <c r="J290" s="90">
        <v>0.30398500000000001</v>
      </c>
      <c r="K290" s="90">
        <v>3</v>
      </c>
      <c r="L290" s="88" t="s">
        <v>1983</v>
      </c>
      <c r="M290" s="88" t="s">
        <v>1984</v>
      </c>
      <c r="N290" s="91"/>
      <c r="O290" s="98">
        <v>5.3414726840000006E-3</v>
      </c>
      <c r="P290" s="99">
        <f>Table1[[#This Row],[Equation_1_GHG_Intensity]]*Table1[[#This Row],[Number of employees
Last avail. yr]]</f>
        <v>1.6024418052E-2</v>
      </c>
      <c r="Q290" s="100">
        <v>7.8125890000000003E-2</v>
      </c>
      <c r="R290" s="101">
        <f>Table1[[#This Row],[Equation_2_GHG_intensity]]*Table1[[#This Row],[Operating revenue (Turnover)
m GBP Last avail. yr]]</f>
        <v>2.3749098671650003E-2</v>
      </c>
      <c r="S290" s="104">
        <v>7.0000000000000007E-2</v>
      </c>
      <c r="T290" s="103">
        <v>2.1278950000000001E-2</v>
      </c>
      <c r="U290" s="78">
        <f t="shared" si="4"/>
        <v>2.0330471418975454E-2</v>
      </c>
      <c r="V290" s="78">
        <f>Table1[[#This Row],[R4NZ estimate
(thousand tonnes CO2e)]]*1000</f>
        <v>20.330471418975453</v>
      </c>
    </row>
    <row r="291" spans="1:22" ht="40.700000000000003" customHeight="1">
      <c r="A291" s="86" t="s">
        <v>1985</v>
      </c>
      <c r="B291" s="86" t="s">
        <v>1986</v>
      </c>
      <c r="C291" s="86" t="s">
        <v>1987</v>
      </c>
      <c r="D291" s="86" t="s">
        <v>792</v>
      </c>
      <c r="E291" s="86" t="s">
        <v>792</v>
      </c>
      <c r="F291" s="86" t="s">
        <v>18</v>
      </c>
      <c r="G291" s="91"/>
      <c r="H291" s="91"/>
      <c r="I291" s="89">
        <v>45138</v>
      </c>
      <c r="J291" s="90">
        <v>0.30121599999999998</v>
      </c>
      <c r="K291" s="90">
        <v>1</v>
      </c>
      <c r="L291" s="88" t="s">
        <v>1988</v>
      </c>
      <c r="M291" s="88" t="s">
        <v>1989</v>
      </c>
      <c r="N291" s="88" t="s">
        <v>1989</v>
      </c>
      <c r="O291" s="98">
        <v>5.3414726840000006E-3</v>
      </c>
      <c r="P291" s="99">
        <f>Table1[[#This Row],[Equation_1_GHG_Intensity]]*Table1[[#This Row],[Number of employees
Last avail. yr]]</f>
        <v>5.3414726840000006E-3</v>
      </c>
      <c r="Q291" s="100">
        <v>7.8125890000000003E-2</v>
      </c>
      <c r="R291" s="101">
        <f>Table1[[#This Row],[Equation_2_GHG_intensity]]*Table1[[#This Row],[Operating revenue (Turnover)
m GBP Last avail. yr]]</f>
        <v>2.3532768082239999E-2</v>
      </c>
      <c r="S291" s="104">
        <v>0.04</v>
      </c>
      <c r="T291" s="103">
        <v>1.2048639999999999E-2</v>
      </c>
      <c r="U291" s="78">
        <f t="shared" si="4"/>
        <v>1.362731929515792E-2</v>
      </c>
      <c r="V291" s="78">
        <f>Table1[[#This Row],[R4NZ estimate
(thousand tonnes CO2e)]]*1000</f>
        <v>13.627319295157919</v>
      </c>
    </row>
    <row r="292" spans="1:22" ht="40.700000000000003" customHeight="1">
      <c r="A292" s="86" t="s">
        <v>1990</v>
      </c>
      <c r="B292" s="86" t="s">
        <v>1991</v>
      </c>
      <c r="C292" s="86" t="s">
        <v>1992</v>
      </c>
      <c r="D292" s="86" t="s">
        <v>1993</v>
      </c>
      <c r="E292" s="86" t="s">
        <v>1993</v>
      </c>
      <c r="F292" s="86" t="s">
        <v>15</v>
      </c>
      <c r="G292" s="91"/>
      <c r="H292" s="91"/>
      <c r="I292" s="89">
        <v>45322</v>
      </c>
      <c r="J292" s="90">
        <v>0.30063299999999998</v>
      </c>
      <c r="K292" s="90">
        <v>5</v>
      </c>
      <c r="L292" s="88" t="s">
        <v>897</v>
      </c>
      <c r="M292" s="88" t="s">
        <v>1994</v>
      </c>
      <c r="N292" s="88" t="s">
        <v>1994</v>
      </c>
      <c r="O292" s="98">
        <v>2.8833581800000001E-2</v>
      </c>
      <c r="P292" s="99">
        <f>Table1[[#This Row],[Equation_1_GHG_Intensity]]*Table1[[#This Row],[Number of employees
Last avail. yr]]</f>
        <v>0.14416790900000001</v>
      </c>
      <c r="Q292" s="100">
        <v>0.36693909499999999</v>
      </c>
      <c r="R292" s="101">
        <f>Table1[[#This Row],[Equation_2_GHG_intensity]]*Table1[[#This Row],[Operating revenue (Turnover)
m GBP Last avail. yr]]</f>
        <v>0.11031400094713499</v>
      </c>
      <c r="S292" s="104">
        <v>0.24</v>
      </c>
      <c r="T292" s="103">
        <v>7.2151919999999994E-2</v>
      </c>
      <c r="U292" s="78">
        <f t="shared" si="4"/>
        <v>0.10876906537239596</v>
      </c>
      <c r="V292" s="78">
        <f>Table1[[#This Row],[R4NZ estimate
(thousand tonnes CO2e)]]*1000</f>
        <v>108.76906537239596</v>
      </c>
    </row>
    <row r="293" spans="1:22" ht="40.700000000000003" customHeight="1">
      <c r="A293" s="86" t="s">
        <v>1995</v>
      </c>
      <c r="B293" s="86" t="s">
        <v>1996</v>
      </c>
      <c r="C293" s="86" t="s">
        <v>1997</v>
      </c>
      <c r="D293" s="86" t="s">
        <v>1337</v>
      </c>
      <c r="E293" s="86" t="s">
        <v>1337</v>
      </c>
      <c r="F293" s="86" t="s">
        <v>21</v>
      </c>
      <c r="G293" s="91"/>
      <c r="H293" s="91"/>
      <c r="I293" s="89">
        <v>45443</v>
      </c>
      <c r="J293" s="90">
        <v>0.30033900000000002</v>
      </c>
      <c r="K293" s="90">
        <v>2</v>
      </c>
      <c r="L293" s="88" t="s">
        <v>1998</v>
      </c>
      <c r="M293" s="88" t="s">
        <v>1999</v>
      </c>
      <c r="N293" s="88" t="s">
        <v>1999</v>
      </c>
      <c r="O293" s="98">
        <v>2.599737108E-3</v>
      </c>
      <c r="P293" s="99">
        <f>Table1[[#This Row],[Equation_1_GHG_Intensity]]*Table1[[#This Row],[Number of employees
Last avail. yr]]</f>
        <v>5.1994742159999999E-3</v>
      </c>
      <c r="Q293" s="100">
        <v>5.0386056999999998E-2</v>
      </c>
      <c r="R293" s="101">
        <f>Table1[[#This Row],[Equation_2_GHG_intensity]]*Table1[[#This Row],[Operating revenue (Turnover)
m GBP Last avail. yr]]</f>
        <v>1.5132897973323001E-2</v>
      </c>
      <c r="S293" s="104">
        <v>0.05</v>
      </c>
      <c r="T293" s="103">
        <v>1.5016950000000001E-2</v>
      </c>
      <c r="U293" s="78">
        <f t="shared" si="4"/>
        <v>1.1771324289044559E-2</v>
      </c>
      <c r="V293" s="78">
        <f>Table1[[#This Row],[R4NZ estimate
(thousand tonnes CO2e)]]*1000</f>
        <v>11.771324289044559</v>
      </c>
    </row>
    <row r="294" spans="1:22" ht="36" customHeight="1">
      <c r="A294" s="86" t="s">
        <v>2000</v>
      </c>
      <c r="B294" s="86" t="s">
        <v>2001</v>
      </c>
      <c r="C294" s="86" t="s">
        <v>2002</v>
      </c>
      <c r="D294" s="86" t="s">
        <v>2003</v>
      </c>
      <c r="E294" s="86" t="s">
        <v>2003</v>
      </c>
      <c r="F294" s="86" t="s">
        <v>15</v>
      </c>
      <c r="G294" s="91"/>
      <c r="H294" s="91"/>
      <c r="I294" s="89">
        <v>44592</v>
      </c>
      <c r="J294" s="90">
        <v>0.28592000000000001</v>
      </c>
      <c r="K294" s="90">
        <v>1</v>
      </c>
      <c r="L294" s="88" t="s">
        <v>1401</v>
      </c>
      <c r="M294" s="88" t="s">
        <v>2004</v>
      </c>
      <c r="N294" s="91"/>
      <c r="O294" s="98">
        <v>2.8833581800000001E-2</v>
      </c>
      <c r="P294" s="99">
        <f>Table1[[#This Row],[Equation_1_GHG_Intensity]]*Table1[[#This Row],[Number of employees
Last avail. yr]]</f>
        <v>2.8833581800000001E-2</v>
      </c>
      <c r="Q294" s="100">
        <v>0.36693909499999999</v>
      </c>
      <c r="R294" s="101">
        <f>Table1[[#This Row],[Equation_2_GHG_intensity]]*Table1[[#This Row],[Operating revenue (Turnover)
m GBP Last avail. yr]]</f>
        <v>0.1049152260424</v>
      </c>
      <c r="S294" s="104">
        <v>0.13</v>
      </c>
      <c r="T294" s="103">
        <v>3.7169600000000004E-2</v>
      </c>
      <c r="U294" s="78">
        <f t="shared" si="4"/>
        <v>5.6915829811519207E-2</v>
      </c>
      <c r="V294" s="78">
        <f>Table1[[#This Row],[R4NZ estimate
(thousand tonnes CO2e)]]*1000</f>
        <v>56.91582981151921</v>
      </c>
    </row>
    <row r="295" spans="1:22" ht="36" customHeight="1">
      <c r="A295" s="86" t="s">
        <v>2005</v>
      </c>
      <c r="B295" s="86" t="s">
        <v>2006</v>
      </c>
      <c r="C295" s="86" t="s">
        <v>2007</v>
      </c>
      <c r="D295" s="86" t="s">
        <v>290</v>
      </c>
      <c r="E295" s="86" t="s">
        <v>290</v>
      </c>
      <c r="F295" s="86" t="s">
        <v>24</v>
      </c>
      <c r="G295" s="91"/>
      <c r="H295" s="91"/>
      <c r="I295" s="89">
        <v>45199</v>
      </c>
      <c r="J295" s="90">
        <v>0.28552</v>
      </c>
      <c r="K295" s="90">
        <v>2</v>
      </c>
      <c r="L295" s="88" t="s">
        <v>2008</v>
      </c>
      <c r="M295" s="88" t="s">
        <v>2009</v>
      </c>
      <c r="N295" s="88" t="s">
        <v>2009</v>
      </c>
      <c r="O295" s="98">
        <v>5.3220241119999998E-2</v>
      </c>
      <c r="P295" s="99">
        <f>Table1[[#This Row],[Equation_1_GHG_Intensity]]*Table1[[#This Row],[Number of employees
Last avail. yr]]</f>
        <v>0.10644048224</v>
      </c>
      <c r="Q295" s="100">
        <v>0.778336519</v>
      </c>
      <c r="R295" s="101">
        <f>Table1[[#This Row],[Equation_2_GHG_intensity]]*Table1[[#This Row],[Operating revenue (Turnover)
m GBP Last avail. yr]]</f>
        <v>0.22223064290488001</v>
      </c>
      <c r="S295" s="104">
        <v>0.16</v>
      </c>
      <c r="T295" s="103">
        <v>4.56832E-2</v>
      </c>
      <c r="U295" s="78">
        <f t="shared" si="4"/>
        <v>0.12465999027324504</v>
      </c>
      <c r="V295" s="78">
        <f>Table1[[#This Row],[R4NZ estimate
(thousand tonnes CO2e)]]*1000</f>
        <v>124.65999027324503</v>
      </c>
    </row>
    <row r="296" spans="1:22" ht="40.700000000000003" customHeight="1">
      <c r="A296" s="86" t="s">
        <v>2010</v>
      </c>
      <c r="B296" s="86" t="s">
        <v>2011</v>
      </c>
      <c r="C296" s="86" t="s">
        <v>2012</v>
      </c>
      <c r="D296" s="86" t="s">
        <v>260</v>
      </c>
      <c r="E296" s="86" t="s">
        <v>260</v>
      </c>
      <c r="F296" s="86" t="s">
        <v>33</v>
      </c>
      <c r="G296" s="88" t="s">
        <v>2013</v>
      </c>
      <c r="H296" s="88" t="s">
        <v>2014</v>
      </c>
      <c r="I296" s="89">
        <v>45016</v>
      </c>
      <c r="J296" s="90">
        <v>0.284551</v>
      </c>
      <c r="K296" s="90">
        <v>2</v>
      </c>
      <c r="L296" s="88" t="s">
        <v>1532</v>
      </c>
      <c r="M296" s="88" t="s">
        <v>1533</v>
      </c>
      <c r="N296" s="91"/>
      <c r="O296" s="98">
        <v>1.0369230770000001E-3</v>
      </c>
      <c r="P296" s="99">
        <f>Table1[[#This Row],[Equation_1_GHG_Intensity]]*Table1[[#This Row],[Number of employees
Last avail. yr]]</f>
        <v>2.0738461540000001E-3</v>
      </c>
      <c r="Q296" s="100">
        <v>1.9284453E-2</v>
      </c>
      <c r="R296" s="101">
        <f>Table1[[#This Row],[Equation_2_GHG_intensity]]*Table1[[#This Row],[Operating revenue (Turnover)
m GBP Last avail. yr]]</f>
        <v>5.4874103856029999E-3</v>
      </c>
      <c r="S296" s="104">
        <v>0.03</v>
      </c>
      <c r="T296" s="103">
        <v>8.5365299999999988E-3</v>
      </c>
      <c r="U296" s="78">
        <f t="shared" si="4"/>
        <v>5.3605629176877992E-3</v>
      </c>
      <c r="V296" s="78">
        <f>Table1[[#This Row],[R4NZ estimate
(thousand tonnes CO2e)]]*1000</f>
        <v>5.3605629176877994</v>
      </c>
    </row>
    <row r="297" spans="1:22" ht="36" customHeight="1">
      <c r="A297" s="86" t="s">
        <v>2015</v>
      </c>
      <c r="B297" s="86" t="s">
        <v>2016</v>
      </c>
      <c r="C297" s="86" t="s">
        <v>2017</v>
      </c>
      <c r="D297" s="86" t="s">
        <v>2018</v>
      </c>
      <c r="E297" s="86" t="s">
        <v>2018</v>
      </c>
      <c r="F297" s="86" t="s">
        <v>21</v>
      </c>
      <c r="G297" s="88" t="s">
        <v>2019</v>
      </c>
      <c r="H297" s="91"/>
      <c r="I297" s="89">
        <v>45291</v>
      </c>
      <c r="J297" s="90">
        <v>0.27234599999999998</v>
      </c>
      <c r="K297" s="90">
        <v>5</v>
      </c>
      <c r="L297" s="88" t="s">
        <v>2020</v>
      </c>
      <c r="M297" s="88" t="s">
        <v>2021</v>
      </c>
      <c r="N297" s="88" t="s">
        <v>2021</v>
      </c>
      <c r="O297" s="98">
        <v>2.599737108E-3</v>
      </c>
      <c r="P297" s="99">
        <f>Table1[[#This Row],[Equation_1_GHG_Intensity]]*Table1[[#This Row],[Number of employees
Last avail. yr]]</f>
        <v>1.2998685539999999E-2</v>
      </c>
      <c r="Q297" s="100">
        <v>5.0386056999999998E-2</v>
      </c>
      <c r="R297" s="101">
        <f>Table1[[#This Row],[Equation_2_GHG_intensity]]*Table1[[#This Row],[Operating revenue (Turnover)
m GBP Last avail. yr]]</f>
        <v>1.3722441079721998E-2</v>
      </c>
      <c r="S297" s="104">
        <v>0.05</v>
      </c>
      <c r="T297" s="103">
        <v>1.3617299999999999E-2</v>
      </c>
      <c r="U297" s="78">
        <f t="shared" si="4"/>
        <v>1.3432696064367425E-2</v>
      </c>
      <c r="V297" s="78">
        <f>Table1[[#This Row],[R4NZ estimate
(thousand tonnes CO2e)]]*1000</f>
        <v>13.432696064367425</v>
      </c>
    </row>
    <row r="298" spans="1:22" ht="40.700000000000003" customHeight="1">
      <c r="A298" s="86" t="s">
        <v>2022</v>
      </c>
      <c r="B298" s="86" t="s">
        <v>2023</v>
      </c>
      <c r="C298" s="86" t="s">
        <v>2024</v>
      </c>
      <c r="D298" s="86" t="s">
        <v>2025</v>
      </c>
      <c r="E298" s="86" t="s">
        <v>2025</v>
      </c>
      <c r="F298" s="86" t="s">
        <v>44</v>
      </c>
      <c r="G298" s="88" t="s">
        <v>2026</v>
      </c>
      <c r="H298" s="91"/>
      <c r="I298" s="89">
        <v>45016</v>
      </c>
      <c r="J298" s="90">
        <v>0.26900000000000002</v>
      </c>
      <c r="K298" s="91">
        <v>0</v>
      </c>
      <c r="L298" s="88" t="s">
        <v>162</v>
      </c>
      <c r="M298" s="88" t="s">
        <v>163</v>
      </c>
      <c r="N298" s="88" t="s">
        <v>163</v>
      </c>
      <c r="O298" s="98">
        <v>0.10097905539999999</v>
      </c>
      <c r="P298" s="99">
        <f>Table1[[#This Row],[Equation_1_GHG_Intensity]]*Table1[[#This Row],[Number of employees
Last avail. yr]]</f>
        <v>0</v>
      </c>
      <c r="Q298" s="100">
        <v>15.29604977</v>
      </c>
      <c r="R298" s="101">
        <f>Table1[[#This Row],[Equation_2_GHG_intensity]]*Table1[[#This Row],[Operating revenue (Turnover)
m GBP Last avail. yr]]</f>
        <v>4.1146373881300002</v>
      </c>
      <c r="S298" s="102">
        <v>4.66</v>
      </c>
      <c r="T298" s="103">
        <v>1.2535400000000001</v>
      </c>
      <c r="U298" s="78">
        <f t="shared" si="4"/>
        <v>1.7876030702472903</v>
      </c>
      <c r="V298" s="78">
        <f>Table1[[#This Row],[R4NZ estimate
(thousand tonnes CO2e)]]*1000</f>
        <v>1787.6030702472904</v>
      </c>
    </row>
    <row r="299" spans="1:22" ht="160.69999999999999" customHeight="1">
      <c r="A299" s="86" t="s">
        <v>2027</v>
      </c>
      <c r="B299" s="86" t="s">
        <v>2028</v>
      </c>
      <c r="C299" s="86" t="s">
        <v>2029</v>
      </c>
      <c r="D299" s="86" t="s">
        <v>1288</v>
      </c>
      <c r="E299" s="86" t="s">
        <v>1288</v>
      </c>
      <c r="F299" s="86" t="s">
        <v>24</v>
      </c>
      <c r="G299" s="88" t="s">
        <v>2030</v>
      </c>
      <c r="H299" s="88" t="s">
        <v>2031</v>
      </c>
      <c r="I299" s="89">
        <v>45382</v>
      </c>
      <c r="J299" s="90">
        <v>0.264677</v>
      </c>
      <c r="K299" s="90">
        <v>13</v>
      </c>
      <c r="L299" s="88" t="s">
        <v>2032</v>
      </c>
      <c r="M299" s="88" t="s">
        <v>2033</v>
      </c>
      <c r="N299" s="88" t="s">
        <v>2033</v>
      </c>
      <c r="O299" s="98">
        <v>5.3220241119999998E-2</v>
      </c>
      <c r="P299" s="99">
        <f>Table1[[#This Row],[Equation_1_GHG_Intensity]]*Table1[[#This Row],[Number of employees
Last avail. yr]]</f>
        <v>0.69186313455999993</v>
      </c>
      <c r="Q299" s="100">
        <v>0.778336519</v>
      </c>
      <c r="R299" s="101">
        <f>Table1[[#This Row],[Equation_2_GHG_intensity]]*Table1[[#This Row],[Operating revenue (Turnover)
m GBP Last avail. yr]]</f>
        <v>0.206007774839363</v>
      </c>
      <c r="S299" s="104">
        <v>0.16</v>
      </c>
      <c r="T299" s="103">
        <v>4.2348320000000002E-2</v>
      </c>
      <c r="U299" s="78">
        <f t="shared" si="4"/>
        <v>0.31309300338998786</v>
      </c>
      <c r="V299" s="78">
        <f>Table1[[#This Row],[R4NZ estimate
(thousand tonnes CO2e)]]*1000</f>
        <v>313.09300338998787</v>
      </c>
    </row>
    <row r="300" spans="1:22" ht="36" customHeight="1">
      <c r="A300" s="86" t="s">
        <v>2034</v>
      </c>
      <c r="B300" s="86" t="s">
        <v>2035</v>
      </c>
      <c r="C300" s="86" t="s">
        <v>2036</v>
      </c>
      <c r="D300" s="86" t="s">
        <v>792</v>
      </c>
      <c r="E300" s="86" t="s">
        <v>792</v>
      </c>
      <c r="F300" s="86" t="s">
        <v>18</v>
      </c>
      <c r="G300" s="91"/>
      <c r="H300" s="91"/>
      <c r="I300" s="89">
        <v>45169</v>
      </c>
      <c r="J300" s="90">
        <v>0.26430300000000001</v>
      </c>
      <c r="K300" s="90">
        <v>3</v>
      </c>
      <c r="L300" s="88" t="s">
        <v>2037</v>
      </c>
      <c r="M300" s="88" t="s">
        <v>2038</v>
      </c>
      <c r="N300" s="88" t="s">
        <v>2038</v>
      </c>
      <c r="O300" s="98">
        <v>5.3414726840000006E-3</v>
      </c>
      <c r="P300" s="99">
        <f>Table1[[#This Row],[Equation_1_GHG_Intensity]]*Table1[[#This Row],[Number of employees
Last avail. yr]]</f>
        <v>1.6024418052E-2</v>
      </c>
      <c r="Q300" s="100">
        <v>7.8125890000000003E-2</v>
      </c>
      <c r="R300" s="101">
        <f>Table1[[#This Row],[Equation_2_GHG_intensity]]*Table1[[#This Row],[Operating revenue (Turnover)
m GBP Last avail. yr]]</f>
        <v>2.0648907104670003E-2</v>
      </c>
      <c r="S300" s="104">
        <v>0.04</v>
      </c>
      <c r="T300" s="103">
        <v>1.0572120000000001E-2</v>
      </c>
      <c r="U300" s="78">
        <f t="shared" si="4"/>
        <v>1.5732733237171111E-2</v>
      </c>
      <c r="V300" s="78">
        <f>Table1[[#This Row],[R4NZ estimate
(thousand tonnes CO2e)]]*1000</f>
        <v>15.732733237171111</v>
      </c>
    </row>
    <row r="301" spans="1:22" ht="40.700000000000003" customHeight="1">
      <c r="A301" s="86" t="s">
        <v>2039</v>
      </c>
      <c r="B301" s="86" t="s">
        <v>2040</v>
      </c>
      <c r="C301" s="86" t="s">
        <v>2041</v>
      </c>
      <c r="D301" s="86" t="s">
        <v>1906</v>
      </c>
      <c r="E301" s="86" t="s">
        <v>1906</v>
      </c>
      <c r="F301" s="86" t="s">
        <v>18</v>
      </c>
      <c r="G301" s="88" t="s">
        <v>2042</v>
      </c>
      <c r="H301" s="91"/>
      <c r="I301" s="89">
        <v>45596</v>
      </c>
      <c r="J301" s="90">
        <v>0.279331</v>
      </c>
      <c r="K301" s="90">
        <v>5</v>
      </c>
      <c r="L301" s="88" t="s">
        <v>2043</v>
      </c>
      <c r="M301" s="88" t="s">
        <v>2044</v>
      </c>
      <c r="N301" s="91"/>
      <c r="O301" s="98">
        <v>5.3414726840000006E-3</v>
      </c>
      <c r="P301" s="99">
        <f>Table1[[#This Row],[Equation_1_GHG_Intensity]]*Table1[[#This Row],[Number of employees
Last avail. yr]]</f>
        <v>2.6707363420000005E-2</v>
      </c>
      <c r="Q301" s="100">
        <v>7.8125890000000003E-2</v>
      </c>
      <c r="R301" s="101">
        <f>Table1[[#This Row],[Equation_2_GHG_intensity]]*Table1[[#This Row],[Operating revenue (Turnover)
m GBP Last avail. yr]]</f>
        <v>2.1822982979590001E-2</v>
      </c>
      <c r="S301" s="104">
        <v>7.0000000000000007E-2</v>
      </c>
      <c r="T301" s="103">
        <v>1.9553170000000002E-2</v>
      </c>
      <c r="U301" s="78">
        <f t="shared" si="4"/>
        <v>2.2671810961063472E-2</v>
      </c>
      <c r="V301" s="78">
        <f>Table1[[#This Row],[R4NZ estimate
(thousand tonnes CO2e)]]*1000</f>
        <v>22.671810961063471</v>
      </c>
    </row>
    <row r="302" spans="1:22" ht="36" customHeight="1">
      <c r="A302" s="86" t="s">
        <v>2045</v>
      </c>
      <c r="B302" s="86" t="s">
        <v>2046</v>
      </c>
      <c r="C302" s="86" t="s">
        <v>2047</v>
      </c>
      <c r="D302" s="86" t="s">
        <v>792</v>
      </c>
      <c r="E302" s="86" t="s">
        <v>792</v>
      </c>
      <c r="F302" s="86" t="s">
        <v>18</v>
      </c>
      <c r="G302" s="88" t="s">
        <v>2048</v>
      </c>
      <c r="H302" s="91"/>
      <c r="I302" s="89">
        <v>45350</v>
      </c>
      <c r="J302" s="90">
        <v>0.25684499999999999</v>
      </c>
      <c r="K302" s="90">
        <v>2</v>
      </c>
      <c r="L302" s="88" t="s">
        <v>2049</v>
      </c>
      <c r="M302" s="88" t="s">
        <v>2050</v>
      </c>
      <c r="N302" s="91"/>
      <c r="O302" s="98">
        <v>5.3414726840000006E-3</v>
      </c>
      <c r="P302" s="99">
        <f>Table1[[#This Row],[Equation_1_GHG_Intensity]]*Table1[[#This Row],[Number of employees
Last avail. yr]]</f>
        <v>1.0682945368000001E-2</v>
      </c>
      <c r="Q302" s="100">
        <v>7.8125890000000003E-2</v>
      </c>
      <c r="R302" s="101">
        <f>Table1[[#This Row],[Equation_2_GHG_intensity]]*Table1[[#This Row],[Operating revenue (Turnover)
m GBP Last avail. yr]]</f>
        <v>2.006624421705E-2</v>
      </c>
      <c r="S302" s="104">
        <v>0.04</v>
      </c>
      <c r="T302" s="103">
        <v>1.02738E-2</v>
      </c>
      <c r="U302" s="78">
        <f t="shared" si="4"/>
        <v>1.3660655531821652E-2</v>
      </c>
      <c r="V302" s="78">
        <f>Table1[[#This Row],[R4NZ estimate
(thousand tonnes CO2e)]]*1000</f>
        <v>13.660655531821652</v>
      </c>
    </row>
    <row r="303" spans="1:22" ht="54" customHeight="1">
      <c r="A303" s="86" t="s">
        <v>2051</v>
      </c>
      <c r="B303" s="86" t="s">
        <v>2052</v>
      </c>
      <c r="C303" s="86" t="s">
        <v>2053</v>
      </c>
      <c r="D303" s="86" t="s">
        <v>268</v>
      </c>
      <c r="E303" s="86" t="s">
        <v>268</v>
      </c>
      <c r="F303" s="86" t="s">
        <v>27</v>
      </c>
      <c r="G303" s="88" t="s">
        <v>2054</v>
      </c>
      <c r="H303" s="88" t="s">
        <v>2055</v>
      </c>
      <c r="I303" s="89">
        <v>45291</v>
      </c>
      <c r="J303" s="90">
        <v>0.2475</v>
      </c>
      <c r="K303" s="90">
        <v>1</v>
      </c>
      <c r="L303" s="88" t="s">
        <v>1561</v>
      </c>
      <c r="M303" s="88" t="s">
        <v>2056</v>
      </c>
      <c r="N303" s="91"/>
      <c r="O303" s="98">
        <v>1.6788990829999999E-3</v>
      </c>
      <c r="P303" s="99">
        <f>Table1[[#This Row],[Equation_1_GHG_Intensity]]*Table1[[#This Row],[Number of employees
Last avail. yr]]</f>
        <v>1.6788990829999999E-3</v>
      </c>
      <c r="Q303" s="100">
        <v>1.7553619999999999E-2</v>
      </c>
      <c r="R303" s="101">
        <f>Table1[[#This Row],[Equation_2_GHG_intensity]]*Table1[[#This Row],[Operating revenue (Turnover)
m GBP Last avail. yr]]</f>
        <v>4.3445209499999998E-3</v>
      </c>
      <c r="S303" s="105">
        <v>0.01</v>
      </c>
      <c r="T303" s="103">
        <v>2.4750000000000002E-3</v>
      </c>
      <c r="U303" s="78">
        <f t="shared" si="4"/>
        <v>2.8299738709890001E-3</v>
      </c>
      <c r="V303" s="78">
        <f>Table1[[#This Row],[R4NZ estimate
(thousand tonnes CO2e)]]*1000</f>
        <v>2.8299738709889999</v>
      </c>
    </row>
    <row r="304" spans="1:22" ht="36" customHeight="1">
      <c r="A304" s="86" t="s">
        <v>2057</v>
      </c>
      <c r="B304" s="86" t="s">
        <v>2058</v>
      </c>
      <c r="C304" s="86" t="s">
        <v>2059</v>
      </c>
      <c r="D304" s="86" t="s">
        <v>325</v>
      </c>
      <c r="E304" s="86" t="s">
        <v>325</v>
      </c>
      <c r="F304" s="86" t="s">
        <v>15</v>
      </c>
      <c r="G304" s="91"/>
      <c r="H304" s="91"/>
      <c r="I304" s="89">
        <v>45351</v>
      </c>
      <c r="J304" s="90">
        <v>0.24516499999999999</v>
      </c>
      <c r="K304" s="91">
        <v>0</v>
      </c>
      <c r="L304" s="88" t="s">
        <v>2060</v>
      </c>
      <c r="M304" s="88" t="s">
        <v>2061</v>
      </c>
      <c r="N304" s="91"/>
      <c r="O304" s="98">
        <v>2.8833581800000001E-2</v>
      </c>
      <c r="P304" s="99">
        <f>Table1[[#This Row],[Equation_1_GHG_Intensity]]*Table1[[#This Row],[Number of employees
Last avail. yr]]</f>
        <v>0</v>
      </c>
      <c r="Q304" s="100">
        <v>0.36693909499999999</v>
      </c>
      <c r="R304" s="101">
        <f>Table1[[#This Row],[Equation_2_GHG_intensity]]*Table1[[#This Row],[Operating revenue (Turnover)
m GBP Last avail. yr]]</f>
        <v>8.9960623225674996E-2</v>
      </c>
      <c r="S304" s="106">
        <v>0.24</v>
      </c>
      <c r="T304" s="103">
        <v>5.8839599999999999E-2</v>
      </c>
      <c r="U304" s="78">
        <f t="shared" si="4"/>
        <v>4.9550474334149774E-2</v>
      </c>
      <c r="V304" s="78">
        <f>Table1[[#This Row],[R4NZ estimate
(thousand tonnes CO2e)]]*1000</f>
        <v>49.550474334149776</v>
      </c>
    </row>
    <row r="305" spans="1:26" ht="36" customHeight="1">
      <c r="A305" s="86" t="s">
        <v>2062</v>
      </c>
      <c r="B305" s="86" t="s">
        <v>2063</v>
      </c>
      <c r="C305" s="86" t="s">
        <v>2064</v>
      </c>
      <c r="D305" s="86" t="s">
        <v>767</v>
      </c>
      <c r="E305" s="86" t="s">
        <v>767</v>
      </c>
      <c r="F305" s="86" t="s">
        <v>18</v>
      </c>
      <c r="G305" s="88" t="s">
        <v>2048</v>
      </c>
      <c r="H305" s="91"/>
      <c r="I305" s="89">
        <v>45322</v>
      </c>
      <c r="J305" s="90">
        <v>0.24401900000000001</v>
      </c>
      <c r="K305" s="90">
        <v>1</v>
      </c>
      <c r="L305" s="88" t="s">
        <v>2065</v>
      </c>
      <c r="M305" s="88" t="s">
        <v>2066</v>
      </c>
      <c r="N305" s="88" t="s">
        <v>2066</v>
      </c>
      <c r="O305" s="98">
        <v>5.3414726840000006E-3</v>
      </c>
      <c r="P305" s="99">
        <f>Table1[[#This Row],[Equation_1_GHG_Intensity]]*Table1[[#This Row],[Number of employees
Last avail. yr]]</f>
        <v>5.3414726840000006E-3</v>
      </c>
      <c r="Q305" s="100">
        <v>7.8125890000000003E-2</v>
      </c>
      <c r="R305" s="101">
        <f>Table1[[#This Row],[Equation_2_GHG_intensity]]*Table1[[#This Row],[Operating revenue (Turnover)
m GBP Last avail. yr]]</f>
        <v>1.9064201551910003E-2</v>
      </c>
      <c r="S305" s="104">
        <v>0.04</v>
      </c>
      <c r="T305" s="103">
        <v>9.7607600000000003E-3</v>
      </c>
      <c r="U305" s="78">
        <f t="shared" si="4"/>
        <v>1.1377422600558032E-2</v>
      </c>
      <c r="V305" s="78">
        <f>Table1[[#This Row],[R4NZ estimate
(thousand tonnes CO2e)]]*1000</f>
        <v>11.377422600558033</v>
      </c>
    </row>
    <row r="306" spans="1:26" ht="40.700000000000003" customHeight="1">
      <c r="A306" s="86" t="s">
        <v>2067</v>
      </c>
      <c r="B306" s="86" t="s">
        <v>2068</v>
      </c>
      <c r="C306" s="86" t="s">
        <v>2069</v>
      </c>
      <c r="D306" s="86" t="s">
        <v>2070</v>
      </c>
      <c r="E306" s="86" t="s">
        <v>705</v>
      </c>
      <c r="F306" s="86" t="s">
        <v>30</v>
      </c>
      <c r="G306" s="88" t="s">
        <v>2071</v>
      </c>
      <c r="H306" s="91"/>
      <c r="I306" s="89">
        <v>45382</v>
      </c>
      <c r="J306" s="90">
        <v>0.24023800000000001</v>
      </c>
      <c r="K306" s="90">
        <v>4</v>
      </c>
      <c r="L306" s="88" t="s">
        <v>2072</v>
      </c>
      <c r="M306" s="88" t="s">
        <v>2073</v>
      </c>
      <c r="N306" s="88" t="s">
        <v>2073</v>
      </c>
      <c r="O306" s="98">
        <v>5.5728975400000001E-4</v>
      </c>
      <c r="P306" s="99">
        <f>Table1[[#This Row],[Equation_1_GHG_Intensity]]*Table1[[#This Row],[Number of employees
Last avail. yr]]</f>
        <v>2.229159016E-3</v>
      </c>
      <c r="Q306" s="100">
        <v>6.3602830000000004E-3</v>
      </c>
      <c r="R306" s="101">
        <f>Table1[[#This Row],[Equation_2_GHG_intensity]]*Table1[[#This Row],[Operating revenue (Turnover)
m GBP Last avail. yr]]</f>
        <v>1.5279816673540001E-3</v>
      </c>
      <c r="S306" s="104">
        <v>0.01</v>
      </c>
      <c r="T306" s="103">
        <v>2.40238E-3</v>
      </c>
      <c r="U306" s="78">
        <f t="shared" si="4"/>
        <v>2.0511203875568824E-3</v>
      </c>
      <c r="V306" s="78">
        <f>Table1[[#This Row],[R4NZ estimate
(thousand tonnes CO2e)]]*1000</f>
        <v>2.0511203875568826</v>
      </c>
    </row>
    <row r="307" spans="1:26" ht="54" customHeight="1">
      <c r="A307" s="86" t="s">
        <v>2074</v>
      </c>
      <c r="B307" s="86" t="s">
        <v>2075</v>
      </c>
      <c r="C307" s="86" t="s">
        <v>2076</v>
      </c>
      <c r="D307" s="86" t="s">
        <v>2077</v>
      </c>
      <c r="E307" s="86" t="s">
        <v>2077</v>
      </c>
      <c r="F307" s="86" t="s">
        <v>44</v>
      </c>
      <c r="G307" s="88" t="s">
        <v>2078</v>
      </c>
      <c r="H307" s="91"/>
      <c r="I307" s="89">
        <v>45412</v>
      </c>
      <c r="J307" s="90">
        <v>0.23564399999999999</v>
      </c>
      <c r="K307" s="90">
        <v>1</v>
      </c>
      <c r="L307" s="88" t="s">
        <v>2079</v>
      </c>
      <c r="M307" s="88" t="s">
        <v>2080</v>
      </c>
      <c r="N307" s="88" t="s">
        <v>2080</v>
      </c>
      <c r="O307" s="98">
        <v>0.10097905539999999</v>
      </c>
      <c r="P307" s="99">
        <f>Table1[[#This Row],[Equation_1_GHG_Intensity]]*Table1[[#This Row],[Number of employees
Last avail. yr]]</f>
        <v>0.10097905539999999</v>
      </c>
      <c r="Q307" s="100">
        <v>15.29604977</v>
      </c>
      <c r="R307" s="101">
        <f>Table1[[#This Row],[Equation_2_GHG_intensity]]*Table1[[#This Row],[Operating revenue (Turnover)
m GBP Last avail. yr]]</f>
        <v>3.6044223520018797</v>
      </c>
      <c r="S307" s="104">
        <v>1.35</v>
      </c>
      <c r="T307" s="103">
        <v>0.3181194</v>
      </c>
      <c r="U307" s="78">
        <f t="shared" si="4"/>
        <v>1.3398324288648258</v>
      </c>
      <c r="V307" s="78">
        <f>Table1[[#This Row],[R4NZ estimate
(thousand tonnes CO2e)]]*1000</f>
        <v>1339.8324288648257</v>
      </c>
      <c r="W307" s="81"/>
      <c r="X307" s="81"/>
      <c r="Y307" s="81"/>
      <c r="Z307" s="81"/>
    </row>
    <row r="308" spans="1:26" ht="40.700000000000003" customHeight="1">
      <c r="A308" s="86" t="s">
        <v>2081</v>
      </c>
      <c r="B308" s="86" t="s">
        <v>2082</v>
      </c>
      <c r="C308" s="86" t="s">
        <v>2083</v>
      </c>
      <c r="D308" s="86" t="s">
        <v>792</v>
      </c>
      <c r="E308" s="86" t="s">
        <v>792</v>
      </c>
      <c r="F308" s="86" t="s">
        <v>18</v>
      </c>
      <c r="G308" s="91"/>
      <c r="H308" s="91"/>
      <c r="I308" s="89">
        <v>45596</v>
      </c>
      <c r="J308" s="90">
        <v>0.232409</v>
      </c>
      <c r="K308" s="91">
        <v>0</v>
      </c>
      <c r="L308" s="88" t="s">
        <v>2084</v>
      </c>
      <c r="M308" s="88" t="s">
        <v>2085</v>
      </c>
      <c r="N308" s="91"/>
      <c r="O308" s="98">
        <v>5.3414726840000006E-3</v>
      </c>
      <c r="P308" s="99">
        <f>Table1[[#This Row],[Equation_1_GHG_Intensity]]*Table1[[#This Row],[Number of employees
Last avail. yr]]</f>
        <v>0</v>
      </c>
      <c r="Q308" s="100">
        <v>7.8125890000000003E-2</v>
      </c>
      <c r="R308" s="101">
        <f>Table1[[#This Row],[Equation_2_GHG_intensity]]*Table1[[#This Row],[Operating revenue (Turnover)
m GBP Last avail. yr]]</f>
        <v>1.815715996901E-2</v>
      </c>
      <c r="S308" s="106">
        <v>0.04</v>
      </c>
      <c r="T308" s="103">
        <v>9.29636E-3</v>
      </c>
      <c r="U308" s="78">
        <f t="shared" si="4"/>
        <v>9.1420221496803303E-3</v>
      </c>
      <c r="V308" s="78">
        <f>Table1[[#This Row],[R4NZ estimate
(thousand tonnes CO2e)]]*1000</f>
        <v>9.1420221496803311</v>
      </c>
    </row>
    <row r="309" spans="1:26" ht="40.700000000000003" customHeight="1">
      <c r="A309" s="86" t="s">
        <v>2086</v>
      </c>
      <c r="B309" s="86" t="s">
        <v>2087</v>
      </c>
      <c r="C309" s="86" t="s">
        <v>2088</v>
      </c>
      <c r="D309" s="86" t="s">
        <v>2089</v>
      </c>
      <c r="E309" s="86" t="s">
        <v>2089</v>
      </c>
      <c r="F309" s="86" t="s">
        <v>18</v>
      </c>
      <c r="G309" s="88" t="s">
        <v>2090</v>
      </c>
      <c r="H309" s="91"/>
      <c r="I309" s="89">
        <v>45688</v>
      </c>
      <c r="J309" s="90">
        <v>0.23</v>
      </c>
      <c r="K309" s="91">
        <v>0</v>
      </c>
      <c r="L309" s="88" t="s">
        <v>2091</v>
      </c>
      <c r="M309" s="88" t="s">
        <v>2092</v>
      </c>
      <c r="N309" s="91"/>
      <c r="O309" s="98">
        <v>5.3414726840000006E-3</v>
      </c>
      <c r="P309" s="99">
        <f>Table1[[#This Row],[Equation_1_GHG_Intensity]]*Table1[[#This Row],[Number of employees
Last avail. yr]]</f>
        <v>0</v>
      </c>
      <c r="Q309" s="100">
        <v>7.8125890000000003E-2</v>
      </c>
      <c r="R309" s="101">
        <f>Table1[[#This Row],[Equation_2_GHG_intensity]]*Table1[[#This Row],[Operating revenue (Turnover)
m GBP Last avail. yr]]</f>
        <v>1.7968954700000001E-2</v>
      </c>
      <c r="S309" s="106">
        <v>7.0000000000000007E-2</v>
      </c>
      <c r="T309" s="103">
        <v>1.6100000000000003E-2</v>
      </c>
      <c r="U309" s="78">
        <f t="shared" si="4"/>
        <v>1.1344961915100002E-2</v>
      </c>
      <c r="V309" s="78">
        <f>Table1[[#This Row],[R4NZ estimate
(thousand tonnes CO2e)]]*1000</f>
        <v>11.344961915100001</v>
      </c>
    </row>
    <row r="310" spans="1:26" ht="40.700000000000003" customHeight="1">
      <c r="A310" s="86" t="s">
        <v>2093</v>
      </c>
      <c r="B310" s="86" t="s">
        <v>2094</v>
      </c>
      <c r="C310" s="86" t="s">
        <v>2095</v>
      </c>
      <c r="D310" s="86" t="s">
        <v>1273</v>
      </c>
      <c r="E310" s="86" t="s">
        <v>1273</v>
      </c>
      <c r="F310" s="86" t="s">
        <v>24</v>
      </c>
      <c r="G310" s="88" t="s">
        <v>2096</v>
      </c>
      <c r="H310" s="88" t="s">
        <v>2097</v>
      </c>
      <c r="I310" s="89">
        <v>45291</v>
      </c>
      <c r="J310" s="90">
        <v>0.229849</v>
      </c>
      <c r="K310" s="90">
        <v>2</v>
      </c>
      <c r="L310" s="88" t="s">
        <v>194</v>
      </c>
      <c r="M310" s="88" t="s">
        <v>195</v>
      </c>
      <c r="N310" s="88" t="s">
        <v>195</v>
      </c>
      <c r="O310" s="98">
        <v>5.3220241119999998E-2</v>
      </c>
      <c r="P310" s="99">
        <f>Table1[[#This Row],[Equation_1_GHG_Intensity]]*Table1[[#This Row],[Number of employees
Last avail. yr]]</f>
        <v>0.10644048224</v>
      </c>
      <c r="Q310" s="100">
        <v>0.778336519</v>
      </c>
      <c r="R310" s="101">
        <f>Table1[[#This Row],[Equation_2_GHG_intensity]]*Table1[[#This Row],[Operating revenue (Turnover)
m GBP Last avail. yr]]</f>
        <v>0.178899870555631</v>
      </c>
      <c r="S310" s="104">
        <v>0.16</v>
      </c>
      <c r="T310" s="103">
        <v>3.6775839999999997E-2</v>
      </c>
      <c r="U310" s="78">
        <f t="shared" si="4"/>
        <v>0.10726469220094513</v>
      </c>
      <c r="V310" s="78">
        <f>Table1[[#This Row],[R4NZ estimate
(thousand tonnes CO2e)]]*1000</f>
        <v>107.26469220094513</v>
      </c>
    </row>
    <row r="311" spans="1:26" ht="54" customHeight="1">
      <c r="A311" s="86" t="s">
        <v>2098</v>
      </c>
      <c r="B311" s="86" t="s">
        <v>2099</v>
      </c>
      <c r="C311" s="86" t="s">
        <v>2100</v>
      </c>
      <c r="D311" s="86" t="s">
        <v>175</v>
      </c>
      <c r="E311" s="86" t="s">
        <v>175</v>
      </c>
      <c r="F311" s="86" t="s">
        <v>21</v>
      </c>
      <c r="G311" s="91"/>
      <c r="H311" s="91"/>
      <c r="I311" s="89">
        <v>45504</v>
      </c>
      <c r="J311" s="90">
        <v>0.22278500000000001</v>
      </c>
      <c r="K311" s="91">
        <v>0</v>
      </c>
      <c r="L311" s="88" t="s">
        <v>2101</v>
      </c>
      <c r="M311" s="88" t="s">
        <v>2102</v>
      </c>
      <c r="N311" s="88" t="s">
        <v>2102</v>
      </c>
      <c r="O311" s="98">
        <v>2.599737108E-3</v>
      </c>
      <c r="P311" s="99">
        <f>Table1[[#This Row],[Equation_1_GHG_Intensity]]*Table1[[#This Row],[Number of employees
Last avail. yr]]</f>
        <v>0</v>
      </c>
      <c r="Q311" s="100">
        <v>5.0386056999999998E-2</v>
      </c>
      <c r="R311" s="101">
        <f>Table1[[#This Row],[Equation_2_GHG_intensity]]*Table1[[#This Row],[Operating revenue (Turnover)
m GBP Last avail. yr]]</f>
        <v>1.1225257708745001E-2</v>
      </c>
      <c r="S311" s="106">
        <v>0.08</v>
      </c>
      <c r="T311" s="103">
        <v>1.78228E-2</v>
      </c>
      <c r="U311" s="78">
        <f t="shared" si="4"/>
        <v>9.6730032170120848E-3</v>
      </c>
      <c r="V311" s="78">
        <f>Table1[[#This Row],[R4NZ estimate
(thousand tonnes CO2e)]]*1000</f>
        <v>9.6730032170120843</v>
      </c>
    </row>
    <row r="312" spans="1:26" ht="36" customHeight="1">
      <c r="A312" s="86" t="s">
        <v>2103</v>
      </c>
      <c r="B312" s="86" t="s">
        <v>2104</v>
      </c>
      <c r="C312" s="86" t="s">
        <v>2105</v>
      </c>
      <c r="D312" s="86" t="s">
        <v>1036</v>
      </c>
      <c r="E312" s="86" t="s">
        <v>1036</v>
      </c>
      <c r="F312" s="86" t="s">
        <v>21</v>
      </c>
      <c r="G312" s="91"/>
      <c r="H312" s="91"/>
      <c r="I312" s="89">
        <v>45291</v>
      </c>
      <c r="J312" s="90">
        <v>0.22259300000000001</v>
      </c>
      <c r="K312" s="90">
        <v>4</v>
      </c>
      <c r="L312" s="88" t="s">
        <v>2106</v>
      </c>
      <c r="M312" s="88" t="s">
        <v>2107</v>
      </c>
      <c r="N312" s="91"/>
      <c r="O312" s="98">
        <v>2.599737108E-3</v>
      </c>
      <c r="P312" s="99">
        <f>Table1[[#This Row],[Equation_1_GHG_Intensity]]*Table1[[#This Row],[Number of employees
Last avail. yr]]</f>
        <v>1.0398948432E-2</v>
      </c>
      <c r="Q312" s="100">
        <v>5.0386056999999998E-2</v>
      </c>
      <c r="R312" s="101">
        <f>Table1[[#This Row],[Equation_2_GHG_intensity]]*Table1[[#This Row],[Operating revenue (Turnover)
m GBP Last avail. yr]]</f>
        <v>1.1215583585801001E-2</v>
      </c>
      <c r="S312" s="104">
        <v>0.05</v>
      </c>
      <c r="T312" s="103">
        <v>1.1129650000000001E-2</v>
      </c>
      <c r="U312" s="78">
        <f t="shared" si="4"/>
        <v>1.0903812611927735E-2</v>
      </c>
      <c r="V312" s="78">
        <f>Table1[[#This Row],[R4NZ estimate
(thousand tonnes CO2e)]]*1000</f>
        <v>10.903812611927735</v>
      </c>
    </row>
    <row r="313" spans="1:26" ht="40.700000000000003" customHeight="1">
      <c r="A313" s="86" t="s">
        <v>2108</v>
      </c>
      <c r="B313" s="86" t="s">
        <v>2109</v>
      </c>
      <c r="C313" s="86" t="s">
        <v>2110</v>
      </c>
      <c r="D313" s="86" t="s">
        <v>260</v>
      </c>
      <c r="E313" s="86" t="s">
        <v>260</v>
      </c>
      <c r="F313" s="86" t="s">
        <v>33</v>
      </c>
      <c r="G313" s="88" t="s">
        <v>2111</v>
      </c>
      <c r="H313" s="88" t="s">
        <v>2112</v>
      </c>
      <c r="I313" s="89">
        <v>44985</v>
      </c>
      <c r="J313" s="90">
        <v>0.21856300000000001</v>
      </c>
      <c r="K313" s="90">
        <v>2</v>
      </c>
      <c r="L313" s="88" t="s">
        <v>1532</v>
      </c>
      <c r="M313" s="88" t="s">
        <v>1533</v>
      </c>
      <c r="N313" s="91"/>
      <c r="O313" s="98">
        <v>1.0369230770000001E-3</v>
      </c>
      <c r="P313" s="99">
        <f>Table1[[#This Row],[Equation_1_GHG_Intensity]]*Table1[[#This Row],[Number of employees
Last avail. yr]]</f>
        <v>2.0738461540000001E-3</v>
      </c>
      <c r="Q313" s="100">
        <v>1.9284453E-2</v>
      </c>
      <c r="R313" s="101">
        <f>Table1[[#This Row],[Equation_2_GHG_intensity]]*Table1[[#This Row],[Operating revenue (Turnover)
m GBP Last avail. yr]]</f>
        <v>4.2148679010390001E-3</v>
      </c>
      <c r="S313" s="104">
        <v>0.03</v>
      </c>
      <c r="T313" s="103">
        <v>6.5568900000000001E-3</v>
      </c>
      <c r="U313" s="78">
        <f t="shared" si="4"/>
        <v>4.2775861503279878E-3</v>
      </c>
      <c r="V313" s="78">
        <f>Table1[[#This Row],[R4NZ estimate
(thousand tonnes CO2e)]]*1000</f>
        <v>4.2775861503279877</v>
      </c>
    </row>
    <row r="314" spans="1:26" ht="54" customHeight="1">
      <c r="A314" s="86" t="s">
        <v>2113</v>
      </c>
      <c r="B314" s="86" t="s">
        <v>2114</v>
      </c>
      <c r="C314" s="86" t="s">
        <v>2115</v>
      </c>
      <c r="D314" s="86" t="s">
        <v>284</v>
      </c>
      <c r="E314" s="86" t="s">
        <v>284</v>
      </c>
      <c r="F314" s="86" t="s">
        <v>30</v>
      </c>
      <c r="G314" s="88" t="s">
        <v>2116</v>
      </c>
      <c r="H314" s="91"/>
      <c r="I314" s="89">
        <v>45291</v>
      </c>
      <c r="J314" s="90">
        <v>0.21249999999999999</v>
      </c>
      <c r="K314" s="91">
        <v>0</v>
      </c>
      <c r="L314" s="88" t="s">
        <v>247</v>
      </c>
      <c r="M314" s="88" t="s">
        <v>248</v>
      </c>
      <c r="N314" s="91"/>
      <c r="O314" s="98">
        <v>5.5728975400000001E-4</v>
      </c>
      <c r="P314" s="99">
        <f>Table1[[#This Row],[Equation_1_GHG_Intensity]]*Table1[[#This Row],[Number of employees
Last avail. yr]]</f>
        <v>0</v>
      </c>
      <c r="Q314" s="100">
        <v>6.3602830000000004E-3</v>
      </c>
      <c r="R314" s="101">
        <f>Table1[[#This Row],[Equation_2_GHG_intensity]]*Table1[[#This Row],[Operating revenue (Turnover)
m GBP Last avail. yr]]</f>
        <v>1.3515601375E-3</v>
      </c>
      <c r="S314" s="106">
        <v>0.02</v>
      </c>
      <c r="T314" s="103">
        <v>4.2500000000000003E-3</v>
      </c>
      <c r="U314" s="78">
        <f t="shared" si="4"/>
        <v>1.8653195257875002E-3</v>
      </c>
      <c r="V314" s="78">
        <f>Table1[[#This Row],[R4NZ estimate
(thousand tonnes CO2e)]]*1000</f>
        <v>1.8653195257875002</v>
      </c>
    </row>
    <row r="315" spans="1:26" ht="36" customHeight="1">
      <c r="A315" s="86" t="s">
        <v>2117</v>
      </c>
      <c r="B315" s="86" t="s">
        <v>2118</v>
      </c>
      <c r="C315" s="86" t="s">
        <v>2119</v>
      </c>
      <c r="D315" s="86" t="s">
        <v>290</v>
      </c>
      <c r="E315" s="86" t="s">
        <v>290</v>
      </c>
      <c r="F315" s="86" t="s">
        <v>24</v>
      </c>
      <c r="G315" s="88" t="s">
        <v>1826</v>
      </c>
      <c r="H315" s="91"/>
      <c r="I315" s="89">
        <v>45230</v>
      </c>
      <c r="J315" s="90">
        <v>0.20424</v>
      </c>
      <c r="K315" s="90">
        <v>1</v>
      </c>
      <c r="L315" s="88" t="s">
        <v>2120</v>
      </c>
      <c r="M315" s="88" t="s">
        <v>2121</v>
      </c>
      <c r="N315" s="88" t="s">
        <v>2121</v>
      </c>
      <c r="O315" s="98">
        <v>5.3220241119999998E-2</v>
      </c>
      <c r="P315" s="99">
        <f>Table1[[#This Row],[Equation_1_GHG_Intensity]]*Table1[[#This Row],[Number of employees
Last avail. yr]]</f>
        <v>5.3220241119999998E-2</v>
      </c>
      <c r="Q315" s="100">
        <v>0.778336519</v>
      </c>
      <c r="R315" s="101">
        <f>Table1[[#This Row],[Equation_2_GHG_intensity]]*Table1[[#This Row],[Operating revenue (Turnover)
m GBP Last avail. yr]]</f>
        <v>0.15896745064056</v>
      </c>
      <c r="S315" s="104">
        <v>0.16</v>
      </c>
      <c r="T315" s="103">
        <v>3.2678400000000003E-2</v>
      </c>
      <c r="U315" s="78">
        <f t="shared" si="4"/>
        <v>8.1540408556266486E-2</v>
      </c>
      <c r="V315" s="78">
        <f>Table1[[#This Row],[R4NZ estimate
(thousand tonnes CO2e)]]*1000</f>
        <v>81.540408556266485</v>
      </c>
    </row>
    <row r="316" spans="1:26" ht="40.700000000000003" customHeight="1">
      <c r="A316" s="86" t="s">
        <v>2122</v>
      </c>
      <c r="B316" s="86" t="s">
        <v>2123</v>
      </c>
      <c r="C316" s="86" t="s">
        <v>2124</v>
      </c>
      <c r="D316" s="86" t="s">
        <v>571</v>
      </c>
      <c r="E316" s="86" t="s">
        <v>571</v>
      </c>
      <c r="F316" s="86" t="s">
        <v>21</v>
      </c>
      <c r="G316" s="88" t="s">
        <v>2125</v>
      </c>
      <c r="H316" s="91"/>
      <c r="I316" s="89">
        <v>43799</v>
      </c>
      <c r="J316" s="90">
        <v>0.203955</v>
      </c>
      <c r="K316" s="90">
        <v>3</v>
      </c>
      <c r="L316" s="88" t="s">
        <v>2126</v>
      </c>
      <c r="M316" s="88" t="s">
        <v>2127</v>
      </c>
      <c r="N316" s="91"/>
      <c r="O316" s="98">
        <v>2.599737108E-3</v>
      </c>
      <c r="P316" s="99">
        <f>Table1[[#This Row],[Equation_1_GHG_Intensity]]*Table1[[#This Row],[Number of employees
Last avail. yr]]</f>
        <v>7.7992113239999999E-3</v>
      </c>
      <c r="Q316" s="100">
        <v>5.0386056999999998E-2</v>
      </c>
      <c r="R316" s="101">
        <f>Table1[[#This Row],[Equation_2_GHG_intensity]]*Table1[[#This Row],[Operating revenue (Turnover)
m GBP Last avail. yr]]</f>
        <v>1.0276488255435E-2</v>
      </c>
      <c r="S316" s="104">
        <v>7.0000000000000007E-2</v>
      </c>
      <c r="T316" s="103">
        <v>1.4276850000000001E-2</v>
      </c>
      <c r="U316" s="78">
        <f t="shared" si="4"/>
        <v>1.0773399009951855E-2</v>
      </c>
      <c r="V316" s="78">
        <f>Table1[[#This Row],[R4NZ estimate
(thousand tonnes CO2e)]]*1000</f>
        <v>10.773399009951854</v>
      </c>
    </row>
    <row r="317" spans="1:26" ht="108" customHeight="1">
      <c r="A317" s="86" t="s">
        <v>2128</v>
      </c>
      <c r="B317" s="86" t="s">
        <v>2129</v>
      </c>
      <c r="C317" s="86" t="s">
        <v>2130</v>
      </c>
      <c r="D317" s="86" t="s">
        <v>298</v>
      </c>
      <c r="E317" s="86" t="s">
        <v>298</v>
      </c>
      <c r="F317" s="86" t="s">
        <v>30</v>
      </c>
      <c r="G317" s="88" t="s">
        <v>2131</v>
      </c>
      <c r="H317" s="91"/>
      <c r="I317" s="89">
        <v>45382</v>
      </c>
      <c r="J317" s="90">
        <v>0.20006599999999999</v>
      </c>
      <c r="K317" s="90">
        <v>5</v>
      </c>
      <c r="L317" s="88" t="s">
        <v>756</v>
      </c>
      <c r="M317" s="88" t="s">
        <v>2132</v>
      </c>
      <c r="N317" s="88" t="s">
        <v>2132</v>
      </c>
      <c r="O317" s="98">
        <v>5.5728975400000001E-4</v>
      </c>
      <c r="P317" s="99">
        <f>Table1[[#This Row],[Equation_1_GHG_Intensity]]*Table1[[#This Row],[Number of employees
Last avail. yr]]</f>
        <v>2.7864487699999999E-3</v>
      </c>
      <c r="Q317" s="100">
        <v>6.3602830000000004E-3</v>
      </c>
      <c r="R317" s="101">
        <f>Table1[[#This Row],[Equation_2_GHG_intensity]]*Table1[[#This Row],[Operating revenue (Turnover)
m GBP Last avail. yr]]</f>
        <v>1.272476378678E-3</v>
      </c>
      <c r="S317" s="104">
        <v>0.01</v>
      </c>
      <c r="T317" s="103">
        <v>2.00066E-3</v>
      </c>
      <c r="U317" s="78">
        <f t="shared" si="4"/>
        <v>2.017841854509774E-3</v>
      </c>
      <c r="V317" s="78">
        <f>Table1[[#This Row],[R4NZ estimate
(thousand tonnes CO2e)]]*1000</f>
        <v>2.0178418545097738</v>
      </c>
    </row>
    <row r="318" spans="1:26" ht="67.349999999999994" customHeight="1">
      <c r="A318" s="86" t="s">
        <v>2133</v>
      </c>
      <c r="B318" s="86" t="s">
        <v>2134</v>
      </c>
      <c r="C318" s="86" t="s">
        <v>2135</v>
      </c>
      <c r="D318" s="86" t="s">
        <v>705</v>
      </c>
      <c r="E318" s="86" t="s">
        <v>705</v>
      </c>
      <c r="F318" s="86" t="s">
        <v>27</v>
      </c>
      <c r="G318" s="88" t="s">
        <v>2136</v>
      </c>
      <c r="H318" s="88" t="s">
        <v>2137</v>
      </c>
      <c r="I318" s="89">
        <v>45382</v>
      </c>
      <c r="J318" s="90">
        <v>0.19892599999999999</v>
      </c>
      <c r="K318" s="90">
        <v>5</v>
      </c>
      <c r="L318" s="88" t="s">
        <v>2138</v>
      </c>
      <c r="M318" s="88" t="s">
        <v>2139</v>
      </c>
      <c r="N318" s="88" t="s">
        <v>2139</v>
      </c>
      <c r="O318" s="98">
        <v>1.6788990829999999E-3</v>
      </c>
      <c r="P318" s="99">
        <f>Table1[[#This Row],[Equation_1_GHG_Intensity]]*Table1[[#This Row],[Number of employees
Last avail. yr]]</f>
        <v>8.3944954149999997E-3</v>
      </c>
      <c r="Q318" s="100">
        <v>1.7553619999999999E-2</v>
      </c>
      <c r="R318" s="101">
        <f>Table1[[#This Row],[Equation_2_GHG_intensity]]*Table1[[#This Row],[Operating revenue (Turnover)
m GBP Last avail. yr]]</f>
        <v>3.4918714121199997E-3</v>
      </c>
      <c r="S318" s="105">
        <v>0.01</v>
      </c>
      <c r="T318" s="103">
        <v>1.9892600000000001E-3</v>
      </c>
      <c r="U318" s="78">
        <f t="shared" si="4"/>
        <v>4.6205837334309594E-3</v>
      </c>
      <c r="V318" s="78">
        <f>Table1[[#This Row],[R4NZ estimate
(thousand tonnes CO2e)]]*1000</f>
        <v>4.6205837334309594</v>
      </c>
    </row>
    <row r="319" spans="1:26" ht="40.700000000000003" customHeight="1">
      <c r="A319" s="86" t="s">
        <v>2140</v>
      </c>
      <c r="B319" s="86" t="s">
        <v>2141</v>
      </c>
      <c r="C319" s="86" t="s">
        <v>2142</v>
      </c>
      <c r="D319" s="86" t="s">
        <v>260</v>
      </c>
      <c r="E319" s="86" t="s">
        <v>260</v>
      </c>
      <c r="F319" s="86" t="s">
        <v>33</v>
      </c>
      <c r="G319" s="91"/>
      <c r="H319" s="91"/>
      <c r="I319" s="89">
        <v>44681</v>
      </c>
      <c r="J319" s="90">
        <v>0.19869500000000001</v>
      </c>
      <c r="K319" s="90">
        <v>3</v>
      </c>
      <c r="L319" s="88" t="s">
        <v>2143</v>
      </c>
      <c r="M319" s="88" t="s">
        <v>2144</v>
      </c>
      <c r="N319" s="88" t="s">
        <v>2144</v>
      </c>
      <c r="O319" s="98">
        <v>1.0369230770000001E-3</v>
      </c>
      <c r="P319" s="99">
        <f>Table1[[#This Row],[Equation_1_GHG_Intensity]]*Table1[[#This Row],[Number of employees
Last avail. yr]]</f>
        <v>3.1107692310000002E-3</v>
      </c>
      <c r="Q319" s="100">
        <v>1.9284453E-2</v>
      </c>
      <c r="R319" s="101">
        <f>Table1[[#This Row],[Equation_2_GHG_intensity]]*Table1[[#This Row],[Operating revenue (Turnover)
m GBP Last avail. yr]]</f>
        <v>3.8317243888350001E-3</v>
      </c>
      <c r="S319" s="104">
        <v>0.03</v>
      </c>
      <c r="T319" s="103">
        <v>5.9608500000000002E-3</v>
      </c>
      <c r="U319" s="78">
        <f t="shared" si="4"/>
        <v>4.296813425405055E-3</v>
      </c>
      <c r="V319" s="78">
        <f>Table1[[#This Row],[R4NZ estimate
(thousand tonnes CO2e)]]*1000</f>
        <v>4.2968134254050554</v>
      </c>
    </row>
    <row r="320" spans="1:26" ht="36" customHeight="1">
      <c r="A320" s="86" t="s">
        <v>2145</v>
      </c>
      <c r="B320" s="86" t="s">
        <v>2146</v>
      </c>
      <c r="C320" s="86" t="s">
        <v>2147</v>
      </c>
      <c r="D320" s="86" t="s">
        <v>591</v>
      </c>
      <c r="E320" s="86" t="s">
        <v>591</v>
      </c>
      <c r="F320" s="86" t="s">
        <v>18</v>
      </c>
      <c r="G320" s="91"/>
      <c r="H320" s="91"/>
      <c r="I320" s="89">
        <v>45291</v>
      </c>
      <c r="J320" s="90">
        <v>0.198324</v>
      </c>
      <c r="K320" s="90">
        <v>1</v>
      </c>
      <c r="L320" s="88" t="s">
        <v>2148</v>
      </c>
      <c r="M320" s="88" t="s">
        <v>2149</v>
      </c>
      <c r="N320" s="88" t="s">
        <v>2149</v>
      </c>
      <c r="O320" s="98">
        <v>5.3414726840000006E-3</v>
      </c>
      <c r="P320" s="99">
        <f>Table1[[#This Row],[Equation_1_GHG_Intensity]]*Table1[[#This Row],[Number of employees
Last avail. yr]]</f>
        <v>5.3414726840000006E-3</v>
      </c>
      <c r="Q320" s="100">
        <v>7.8125890000000003E-2</v>
      </c>
      <c r="R320" s="101">
        <f>Table1[[#This Row],[Equation_2_GHG_intensity]]*Table1[[#This Row],[Operating revenue (Turnover)
m GBP Last avail. yr]]</f>
        <v>1.549423900836E-2</v>
      </c>
      <c r="S320" s="104">
        <v>7.0000000000000007E-2</v>
      </c>
      <c r="T320" s="103">
        <v>1.3882680000000001E-2</v>
      </c>
      <c r="U320" s="78">
        <f t="shared" si="4"/>
        <v>1.1561224433555881E-2</v>
      </c>
      <c r="V320" s="78">
        <f>Table1[[#This Row],[R4NZ estimate
(thousand tonnes CO2e)]]*1000</f>
        <v>11.56122443355588</v>
      </c>
    </row>
    <row r="321" spans="1:22" ht="80.45" customHeight="1">
      <c r="A321" s="86" t="s">
        <v>2150</v>
      </c>
      <c r="B321" s="86" t="s">
        <v>2151</v>
      </c>
      <c r="C321" s="86" t="s">
        <v>2152</v>
      </c>
      <c r="D321" s="86" t="s">
        <v>2153</v>
      </c>
      <c r="E321" s="86" t="s">
        <v>2153</v>
      </c>
      <c r="F321" s="86" t="s">
        <v>21</v>
      </c>
      <c r="G321" s="88" t="s">
        <v>2154</v>
      </c>
      <c r="H321" s="91"/>
      <c r="I321" s="89">
        <v>45322</v>
      </c>
      <c r="J321" s="90">
        <v>0.19796800000000001</v>
      </c>
      <c r="K321" s="90">
        <v>1</v>
      </c>
      <c r="L321" s="88" t="s">
        <v>2155</v>
      </c>
      <c r="M321" s="88" t="s">
        <v>2156</v>
      </c>
      <c r="N321" s="88" t="s">
        <v>2156</v>
      </c>
      <c r="O321" s="98">
        <v>2.599737108E-3</v>
      </c>
      <c r="P321" s="99">
        <f>Table1[[#This Row],[Equation_1_GHG_Intensity]]*Table1[[#This Row],[Number of employees
Last avail. yr]]</f>
        <v>2.599737108E-3</v>
      </c>
      <c r="Q321" s="100">
        <v>5.0386056999999998E-2</v>
      </c>
      <c r="R321" s="101">
        <f>Table1[[#This Row],[Equation_2_GHG_intensity]]*Table1[[#This Row],[Operating revenue (Turnover)
m GBP Last avail. yr]]</f>
        <v>9.9748269321760005E-3</v>
      </c>
      <c r="S321" s="104">
        <v>7.0000000000000007E-2</v>
      </c>
      <c r="T321" s="103">
        <v>1.3857760000000002E-2</v>
      </c>
      <c r="U321" s="78">
        <f t="shared" si="4"/>
        <v>8.8019639053786083E-3</v>
      </c>
      <c r="V321" s="78">
        <f>Table1[[#This Row],[R4NZ estimate
(thousand tonnes CO2e)]]*1000</f>
        <v>8.8019639053786083</v>
      </c>
    </row>
    <row r="322" spans="1:22" ht="36" customHeight="1">
      <c r="A322" s="86" t="s">
        <v>2157</v>
      </c>
      <c r="B322" s="86" t="s">
        <v>2158</v>
      </c>
      <c r="C322" s="86" t="s">
        <v>2159</v>
      </c>
      <c r="D322" s="86" t="s">
        <v>1087</v>
      </c>
      <c r="E322" s="86" t="s">
        <v>1087</v>
      </c>
      <c r="F322" s="86" t="s">
        <v>18</v>
      </c>
      <c r="G322" s="88" t="s">
        <v>2160</v>
      </c>
      <c r="H322" s="91"/>
      <c r="I322" s="89">
        <v>43830</v>
      </c>
      <c r="J322" s="90">
        <v>0.197655</v>
      </c>
      <c r="K322" s="91">
        <v>0</v>
      </c>
      <c r="L322" s="88" t="s">
        <v>2161</v>
      </c>
      <c r="M322" s="88" t="s">
        <v>2162</v>
      </c>
      <c r="N322" s="91"/>
      <c r="O322" s="98">
        <v>5.3414726840000006E-3</v>
      </c>
      <c r="P322" s="99">
        <f>Table1[[#This Row],[Equation_1_GHG_Intensity]]*Table1[[#This Row],[Number of employees
Last avail. yr]]</f>
        <v>0</v>
      </c>
      <c r="Q322" s="100">
        <v>7.8125890000000003E-2</v>
      </c>
      <c r="R322" s="101">
        <f>Table1[[#This Row],[Equation_2_GHG_intensity]]*Table1[[#This Row],[Operating revenue (Turnover)
m GBP Last avail. yr]]</f>
        <v>1.544197278795E-2</v>
      </c>
      <c r="S322" s="106">
        <v>0.04</v>
      </c>
      <c r="T322" s="103">
        <v>7.9062000000000004E-3</v>
      </c>
      <c r="U322" s="78">
        <f t="shared" ref="U322:U385" si="5">(P322*0.333)+(R322*0.333)+(T322*0.333)/1</f>
        <v>7.7749415383873508E-3</v>
      </c>
      <c r="V322" s="78">
        <f>Table1[[#This Row],[R4NZ estimate
(thousand tonnes CO2e)]]*1000</f>
        <v>7.7749415383873508</v>
      </c>
    </row>
    <row r="323" spans="1:22" ht="36" customHeight="1">
      <c r="A323" s="86" t="s">
        <v>2163</v>
      </c>
      <c r="B323" s="86" t="s">
        <v>2164</v>
      </c>
      <c r="C323" s="86" t="s">
        <v>2165</v>
      </c>
      <c r="D323" s="86" t="s">
        <v>2166</v>
      </c>
      <c r="E323" s="86" t="s">
        <v>2166</v>
      </c>
      <c r="F323" s="86" t="s">
        <v>21</v>
      </c>
      <c r="G323" s="88" t="s">
        <v>2167</v>
      </c>
      <c r="H323" s="91"/>
      <c r="I323" s="89">
        <v>45657</v>
      </c>
      <c r="J323" s="90">
        <v>0.194517</v>
      </c>
      <c r="K323" s="90">
        <v>1</v>
      </c>
      <c r="L323" s="88" t="s">
        <v>2168</v>
      </c>
      <c r="M323" s="88" t="s">
        <v>2169</v>
      </c>
      <c r="N323" s="91"/>
      <c r="O323" s="98">
        <v>2.599737108E-3</v>
      </c>
      <c r="P323" s="99">
        <f>Table1[[#This Row],[Equation_1_GHG_Intensity]]*Table1[[#This Row],[Number of employees
Last avail. yr]]</f>
        <v>2.599737108E-3</v>
      </c>
      <c r="Q323" s="100">
        <v>5.0386056999999998E-2</v>
      </c>
      <c r="R323" s="101">
        <f>Table1[[#This Row],[Equation_2_GHG_intensity]]*Table1[[#This Row],[Operating revenue (Turnover)
m GBP Last avail. yr]]</f>
        <v>9.8009446494690001E-3</v>
      </c>
      <c r="S323" s="104">
        <v>0.05</v>
      </c>
      <c r="T323" s="103">
        <v>9.7258500000000012E-3</v>
      </c>
      <c r="U323" s="78">
        <f t="shared" si="5"/>
        <v>7.3681350752371781E-3</v>
      </c>
      <c r="V323" s="78">
        <f>Table1[[#This Row],[R4NZ estimate
(thousand tonnes CO2e)]]*1000</f>
        <v>7.3681350752371779</v>
      </c>
    </row>
    <row r="324" spans="1:22" ht="36" customHeight="1">
      <c r="A324" s="86" t="s">
        <v>2170</v>
      </c>
      <c r="B324" s="86" t="s">
        <v>2171</v>
      </c>
      <c r="C324" s="86" t="s">
        <v>2172</v>
      </c>
      <c r="D324" s="86" t="s">
        <v>767</v>
      </c>
      <c r="E324" s="86" t="s">
        <v>767</v>
      </c>
      <c r="F324" s="86" t="s">
        <v>18</v>
      </c>
      <c r="G324" s="88" t="s">
        <v>2048</v>
      </c>
      <c r="H324" s="91"/>
      <c r="I324" s="89">
        <v>45199</v>
      </c>
      <c r="J324" s="90">
        <v>0.192359</v>
      </c>
      <c r="K324" s="90">
        <v>5</v>
      </c>
      <c r="L324" s="88" t="s">
        <v>2173</v>
      </c>
      <c r="M324" s="88" t="s">
        <v>2174</v>
      </c>
      <c r="N324" s="91"/>
      <c r="O324" s="98">
        <v>5.3414726840000006E-3</v>
      </c>
      <c r="P324" s="99">
        <f>Table1[[#This Row],[Equation_1_GHG_Intensity]]*Table1[[#This Row],[Number of employees
Last avail. yr]]</f>
        <v>2.6707363420000005E-2</v>
      </c>
      <c r="Q324" s="100">
        <v>7.8125890000000003E-2</v>
      </c>
      <c r="R324" s="101">
        <f>Table1[[#This Row],[Equation_2_GHG_intensity]]*Table1[[#This Row],[Operating revenue (Turnover)
m GBP Last avail. yr]]</f>
        <v>1.502821807451E-2</v>
      </c>
      <c r="S324" s="104">
        <v>0.04</v>
      </c>
      <c r="T324" s="103">
        <v>7.6943599999999999E-3</v>
      </c>
      <c r="U324" s="78">
        <f t="shared" si="5"/>
        <v>1.6460170517671832E-2</v>
      </c>
      <c r="V324" s="78">
        <f>Table1[[#This Row],[R4NZ estimate
(thousand tonnes CO2e)]]*1000</f>
        <v>16.46017051767183</v>
      </c>
    </row>
    <row r="325" spans="1:22" ht="36" customHeight="1">
      <c r="A325" s="86" t="s">
        <v>2175</v>
      </c>
      <c r="B325" s="86" t="s">
        <v>2176</v>
      </c>
      <c r="C325" s="86" t="s">
        <v>2177</v>
      </c>
      <c r="D325" s="86" t="s">
        <v>290</v>
      </c>
      <c r="E325" s="86" t="s">
        <v>290</v>
      </c>
      <c r="F325" s="86" t="s">
        <v>24</v>
      </c>
      <c r="G325" s="88" t="s">
        <v>1150</v>
      </c>
      <c r="H325" s="91"/>
      <c r="I325" s="89">
        <v>44043</v>
      </c>
      <c r="J325" s="90">
        <v>0.192</v>
      </c>
      <c r="K325" s="90">
        <v>1</v>
      </c>
      <c r="L325" s="88" t="s">
        <v>2178</v>
      </c>
      <c r="M325" s="88" t="s">
        <v>2179</v>
      </c>
      <c r="N325" s="88" t="s">
        <v>2179</v>
      </c>
      <c r="O325" s="98">
        <v>5.3220241119999998E-2</v>
      </c>
      <c r="P325" s="99">
        <f>Table1[[#This Row],[Equation_1_GHG_Intensity]]*Table1[[#This Row],[Number of employees
Last avail. yr]]</f>
        <v>5.3220241119999998E-2</v>
      </c>
      <c r="Q325" s="100">
        <v>0.778336519</v>
      </c>
      <c r="R325" s="101">
        <f>Table1[[#This Row],[Equation_2_GHG_intensity]]*Table1[[#This Row],[Operating revenue (Turnover)
m GBP Last avail. yr]]</f>
        <v>0.14944061164800002</v>
      </c>
      <c r="S325" s="104">
        <v>0.16</v>
      </c>
      <c r="T325" s="103">
        <v>3.0720000000000001E-2</v>
      </c>
      <c r="U325" s="78">
        <f t="shared" si="5"/>
        <v>7.7715823971744008E-2</v>
      </c>
      <c r="V325" s="78">
        <f>Table1[[#This Row],[R4NZ estimate
(thousand tonnes CO2e)]]*1000</f>
        <v>77.715823971744001</v>
      </c>
    </row>
    <row r="326" spans="1:22" ht="36" customHeight="1">
      <c r="A326" s="86" t="s">
        <v>2180</v>
      </c>
      <c r="B326" s="86" t="s">
        <v>2181</v>
      </c>
      <c r="C326" s="86" t="s">
        <v>2182</v>
      </c>
      <c r="D326" s="86" t="s">
        <v>2183</v>
      </c>
      <c r="E326" s="86" t="s">
        <v>2183</v>
      </c>
      <c r="F326" s="86" t="s">
        <v>24</v>
      </c>
      <c r="G326" s="88" t="s">
        <v>2184</v>
      </c>
      <c r="H326" s="91"/>
      <c r="I326" s="89">
        <v>45351</v>
      </c>
      <c r="J326" s="90">
        <v>0.19158900000000001</v>
      </c>
      <c r="K326" s="90">
        <v>2</v>
      </c>
      <c r="L326" s="88" t="s">
        <v>2185</v>
      </c>
      <c r="M326" s="88" t="s">
        <v>2186</v>
      </c>
      <c r="N326" s="91"/>
      <c r="O326" s="98">
        <v>5.3220241119999998E-2</v>
      </c>
      <c r="P326" s="99">
        <f>Table1[[#This Row],[Equation_1_GHG_Intensity]]*Table1[[#This Row],[Number of employees
Last avail. yr]]</f>
        <v>0.10644048224</v>
      </c>
      <c r="Q326" s="100">
        <v>0.778336519</v>
      </c>
      <c r="R326" s="101">
        <f>Table1[[#This Row],[Equation_2_GHG_intensity]]*Table1[[#This Row],[Operating revenue (Turnover)
m GBP Last avail. yr]]</f>
        <v>0.14912071533869101</v>
      </c>
      <c r="S326" s="104">
        <v>0.14000000000000001</v>
      </c>
      <c r="T326" s="103">
        <v>2.6822460000000003E-2</v>
      </c>
      <c r="U326" s="78">
        <f t="shared" si="5"/>
        <v>9.4033757973704113E-2</v>
      </c>
      <c r="V326" s="78">
        <f>Table1[[#This Row],[R4NZ estimate
(thousand tonnes CO2e)]]*1000</f>
        <v>94.033757973704112</v>
      </c>
    </row>
    <row r="327" spans="1:22" ht="40.700000000000003" customHeight="1">
      <c r="A327" s="86" t="s">
        <v>2187</v>
      </c>
      <c r="B327" s="86" t="s">
        <v>2188</v>
      </c>
      <c r="C327" s="86" t="s">
        <v>2189</v>
      </c>
      <c r="D327" s="86" t="s">
        <v>276</v>
      </c>
      <c r="E327" s="86" t="s">
        <v>276</v>
      </c>
      <c r="F327" s="86" t="s">
        <v>18</v>
      </c>
      <c r="G327" s="91"/>
      <c r="H327" s="91"/>
      <c r="I327" s="89">
        <v>45473</v>
      </c>
      <c r="J327" s="90">
        <v>0.19093199999999999</v>
      </c>
      <c r="K327" s="90">
        <v>4</v>
      </c>
      <c r="L327" s="88" t="s">
        <v>313</v>
      </c>
      <c r="M327" s="88" t="s">
        <v>2190</v>
      </c>
      <c r="N327" s="91"/>
      <c r="O327" s="98">
        <v>5.3414726840000006E-3</v>
      </c>
      <c r="P327" s="99">
        <f>Table1[[#This Row],[Equation_1_GHG_Intensity]]*Table1[[#This Row],[Number of employees
Last avail. yr]]</f>
        <v>2.1365890736000002E-2</v>
      </c>
      <c r="Q327" s="100">
        <v>7.8125890000000003E-2</v>
      </c>
      <c r="R327" s="101">
        <f>Table1[[#This Row],[Equation_2_GHG_intensity]]*Table1[[#This Row],[Operating revenue (Turnover)
m GBP Last avail. yr]]</f>
        <v>1.491673242948E-2</v>
      </c>
      <c r="S327" s="104">
        <v>7.0000000000000007E-2</v>
      </c>
      <c r="T327" s="103">
        <v>1.336524E-2</v>
      </c>
      <c r="U327" s="78">
        <f t="shared" si="5"/>
        <v>1.6532738434104841E-2</v>
      </c>
      <c r="V327" s="78">
        <f>Table1[[#This Row],[R4NZ estimate
(thousand tonnes CO2e)]]*1000</f>
        <v>16.532738434104839</v>
      </c>
    </row>
    <row r="328" spans="1:22" ht="175.35" customHeight="1">
      <c r="A328" s="86" t="s">
        <v>2191</v>
      </c>
      <c r="B328" s="86" t="s">
        <v>2192</v>
      </c>
      <c r="C328" s="86" t="s">
        <v>2193</v>
      </c>
      <c r="D328" s="86" t="s">
        <v>2194</v>
      </c>
      <c r="E328" s="86" t="s">
        <v>2194</v>
      </c>
      <c r="F328" s="86" t="s">
        <v>15</v>
      </c>
      <c r="G328" s="88" t="s">
        <v>2195</v>
      </c>
      <c r="H328" s="91"/>
      <c r="I328" s="89">
        <v>45412</v>
      </c>
      <c r="J328" s="90">
        <v>0.18681200000000001</v>
      </c>
      <c r="K328" s="90">
        <v>7</v>
      </c>
      <c r="L328" s="88" t="s">
        <v>2196</v>
      </c>
      <c r="M328" s="88" t="s">
        <v>2197</v>
      </c>
      <c r="N328" s="88" t="s">
        <v>2197</v>
      </c>
      <c r="O328" s="98">
        <v>2.8833581800000001E-2</v>
      </c>
      <c r="P328" s="99">
        <f>Table1[[#This Row],[Equation_1_GHG_Intensity]]*Table1[[#This Row],[Number of employees
Last avail. yr]]</f>
        <v>0.2018350726</v>
      </c>
      <c r="Q328" s="100">
        <v>0.36693909499999999</v>
      </c>
      <c r="R328" s="101">
        <f>Table1[[#This Row],[Equation_2_GHG_intensity]]*Table1[[#This Row],[Operating revenue (Turnover)
m GBP Last avail. yr]]</f>
        <v>6.8548626215140004E-2</v>
      </c>
      <c r="S328" s="104">
        <v>0.13</v>
      </c>
      <c r="T328" s="103">
        <v>2.4285560000000001E-2</v>
      </c>
      <c r="U328" s="78">
        <f t="shared" si="5"/>
        <v>9.8124863185441627E-2</v>
      </c>
      <c r="V328" s="78">
        <f>Table1[[#This Row],[R4NZ estimate
(thousand tonnes CO2e)]]*1000</f>
        <v>98.124863185441626</v>
      </c>
    </row>
    <row r="329" spans="1:22" ht="36" customHeight="1">
      <c r="A329" s="86" t="s">
        <v>2198</v>
      </c>
      <c r="B329" s="86" t="s">
        <v>2199</v>
      </c>
      <c r="C329" s="86" t="s">
        <v>2200</v>
      </c>
      <c r="D329" s="86" t="s">
        <v>260</v>
      </c>
      <c r="E329" s="86" t="s">
        <v>260</v>
      </c>
      <c r="F329" s="86" t="s">
        <v>33</v>
      </c>
      <c r="G329" s="91"/>
      <c r="H329" s="91"/>
      <c r="I329" s="89">
        <v>45291</v>
      </c>
      <c r="J329" s="90">
        <v>0.186806</v>
      </c>
      <c r="K329" s="91">
        <v>0</v>
      </c>
      <c r="L329" s="88" t="s">
        <v>2201</v>
      </c>
      <c r="M329" s="88" t="s">
        <v>2202</v>
      </c>
      <c r="N329" s="91"/>
      <c r="O329" s="98">
        <v>1.0369230770000001E-3</v>
      </c>
      <c r="P329" s="99">
        <f>Table1[[#This Row],[Equation_1_GHG_Intensity]]*Table1[[#This Row],[Number of employees
Last avail. yr]]</f>
        <v>0</v>
      </c>
      <c r="Q329" s="100">
        <v>1.9284453E-2</v>
      </c>
      <c r="R329" s="101">
        <f>Table1[[#This Row],[Equation_2_GHG_intensity]]*Table1[[#This Row],[Operating revenue (Turnover)
m GBP Last avail. yr]]</f>
        <v>3.6024515271179999E-3</v>
      </c>
      <c r="S329" s="106">
        <v>0.03</v>
      </c>
      <c r="T329" s="103">
        <v>5.6041799999999994E-3</v>
      </c>
      <c r="U329" s="78">
        <f t="shared" si="5"/>
        <v>3.065808298530294E-3</v>
      </c>
      <c r="V329" s="78">
        <f>Table1[[#This Row],[R4NZ estimate
(thousand tonnes CO2e)]]*1000</f>
        <v>3.0658082985302939</v>
      </c>
    </row>
    <row r="330" spans="1:22" ht="36" customHeight="1">
      <c r="A330" s="86" t="s">
        <v>2203</v>
      </c>
      <c r="B330" s="86" t="s">
        <v>2204</v>
      </c>
      <c r="C330" s="86" t="s">
        <v>2205</v>
      </c>
      <c r="D330" s="86" t="s">
        <v>767</v>
      </c>
      <c r="E330" s="86" t="s">
        <v>767</v>
      </c>
      <c r="F330" s="86" t="s">
        <v>18</v>
      </c>
      <c r="G330" s="91"/>
      <c r="H330" s="91"/>
      <c r="I330" s="89">
        <v>45260</v>
      </c>
      <c r="J330" s="90">
        <v>0.18576599999999999</v>
      </c>
      <c r="K330" s="90">
        <v>1</v>
      </c>
      <c r="L330" s="88" t="s">
        <v>2206</v>
      </c>
      <c r="M330" s="88" t="s">
        <v>2207</v>
      </c>
      <c r="N330" s="91"/>
      <c r="O330" s="98">
        <v>5.3414726840000006E-3</v>
      </c>
      <c r="P330" s="99">
        <f>Table1[[#This Row],[Equation_1_GHG_Intensity]]*Table1[[#This Row],[Number of employees
Last avail. yr]]</f>
        <v>5.3414726840000006E-3</v>
      </c>
      <c r="Q330" s="100">
        <v>7.8125890000000003E-2</v>
      </c>
      <c r="R330" s="101">
        <f>Table1[[#This Row],[Equation_2_GHG_intensity]]*Table1[[#This Row],[Operating revenue (Turnover)
m GBP Last avail. yr]]</f>
        <v>1.4513134081739999E-2</v>
      </c>
      <c r="S330" s="104">
        <v>0.04</v>
      </c>
      <c r="T330" s="103">
        <v>7.4306399999999996E-3</v>
      </c>
      <c r="U330" s="78">
        <f t="shared" si="5"/>
        <v>9.08598717299142E-3</v>
      </c>
      <c r="V330" s="78">
        <f>Table1[[#This Row],[R4NZ estimate
(thousand tonnes CO2e)]]*1000</f>
        <v>9.0859871729914197</v>
      </c>
    </row>
    <row r="331" spans="1:22" ht="36" customHeight="1">
      <c r="A331" s="86" t="s">
        <v>2208</v>
      </c>
      <c r="B331" s="86" t="s">
        <v>2209</v>
      </c>
      <c r="C331" s="86" t="s">
        <v>2210</v>
      </c>
      <c r="D331" s="86" t="s">
        <v>767</v>
      </c>
      <c r="E331" s="86" t="s">
        <v>767</v>
      </c>
      <c r="F331" s="86" t="s">
        <v>18</v>
      </c>
      <c r="G331" s="91"/>
      <c r="H331" s="91"/>
      <c r="I331" s="89">
        <v>45107</v>
      </c>
      <c r="J331" s="90">
        <v>0.183474</v>
      </c>
      <c r="K331" s="90">
        <v>2</v>
      </c>
      <c r="L331" s="88" t="s">
        <v>2211</v>
      </c>
      <c r="M331" s="88" t="s">
        <v>2212</v>
      </c>
      <c r="N331" s="91"/>
      <c r="O331" s="98">
        <v>5.3414726840000006E-3</v>
      </c>
      <c r="P331" s="99">
        <f>Table1[[#This Row],[Equation_1_GHG_Intensity]]*Table1[[#This Row],[Number of employees
Last avail. yr]]</f>
        <v>1.0682945368000001E-2</v>
      </c>
      <c r="Q331" s="100">
        <v>7.8125890000000003E-2</v>
      </c>
      <c r="R331" s="101">
        <f>Table1[[#This Row],[Equation_2_GHG_intensity]]*Table1[[#This Row],[Operating revenue (Turnover)
m GBP Last avail. yr]]</f>
        <v>1.4334069541860001E-2</v>
      </c>
      <c r="S331" s="104">
        <v>0.04</v>
      </c>
      <c r="T331" s="103">
        <v>7.3389600000000003E-3</v>
      </c>
      <c r="U331" s="78">
        <f t="shared" si="5"/>
        <v>1.0774539644983382E-2</v>
      </c>
      <c r="V331" s="78">
        <f>Table1[[#This Row],[R4NZ estimate
(thousand tonnes CO2e)]]*1000</f>
        <v>10.774539644983383</v>
      </c>
    </row>
    <row r="332" spans="1:22" ht="40.700000000000003" customHeight="1">
      <c r="A332" s="86" t="s">
        <v>2213</v>
      </c>
      <c r="B332" s="86" t="s">
        <v>2214</v>
      </c>
      <c r="C332" s="86" t="s">
        <v>2215</v>
      </c>
      <c r="D332" s="86" t="s">
        <v>2216</v>
      </c>
      <c r="E332" s="86" t="s">
        <v>2216</v>
      </c>
      <c r="F332" s="86" t="s">
        <v>30</v>
      </c>
      <c r="G332" s="91"/>
      <c r="H332" s="91"/>
      <c r="I332" s="89">
        <v>45412</v>
      </c>
      <c r="J332" s="90">
        <v>0.18178800000000001</v>
      </c>
      <c r="K332" s="90">
        <v>1</v>
      </c>
      <c r="L332" s="88" t="s">
        <v>2217</v>
      </c>
      <c r="M332" s="88" t="s">
        <v>2218</v>
      </c>
      <c r="N332" s="91"/>
      <c r="O332" s="98">
        <v>5.5728975400000001E-4</v>
      </c>
      <c r="P332" s="99">
        <f>Table1[[#This Row],[Equation_1_GHG_Intensity]]*Table1[[#This Row],[Number of employees
Last avail. yr]]</f>
        <v>5.5728975400000001E-4</v>
      </c>
      <c r="Q332" s="100">
        <v>6.3602830000000004E-3</v>
      </c>
      <c r="R332" s="101">
        <f>Table1[[#This Row],[Equation_2_GHG_intensity]]*Table1[[#This Row],[Operating revenue (Turnover)
m GBP Last avail. yr]]</f>
        <v>1.156223126004E-3</v>
      </c>
      <c r="S332" s="104">
        <v>0</v>
      </c>
      <c r="T332" s="103">
        <v>0</v>
      </c>
      <c r="U332" s="78">
        <f t="shared" si="5"/>
        <v>5.7059978904133203E-4</v>
      </c>
      <c r="V332" s="78">
        <f>Table1[[#This Row],[R4NZ estimate
(thousand tonnes CO2e)]]*1000</f>
        <v>0.57059978904133202</v>
      </c>
    </row>
    <row r="333" spans="1:22" ht="36" customHeight="1">
      <c r="A333" s="86" t="s">
        <v>2219</v>
      </c>
      <c r="B333" s="86" t="s">
        <v>2220</v>
      </c>
      <c r="C333" s="86" t="s">
        <v>2221</v>
      </c>
      <c r="D333" s="86" t="s">
        <v>767</v>
      </c>
      <c r="E333" s="86" t="s">
        <v>767</v>
      </c>
      <c r="F333" s="86" t="s">
        <v>18</v>
      </c>
      <c r="G333" s="91"/>
      <c r="H333" s="91"/>
      <c r="I333" s="89">
        <v>45260</v>
      </c>
      <c r="J333" s="90">
        <v>0.18177199999999999</v>
      </c>
      <c r="K333" s="90">
        <v>1</v>
      </c>
      <c r="L333" s="88" t="s">
        <v>2222</v>
      </c>
      <c r="M333" s="88" t="s">
        <v>2223</v>
      </c>
      <c r="N333" s="91"/>
      <c r="O333" s="98">
        <v>5.3414726840000006E-3</v>
      </c>
      <c r="P333" s="99">
        <f>Table1[[#This Row],[Equation_1_GHG_Intensity]]*Table1[[#This Row],[Number of employees
Last avail. yr]]</f>
        <v>5.3414726840000006E-3</v>
      </c>
      <c r="Q333" s="100">
        <v>7.8125890000000003E-2</v>
      </c>
      <c r="R333" s="101">
        <f>Table1[[#This Row],[Equation_2_GHG_intensity]]*Table1[[#This Row],[Operating revenue (Turnover)
m GBP Last avail. yr]]</f>
        <v>1.420109927708E-2</v>
      </c>
      <c r="S333" s="104">
        <v>0.04</v>
      </c>
      <c r="T333" s="103">
        <v>7.2708799999999995E-3</v>
      </c>
      <c r="U333" s="78">
        <f t="shared" si="5"/>
        <v>8.9288795030396419E-3</v>
      </c>
      <c r="V333" s="78">
        <f>Table1[[#This Row],[R4NZ estimate
(thousand tonnes CO2e)]]*1000</f>
        <v>8.9288795030396422</v>
      </c>
    </row>
    <row r="334" spans="1:22" ht="36" customHeight="1">
      <c r="A334" s="86" t="s">
        <v>2224</v>
      </c>
      <c r="B334" s="86" t="s">
        <v>2225</v>
      </c>
      <c r="C334" s="86" t="s">
        <v>2226</v>
      </c>
      <c r="D334" s="86" t="s">
        <v>792</v>
      </c>
      <c r="E334" s="86" t="s">
        <v>792</v>
      </c>
      <c r="F334" s="86" t="s">
        <v>18</v>
      </c>
      <c r="G334" s="91"/>
      <c r="H334" s="91"/>
      <c r="I334" s="89">
        <v>45504</v>
      </c>
      <c r="J334" s="90">
        <v>0.18176200000000001</v>
      </c>
      <c r="K334" s="90">
        <v>4</v>
      </c>
      <c r="L334" s="88" t="s">
        <v>2227</v>
      </c>
      <c r="M334" s="88" t="s">
        <v>2228</v>
      </c>
      <c r="N334" s="88" t="s">
        <v>2228</v>
      </c>
      <c r="O334" s="98">
        <v>5.3414726840000006E-3</v>
      </c>
      <c r="P334" s="99">
        <f>Table1[[#This Row],[Equation_1_GHG_Intensity]]*Table1[[#This Row],[Number of employees
Last avail. yr]]</f>
        <v>2.1365890736000002E-2</v>
      </c>
      <c r="Q334" s="100">
        <v>7.8125890000000003E-2</v>
      </c>
      <c r="R334" s="101">
        <f>Table1[[#This Row],[Equation_2_GHG_intensity]]*Table1[[#This Row],[Operating revenue (Turnover)
m GBP Last avail. yr]]</f>
        <v>1.4200318018180001E-2</v>
      </c>
      <c r="S334" s="104">
        <v>0.04</v>
      </c>
      <c r="T334" s="103">
        <v>7.2704800000000002E-3</v>
      </c>
      <c r="U334" s="78">
        <f t="shared" si="5"/>
        <v>1.4264617355141942E-2</v>
      </c>
      <c r="V334" s="78">
        <f>Table1[[#This Row],[R4NZ estimate
(thousand tonnes CO2e)]]*1000</f>
        <v>14.264617355141942</v>
      </c>
    </row>
    <row r="335" spans="1:22" ht="36" customHeight="1">
      <c r="A335" s="86" t="s">
        <v>2229</v>
      </c>
      <c r="B335" s="86" t="s">
        <v>2230</v>
      </c>
      <c r="C335" s="86" t="s">
        <v>2231</v>
      </c>
      <c r="D335" s="86" t="s">
        <v>127</v>
      </c>
      <c r="E335" s="86" t="s">
        <v>127</v>
      </c>
      <c r="F335" s="86" t="s">
        <v>21</v>
      </c>
      <c r="G335" s="91"/>
      <c r="H335" s="91"/>
      <c r="I335" s="89">
        <v>45688</v>
      </c>
      <c r="J335" s="90">
        <v>0.18069399999999999</v>
      </c>
      <c r="K335" s="91">
        <v>0</v>
      </c>
      <c r="L335" s="88" t="s">
        <v>2232</v>
      </c>
      <c r="M335" s="88" t="s">
        <v>2233</v>
      </c>
      <c r="N335" s="88" t="s">
        <v>2233</v>
      </c>
      <c r="O335" s="98">
        <v>2.599737108E-3</v>
      </c>
      <c r="P335" s="99">
        <f>Table1[[#This Row],[Equation_1_GHG_Intensity]]*Table1[[#This Row],[Number of employees
Last avail. yr]]</f>
        <v>0</v>
      </c>
      <c r="Q335" s="100">
        <v>5.0386056999999998E-2</v>
      </c>
      <c r="R335" s="101">
        <f>Table1[[#This Row],[Equation_2_GHG_intensity]]*Table1[[#This Row],[Operating revenue (Turnover)
m GBP Last avail. yr]]</f>
        <v>9.1044581835579997E-3</v>
      </c>
      <c r="S335" s="106">
        <v>7.0000000000000007E-2</v>
      </c>
      <c r="T335" s="103">
        <v>1.2648580000000001E-2</v>
      </c>
      <c r="U335" s="78">
        <f t="shared" si="5"/>
        <v>7.2437617151248149E-3</v>
      </c>
      <c r="V335" s="78">
        <f>Table1[[#This Row],[R4NZ estimate
(thousand tonnes CO2e)]]*1000</f>
        <v>7.2437617151248146</v>
      </c>
    </row>
    <row r="336" spans="1:22" ht="36" customHeight="1">
      <c r="A336" s="86" t="s">
        <v>2234</v>
      </c>
      <c r="B336" s="86" t="s">
        <v>2235</v>
      </c>
      <c r="C336" s="86" t="s">
        <v>2236</v>
      </c>
      <c r="D336" s="86" t="s">
        <v>268</v>
      </c>
      <c r="E336" s="86" t="s">
        <v>268</v>
      </c>
      <c r="F336" s="86" t="s">
        <v>27</v>
      </c>
      <c r="G336" s="88" t="s">
        <v>2237</v>
      </c>
      <c r="H336" s="91"/>
      <c r="I336" s="89">
        <v>45443</v>
      </c>
      <c r="J336" s="90">
        <v>0.17899999999999999</v>
      </c>
      <c r="K336" s="90">
        <v>2</v>
      </c>
      <c r="L336" s="88" t="s">
        <v>551</v>
      </c>
      <c r="M336" s="88" t="s">
        <v>552</v>
      </c>
      <c r="N336" s="88" t="s">
        <v>552</v>
      </c>
      <c r="O336" s="98">
        <v>1.6788990829999999E-3</v>
      </c>
      <c r="P336" s="99">
        <f>Table1[[#This Row],[Equation_1_GHG_Intensity]]*Table1[[#This Row],[Number of employees
Last avail. yr]]</f>
        <v>3.3577981659999997E-3</v>
      </c>
      <c r="Q336" s="100">
        <v>1.7553619999999999E-2</v>
      </c>
      <c r="R336" s="101">
        <f>Table1[[#This Row],[Equation_2_GHG_intensity]]*Table1[[#This Row],[Operating revenue (Turnover)
m GBP Last avail. yr]]</f>
        <v>3.1420979799999995E-3</v>
      </c>
      <c r="S336" s="105">
        <v>0.01</v>
      </c>
      <c r="T336" s="103">
        <v>1.7899999999999999E-3</v>
      </c>
      <c r="U336" s="78">
        <f t="shared" si="5"/>
        <v>2.7605354166179994E-3</v>
      </c>
      <c r="V336" s="78">
        <f>Table1[[#This Row],[R4NZ estimate
(thousand tonnes CO2e)]]*1000</f>
        <v>2.7605354166179992</v>
      </c>
    </row>
    <row r="337" spans="1:22" ht="40.700000000000003" customHeight="1">
      <c r="A337" s="86" t="s">
        <v>2238</v>
      </c>
      <c r="B337" s="86" t="s">
        <v>2239</v>
      </c>
      <c r="C337" s="86" t="s">
        <v>2240</v>
      </c>
      <c r="D337" s="86" t="s">
        <v>2241</v>
      </c>
      <c r="E337" s="86" t="s">
        <v>2241</v>
      </c>
      <c r="F337" s="86" t="s">
        <v>30</v>
      </c>
      <c r="G337" s="91"/>
      <c r="H337" s="91"/>
      <c r="I337" s="89">
        <v>45169</v>
      </c>
      <c r="J337" s="90">
        <v>0.176233</v>
      </c>
      <c r="K337" s="90">
        <v>2</v>
      </c>
      <c r="L337" s="88" t="s">
        <v>2242</v>
      </c>
      <c r="M337" s="88" t="s">
        <v>2243</v>
      </c>
      <c r="N337" s="88" t="s">
        <v>2243</v>
      </c>
      <c r="O337" s="98">
        <v>5.5728975400000001E-4</v>
      </c>
      <c r="P337" s="99">
        <f>Table1[[#This Row],[Equation_1_GHG_Intensity]]*Table1[[#This Row],[Number of employees
Last avail. yr]]</f>
        <v>1.114579508E-3</v>
      </c>
      <c r="Q337" s="100">
        <v>6.3602830000000004E-3</v>
      </c>
      <c r="R337" s="101">
        <f>Table1[[#This Row],[Equation_2_GHG_intensity]]*Table1[[#This Row],[Operating revenue (Turnover)
m GBP Last avail. yr]]</f>
        <v>1.1208917539390002E-3</v>
      </c>
      <c r="S337" s="104">
        <v>0.01</v>
      </c>
      <c r="T337" s="103">
        <v>1.7623300000000001E-3</v>
      </c>
      <c r="U337" s="78">
        <f t="shared" si="5"/>
        <v>1.331267820225687E-3</v>
      </c>
      <c r="V337" s="78">
        <f>Table1[[#This Row],[R4NZ estimate
(thousand tonnes CO2e)]]*1000</f>
        <v>1.3312678202256869</v>
      </c>
    </row>
    <row r="338" spans="1:22" ht="36" customHeight="1">
      <c r="A338" s="86" t="s">
        <v>2244</v>
      </c>
      <c r="B338" s="86" t="s">
        <v>2245</v>
      </c>
      <c r="C338" s="86" t="s">
        <v>2246</v>
      </c>
      <c r="D338" s="86" t="s">
        <v>1782</v>
      </c>
      <c r="E338" s="86" t="s">
        <v>1782</v>
      </c>
      <c r="F338" s="86" t="s">
        <v>18</v>
      </c>
      <c r="G338" s="91"/>
      <c r="H338" s="91"/>
      <c r="I338" s="89">
        <v>45107</v>
      </c>
      <c r="J338" s="90">
        <v>0.15856200000000001</v>
      </c>
      <c r="K338" s="90">
        <v>1</v>
      </c>
      <c r="L338" s="88" t="s">
        <v>2247</v>
      </c>
      <c r="M338" s="88" t="s">
        <v>2248</v>
      </c>
      <c r="N338" s="88" t="s">
        <v>2248</v>
      </c>
      <c r="O338" s="98">
        <v>5.3414726840000006E-3</v>
      </c>
      <c r="P338" s="99">
        <f>Table1[[#This Row],[Equation_1_GHG_Intensity]]*Table1[[#This Row],[Number of employees
Last avail. yr]]</f>
        <v>5.3414726840000006E-3</v>
      </c>
      <c r="Q338" s="100">
        <v>7.8125890000000003E-2</v>
      </c>
      <c r="R338" s="101">
        <f>Table1[[#This Row],[Equation_2_GHG_intensity]]*Table1[[#This Row],[Operating revenue (Turnover)
m GBP Last avail. yr]]</f>
        <v>1.2387797370180002E-2</v>
      </c>
      <c r="S338" s="104">
        <v>7.0000000000000007E-2</v>
      </c>
      <c r="T338" s="103">
        <v>1.1099340000000001E-2</v>
      </c>
      <c r="U338" s="78">
        <f t="shared" si="5"/>
        <v>9.599927148041941E-3</v>
      </c>
      <c r="V338" s="78">
        <f>Table1[[#This Row],[R4NZ estimate
(thousand tonnes CO2e)]]*1000</f>
        <v>9.5999271480419406</v>
      </c>
    </row>
    <row r="339" spans="1:22" ht="40.700000000000003" customHeight="1">
      <c r="A339" s="86" t="s">
        <v>2249</v>
      </c>
      <c r="B339" s="86" t="s">
        <v>2250</v>
      </c>
      <c r="C339" s="86" t="s">
        <v>2251</v>
      </c>
      <c r="D339" s="86" t="s">
        <v>767</v>
      </c>
      <c r="E339" s="86" t="s">
        <v>767</v>
      </c>
      <c r="F339" s="86" t="s">
        <v>18</v>
      </c>
      <c r="G339" s="88" t="s">
        <v>2252</v>
      </c>
      <c r="H339" s="88" t="s">
        <v>2253</v>
      </c>
      <c r="I339" s="89">
        <v>45443</v>
      </c>
      <c r="J339" s="90">
        <v>0.17094000000000001</v>
      </c>
      <c r="K339" s="90">
        <v>1</v>
      </c>
      <c r="L339" s="88" t="s">
        <v>2254</v>
      </c>
      <c r="M339" s="88" t="s">
        <v>2255</v>
      </c>
      <c r="N339" s="88" t="s">
        <v>2255</v>
      </c>
      <c r="O339" s="98">
        <v>5.3414726840000006E-3</v>
      </c>
      <c r="P339" s="99">
        <f>Table1[[#This Row],[Equation_1_GHG_Intensity]]*Table1[[#This Row],[Number of employees
Last avail. yr]]</f>
        <v>5.3414726840000006E-3</v>
      </c>
      <c r="Q339" s="100">
        <v>7.8125890000000003E-2</v>
      </c>
      <c r="R339" s="101">
        <f>Table1[[#This Row],[Equation_2_GHG_intensity]]*Table1[[#This Row],[Operating revenue (Turnover)
m GBP Last avail. yr]]</f>
        <v>1.33548396366E-2</v>
      </c>
      <c r="S339" s="104">
        <v>0.04</v>
      </c>
      <c r="T339" s="103">
        <v>6.8376000000000001E-3</v>
      </c>
      <c r="U339" s="78">
        <f t="shared" si="5"/>
        <v>8.5027928027598017E-3</v>
      </c>
      <c r="V339" s="78">
        <f>Table1[[#This Row],[R4NZ estimate
(thousand tonnes CO2e)]]*1000</f>
        <v>8.5027928027598012</v>
      </c>
    </row>
    <row r="340" spans="1:22" ht="54" customHeight="1">
      <c r="A340" s="86" t="s">
        <v>2256</v>
      </c>
      <c r="B340" s="86" t="s">
        <v>2257</v>
      </c>
      <c r="C340" s="86" t="s">
        <v>2258</v>
      </c>
      <c r="D340" s="86" t="s">
        <v>260</v>
      </c>
      <c r="E340" s="86" t="s">
        <v>260</v>
      </c>
      <c r="F340" s="86" t="s">
        <v>33</v>
      </c>
      <c r="G340" s="88" t="s">
        <v>2259</v>
      </c>
      <c r="H340" s="91"/>
      <c r="I340" s="89">
        <v>45443</v>
      </c>
      <c r="J340" s="90">
        <v>0.167513</v>
      </c>
      <c r="K340" s="91">
        <v>0</v>
      </c>
      <c r="L340" s="88" t="s">
        <v>2260</v>
      </c>
      <c r="M340" s="88" t="s">
        <v>2261</v>
      </c>
      <c r="N340" s="91"/>
      <c r="O340" s="98">
        <v>1.0369230770000001E-3</v>
      </c>
      <c r="P340" s="99">
        <f>Table1[[#This Row],[Equation_1_GHG_Intensity]]*Table1[[#This Row],[Number of employees
Last avail. yr]]</f>
        <v>0</v>
      </c>
      <c r="Q340" s="100">
        <v>1.9284453E-2</v>
      </c>
      <c r="R340" s="101">
        <f>Table1[[#This Row],[Equation_2_GHG_intensity]]*Table1[[#This Row],[Operating revenue (Turnover)
m GBP Last avail. yr]]</f>
        <v>3.2303965753889999E-3</v>
      </c>
      <c r="S340" s="106">
        <v>0.03</v>
      </c>
      <c r="T340" s="103">
        <v>5.0253899999999994E-3</v>
      </c>
      <c r="U340" s="78">
        <f t="shared" si="5"/>
        <v>2.7491769296045369E-3</v>
      </c>
      <c r="V340" s="78">
        <f>Table1[[#This Row],[R4NZ estimate
(thousand tonnes CO2e)]]*1000</f>
        <v>2.7491769296045367</v>
      </c>
    </row>
    <row r="341" spans="1:22" ht="40.700000000000003" customHeight="1">
      <c r="A341" s="86" t="s">
        <v>2262</v>
      </c>
      <c r="B341" s="86" t="s">
        <v>2263</v>
      </c>
      <c r="C341" s="86" t="s">
        <v>2264</v>
      </c>
      <c r="D341" s="86" t="s">
        <v>2265</v>
      </c>
      <c r="E341" s="86" t="s">
        <v>2265</v>
      </c>
      <c r="F341" s="86" t="s">
        <v>44</v>
      </c>
      <c r="G341" s="88" t="s">
        <v>2266</v>
      </c>
      <c r="H341" s="91"/>
      <c r="I341" s="89">
        <v>45382</v>
      </c>
      <c r="J341" s="90">
        <v>0.159</v>
      </c>
      <c r="K341" s="91">
        <v>0</v>
      </c>
      <c r="L341" s="88" t="s">
        <v>162</v>
      </c>
      <c r="M341" s="88" t="s">
        <v>2267</v>
      </c>
      <c r="N341" s="91"/>
      <c r="O341" s="98">
        <v>0.10097905539999999</v>
      </c>
      <c r="P341" s="99">
        <f>Table1[[#This Row],[Equation_1_GHG_Intensity]]*Table1[[#This Row],[Number of employees
Last avail. yr]]</f>
        <v>0</v>
      </c>
      <c r="Q341" s="100">
        <v>15.29604977</v>
      </c>
      <c r="R341" s="101">
        <f>Table1[[#This Row],[Equation_2_GHG_intensity]]*Table1[[#This Row],[Operating revenue (Turnover)
m GBP Last avail. yr]]</f>
        <v>2.4320719134300002</v>
      </c>
      <c r="S341" s="102">
        <v>4.66</v>
      </c>
      <c r="T341" s="103">
        <v>0.74094000000000004</v>
      </c>
      <c r="U341" s="78">
        <f t="shared" si="5"/>
        <v>1.0566129671721902</v>
      </c>
      <c r="V341" s="78">
        <f>Table1[[#This Row],[R4NZ estimate
(thousand tonnes CO2e)]]*1000</f>
        <v>1056.6129671721901</v>
      </c>
    </row>
    <row r="342" spans="1:22" ht="80.45" customHeight="1">
      <c r="A342" s="86" t="s">
        <v>2268</v>
      </c>
      <c r="B342" s="86" t="s">
        <v>2269</v>
      </c>
      <c r="C342" s="86" t="s">
        <v>2270</v>
      </c>
      <c r="D342" s="86" t="s">
        <v>462</v>
      </c>
      <c r="E342" s="86" t="s">
        <v>462</v>
      </c>
      <c r="F342" s="86" t="s">
        <v>18</v>
      </c>
      <c r="G342" s="88" t="s">
        <v>2271</v>
      </c>
      <c r="H342" s="91"/>
      <c r="I342" s="89">
        <v>45138</v>
      </c>
      <c r="J342" s="90">
        <v>0.15608</v>
      </c>
      <c r="K342" s="90">
        <v>2</v>
      </c>
      <c r="L342" s="88" t="s">
        <v>756</v>
      </c>
      <c r="M342" s="88" t="s">
        <v>2272</v>
      </c>
      <c r="N342" s="91"/>
      <c r="O342" s="98">
        <v>5.3414726840000006E-3</v>
      </c>
      <c r="P342" s="99">
        <f>Table1[[#This Row],[Equation_1_GHG_Intensity]]*Table1[[#This Row],[Number of employees
Last avail. yr]]</f>
        <v>1.0682945368000001E-2</v>
      </c>
      <c r="Q342" s="100">
        <v>7.8125890000000003E-2</v>
      </c>
      <c r="R342" s="101">
        <f>Table1[[#This Row],[Equation_2_GHG_intensity]]*Table1[[#This Row],[Operating revenue (Turnover)
m GBP Last avail. yr]]</f>
        <v>1.2193888911200001E-2</v>
      </c>
      <c r="S342" s="104">
        <v>7.0000000000000007E-2</v>
      </c>
      <c r="T342" s="103">
        <v>1.0925600000000001E-2</v>
      </c>
      <c r="U342" s="78">
        <f t="shared" si="5"/>
        <v>1.1256210614973602E-2</v>
      </c>
      <c r="V342" s="78">
        <f>Table1[[#This Row],[R4NZ estimate
(thousand tonnes CO2e)]]*1000</f>
        <v>11.256210614973602</v>
      </c>
    </row>
    <row r="343" spans="1:22" ht="36" customHeight="1">
      <c r="A343" s="86" t="s">
        <v>2273</v>
      </c>
      <c r="B343" s="86" t="s">
        <v>2274</v>
      </c>
      <c r="C343" s="86" t="s">
        <v>2275</v>
      </c>
      <c r="D343" s="86" t="s">
        <v>1235</v>
      </c>
      <c r="E343" s="86" t="s">
        <v>1235</v>
      </c>
      <c r="F343" s="86" t="s">
        <v>33</v>
      </c>
      <c r="G343" s="88" t="s">
        <v>2276</v>
      </c>
      <c r="H343" s="91"/>
      <c r="I343" s="89">
        <v>45382</v>
      </c>
      <c r="J343" s="90">
        <v>0.14206099999999999</v>
      </c>
      <c r="K343" s="90">
        <v>1</v>
      </c>
      <c r="L343" s="88" t="s">
        <v>2277</v>
      </c>
      <c r="M343" s="88" t="s">
        <v>2278</v>
      </c>
      <c r="N343" s="88" t="s">
        <v>2278</v>
      </c>
      <c r="O343" s="98">
        <v>1.0369230770000001E-3</v>
      </c>
      <c r="P343" s="99">
        <f>Table1[[#This Row],[Equation_1_GHG_Intensity]]*Table1[[#This Row],[Number of employees
Last avail. yr]]</f>
        <v>1.0369230770000001E-3</v>
      </c>
      <c r="Q343" s="100">
        <v>1.9284453E-2</v>
      </c>
      <c r="R343" s="101">
        <f>Table1[[#This Row],[Equation_2_GHG_intensity]]*Table1[[#This Row],[Operating revenue (Turnover)
m GBP Last avail. yr]]</f>
        <v>2.739568677633E-3</v>
      </c>
      <c r="S343" s="104">
        <v>0.04</v>
      </c>
      <c r="T343" s="103">
        <v>5.6824399999999995E-3</v>
      </c>
      <c r="U343" s="78">
        <f t="shared" si="5"/>
        <v>3.1498242742927889E-3</v>
      </c>
      <c r="V343" s="78">
        <f>Table1[[#This Row],[R4NZ estimate
(thousand tonnes CO2e)]]*1000</f>
        <v>3.1498242742927887</v>
      </c>
    </row>
    <row r="344" spans="1:22" ht="40.700000000000003" customHeight="1">
      <c r="A344" s="86" t="s">
        <v>2279</v>
      </c>
      <c r="B344" s="86" t="s">
        <v>2280</v>
      </c>
      <c r="C344" s="86" t="s">
        <v>2281</v>
      </c>
      <c r="D344" s="86" t="s">
        <v>2282</v>
      </c>
      <c r="E344" s="86" t="s">
        <v>2282</v>
      </c>
      <c r="F344" s="86" t="s">
        <v>30</v>
      </c>
      <c r="G344" s="91"/>
      <c r="H344" s="91"/>
      <c r="I344" s="89">
        <v>45322</v>
      </c>
      <c r="J344" s="90">
        <v>0.15145</v>
      </c>
      <c r="K344" s="91">
        <v>0</v>
      </c>
      <c r="L344" s="88" t="s">
        <v>2283</v>
      </c>
      <c r="M344" s="88" t="s">
        <v>2284</v>
      </c>
      <c r="N344" s="88" t="s">
        <v>2284</v>
      </c>
      <c r="O344" s="98">
        <v>5.5728975400000001E-4</v>
      </c>
      <c r="P344" s="99">
        <f>Table1[[#This Row],[Equation_1_GHG_Intensity]]*Table1[[#This Row],[Number of employees
Last avail. yr]]</f>
        <v>0</v>
      </c>
      <c r="Q344" s="100">
        <v>6.3602830000000004E-3</v>
      </c>
      <c r="R344" s="101">
        <f>Table1[[#This Row],[Equation_2_GHG_intensity]]*Table1[[#This Row],[Operating revenue (Turnover)
m GBP Last avail. yr]]</f>
        <v>9.6326486035000004E-4</v>
      </c>
      <c r="S344" s="106">
        <v>0</v>
      </c>
      <c r="T344" s="103">
        <v>0</v>
      </c>
      <c r="U344" s="78">
        <f t="shared" si="5"/>
        <v>3.2076719849655005E-4</v>
      </c>
      <c r="V344" s="78">
        <f>Table1[[#This Row],[R4NZ estimate
(thousand tonnes CO2e)]]*1000</f>
        <v>0.32076719849655005</v>
      </c>
    </row>
    <row r="345" spans="1:22" ht="40.700000000000003" customHeight="1">
      <c r="A345" s="86" t="s">
        <v>2285</v>
      </c>
      <c r="B345" s="86" t="s">
        <v>2286</v>
      </c>
      <c r="C345" s="86" t="s">
        <v>2287</v>
      </c>
      <c r="D345" s="86" t="s">
        <v>431</v>
      </c>
      <c r="E345" s="86" t="s">
        <v>431</v>
      </c>
      <c r="F345" s="86" t="s">
        <v>15</v>
      </c>
      <c r="G345" s="91"/>
      <c r="H345" s="91"/>
      <c r="I345" s="89">
        <v>45350</v>
      </c>
      <c r="J345" s="90">
        <v>0.15040899999999999</v>
      </c>
      <c r="K345" s="90">
        <v>1</v>
      </c>
      <c r="L345" s="88" t="s">
        <v>2288</v>
      </c>
      <c r="M345" s="88" t="s">
        <v>2289</v>
      </c>
      <c r="N345" s="91"/>
      <c r="O345" s="98">
        <v>2.8833581800000001E-2</v>
      </c>
      <c r="P345" s="99">
        <f>Table1[[#This Row],[Equation_1_GHG_Intensity]]*Table1[[#This Row],[Number of employees
Last avail. yr]]</f>
        <v>2.8833581800000001E-2</v>
      </c>
      <c r="Q345" s="100">
        <v>0.36693909499999999</v>
      </c>
      <c r="R345" s="101">
        <f>Table1[[#This Row],[Equation_2_GHG_intensity]]*Table1[[#This Row],[Operating revenue (Turnover)
m GBP Last avail. yr]]</f>
        <v>5.5190942339854991E-2</v>
      </c>
      <c r="S345" s="104">
        <v>0.78</v>
      </c>
      <c r="T345" s="103">
        <v>0.11731902</v>
      </c>
      <c r="U345" s="78">
        <f t="shared" si="5"/>
        <v>6.7047400198571708E-2</v>
      </c>
      <c r="V345" s="78">
        <f>Table1[[#This Row],[R4NZ estimate
(thousand tonnes CO2e)]]*1000</f>
        <v>67.047400198571708</v>
      </c>
    </row>
    <row r="346" spans="1:22" ht="40.700000000000003" customHeight="1">
      <c r="A346" s="86" t="s">
        <v>2290</v>
      </c>
      <c r="B346" s="86" t="s">
        <v>2291</v>
      </c>
      <c r="C346" s="86" t="s">
        <v>2292</v>
      </c>
      <c r="D346" s="86" t="s">
        <v>2293</v>
      </c>
      <c r="E346" s="86" t="s">
        <v>2293</v>
      </c>
      <c r="F346" s="86" t="s">
        <v>30</v>
      </c>
      <c r="G346" s="88" t="s">
        <v>2294</v>
      </c>
      <c r="H346" s="91"/>
      <c r="I346" s="89">
        <v>45387</v>
      </c>
      <c r="J346" s="90">
        <v>0.150029</v>
      </c>
      <c r="K346" s="90">
        <v>2</v>
      </c>
      <c r="L346" s="88" t="s">
        <v>2295</v>
      </c>
      <c r="M346" s="88" t="s">
        <v>2296</v>
      </c>
      <c r="N346" s="88" t="s">
        <v>2296</v>
      </c>
      <c r="O346" s="98">
        <v>5.5728975400000001E-4</v>
      </c>
      <c r="P346" s="99">
        <f>Table1[[#This Row],[Equation_1_GHG_Intensity]]*Table1[[#This Row],[Number of employees
Last avail. yr]]</f>
        <v>1.114579508E-3</v>
      </c>
      <c r="Q346" s="100">
        <v>6.3602830000000004E-3</v>
      </c>
      <c r="R346" s="101">
        <f>Table1[[#This Row],[Equation_2_GHG_intensity]]*Table1[[#This Row],[Operating revenue (Turnover)
m GBP Last avail. yr]]</f>
        <v>9.5422689820700006E-4</v>
      </c>
      <c r="S346" s="104">
        <v>0.01</v>
      </c>
      <c r="T346" s="103">
        <v>1.50029E-3</v>
      </c>
      <c r="U346" s="78">
        <f t="shared" si="5"/>
        <v>1.1885091032669312E-3</v>
      </c>
      <c r="V346" s="78">
        <f>Table1[[#This Row],[R4NZ estimate
(thousand tonnes CO2e)]]*1000</f>
        <v>1.1885091032669313</v>
      </c>
    </row>
    <row r="347" spans="1:22" ht="36" customHeight="1">
      <c r="A347" s="86" t="s">
        <v>2297</v>
      </c>
      <c r="B347" s="86" t="s">
        <v>2298</v>
      </c>
      <c r="C347" s="86" t="s">
        <v>2299</v>
      </c>
      <c r="D347" s="86" t="s">
        <v>767</v>
      </c>
      <c r="E347" s="86" t="s">
        <v>767</v>
      </c>
      <c r="F347" s="86" t="s">
        <v>18</v>
      </c>
      <c r="G347" s="91"/>
      <c r="H347" s="91"/>
      <c r="I347" s="89">
        <v>45382</v>
      </c>
      <c r="J347" s="90">
        <v>0.14996699999999999</v>
      </c>
      <c r="K347" s="90">
        <v>2</v>
      </c>
      <c r="L347" s="88" t="s">
        <v>2300</v>
      </c>
      <c r="M347" s="88" t="s">
        <v>2301</v>
      </c>
      <c r="N347" s="88" t="s">
        <v>2301</v>
      </c>
      <c r="O347" s="98">
        <v>5.3414726840000006E-3</v>
      </c>
      <c r="P347" s="99">
        <f>Table1[[#This Row],[Equation_1_GHG_Intensity]]*Table1[[#This Row],[Number of employees
Last avail. yr]]</f>
        <v>1.0682945368000001E-2</v>
      </c>
      <c r="Q347" s="100">
        <v>7.8125890000000003E-2</v>
      </c>
      <c r="R347" s="101">
        <f>Table1[[#This Row],[Equation_2_GHG_intensity]]*Table1[[#This Row],[Operating revenue (Turnover)
m GBP Last avail. yr]]</f>
        <v>1.171630534563E-2</v>
      </c>
      <c r="S347" s="104">
        <v>0.04</v>
      </c>
      <c r="T347" s="103">
        <v>5.9986799999999993E-3</v>
      </c>
      <c r="U347" s="78">
        <f t="shared" si="5"/>
        <v>9.45651092763879E-3</v>
      </c>
      <c r="V347" s="78">
        <f>Table1[[#This Row],[R4NZ estimate
(thousand tonnes CO2e)]]*1000</f>
        <v>9.4565109276387904</v>
      </c>
    </row>
    <row r="348" spans="1:22" ht="121.35" customHeight="1">
      <c r="A348" s="86" t="s">
        <v>2302</v>
      </c>
      <c r="B348" s="86" t="s">
        <v>2303</v>
      </c>
      <c r="C348" s="86" t="s">
        <v>2304</v>
      </c>
      <c r="D348" s="86" t="s">
        <v>260</v>
      </c>
      <c r="E348" s="86" t="s">
        <v>260</v>
      </c>
      <c r="F348" s="86" t="s">
        <v>33</v>
      </c>
      <c r="G348" s="88" t="s">
        <v>2305</v>
      </c>
      <c r="H348" s="88" t="s">
        <v>2306</v>
      </c>
      <c r="I348" s="89">
        <v>45382</v>
      </c>
      <c r="J348" s="90">
        <v>0.14890200000000001</v>
      </c>
      <c r="K348" s="90">
        <v>6</v>
      </c>
      <c r="L348" s="88" t="s">
        <v>1716</v>
      </c>
      <c r="M348" s="88" t="s">
        <v>2307</v>
      </c>
      <c r="N348" s="88" t="s">
        <v>2307</v>
      </c>
      <c r="O348" s="98">
        <v>1.0369230770000001E-3</v>
      </c>
      <c r="P348" s="99">
        <f>Table1[[#This Row],[Equation_1_GHG_Intensity]]*Table1[[#This Row],[Number of employees
Last avail. yr]]</f>
        <v>6.2215384620000003E-3</v>
      </c>
      <c r="Q348" s="100">
        <v>1.9284453E-2</v>
      </c>
      <c r="R348" s="101">
        <f>Table1[[#This Row],[Equation_2_GHG_intensity]]*Table1[[#This Row],[Operating revenue (Turnover)
m GBP Last avail. yr]]</f>
        <v>2.8714936206060003E-3</v>
      </c>
      <c r="S348" s="104">
        <v>0.03</v>
      </c>
      <c r="T348" s="103">
        <v>4.4670600000000001E-3</v>
      </c>
      <c r="U348" s="78">
        <f t="shared" si="5"/>
        <v>4.5155106635077985E-3</v>
      </c>
      <c r="V348" s="78">
        <f>Table1[[#This Row],[R4NZ estimate
(thousand tonnes CO2e)]]*1000</f>
        <v>4.5155106635077988</v>
      </c>
    </row>
    <row r="349" spans="1:22" ht="54" customHeight="1">
      <c r="A349" s="86" t="s">
        <v>2308</v>
      </c>
      <c r="B349" s="86" t="s">
        <v>2309</v>
      </c>
      <c r="C349" s="86" t="s">
        <v>2310</v>
      </c>
      <c r="D349" s="86" t="s">
        <v>119</v>
      </c>
      <c r="E349" s="86" t="s">
        <v>119</v>
      </c>
      <c r="F349" s="86" t="s">
        <v>21</v>
      </c>
      <c r="G349" s="91"/>
      <c r="H349" s="91"/>
      <c r="I349" s="89">
        <v>45596</v>
      </c>
      <c r="J349" s="90">
        <v>0.14885899999999999</v>
      </c>
      <c r="K349" s="91">
        <v>0</v>
      </c>
      <c r="L349" s="88" t="s">
        <v>2311</v>
      </c>
      <c r="M349" s="88" t="s">
        <v>2312</v>
      </c>
      <c r="N349" s="91"/>
      <c r="O349" s="98">
        <v>2.599737108E-3</v>
      </c>
      <c r="P349" s="99">
        <f>Table1[[#This Row],[Equation_1_GHG_Intensity]]*Table1[[#This Row],[Number of employees
Last avail. yr]]</f>
        <v>0</v>
      </c>
      <c r="Q349" s="100">
        <v>5.0386056999999998E-2</v>
      </c>
      <c r="R349" s="101">
        <f>Table1[[#This Row],[Equation_2_GHG_intensity]]*Table1[[#This Row],[Operating revenue (Turnover)
m GBP Last avail. yr]]</f>
        <v>7.5004180589629994E-3</v>
      </c>
      <c r="S349" s="106">
        <v>0.08</v>
      </c>
      <c r="T349" s="103">
        <v>1.1908719999999999E-2</v>
      </c>
      <c r="U349" s="78">
        <f t="shared" si="5"/>
        <v>6.4632429736346791E-3</v>
      </c>
      <c r="V349" s="78">
        <f>Table1[[#This Row],[R4NZ estimate
(thousand tonnes CO2e)]]*1000</f>
        <v>6.4632429736346788</v>
      </c>
    </row>
    <row r="350" spans="1:22" ht="36" customHeight="1">
      <c r="A350" s="86" t="s">
        <v>2313</v>
      </c>
      <c r="B350" s="86" t="s">
        <v>2314</v>
      </c>
      <c r="C350" s="86" t="s">
        <v>2315</v>
      </c>
      <c r="D350" s="86" t="s">
        <v>268</v>
      </c>
      <c r="E350" s="86" t="s">
        <v>268</v>
      </c>
      <c r="F350" s="86" t="s">
        <v>27</v>
      </c>
      <c r="G350" s="91"/>
      <c r="H350" s="91"/>
      <c r="I350" s="89">
        <v>45169</v>
      </c>
      <c r="J350" s="90">
        <v>0.148532</v>
      </c>
      <c r="K350" s="91">
        <v>0</v>
      </c>
      <c r="L350" s="88" t="s">
        <v>2316</v>
      </c>
      <c r="M350" s="88" t="s">
        <v>2317</v>
      </c>
      <c r="N350" s="91"/>
      <c r="O350" s="98">
        <v>1.6788990829999999E-3</v>
      </c>
      <c r="P350" s="99">
        <f>Table1[[#This Row],[Equation_1_GHG_Intensity]]*Table1[[#This Row],[Number of employees
Last avail. yr]]</f>
        <v>0</v>
      </c>
      <c r="Q350" s="100">
        <v>1.7553619999999999E-2</v>
      </c>
      <c r="R350" s="101">
        <f>Table1[[#This Row],[Equation_2_GHG_intensity]]*Table1[[#This Row],[Operating revenue (Turnover)
m GBP Last avail. yr]]</f>
        <v>2.6072742858399998E-3</v>
      </c>
      <c r="S350" s="106">
        <v>0.01</v>
      </c>
      <c r="T350" s="103">
        <v>1.48532E-3</v>
      </c>
      <c r="U350" s="78">
        <f t="shared" si="5"/>
        <v>1.3628338971847201E-3</v>
      </c>
      <c r="V350" s="78">
        <f>Table1[[#This Row],[R4NZ estimate
(thousand tonnes CO2e)]]*1000</f>
        <v>1.36283389718472</v>
      </c>
    </row>
    <row r="351" spans="1:22" ht="36" customHeight="1">
      <c r="A351" s="86" t="s">
        <v>2318</v>
      </c>
      <c r="B351" s="86" t="s">
        <v>2319</v>
      </c>
      <c r="C351" s="86" t="s">
        <v>2320</v>
      </c>
      <c r="D351" s="86" t="s">
        <v>748</v>
      </c>
      <c r="E351" s="86" t="s">
        <v>748</v>
      </c>
      <c r="F351" s="86" t="s">
        <v>18</v>
      </c>
      <c r="G351" s="91"/>
      <c r="H351" s="91"/>
      <c r="I351" s="89">
        <v>45291</v>
      </c>
      <c r="J351" s="90">
        <v>0.14804600000000001</v>
      </c>
      <c r="K351" s="90">
        <v>10</v>
      </c>
      <c r="L351" s="88" t="s">
        <v>2321</v>
      </c>
      <c r="M351" s="88" t="s">
        <v>2322</v>
      </c>
      <c r="N351" s="88" t="s">
        <v>2322</v>
      </c>
      <c r="O351" s="98">
        <v>5.3414726840000006E-3</v>
      </c>
      <c r="P351" s="99">
        <f>Table1[[#This Row],[Equation_1_GHG_Intensity]]*Table1[[#This Row],[Number of employees
Last avail. yr]]</f>
        <v>5.341472684000001E-2</v>
      </c>
      <c r="Q351" s="100">
        <v>7.8125890000000003E-2</v>
      </c>
      <c r="R351" s="101">
        <f>Table1[[#This Row],[Equation_2_GHG_intensity]]*Table1[[#This Row],[Operating revenue (Turnover)
m GBP Last avail. yr]]</f>
        <v>1.1566225510940002E-2</v>
      </c>
      <c r="S351" s="104">
        <v>7.0000000000000007E-2</v>
      </c>
      <c r="T351" s="103">
        <v>1.0363220000000001E-2</v>
      </c>
      <c r="U351" s="78">
        <f t="shared" si="5"/>
        <v>2.5089609392863026E-2</v>
      </c>
      <c r="V351" s="78">
        <f>Table1[[#This Row],[R4NZ estimate
(thousand tonnes CO2e)]]*1000</f>
        <v>25.089609392863025</v>
      </c>
    </row>
    <row r="352" spans="1:22" ht="36" customHeight="1">
      <c r="A352" s="86" t="s">
        <v>2323</v>
      </c>
      <c r="B352" s="86" t="s">
        <v>2324</v>
      </c>
      <c r="C352" s="86" t="s">
        <v>2325</v>
      </c>
      <c r="D352" s="86" t="s">
        <v>119</v>
      </c>
      <c r="E352" s="86" t="s">
        <v>119</v>
      </c>
      <c r="F352" s="86" t="s">
        <v>21</v>
      </c>
      <c r="G352" s="91"/>
      <c r="H352" s="91"/>
      <c r="I352" s="89">
        <v>45260</v>
      </c>
      <c r="J352" s="90">
        <v>0.147949</v>
      </c>
      <c r="K352" s="90">
        <v>2</v>
      </c>
      <c r="L352" s="88" t="s">
        <v>2326</v>
      </c>
      <c r="M352" s="88" t="s">
        <v>2327</v>
      </c>
      <c r="N352" s="91"/>
      <c r="O352" s="98">
        <v>2.599737108E-3</v>
      </c>
      <c r="P352" s="99">
        <f>Table1[[#This Row],[Equation_1_GHG_Intensity]]*Table1[[#This Row],[Number of employees
Last avail. yr]]</f>
        <v>5.1994742159999999E-3</v>
      </c>
      <c r="Q352" s="100">
        <v>5.0386056999999998E-2</v>
      </c>
      <c r="R352" s="101">
        <f>Table1[[#This Row],[Equation_2_GHG_intensity]]*Table1[[#This Row],[Operating revenue (Turnover)
m GBP Last avail. yr]]</f>
        <v>7.4545667470929996E-3</v>
      </c>
      <c r="S352" s="104">
        <v>0.08</v>
      </c>
      <c r="T352" s="103">
        <v>1.183592E-2</v>
      </c>
      <c r="U352" s="78">
        <f t="shared" si="5"/>
        <v>8.15515700070997E-3</v>
      </c>
      <c r="V352" s="78">
        <f>Table1[[#This Row],[R4NZ estimate
(thousand tonnes CO2e)]]*1000</f>
        <v>8.1551570007099699</v>
      </c>
    </row>
    <row r="353" spans="1:22" ht="36" customHeight="1">
      <c r="A353" s="86" t="s">
        <v>2328</v>
      </c>
      <c r="B353" s="86" t="s">
        <v>2329</v>
      </c>
      <c r="C353" s="86" t="s">
        <v>2330</v>
      </c>
      <c r="D353" s="86" t="s">
        <v>829</v>
      </c>
      <c r="E353" s="86" t="s">
        <v>829</v>
      </c>
      <c r="F353" s="86" t="s">
        <v>21</v>
      </c>
      <c r="G353" s="91"/>
      <c r="H353" s="91"/>
      <c r="I353" s="89">
        <v>45291</v>
      </c>
      <c r="J353" s="90">
        <v>0.146646</v>
      </c>
      <c r="K353" s="91">
        <v>0</v>
      </c>
      <c r="L353" s="88" t="s">
        <v>2168</v>
      </c>
      <c r="M353" s="88" t="s">
        <v>2331</v>
      </c>
      <c r="N353" s="91"/>
      <c r="O353" s="98">
        <v>2.599737108E-3</v>
      </c>
      <c r="P353" s="99">
        <f>Table1[[#This Row],[Equation_1_GHG_Intensity]]*Table1[[#This Row],[Number of employees
Last avail. yr]]</f>
        <v>0</v>
      </c>
      <c r="Q353" s="100">
        <v>5.0386056999999998E-2</v>
      </c>
      <c r="R353" s="101">
        <f>Table1[[#This Row],[Equation_2_GHG_intensity]]*Table1[[#This Row],[Operating revenue (Turnover)
m GBP Last avail. yr]]</f>
        <v>7.3889137148219998E-3</v>
      </c>
      <c r="S353" s="106">
        <v>0.05</v>
      </c>
      <c r="T353" s="103">
        <v>7.3322999999999999E-3</v>
      </c>
      <c r="U353" s="78">
        <f t="shared" si="5"/>
        <v>4.9021641670357261E-3</v>
      </c>
      <c r="V353" s="78">
        <f>Table1[[#This Row],[R4NZ estimate
(thousand tonnes CO2e)]]*1000</f>
        <v>4.9021641670357257</v>
      </c>
    </row>
    <row r="354" spans="1:22" ht="108" customHeight="1">
      <c r="A354" s="86" t="s">
        <v>2332</v>
      </c>
      <c r="B354" s="86" t="s">
        <v>2333</v>
      </c>
      <c r="C354" s="86" t="s">
        <v>2334</v>
      </c>
      <c r="D354" s="86" t="s">
        <v>260</v>
      </c>
      <c r="E354" s="86" t="s">
        <v>260</v>
      </c>
      <c r="F354" s="86" t="s">
        <v>33</v>
      </c>
      <c r="G354" s="88" t="s">
        <v>2335</v>
      </c>
      <c r="H354" s="91"/>
      <c r="I354" s="89">
        <v>45382</v>
      </c>
      <c r="J354" s="90">
        <v>0.14659</v>
      </c>
      <c r="K354" s="91">
        <v>0</v>
      </c>
      <c r="L354" s="88" t="s">
        <v>1554</v>
      </c>
      <c r="M354" s="88" t="s">
        <v>1555</v>
      </c>
      <c r="N354" s="88" t="s">
        <v>1555</v>
      </c>
      <c r="O354" s="98">
        <v>1.0369230770000001E-3</v>
      </c>
      <c r="P354" s="99">
        <f>Table1[[#This Row],[Equation_1_GHG_Intensity]]*Table1[[#This Row],[Number of employees
Last avail. yr]]</f>
        <v>0</v>
      </c>
      <c r="Q354" s="100">
        <v>1.9284453E-2</v>
      </c>
      <c r="R354" s="101">
        <f>Table1[[#This Row],[Equation_2_GHG_intensity]]*Table1[[#This Row],[Operating revenue (Turnover)
m GBP Last avail. yr]]</f>
        <v>2.8269079652699998E-3</v>
      </c>
      <c r="S354" s="106">
        <v>0.03</v>
      </c>
      <c r="T354" s="103">
        <v>4.3977E-3</v>
      </c>
      <c r="U354" s="78">
        <f t="shared" si="5"/>
        <v>2.40579445243491E-3</v>
      </c>
      <c r="V354" s="78">
        <f>Table1[[#This Row],[R4NZ estimate
(thousand tonnes CO2e)]]*1000</f>
        <v>2.4057944524349102</v>
      </c>
    </row>
    <row r="355" spans="1:22" ht="36" customHeight="1">
      <c r="A355" s="86" t="s">
        <v>2336</v>
      </c>
      <c r="B355" s="86" t="s">
        <v>2337</v>
      </c>
      <c r="C355" s="86" t="s">
        <v>2338</v>
      </c>
      <c r="D355" s="86" t="s">
        <v>290</v>
      </c>
      <c r="E355" s="86" t="s">
        <v>290</v>
      </c>
      <c r="F355" s="86" t="s">
        <v>24</v>
      </c>
      <c r="G355" s="91"/>
      <c r="H355" s="91"/>
      <c r="I355" s="89">
        <v>45382</v>
      </c>
      <c r="J355" s="90">
        <v>0.14632700000000001</v>
      </c>
      <c r="K355" s="90">
        <v>2</v>
      </c>
      <c r="L355" s="88" t="s">
        <v>2339</v>
      </c>
      <c r="M355" s="88" t="s">
        <v>2340</v>
      </c>
      <c r="N355" s="91"/>
      <c r="O355" s="98">
        <v>5.3220241119999998E-2</v>
      </c>
      <c r="P355" s="99">
        <f>Table1[[#This Row],[Equation_1_GHG_Intensity]]*Table1[[#This Row],[Number of employees
Last avail. yr]]</f>
        <v>0.10644048224</v>
      </c>
      <c r="Q355" s="100">
        <v>0.778336519</v>
      </c>
      <c r="R355" s="101">
        <f>Table1[[#This Row],[Equation_2_GHG_intensity]]*Table1[[#This Row],[Operating revenue (Turnover)
m GBP Last avail. yr]]</f>
        <v>0.11389164781571301</v>
      </c>
      <c r="S355" s="104">
        <v>0.16</v>
      </c>
      <c r="T355" s="103">
        <v>2.3412320000000004E-2</v>
      </c>
      <c r="U355" s="78">
        <f t="shared" si="5"/>
        <v>8.1166901868552438E-2</v>
      </c>
      <c r="V355" s="78">
        <f>Table1[[#This Row],[R4NZ estimate
(thousand tonnes CO2e)]]*1000</f>
        <v>81.166901868552443</v>
      </c>
    </row>
    <row r="356" spans="1:22" ht="36" customHeight="1">
      <c r="A356" s="86" t="s">
        <v>2341</v>
      </c>
      <c r="B356" s="86" t="s">
        <v>2342</v>
      </c>
      <c r="C356" s="86" t="s">
        <v>2343</v>
      </c>
      <c r="D356" s="86" t="s">
        <v>767</v>
      </c>
      <c r="E356" s="86" t="s">
        <v>767</v>
      </c>
      <c r="F356" s="86" t="s">
        <v>18</v>
      </c>
      <c r="G356" s="91"/>
      <c r="H356" s="91"/>
      <c r="I356" s="89">
        <v>45351</v>
      </c>
      <c r="J356" s="90">
        <v>0.14371700000000001</v>
      </c>
      <c r="K356" s="90">
        <v>4</v>
      </c>
      <c r="L356" s="88" t="s">
        <v>2344</v>
      </c>
      <c r="M356" s="88" t="s">
        <v>2345</v>
      </c>
      <c r="N356" s="91"/>
      <c r="O356" s="98">
        <v>5.3414726840000006E-3</v>
      </c>
      <c r="P356" s="99">
        <f>Table1[[#This Row],[Equation_1_GHG_Intensity]]*Table1[[#This Row],[Number of employees
Last avail. yr]]</f>
        <v>2.1365890736000002E-2</v>
      </c>
      <c r="Q356" s="100">
        <v>7.8125890000000003E-2</v>
      </c>
      <c r="R356" s="101">
        <f>Table1[[#This Row],[Equation_2_GHG_intensity]]*Table1[[#This Row],[Operating revenue (Turnover)
m GBP Last avail. yr]]</f>
        <v>1.1228018533130001E-2</v>
      </c>
      <c r="S356" s="104">
        <v>0.04</v>
      </c>
      <c r="T356" s="103">
        <v>5.7486800000000008E-3</v>
      </c>
      <c r="U356" s="78">
        <f t="shared" si="5"/>
        <v>1.2768082226620292E-2</v>
      </c>
      <c r="V356" s="78">
        <f>Table1[[#This Row],[R4NZ estimate
(thousand tonnes CO2e)]]*1000</f>
        <v>12.768082226620292</v>
      </c>
    </row>
    <row r="357" spans="1:22" ht="40.700000000000003" customHeight="1">
      <c r="A357" s="86" t="s">
        <v>2346</v>
      </c>
      <c r="B357" s="86" t="s">
        <v>2347</v>
      </c>
      <c r="C357" s="86" t="s">
        <v>2348</v>
      </c>
      <c r="D357" s="86" t="s">
        <v>577</v>
      </c>
      <c r="E357" s="86" t="s">
        <v>577</v>
      </c>
      <c r="F357" s="86" t="s">
        <v>30</v>
      </c>
      <c r="G357" s="88" t="s">
        <v>2349</v>
      </c>
      <c r="H357" s="91"/>
      <c r="I357" s="89">
        <v>42277</v>
      </c>
      <c r="J357" s="90">
        <v>0.14128399999999999</v>
      </c>
      <c r="K357" s="91">
        <v>0</v>
      </c>
      <c r="L357" s="88" t="s">
        <v>649</v>
      </c>
      <c r="M357" s="88" t="s">
        <v>2350</v>
      </c>
      <c r="N357" s="88" t="s">
        <v>2350</v>
      </c>
      <c r="O357" s="98">
        <v>5.5728975400000001E-4</v>
      </c>
      <c r="P357" s="99">
        <f>Table1[[#This Row],[Equation_1_GHG_Intensity]]*Table1[[#This Row],[Number of employees
Last avail. yr]]</f>
        <v>0</v>
      </c>
      <c r="Q357" s="100">
        <v>6.3602830000000004E-3</v>
      </c>
      <c r="R357" s="101">
        <f>Table1[[#This Row],[Equation_2_GHG_intensity]]*Table1[[#This Row],[Operating revenue (Turnover)
m GBP Last avail. yr]]</f>
        <v>8.9860622337199997E-4</v>
      </c>
      <c r="S357" s="106">
        <v>0.02</v>
      </c>
      <c r="T357" s="103">
        <v>2.8256800000000001E-3</v>
      </c>
      <c r="U357" s="78">
        <f t="shared" si="5"/>
        <v>1.2401873123828761E-3</v>
      </c>
      <c r="V357" s="78">
        <f>Table1[[#This Row],[R4NZ estimate
(thousand tonnes CO2e)]]*1000</f>
        <v>1.2401873123828762</v>
      </c>
    </row>
    <row r="358" spans="1:22" ht="36" customHeight="1">
      <c r="A358" s="86" t="s">
        <v>2351</v>
      </c>
      <c r="B358" s="86" t="s">
        <v>2352</v>
      </c>
      <c r="C358" s="86" t="s">
        <v>2353</v>
      </c>
      <c r="D358" s="86" t="s">
        <v>462</v>
      </c>
      <c r="E358" s="86" t="s">
        <v>462</v>
      </c>
      <c r="F358" s="86" t="s">
        <v>18</v>
      </c>
      <c r="G358" s="91"/>
      <c r="H358" s="91"/>
      <c r="I358" s="89">
        <v>45260</v>
      </c>
      <c r="J358" s="90">
        <v>0.13586999999999999</v>
      </c>
      <c r="K358" s="90">
        <v>1</v>
      </c>
      <c r="L358" s="88" t="s">
        <v>2354</v>
      </c>
      <c r="M358" s="88" t="s">
        <v>2355</v>
      </c>
      <c r="N358" s="91"/>
      <c r="O358" s="98">
        <v>5.3414726840000006E-3</v>
      </c>
      <c r="P358" s="99">
        <f>Table1[[#This Row],[Equation_1_GHG_Intensity]]*Table1[[#This Row],[Number of employees
Last avail. yr]]</f>
        <v>5.3414726840000006E-3</v>
      </c>
      <c r="Q358" s="100">
        <v>7.8125890000000003E-2</v>
      </c>
      <c r="R358" s="101">
        <f>Table1[[#This Row],[Equation_2_GHG_intensity]]*Table1[[#This Row],[Operating revenue (Turnover)
m GBP Last avail. yr]]</f>
        <v>1.0614964674300001E-2</v>
      </c>
      <c r="S358" s="104">
        <v>7.0000000000000007E-2</v>
      </c>
      <c r="T358" s="103">
        <v>9.510900000000001E-3</v>
      </c>
      <c r="U358" s="78">
        <f t="shared" si="5"/>
        <v>8.4806233403139017E-3</v>
      </c>
      <c r="V358" s="78">
        <f>Table1[[#This Row],[R4NZ estimate
(thousand tonnes CO2e)]]*1000</f>
        <v>8.4806233403139011</v>
      </c>
    </row>
    <row r="359" spans="1:22" ht="67.349999999999994" customHeight="1">
      <c r="A359" s="86" t="s">
        <v>2356</v>
      </c>
      <c r="B359" s="86" t="s">
        <v>2357</v>
      </c>
      <c r="C359" s="86" t="s">
        <v>2358</v>
      </c>
      <c r="D359" s="86" t="s">
        <v>284</v>
      </c>
      <c r="E359" s="86" t="s">
        <v>284</v>
      </c>
      <c r="F359" s="86" t="s">
        <v>30</v>
      </c>
      <c r="G359" s="88" t="s">
        <v>2359</v>
      </c>
      <c r="H359" s="91"/>
      <c r="I359" s="89">
        <v>45291</v>
      </c>
      <c r="J359" s="90">
        <v>0.134938</v>
      </c>
      <c r="K359" s="91">
        <v>0</v>
      </c>
      <c r="L359" s="88" t="s">
        <v>2201</v>
      </c>
      <c r="M359" s="88" t="s">
        <v>2202</v>
      </c>
      <c r="N359" s="91"/>
      <c r="O359" s="98">
        <v>5.5728975400000001E-4</v>
      </c>
      <c r="P359" s="99">
        <f>Table1[[#This Row],[Equation_1_GHG_Intensity]]*Table1[[#This Row],[Number of employees
Last avail. yr]]</f>
        <v>0</v>
      </c>
      <c r="Q359" s="100">
        <v>6.3602830000000004E-3</v>
      </c>
      <c r="R359" s="101">
        <f>Table1[[#This Row],[Equation_2_GHG_intensity]]*Table1[[#This Row],[Operating revenue (Turnover)
m GBP Last avail. yr]]</f>
        <v>8.5824386745400009E-4</v>
      </c>
      <c r="S359" s="106">
        <v>0.02</v>
      </c>
      <c r="T359" s="103">
        <v>2.6987600000000001E-3</v>
      </c>
      <c r="U359" s="78">
        <f t="shared" si="5"/>
        <v>1.1844822878621822E-3</v>
      </c>
      <c r="V359" s="78">
        <f>Table1[[#This Row],[R4NZ estimate
(thousand tonnes CO2e)]]*1000</f>
        <v>1.1844822878621821</v>
      </c>
    </row>
    <row r="360" spans="1:22" ht="40.700000000000003" customHeight="1">
      <c r="A360" s="86" t="s">
        <v>2360</v>
      </c>
      <c r="B360" s="86" t="s">
        <v>2361</v>
      </c>
      <c r="C360" s="86" t="s">
        <v>2362</v>
      </c>
      <c r="D360" s="86" t="s">
        <v>813</v>
      </c>
      <c r="E360" s="86" t="s">
        <v>813</v>
      </c>
      <c r="F360" s="86" t="s">
        <v>27</v>
      </c>
      <c r="G360" s="88" t="s">
        <v>2363</v>
      </c>
      <c r="H360" s="91"/>
      <c r="I360" s="89">
        <v>45291</v>
      </c>
      <c r="J360" s="90">
        <v>5.6000000000000001E-2</v>
      </c>
      <c r="K360" s="90">
        <v>6</v>
      </c>
      <c r="L360" s="88" t="s">
        <v>816</v>
      </c>
      <c r="M360" s="88" t="s">
        <v>817</v>
      </c>
      <c r="N360" s="91"/>
      <c r="O360" s="98">
        <v>1.6788990829999999E-3</v>
      </c>
      <c r="P360" s="99">
        <f>Table1[[#This Row],[Equation_1_GHG_Intensity]]*Table1[[#This Row],[Number of employees
Last avail. yr]]</f>
        <v>1.0073394497999998E-2</v>
      </c>
      <c r="Q360" s="100">
        <v>1.7553619999999999E-2</v>
      </c>
      <c r="R360" s="101">
        <f>Table1[[#This Row],[Equation_2_GHG_intensity]]*Table1[[#This Row],[Operating revenue (Turnover)
m GBP Last avail. yr]]</f>
        <v>9.8300271999999991E-4</v>
      </c>
      <c r="S360" s="105">
        <v>0.04</v>
      </c>
      <c r="T360" s="103">
        <v>2.2400000000000002E-3</v>
      </c>
      <c r="U360" s="78">
        <f t="shared" si="5"/>
        <v>4.4277002735939996E-3</v>
      </c>
      <c r="V360" s="78">
        <f>Table1[[#This Row],[R4NZ estimate
(thousand tonnes CO2e)]]*1000</f>
        <v>4.4277002735939996</v>
      </c>
    </row>
    <row r="361" spans="1:22" ht="36" customHeight="1">
      <c r="A361" s="86" t="s">
        <v>2364</v>
      </c>
      <c r="B361" s="86" t="s">
        <v>2365</v>
      </c>
      <c r="C361" s="86" t="s">
        <v>2366</v>
      </c>
      <c r="D361" s="86" t="s">
        <v>290</v>
      </c>
      <c r="E361" s="86" t="s">
        <v>175</v>
      </c>
      <c r="F361" s="86" t="s">
        <v>24</v>
      </c>
      <c r="G361" s="88" t="s">
        <v>2367</v>
      </c>
      <c r="H361" s="91"/>
      <c r="I361" s="89">
        <v>45169</v>
      </c>
      <c r="J361" s="90">
        <v>0.131302</v>
      </c>
      <c r="K361" s="90">
        <v>2</v>
      </c>
      <c r="L361" s="88" t="s">
        <v>2368</v>
      </c>
      <c r="M361" s="88" t="s">
        <v>2369</v>
      </c>
      <c r="N361" s="91"/>
      <c r="O361" s="98">
        <v>5.3220241119999998E-2</v>
      </c>
      <c r="P361" s="99">
        <f>Table1[[#This Row],[Equation_1_GHG_Intensity]]*Table1[[#This Row],[Number of employees
Last avail. yr]]</f>
        <v>0.10644048224</v>
      </c>
      <c r="Q361" s="100">
        <v>0.778336519</v>
      </c>
      <c r="R361" s="101">
        <f>Table1[[#This Row],[Equation_2_GHG_intensity]]*Table1[[#This Row],[Operating revenue (Turnover)
m GBP Last avail. yr]]</f>
        <v>0.102197141617738</v>
      </c>
      <c r="S361" s="104">
        <v>0.16</v>
      </c>
      <c r="T361" s="103">
        <v>2.100832E-2</v>
      </c>
      <c r="U361" s="78">
        <f t="shared" si="5"/>
        <v>7.6472099304626756E-2</v>
      </c>
      <c r="V361" s="78">
        <f>Table1[[#This Row],[R4NZ estimate
(thousand tonnes CO2e)]]*1000</f>
        <v>76.472099304626752</v>
      </c>
    </row>
    <row r="362" spans="1:22" ht="36" customHeight="1">
      <c r="A362" s="86" t="s">
        <v>2370</v>
      </c>
      <c r="B362" s="86" t="s">
        <v>2371</v>
      </c>
      <c r="C362" s="86" t="s">
        <v>2372</v>
      </c>
      <c r="D362" s="86" t="s">
        <v>767</v>
      </c>
      <c r="E362" s="86" t="s">
        <v>767</v>
      </c>
      <c r="F362" s="86" t="s">
        <v>18</v>
      </c>
      <c r="G362" s="91"/>
      <c r="H362" s="91"/>
      <c r="I362" s="89">
        <v>45443</v>
      </c>
      <c r="J362" s="90">
        <v>0.13031699999999999</v>
      </c>
      <c r="K362" s="90">
        <v>2</v>
      </c>
      <c r="L362" s="88" t="s">
        <v>2373</v>
      </c>
      <c r="M362" s="88" t="s">
        <v>2374</v>
      </c>
      <c r="N362" s="91"/>
      <c r="O362" s="98">
        <v>5.3414726840000006E-3</v>
      </c>
      <c r="P362" s="99">
        <f>Table1[[#This Row],[Equation_1_GHG_Intensity]]*Table1[[#This Row],[Number of employees
Last avail. yr]]</f>
        <v>1.0682945368000001E-2</v>
      </c>
      <c r="Q362" s="100">
        <v>7.8125890000000003E-2</v>
      </c>
      <c r="R362" s="101">
        <f>Table1[[#This Row],[Equation_2_GHG_intensity]]*Table1[[#This Row],[Operating revenue (Turnover)
m GBP Last avail. yr]]</f>
        <v>1.018113160713E-2</v>
      </c>
      <c r="S362" s="104">
        <v>0.04</v>
      </c>
      <c r="T362" s="103">
        <v>5.2126799999999999E-3</v>
      </c>
      <c r="U362" s="78">
        <f t="shared" si="5"/>
        <v>8.6835600727182913E-3</v>
      </c>
      <c r="V362" s="78">
        <f>Table1[[#This Row],[R4NZ estimate
(thousand tonnes CO2e)]]*1000</f>
        <v>8.6835600727182918</v>
      </c>
    </row>
    <row r="363" spans="1:22" ht="80.45" customHeight="1">
      <c r="A363" s="86" t="s">
        <v>2375</v>
      </c>
      <c r="B363" s="86" t="s">
        <v>2376</v>
      </c>
      <c r="C363" s="86" t="s">
        <v>2377</v>
      </c>
      <c r="D363" s="86" t="s">
        <v>1337</v>
      </c>
      <c r="E363" s="86" t="s">
        <v>1337</v>
      </c>
      <c r="F363" s="86" t="s">
        <v>21</v>
      </c>
      <c r="G363" s="88" t="s">
        <v>2378</v>
      </c>
      <c r="H363" s="91"/>
      <c r="I363" s="89">
        <v>45382</v>
      </c>
      <c r="J363" s="90">
        <v>0.12983800000000001</v>
      </c>
      <c r="K363" s="91">
        <v>0</v>
      </c>
      <c r="L363" s="88" t="s">
        <v>2379</v>
      </c>
      <c r="M363" s="88" t="s">
        <v>2380</v>
      </c>
      <c r="N363" s="88" t="s">
        <v>2380</v>
      </c>
      <c r="O363" s="98">
        <v>2.599737108E-3</v>
      </c>
      <c r="P363" s="99">
        <f>Table1[[#This Row],[Equation_1_GHG_Intensity]]*Table1[[#This Row],[Number of employees
Last avail. yr]]</f>
        <v>0</v>
      </c>
      <c r="Q363" s="100">
        <v>5.0386056999999998E-2</v>
      </c>
      <c r="R363" s="101">
        <f>Table1[[#This Row],[Equation_2_GHG_intensity]]*Table1[[#This Row],[Operating revenue (Turnover)
m GBP Last avail. yr]]</f>
        <v>6.5420248687660006E-3</v>
      </c>
      <c r="S363" s="106">
        <v>0.05</v>
      </c>
      <c r="T363" s="103">
        <v>6.491900000000001E-3</v>
      </c>
      <c r="U363" s="78">
        <f t="shared" si="5"/>
        <v>4.3402969812990789E-3</v>
      </c>
      <c r="V363" s="78">
        <f>Table1[[#This Row],[R4NZ estimate
(thousand tonnes CO2e)]]*1000</f>
        <v>4.3402969812990788</v>
      </c>
    </row>
    <row r="364" spans="1:22" ht="36" customHeight="1">
      <c r="A364" s="86" t="s">
        <v>2381</v>
      </c>
      <c r="B364" s="86" t="s">
        <v>2382</v>
      </c>
      <c r="C364" s="86" t="s">
        <v>2383</v>
      </c>
      <c r="D364" s="86" t="s">
        <v>767</v>
      </c>
      <c r="E364" s="86" t="s">
        <v>767</v>
      </c>
      <c r="F364" s="86" t="s">
        <v>18</v>
      </c>
      <c r="G364" s="91"/>
      <c r="H364" s="91"/>
      <c r="I364" s="89">
        <v>45716</v>
      </c>
      <c r="J364" s="90">
        <v>0.12914100000000001</v>
      </c>
      <c r="K364" s="90">
        <v>1</v>
      </c>
      <c r="L364" s="88" t="s">
        <v>2384</v>
      </c>
      <c r="M364" s="88" t="s">
        <v>2385</v>
      </c>
      <c r="N364" s="91"/>
      <c r="O364" s="98">
        <v>5.3414726840000006E-3</v>
      </c>
      <c r="P364" s="99">
        <f>Table1[[#This Row],[Equation_1_GHG_Intensity]]*Table1[[#This Row],[Number of employees
Last avail. yr]]</f>
        <v>5.3414726840000006E-3</v>
      </c>
      <c r="Q364" s="100">
        <v>7.8125890000000003E-2</v>
      </c>
      <c r="R364" s="101">
        <f>Table1[[#This Row],[Equation_2_GHG_intensity]]*Table1[[#This Row],[Operating revenue (Turnover)
m GBP Last avail. yr]]</f>
        <v>1.0089255560490002E-2</v>
      </c>
      <c r="S364" s="104">
        <v>0.04</v>
      </c>
      <c r="T364" s="103">
        <v>5.16564E-3</v>
      </c>
      <c r="U364" s="78">
        <f t="shared" si="5"/>
        <v>6.8585906254151714E-3</v>
      </c>
      <c r="V364" s="78">
        <f>Table1[[#This Row],[R4NZ estimate
(thousand tonnes CO2e)]]*1000</f>
        <v>6.8585906254151716</v>
      </c>
    </row>
    <row r="365" spans="1:22" ht="36" customHeight="1">
      <c r="A365" s="86" t="s">
        <v>2386</v>
      </c>
      <c r="B365" s="86" t="s">
        <v>2387</v>
      </c>
      <c r="C365" s="86" t="s">
        <v>2388</v>
      </c>
      <c r="D365" s="86" t="s">
        <v>2389</v>
      </c>
      <c r="E365" s="86" t="s">
        <v>2389</v>
      </c>
      <c r="F365" s="86" t="s">
        <v>18</v>
      </c>
      <c r="G365" s="91"/>
      <c r="H365" s="91"/>
      <c r="I365" s="89">
        <v>45688</v>
      </c>
      <c r="J365" s="90">
        <v>0.12865399999999999</v>
      </c>
      <c r="K365" s="90">
        <v>3</v>
      </c>
      <c r="L365" s="88" t="s">
        <v>2390</v>
      </c>
      <c r="M365" s="88" t="s">
        <v>2391</v>
      </c>
      <c r="N365" s="88" t="s">
        <v>2391</v>
      </c>
      <c r="O365" s="98">
        <v>5.3414726840000006E-3</v>
      </c>
      <c r="P365" s="99">
        <f>Table1[[#This Row],[Equation_1_GHG_Intensity]]*Table1[[#This Row],[Number of employees
Last avail. yr]]</f>
        <v>1.6024418052E-2</v>
      </c>
      <c r="Q365" s="100">
        <v>7.8125890000000003E-2</v>
      </c>
      <c r="R365" s="101">
        <f>Table1[[#This Row],[Equation_2_GHG_intensity]]*Table1[[#This Row],[Operating revenue (Turnover)
m GBP Last avail. yr]]</f>
        <v>1.005120825206E-2</v>
      </c>
      <c r="S365" s="104">
        <v>0.2</v>
      </c>
      <c r="T365" s="103">
        <v>2.5730799999999998E-2</v>
      </c>
      <c r="U365" s="78">
        <f t="shared" si="5"/>
        <v>1.725153995925198E-2</v>
      </c>
      <c r="V365" s="78">
        <f>Table1[[#This Row],[R4NZ estimate
(thousand tonnes CO2e)]]*1000</f>
        <v>17.251539959251978</v>
      </c>
    </row>
    <row r="366" spans="1:22" ht="36" customHeight="1">
      <c r="A366" s="86" t="s">
        <v>2392</v>
      </c>
      <c r="B366" s="86" t="s">
        <v>2393</v>
      </c>
      <c r="C366" s="86" t="s">
        <v>2394</v>
      </c>
      <c r="D366" s="86" t="s">
        <v>2395</v>
      </c>
      <c r="E366" s="86" t="s">
        <v>2395</v>
      </c>
      <c r="F366" s="86" t="s">
        <v>15</v>
      </c>
      <c r="G366" s="88" t="s">
        <v>2396</v>
      </c>
      <c r="H366" s="91"/>
      <c r="I366" s="89">
        <v>45322</v>
      </c>
      <c r="J366" s="90">
        <v>0.12812000000000001</v>
      </c>
      <c r="K366" s="90">
        <v>2</v>
      </c>
      <c r="L366" s="88" t="s">
        <v>2397</v>
      </c>
      <c r="M366" s="88" t="s">
        <v>2398</v>
      </c>
      <c r="N366" s="88" t="s">
        <v>2398</v>
      </c>
      <c r="O366" s="98">
        <v>2.8833581800000001E-2</v>
      </c>
      <c r="P366" s="99">
        <f>Table1[[#This Row],[Equation_1_GHG_Intensity]]*Table1[[#This Row],[Number of employees
Last avail. yr]]</f>
        <v>5.7667163600000002E-2</v>
      </c>
      <c r="Q366" s="100">
        <v>0.36693909499999999</v>
      </c>
      <c r="R366" s="101">
        <f>Table1[[#This Row],[Equation_2_GHG_intensity]]*Table1[[#This Row],[Operating revenue (Turnover)
m GBP Last avail. yr]]</f>
        <v>4.7012236851400005E-2</v>
      </c>
      <c r="S366" s="104">
        <v>0.22</v>
      </c>
      <c r="T366" s="103">
        <v>2.8186400000000004E-2</v>
      </c>
      <c r="U366" s="78">
        <f t="shared" si="5"/>
        <v>4.4244311550316204E-2</v>
      </c>
      <c r="V366" s="78">
        <f>Table1[[#This Row],[R4NZ estimate
(thousand tonnes CO2e)]]*1000</f>
        <v>44.244311550316205</v>
      </c>
    </row>
    <row r="367" spans="1:22" ht="40.700000000000003" customHeight="1">
      <c r="A367" s="86" t="s">
        <v>2399</v>
      </c>
      <c r="B367" s="86" t="s">
        <v>2400</v>
      </c>
      <c r="C367" s="86" t="s">
        <v>2401</v>
      </c>
      <c r="D367" s="86" t="s">
        <v>767</v>
      </c>
      <c r="E367" s="86" t="s">
        <v>767</v>
      </c>
      <c r="F367" s="86" t="s">
        <v>18</v>
      </c>
      <c r="G367" s="88" t="s">
        <v>2402</v>
      </c>
      <c r="H367" s="91"/>
      <c r="I367" s="89">
        <v>45230</v>
      </c>
      <c r="J367" s="90">
        <v>0.128054</v>
      </c>
      <c r="K367" s="90">
        <v>1</v>
      </c>
      <c r="L367" s="88" t="s">
        <v>2403</v>
      </c>
      <c r="M367" s="88" t="s">
        <v>2404</v>
      </c>
      <c r="N367" s="88" t="s">
        <v>2404</v>
      </c>
      <c r="O367" s="98">
        <v>5.3414726840000006E-3</v>
      </c>
      <c r="P367" s="99">
        <f>Table1[[#This Row],[Equation_1_GHG_Intensity]]*Table1[[#This Row],[Number of employees
Last avail. yr]]</f>
        <v>5.3414726840000006E-3</v>
      </c>
      <c r="Q367" s="100">
        <v>7.8125890000000003E-2</v>
      </c>
      <c r="R367" s="101">
        <f>Table1[[#This Row],[Equation_2_GHG_intensity]]*Table1[[#This Row],[Operating revenue (Turnover)
m GBP Last avail. yr]]</f>
        <v>1.000433271806E-2</v>
      </c>
      <c r="S367" s="104">
        <v>0.04</v>
      </c>
      <c r="T367" s="103">
        <v>5.1221599999999997E-3</v>
      </c>
      <c r="U367" s="78">
        <f t="shared" si="5"/>
        <v>6.8158324788859803E-3</v>
      </c>
      <c r="V367" s="78">
        <f>Table1[[#This Row],[R4NZ estimate
(thousand tonnes CO2e)]]*1000</f>
        <v>6.8158324788859801</v>
      </c>
    </row>
    <row r="368" spans="1:22" ht="36" customHeight="1">
      <c r="A368" s="86" t="s">
        <v>2405</v>
      </c>
      <c r="B368" s="86" t="s">
        <v>2406</v>
      </c>
      <c r="C368" s="86" t="s">
        <v>2407</v>
      </c>
      <c r="D368" s="86" t="s">
        <v>2389</v>
      </c>
      <c r="E368" s="86" t="s">
        <v>2389</v>
      </c>
      <c r="F368" s="86" t="s">
        <v>18</v>
      </c>
      <c r="G368" s="91"/>
      <c r="H368" s="91"/>
      <c r="I368" s="89">
        <v>45473</v>
      </c>
      <c r="J368" s="90">
        <v>0.13830000000000001</v>
      </c>
      <c r="K368" s="90">
        <v>4</v>
      </c>
      <c r="L368" s="88" t="s">
        <v>2408</v>
      </c>
      <c r="M368" s="88" t="s">
        <v>2409</v>
      </c>
      <c r="N368" s="91"/>
      <c r="O368" s="98">
        <v>5.3414726840000006E-3</v>
      </c>
      <c r="P368" s="99">
        <f>Table1[[#This Row],[Equation_1_GHG_Intensity]]*Table1[[#This Row],[Number of employees
Last avail. yr]]</f>
        <v>2.1365890736000002E-2</v>
      </c>
      <c r="Q368" s="100">
        <v>7.8125890000000003E-2</v>
      </c>
      <c r="R368" s="101">
        <f>Table1[[#This Row],[Equation_2_GHG_intensity]]*Table1[[#This Row],[Operating revenue (Turnover)
m GBP Last avail. yr]]</f>
        <v>1.0804810587E-2</v>
      </c>
      <c r="S368" s="104">
        <v>0.2</v>
      </c>
      <c r="T368" s="103">
        <v>2.7660000000000004E-2</v>
      </c>
      <c r="U368" s="78">
        <f t="shared" si="5"/>
        <v>1.9923623540559002E-2</v>
      </c>
      <c r="V368" s="78">
        <f>Table1[[#This Row],[R4NZ estimate
(thousand tonnes CO2e)]]*1000</f>
        <v>19.923623540559003</v>
      </c>
    </row>
    <row r="369" spans="1:22" ht="40.700000000000003" customHeight="1">
      <c r="A369" s="86" t="s">
        <v>2410</v>
      </c>
      <c r="B369" s="86" t="s">
        <v>2411</v>
      </c>
      <c r="C369" s="86" t="s">
        <v>2412</v>
      </c>
      <c r="D369" s="86" t="s">
        <v>2413</v>
      </c>
      <c r="E369" s="86" t="s">
        <v>2413</v>
      </c>
      <c r="F369" s="86" t="s">
        <v>24</v>
      </c>
      <c r="G369" s="88" t="s">
        <v>2414</v>
      </c>
      <c r="H369" s="91"/>
      <c r="I369" s="89">
        <v>45199</v>
      </c>
      <c r="J369" s="90">
        <v>0.12762499999999999</v>
      </c>
      <c r="K369" s="90">
        <v>1</v>
      </c>
      <c r="L369" s="88" t="s">
        <v>2415</v>
      </c>
      <c r="M369" s="88" t="s">
        <v>2416</v>
      </c>
      <c r="N369" s="91"/>
      <c r="O369" s="98">
        <v>5.3220241119999998E-2</v>
      </c>
      <c r="P369" s="99">
        <f>Table1[[#This Row],[Equation_1_GHG_Intensity]]*Table1[[#This Row],[Number of employees
Last avail. yr]]</f>
        <v>5.3220241119999998E-2</v>
      </c>
      <c r="Q369" s="100">
        <v>0.778336519</v>
      </c>
      <c r="R369" s="101">
        <f>Table1[[#This Row],[Equation_2_GHG_intensity]]*Table1[[#This Row],[Operating revenue (Turnover)
m GBP Last avail. yr]]</f>
        <v>9.9335198237374994E-2</v>
      </c>
      <c r="S369" s="104">
        <v>0.14000000000000001</v>
      </c>
      <c r="T369" s="103">
        <v>1.7867500000000001E-2</v>
      </c>
      <c r="U369" s="78">
        <f t="shared" si="5"/>
        <v>5.6750838806005871E-2</v>
      </c>
      <c r="V369" s="78">
        <f>Table1[[#This Row],[R4NZ estimate
(thousand tonnes CO2e)]]*1000</f>
        <v>56.750838806005873</v>
      </c>
    </row>
    <row r="370" spans="1:22" ht="40.700000000000003" customHeight="1">
      <c r="A370" s="86" t="s">
        <v>2417</v>
      </c>
      <c r="B370" s="86" t="s">
        <v>2418</v>
      </c>
      <c r="C370" s="86" t="s">
        <v>2419</v>
      </c>
      <c r="D370" s="86" t="s">
        <v>2293</v>
      </c>
      <c r="E370" s="86" t="s">
        <v>2293</v>
      </c>
      <c r="F370" s="86" t="s">
        <v>30</v>
      </c>
      <c r="G370" s="88" t="s">
        <v>2420</v>
      </c>
      <c r="H370" s="91"/>
      <c r="I370" s="89">
        <v>45169</v>
      </c>
      <c r="J370" s="90">
        <v>0.12305000000000001</v>
      </c>
      <c r="K370" s="90">
        <v>1</v>
      </c>
      <c r="L370" s="88" t="s">
        <v>2421</v>
      </c>
      <c r="M370" s="88" t="s">
        <v>2422</v>
      </c>
      <c r="N370" s="88" t="s">
        <v>2422</v>
      </c>
      <c r="O370" s="98">
        <v>5.5728975400000001E-4</v>
      </c>
      <c r="P370" s="99">
        <f>Table1[[#This Row],[Equation_1_GHG_Intensity]]*Table1[[#This Row],[Number of employees
Last avail. yr]]</f>
        <v>5.5728975400000001E-4</v>
      </c>
      <c r="Q370" s="100">
        <v>6.3602830000000004E-3</v>
      </c>
      <c r="R370" s="101">
        <f>Table1[[#This Row],[Equation_2_GHG_intensity]]*Table1[[#This Row],[Operating revenue (Turnover)
m GBP Last avail. yr]]</f>
        <v>7.826328231500001E-4</v>
      </c>
      <c r="S370" s="104">
        <v>0.01</v>
      </c>
      <c r="T370" s="103">
        <v>1.2305E-3</v>
      </c>
      <c r="U370" s="78">
        <f t="shared" si="5"/>
        <v>8.5595071819095014E-4</v>
      </c>
      <c r="V370" s="78">
        <f>Table1[[#This Row],[R4NZ estimate
(thousand tonnes CO2e)]]*1000</f>
        <v>0.85595071819095014</v>
      </c>
    </row>
    <row r="371" spans="1:22" ht="160.69999999999999" customHeight="1">
      <c r="A371" s="86" t="s">
        <v>2423</v>
      </c>
      <c r="B371" s="86" t="s">
        <v>2424</v>
      </c>
      <c r="C371" s="86" t="s">
        <v>2425</v>
      </c>
      <c r="D371" s="86" t="s">
        <v>2426</v>
      </c>
      <c r="E371" s="86" t="s">
        <v>2426</v>
      </c>
      <c r="F371" s="86" t="s">
        <v>27</v>
      </c>
      <c r="G371" s="88" t="s">
        <v>2427</v>
      </c>
      <c r="H371" s="91"/>
      <c r="I371" s="89">
        <v>45473</v>
      </c>
      <c r="J371" s="90">
        <v>0.12230000000000001</v>
      </c>
      <c r="K371" s="90">
        <v>2</v>
      </c>
      <c r="L371" s="88" t="s">
        <v>787</v>
      </c>
      <c r="M371" s="88" t="s">
        <v>1773</v>
      </c>
      <c r="N371" s="91"/>
      <c r="O371" s="98">
        <v>1.6788990829999999E-3</v>
      </c>
      <c r="P371" s="99">
        <f>Table1[[#This Row],[Equation_1_GHG_Intensity]]*Table1[[#This Row],[Number of employees
Last avail. yr]]</f>
        <v>3.3577981659999997E-3</v>
      </c>
      <c r="Q371" s="100">
        <v>1.7553619999999999E-2</v>
      </c>
      <c r="R371" s="101">
        <f>Table1[[#This Row],[Equation_2_GHG_intensity]]*Table1[[#This Row],[Operating revenue (Turnover)
m GBP Last avail. yr]]</f>
        <v>2.1468077259999998E-3</v>
      </c>
      <c r="S371" s="105">
        <v>0.01</v>
      </c>
      <c r="T371" s="103">
        <v>1.2230000000000001E-3</v>
      </c>
      <c r="U371" s="78">
        <f t="shared" si="5"/>
        <v>2.2402927620359999E-3</v>
      </c>
      <c r="V371" s="78">
        <f>Table1[[#This Row],[R4NZ estimate
(thousand tonnes CO2e)]]*1000</f>
        <v>2.2402927620359998</v>
      </c>
    </row>
    <row r="372" spans="1:22" ht="40.700000000000003" customHeight="1">
      <c r="A372" s="86" t="s">
        <v>2428</v>
      </c>
      <c r="B372" s="86" t="s">
        <v>2429</v>
      </c>
      <c r="C372" s="86" t="s">
        <v>2430</v>
      </c>
      <c r="D372" s="86" t="s">
        <v>767</v>
      </c>
      <c r="E372" s="86" t="s">
        <v>767</v>
      </c>
      <c r="F372" s="86" t="s">
        <v>18</v>
      </c>
      <c r="G372" s="88" t="s">
        <v>2431</v>
      </c>
      <c r="H372" s="91"/>
      <c r="I372" s="89">
        <v>45107</v>
      </c>
      <c r="J372" s="90">
        <v>0.12175800000000001</v>
      </c>
      <c r="K372" s="91">
        <v>0</v>
      </c>
      <c r="L372" s="88" t="s">
        <v>2432</v>
      </c>
      <c r="M372" s="88" t="s">
        <v>2433</v>
      </c>
      <c r="N372" s="88" t="s">
        <v>2433</v>
      </c>
      <c r="O372" s="98">
        <v>5.3414726840000006E-3</v>
      </c>
      <c r="P372" s="99">
        <f>Table1[[#This Row],[Equation_1_GHG_Intensity]]*Table1[[#This Row],[Number of employees
Last avail. yr]]</f>
        <v>0</v>
      </c>
      <c r="Q372" s="100">
        <v>7.8125890000000003E-2</v>
      </c>
      <c r="R372" s="101">
        <f>Table1[[#This Row],[Equation_2_GHG_intensity]]*Table1[[#This Row],[Operating revenue (Turnover)
m GBP Last avail. yr]]</f>
        <v>9.5124521146200004E-3</v>
      </c>
      <c r="S372" s="106">
        <v>0.04</v>
      </c>
      <c r="T372" s="103">
        <v>4.87032E-3</v>
      </c>
      <c r="U372" s="78">
        <f t="shared" si="5"/>
        <v>4.7894631141684602E-3</v>
      </c>
      <c r="V372" s="78">
        <f>Table1[[#This Row],[R4NZ estimate
(thousand tonnes CO2e)]]*1000</f>
        <v>4.78946311416846</v>
      </c>
    </row>
    <row r="373" spans="1:22" ht="36" customHeight="1">
      <c r="A373" s="86" t="s">
        <v>2434</v>
      </c>
      <c r="B373" s="86" t="s">
        <v>2435</v>
      </c>
      <c r="C373" s="86" t="s">
        <v>2436</v>
      </c>
      <c r="D373" s="86" t="s">
        <v>290</v>
      </c>
      <c r="E373" s="86" t="s">
        <v>290</v>
      </c>
      <c r="F373" s="86" t="s">
        <v>24</v>
      </c>
      <c r="G373" s="91"/>
      <c r="H373" s="91"/>
      <c r="I373" s="89">
        <v>45443</v>
      </c>
      <c r="J373" s="90">
        <v>0.12089</v>
      </c>
      <c r="K373" s="90">
        <v>10</v>
      </c>
      <c r="L373" s="88" t="s">
        <v>2437</v>
      </c>
      <c r="M373" s="88" t="s">
        <v>2438</v>
      </c>
      <c r="N373" s="91"/>
      <c r="O373" s="98">
        <v>5.3220241119999998E-2</v>
      </c>
      <c r="P373" s="99">
        <f>Table1[[#This Row],[Equation_1_GHG_Intensity]]*Table1[[#This Row],[Number of employees
Last avail. yr]]</f>
        <v>0.5322024112</v>
      </c>
      <c r="Q373" s="100">
        <v>0.778336519</v>
      </c>
      <c r="R373" s="101">
        <f>Table1[[#This Row],[Equation_2_GHG_intensity]]*Table1[[#This Row],[Operating revenue (Turnover)
m GBP Last avail. yr]]</f>
        <v>9.4093101781909994E-2</v>
      </c>
      <c r="S373" s="104">
        <v>0.16</v>
      </c>
      <c r="T373" s="103">
        <v>1.9342399999999999E-2</v>
      </c>
      <c r="U373" s="78">
        <f t="shared" si="5"/>
        <v>0.21499742502297606</v>
      </c>
      <c r="V373" s="78">
        <f>Table1[[#This Row],[R4NZ estimate
(thousand tonnes CO2e)]]*1000</f>
        <v>214.99742502297605</v>
      </c>
    </row>
    <row r="374" spans="1:22" ht="40.700000000000003" customHeight="1">
      <c r="A374" s="86" t="s">
        <v>2439</v>
      </c>
      <c r="B374" s="86" t="s">
        <v>2440</v>
      </c>
      <c r="C374" s="86" t="s">
        <v>2441</v>
      </c>
      <c r="D374" s="86" t="s">
        <v>2442</v>
      </c>
      <c r="E374" s="86" t="s">
        <v>2442</v>
      </c>
      <c r="F374" s="86" t="s">
        <v>15</v>
      </c>
      <c r="G374" s="91"/>
      <c r="H374" s="91"/>
      <c r="I374" s="89">
        <v>45077</v>
      </c>
      <c r="J374" s="90">
        <v>0.116006</v>
      </c>
      <c r="K374" s="91">
        <v>0</v>
      </c>
      <c r="L374" s="88" t="s">
        <v>2443</v>
      </c>
      <c r="M374" s="88" t="s">
        <v>2444</v>
      </c>
      <c r="N374" s="88" t="s">
        <v>2444</v>
      </c>
      <c r="O374" s="98">
        <v>2.8833581800000001E-2</v>
      </c>
      <c r="P374" s="99">
        <f>Table1[[#This Row],[Equation_1_GHG_Intensity]]*Table1[[#This Row],[Number of employees
Last avail. yr]]</f>
        <v>0</v>
      </c>
      <c r="Q374" s="100">
        <v>0.36693909499999999</v>
      </c>
      <c r="R374" s="101">
        <f>Table1[[#This Row],[Equation_2_GHG_intensity]]*Table1[[#This Row],[Operating revenue (Turnover)
m GBP Last avail. yr]]</f>
        <v>4.2567136654570001E-2</v>
      </c>
      <c r="S374" s="106">
        <v>0.16</v>
      </c>
      <c r="T374" s="103">
        <v>1.8560960000000001E-2</v>
      </c>
      <c r="U374" s="78">
        <f t="shared" si="5"/>
        <v>2.0355656185971811E-2</v>
      </c>
      <c r="V374" s="78">
        <f>Table1[[#This Row],[R4NZ estimate
(thousand tonnes CO2e)]]*1000</f>
        <v>20.35565618597181</v>
      </c>
    </row>
    <row r="375" spans="1:22" ht="40.700000000000003" customHeight="1">
      <c r="A375" s="86" t="s">
        <v>2445</v>
      </c>
      <c r="B375" s="86" t="s">
        <v>2446</v>
      </c>
      <c r="C375" s="86" t="s">
        <v>2447</v>
      </c>
      <c r="D375" s="86" t="s">
        <v>2448</v>
      </c>
      <c r="E375" s="86" t="s">
        <v>2448</v>
      </c>
      <c r="F375" s="86" t="s">
        <v>15</v>
      </c>
      <c r="G375" s="88" t="s">
        <v>2449</v>
      </c>
      <c r="H375" s="91"/>
      <c r="I375" s="89">
        <v>45260</v>
      </c>
      <c r="J375" s="90">
        <v>0.11476</v>
      </c>
      <c r="K375" s="91">
        <v>0</v>
      </c>
      <c r="L375" s="88" t="s">
        <v>2450</v>
      </c>
      <c r="M375" s="88" t="s">
        <v>2451</v>
      </c>
      <c r="N375" s="91"/>
      <c r="O375" s="98">
        <v>2.8833581800000001E-2</v>
      </c>
      <c r="P375" s="99">
        <f>Table1[[#This Row],[Equation_1_GHG_Intensity]]*Table1[[#This Row],[Number of employees
Last avail. yr]]</f>
        <v>0</v>
      </c>
      <c r="Q375" s="100">
        <v>0.36693909499999999</v>
      </c>
      <c r="R375" s="101">
        <f>Table1[[#This Row],[Equation_2_GHG_intensity]]*Table1[[#This Row],[Operating revenue (Turnover)
m GBP Last avail. yr]]</f>
        <v>4.2109930542199997E-2</v>
      </c>
      <c r="S375" s="106">
        <v>2.0099999999999998</v>
      </c>
      <c r="T375" s="103">
        <v>0.23066759999999997</v>
      </c>
      <c r="U375" s="78">
        <f t="shared" si="5"/>
        <v>9.0834917670552587E-2</v>
      </c>
      <c r="V375" s="78">
        <f>Table1[[#This Row],[R4NZ estimate
(thousand tonnes CO2e)]]*1000</f>
        <v>90.834917670552585</v>
      </c>
    </row>
    <row r="376" spans="1:22" ht="40.700000000000003" customHeight="1">
      <c r="A376" s="86" t="s">
        <v>2452</v>
      </c>
      <c r="B376" s="86" t="s">
        <v>2453</v>
      </c>
      <c r="C376" s="86" t="s">
        <v>2454</v>
      </c>
      <c r="D376" s="86" t="s">
        <v>577</v>
      </c>
      <c r="E376" s="86" t="s">
        <v>577</v>
      </c>
      <c r="F376" s="86" t="s">
        <v>30</v>
      </c>
      <c r="G376" s="88" t="s">
        <v>2455</v>
      </c>
      <c r="H376" s="91"/>
      <c r="I376" s="89">
        <v>44926</v>
      </c>
      <c r="J376" s="90">
        <v>0.114485</v>
      </c>
      <c r="K376" s="90">
        <v>1</v>
      </c>
      <c r="L376" s="88" t="s">
        <v>2456</v>
      </c>
      <c r="M376" s="88" t="s">
        <v>2457</v>
      </c>
      <c r="N376" s="88" t="s">
        <v>2457</v>
      </c>
      <c r="O376" s="98">
        <v>5.5728975400000001E-4</v>
      </c>
      <c r="P376" s="99">
        <f>Table1[[#This Row],[Equation_1_GHG_Intensity]]*Table1[[#This Row],[Number of employees
Last avail. yr]]</f>
        <v>5.5728975400000001E-4</v>
      </c>
      <c r="Q376" s="100">
        <v>6.3602830000000004E-3</v>
      </c>
      <c r="R376" s="101">
        <f>Table1[[#This Row],[Equation_2_GHG_intensity]]*Table1[[#This Row],[Operating revenue (Turnover)
m GBP Last avail. yr]]</f>
        <v>7.2815699925500002E-4</v>
      </c>
      <c r="S376" s="104">
        <v>0.02</v>
      </c>
      <c r="T376" s="103">
        <v>2.2897E-3</v>
      </c>
      <c r="U376" s="78">
        <f t="shared" si="5"/>
        <v>1.1905238688339152E-3</v>
      </c>
      <c r="V376" s="78">
        <f>Table1[[#This Row],[R4NZ estimate
(thousand tonnes CO2e)]]*1000</f>
        <v>1.1905238688339153</v>
      </c>
    </row>
    <row r="377" spans="1:22" ht="40.700000000000003" customHeight="1">
      <c r="A377" s="86" t="s">
        <v>2458</v>
      </c>
      <c r="B377" s="86" t="s">
        <v>2459</v>
      </c>
      <c r="C377" s="86" t="s">
        <v>2460</v>
      </c>
      <c r="D377" s="86" t="s">
        <v>705</v>
      </c>
      <c r="E377" s="86" t="s">
        <v>705</v>
      </c>
      <c r="F377" s="86" t="s">
        <v>27</v>
      </c>
      <c r="G377" s="88" t="s">
        <v>2461</v>
      </c>
      <c r="H377" s="88" t="s">
        <v>2462</v>
      </c>
      <c r="I377" s="89">
        <v>45291</v>
      </c>
      <c r="J377" s="90">
        <v>0.11404400000000001</v>
      </c>
      <c r="K377" s="91">
        <v>0</v>
      </c>
      <c r="L377" s="88" t="s">
        <v>1431</v>
      </c>
      <c r="M377" s="88" t="s">
        <v>1432</v>
      </c>
      <c r="N377" s="88" t="s">
        <v>1432</v>
      </c>
      <c r="O377" s="98">
        <v>1.6788990829999999E-3</v>
      </c>
      <c r="P377" s="99">
        <f>Table1[[#This Row],[Equation_1_GHG_Intensity]]*Table1[[#This Row],[Number of employees
Last avail. yr]]</f>
        <v>0</v>
      </c>
      <c r="Q377" s="100">
        <v>1.7553619999999999E-2</v>
      </c>
      <c r="R377" s="101">
        <f>Table1[[#This Row],[Equation_2_GHG_intensity]]*Table1[[#This Row],[Operating revenue (Turnover)
m GBP Last avail. yr]]</f>
        <v>2.0018850392799999E-3</v>
      </c>
      <c r="S377" s="106">
        <v>0.01</v>
      </c>
      <c r="T377" s="103">
        <v>1.1404400000000002E-3</v>
      </c>
      <c r="U377" s="78">
        <f t="shared" si="5"/>
        <v>1.0463942380802402E-3</v>
      </c>
      <c r="V377" s="78">
        <f>Table1[[#This Row],[R4NZ estimate
(thousand tonnes CO2e)]]*1000</f>
        <v>1.0463942380802402</v>
      </c>
    </row>
    <row r="378" spans="1:22" ht="36" customHeight="1">
      <c r="A378" s="86" t="s">
        <v>2463</v>
      </c>
      <c r="B378" s="86" t="s">
        <v>2464</v>
      </c>
      <c r="C378" s="86" t="s">
        <v>2465</v>
      </c>
      <c r="D378" s="86" t="s">
        <v>268</v>
      </c>
      <c r="E378" s="86" t="s">
        <v>268</v>
      </c>
      <c r="F378" s="86" t="s">
        <v>27</v>
      </c>
      <c r="G378" s="91"/>
      <c r="H378" s="91"/>
      <c r="I378" s="89">
        <v>45016</v>
      </c>
      <c r="J378" s="90">
        <v>0.114028</v>
      </c>
      <c r="K378" s="90">
        <v>1</v>
      </c>
      <c r="L378" s="88" t="s">
        <v>2466</v>
      </c>
      <c r="M378" s="88" t="s">
        <v>2467</v>
      </c>
      <c r="N378" s="88" t="s">
        <v>2467</v>
      </c>
      <c r="O378" s="98">
        <v>1.6788990829999999E-3</v>
      </c>
      <c r="P378" s="99">
        <f>Table1[[#This Row],[Equation_1_GHG_Intensity]]*Table1[[#This Row],[Number of employees
Last avail. yr]]</f>
        <v>1.6788990829999999E-3</v>
      </c>
      <c r="Q378" s="100">
        <v>1.7553619999999999E-2</v>
      </c>
      <c r="R378" s="101">
        <f>Table1[[#This Row],[Equation_2_GHG_intensity]]*Table1[[#This Row],[Operating revenue (Turnover)
m GBP Last avail. yr]]</f>
        <v>2.0016041813600001E-3</v>
      </c>
      <c r="S378" s="105">
        <v>0.01</v>
      </c>
      <c r="T378" s="103">
        <v>1.14028E-3</v>
      </c>
      <c r="U378" s="78">
        <f t="shared" si="5"/>
        <v>1.60532082703188E-3</v>
      </c>
      <c r="V378" s="78">
        <f>Table1[[#This Row],[R4NZ estimate
(thousand tonnes CO2e)]]*1000</f>
        <v>1.6053208270318799</v>
      </c>
    </row>
    <row r="379" spans="1:22" ht="40.700000000000003" customHeight="1">
      <c r="A379" s="86" t="s">
        <v>2468</v>
      </c>
      <c r="B379" s="86" t="s">
        <v>2469</v>
      </c>
      <c r="C379" s="86" t="s">
        <v>2470</v>
      </c>
      <c r="D379" s="86" t="s">
        <v>792</v>
      </c>
      <c r="E379" s="86" t="s">
        <v>792</v>
      </c>
      <c r="F379" s="86" t="s">
        <v>18</v>
      </c>
      <c r="G379" s="91"/>
      <c r="H379" s="91"/>
      <c r="I379" s="89">
        <v>45443</v>
      </c>
      <c r="J379" s="90">
        <v>0.120889</v>
      </c>
      <c r="K379" s="90">
        <v>1</v>
      </c>
      <c r="L379" s="88" t="s">
        <v>2471</v>
      </c>
      <c r="M379" s="88" t="s">
        <v>2472</v>
      </c>
      <c r="N379" s="91"/>
      <c r="O379" s="98">
        <v>5.3414726840000006E-3</v>
      </c>
      <c r="P379" s="99">
        <f>Table1[[#This Row],[Equation_1_GHG_Intensity]]*Table1[[#This Row],[Number of employees
Last avail. yr]]</f>
        <v>5.3414726840000006E-3</v>
      </c>
      <c r="Q379" s="100">
        <v>7.8125890000000003E-2</v>
      </c>
      <c r="R379" s="101">
        <f>Table1[[#This Row],[Equation_2_GHG_intensity]]*Table1[[#This Row],[Operating revenue (Turnover)
m GBP Last avail. yr]]</f>
        <v>9.4445607162100004E-3</v>
      </c>
      <c r="S379" s="104">
        <v>0.04</v>
      </c>
      <c r="T379" s="103">
        <v>4.83556E-3</v>
      </c>
      <c r="U379" s="78">
        <f t="shared" si="5"/>
        <v>6.53399060226993E-3</v>
      </c>
      <c r="V379" s="78">
        <f>Table1[[#This Row],[R4NZ estimate
(thousand tonnes CO2e)]]*1000</f>
        <v>6.5339906022699301</v>
      </c>
    </row>
    <row r="380" spans="1:22" ht="40.700000000000003" customHeight="1">
      <c r="A380" s="86" t="s">
        <v>2473</v>
      </c>
      <c r="B380" s="86" t="s">
        <v>2474</v>
      </c>
      <c r="C380" s="86" t="s">
        <v>2475</v>
      </c>
      <c r="D380" s="86" t="s">
        <v>2476</v>
      </c>
      <c r="E380" s="86" t="s">
        <v>2476</v>
      </c>
      <c r="F380" s="86" t="s">
        <v>21</v>
      </c>
      <c r="G380" s="91"/>
      <c r="H380" s="91"/>
      <c r="I380" s="89">
        <v>45107</v>
      </c>
      <c r="J380" s="90">
        <v>0.110101</v>
      </c>
      <c r="K380" s="90">
        <v>12</v>
      </c>
      <c r="L380" s="88" t="s">
        <v>2477</v>
      </c>
      <c r="M380" s="88" t="s">
        <v>2478</v>
      </c>
      <c r="N380" s="88" t="s">
        <v>2479</v>
      </c>
      <c r="O380" s="98">
        <v>2.599737108E-3</v>
      </c>
      <c r="P380" s="99">
        <f>Table1[[#This Row],[Equation_1_GHG_Intensity]]*Table1[[#This Row],[Number of employees
Last avail. yr]]</f>
        <v>3.1196845296E-2</v>
      </c>
      <c r="Q380" s="100">
        <v>5.0386056999999998E-2</v>
      </c>
      <c r="R380" s="101">
        <f>Table1[[#This Row],[Equation_2_GHG_intensity]]*Table1[[#This Row],[Operating revenue (Turnover)
m GBP Last avail. yr]]</f>
        <v>5.5475552617569998E-3</v>
      </c>
      <c r="S380" s="104">
        <v>7.0000000000000007E-2</v>
      </c>
      <c r="T380" s="103">
        <v>7.7070700000000008E-3</v>
      </c>
      <c r="U380" s="78">
        <f t="shared" si="5"/>
        <v>1.4802339695733082E-2</v>
      </c>
      <c r="V380" s="78">
        <f>Table1[[#This Row],[R4NZ estimate
(thousand tonnes CO2e)]]*1000</f>
        <v>14.802339695733082</v>
      </c>
    </row>
    <row r="381" spans="1:22" ht="40.700000000000003" customHeight="1">
      <c r="A381" s="86" t="s">
        <v>2480</v>
      </c>
      <c r="B381" s="86" t="s">
        <v>2481</v>
      </c>
      <c r="C381" s="86" t="s">
        <v>2482</v>
      </c>
      <c r="D381" s="86" t="s">
        <v>290</v>
      </c>
      <c r="E381" s="86" t="s">
        <v>290</v>
      </c>
      <c r="F381" s="86" t="s">
        <v>24</v>
      </c>
      <c r="G381" s="91"/>
      <c r="H381" s="91"/>
      <c r="I381" s="89">
        <v>45382</v>
      </c>
      <c r="J381" s="90">
        <v>0.108199</v>
      </c>
      <c r="K381" s="90">
        <v>1</v>
      </c>
      <c r="L381" s="88" t="s">
        <v>2483</v>
      </c>
      <c r="M381" s="88" t="s">
        <v>2484</v>
      </c>
      <c r="N381" s="91"/>
      <c r="O381" s="98">
        <v>5.3220241119999998E-2</v>
      </c>
      <c r="P381" s="99">
        <f>Table1[[#This Row],[Equation_1_GHG_Intensity]]*Table1[[#This Row],[Number of employees
Last avail. yr]]</f>
        <v>5.3220241119999998E-2</v>
      </c>
      <c r="Q381" s="100">
        <v>0.778336519</v>
      </c>
      <c r="R381" s="101">
        <f>Table1[[#This Row],[Equation_2_GHG_intensity]]*Table1[[#This Row],[Operating revenue (Turnover)
m GBP Last avail. yr]]</f>
        <v>8.4215233019281008E-2</v>
      </c>
      <c r="S381" s="104">
        <v>0.16</v>
      </c>
      <c r="T381" s="103">
        <v>1.7311840000000002E-2</v>
      </c>
      <c r="U381" s="78">
        <f t="shared" si="5"/>
        <v>5.1530855608380575E-2</v>
      </c>
      <c r="V381" s="78">
        <f>Table1[[#This Row],[R4NZ estimate
(thousand tonnes CO2e)]]*1000</f>
        <v>51.530855608380577</v>
      </c>
    </row>
    <row r="382" spans="1:22" ht="36" customHeight="1">
      <c r="A382" s="86" t="s">
        <v>2485</v>
      </c>
      <c r="B382" s="86" t="s">
        <v>2486</v>
      </c>
      <c r="C382" s="86" t="s">
        <v>2487</v>
      </c>
      <c r="D382" s="86" t="s">
        <v>183</v>
      </c>
      <c r="E382" s="86" t="s">
        <v>183</v>
      </c>
      <c r="F382" s="86" t="s">
        <v>18</v>
      </c>
      <c r="G382" s="88" t="s">
        <v>2488</v>
      </c>
      <c r="H382" s="91"/>
      <c r="I382" s="89">
        <v>43708</v>
      </c>
      <c r="J382" s="90">
        <v>0.162079</v>
      </c>
      <c r="K382" s="90">
        <v>1</v>
      </c>
      <c r="L382" s="88" t="s">
        <v>2489</v>
      </c>
      <c r="M382" s="88" t="s">
        <v>2490</v>
      </c>
      <c r="N382" s="88" t="s">
        <v>2490</v>
      </c>
      <c r="O382" s="98">
        <v>5.3414726840000006E-3</v>
      </c>
      <c r="P382" s="99">
        <f>Table1[[#This Row],[Equation_1_GHG_Intensity]]*Table1[[#This Row],[Number of employees
Last avail. yr]]</f>
        <v>5.3414726840000006E-3</v>
      </c>
      <c r="Q382" s="100">
        <v>7.8125890000000003E-2</v>
      </c>
      <c r="R382" s="101">
        <f>Table1[[#This Row],[Equation_2_GHG_intensity]]*Table1[[#This Row],[Operating revenue (Turnover)
m GBP Last avail. yr]]</f>
        <v>1.266256612531E-2</v>
      </c>
      <c r="S382" s="104">
        <v>7.0000000000000007E-2</v>
      </c>
      <c r="T382" s="103">
        <v>1.1345530000000001E-2</v>
      </c>
      <c r="U382" s="78">
        <f t="shared" si="5"/>
        <v>9.7734064135002324E-3</v>
      </c>
      <c r="V382" s="78">
        <f>Table1[[#This Row],[R4NZ estimate
(thousand tonnes CO2e)]]*1000</f>
        <v>9.7734064135002328</v>
      </c>
    </row>
    <row r="383" spans="1:22" ht="40.700000000000003" customHeight="1">
      <c r="A383" s="86" t="s">
        <v>2491</v>
      </c>
      <c r="B383" s="86" t="s">
        <v>2492</v>
      </c>
      <c r="C383" s="86" t="s">
        <v>2493</v>
      </c>
      <c r="D383" s="86" t="s">
        <v>2494</v>
      </c>
      <c r="E383" s="86" t="s">
        <v>2494</v>
      </c>
      <c r="F383" s="86" t="s">
        <v>15</v>
      </c>
      <c r="G383" s="88" t="s">
        <v>2495</v>
      </c>
      <c r="H383" s="91"/>
      <c r="I383" s="89">
        <v>45260</v>
      </c>
      <c r="J383" s="90">
        <v>0.107761</v>
      </c>
      <c r="K383" s="90">
        <v>1</v>
      </c>
      <c r="L383" s="88" t="s">
        <v>2496</v>
      </c>
      <c r="M383" s="88" t="s">
        <v>2497</v>
      </c>
      <c r="N383" s="88" t="s">
        <v>2497</v>
      </c>
      <c r="O383" s="98">
        <v>2.8833581800000001E-2</v>
      </c>
      <c r="P383" s="99">
        <f>Table1[[#This Row],[Equation_1_GHG_Intensity]]*Table1[[#This Row],[Number of employees
Last avail. yr]]</f>
        <v>2.8833581800000001E-2</v>
      </c>
      <c r="Q383" s="100">
        <v>0.36693909499999999</v>
      </c>
      <c r="R383" s="101">
        <f>Table1[[#This Row],[Equation_2_GHG_intensity]]*Table1[[#This Row],[Operating revenue (Turnover)
m GBP Last avail. yr]]</f>
        <v>3.9541723816294998E-2</v>
      </c>
      <c r="S383" s="104">
        <v>0.03</v>
      </c>
      <c r="T383" s="103">
        <v>3.2328299999999999E-3</v>
      </c>
      <c r="U383" s="78">
        <f t="shared" si="5"/>
        <v>2.3845509160226232E-2</v>
      </c>
      <c r="V383" s="78">
        <f>Table1[[#This Row],[R4NZ estimate
(thousand tonnes CO2e)]]*1000</f>
        <v>23.845509160226232</v>
      </c>
    </row>
    <row r="384" spans="1:22" ht="40.700000000000003" customHeight="1">
      <c r="A384" s="86" t="s">
        <v>2498</v>
      </c>
      <c r="B384" s="86" t="s">
        <v>2499</v>
      </c>
      <c r="C384" s="86" t="s">
        <v>2500</v>
      </c>
      <c r="D384" s="86" t="s">
        <v>2501</v>
      </c>
      <c r="E384" s="86" t="s">
        <v>2501</v>
      </c>
      <c r="F384" s="86" t="s">
        <v>30</v>
      </c>
      <c r="G384" s="91"/>
      <c r="H384" s="91"/>
      <c r="I384" s="89">
        <v>45169</v>
      </c>
      <c r="J384" s="90">
        <v>0.107707</v>
      </c>
      <c r="K384" s="90">
        <v>1</v>
      </c>
      <c r="L384" s="88" t="s">
        <v>2502</v>
      </c>
      <c r="M384" s="88" t="s">
        <v>2503</v>
      </c>
      <c r="N384" s="88" t="s">
        <v>2503</v>
      </c>
      <c r="O384" s="98">
        <v>5.5728975400000001E-4</v>
      </c>
      <c r="P384" s="99">
        <f>Table1[[#This Row],[Equation_1_GHG_Intensity]]*Table1[[#This Row],[Number of employees
Last avail. yr]]</f>
        <v>5.5728975400000001E-4</v>
      </c>
      <c r="Q384" s="100">
        <v>6.3602830000000004E-3</v>
      </c>
      <c r="R384" s="101">
        <f>Table1[[#This Row],[Equation_2_GHG_intensity]]*Table1[[#This Row],[Operating revenue (Turnover)
m GBP Last avail. yr]]</f>
        <v>6.8504700108100002E-4</v>
      </c>
      <c r="S384" s="104">
        <v>0</v>
      </c>
      <c r="T384" s="103">
        <v>0</v>
      </c>
      <c r="U384" s="78">
        <f t="shared" si="5"/>
        <v>4.1369813944197305E-4</v>
      </c>
      <c r="V384" s="78">
        <f>Table1[[#This Row],[R4NZ estimate
(thousand tonnes CO2e)]]*1000</f>
        <v>0.41369813944197303</v>
      </c>
    </row>
    <row r="385" spans="1:22" ht="36" customHeight="1">
      <c r="A385" s="86" t="s">
        <v>2504</v>
      </c>
      <c r="B385" s="86" t="s">
        <v>2505</v>
      </c>
      <c r="C385" s="86" t="s">
        <v>2506</v>
      </c>
      <c r="D385" s="86" t="s">
        <v>175</v>
      </c>
      <c r="E385" s="86" t="s">
        <v>175</v>
      </c>
      <c r="F385" s="86" t="s">
        <v>21</v>
      </c>
      <c r="G385" s="88" t="s">
        <v>2507</v>
      </c>
      <c r="H385" s="91"/>
      <c r="I385" s="89">
        <v>45382</v>
      </c>
      <c r="J385" s="90">
        <v>0.106796</v>
      </c>
      <c r="K385" s="90">
        <v>1</v>
      </c>
      <c r="L385" s="88" t="s">
        <v>2508</v>
      </c>
      <c r="M385" s="88" t="s">
        <v>2509</v>
      </c>
      <c r="N385" s="88" t="s">
        <v>2509</v>
      </c>
      <c r="O385" s="98">
        <v>2.599737108E-3</v>
      </c>
      <c r="P385" s="99">
        <f>Table1[[#This Row],[Equation_1_GHG_Intensity]]*Table1[[#This Row],[Number of employees
Last avail. yr]]</f>
        <v>2.599737108E-3</v>
      </c>
      <c r="Q385" s="100">
        <v>5.0386056999999998E-2</v>
      </c>
      <c r="R385" s="101">
        <f>Table1[[#This Row],[Equation_2_GHG_intensity]]*Table1[[#This Row],[Operating revenue (Turnover)
m GBP Last avail. yr]]</f>
        <v>5.381029343372E-3</v>
      </c>
      <c r="S385" s="104">
        <v>0.08</v>
      </c>
      <c r="T385" s="103">
        <v>8.5436799999999997E-3</v>
      </c>
      <c r="U385" s="78">
        <f t="shared" si="5"/>
        <v>5.5026406683068765E-3</v>
      </c>
      <c r="V385" s="78">
        <f>Table1[[#This Row],[R4NZ estimate
(thousand tonnes CO2e)]]*1000</f>
        <v>5.502640668306876</v>
      </c>
    </row>
    <row r="386" spans="1:22" ht="40.700000000000003" customHeight="1">
      <c r="A386" s="86" t="s">
        <v>2510</v>
      </c>
      <c r="B386" s="86" t="s">
        <v>2511</v>
      </c>
      <c r="C386" s="86" t="s">
        <v>2512</v>
      </c>
      <c r="D386" s="86" t="s">
        <v>2513</v>
      </c>
      <c r="E386" s="86" t="s">
        <v>2513</v>
      </c>
      <c r="F386" s="86" t="s">
        <v>30</v>
      </c>
      <c r="G386" s="91"/>
      <c r="H386" s="91"/>
      <c r="I386" s="89">
        <v>44865</v>
      </c>
      <c r="J386" s="90">
        <v>0.106387</v>
      </c>
      <c r="K386" s="90">
        <v>1</v>
      </c>
      <c r="L386" s="88" t="s">
        <v>2514</v>
      </c>
      <c r="M386" s="88" t="s">
        <v>2515</v>
      </c>
      <c r="N386" s="91"/>
      <c r="O386" s="98">
        <v>5.5728975400000001E-4</v>
      </c>
      <c r="P386" s="99">
        <f>Table1[[#This Row],[Equation_1_GHG_Intensity]]*Table1[[#This Row],[Number of employees
Last avail. yr]]</f>
        <v>5.5728975400000001E-4</v>
      </c>
      <c r="Q386" s="100">
        <v>6.3602830000000004E-3</v>
      </c>
      <c r="R386" s="101">
        <f>Table1[[#This Row],[Equation_2_GHG_intensity]]*Table1[[#This Row],[Operating revenue (Turnover)
m GBP Last avail. yr]]</f>
        <v>6.7665142752100006E-4</v>
      </c>
      <c r="S386" s="104">
        <v>0.01</v>
      </c>
      <c r="T386" s="103">
        <v>1.06387E-3</v>
      </c>
      <c r="U386" s="78">
        <f t="shared" ref="U386:U449" si="6">(P386*0.333)+(R386*0.333)+(T386*0.333)/1</f>
        <v>7.6517112344649308E-4</v>
      </c>
      <c r="V386" s="78">
        <f>Table1[[#This Row],[R4NZ estimate
(thousand tonnes CO2e)]]*1000</f>
        <v>0.76517112344649307</v>
      </c>
    </row>
    <row r="387" spans="1:22" ht="40.700000000000003" customHeight="1">
      <c r="A387" s="86" t="s">
        <v>2516</v>
      </c>
      <c r="B387" s="86" t="s">
        <v>2517</v>
      </c>
      <c r="C387" s="86" t="s">
        <v>2518</v>
      </c>
      <c r="D387" s="86" t="s">
        <v>577</v>
      </c>
      <c r="E387" s="86" t="s">
        <v>577</v>
      </c>
      <c r="F387" s="86" t="s">
        <v>30</v>
      </c>
      <c r="G387" s="91"/>
      <c r="H387" s="91"/>
      <c r="I387" s="89">
        <v>45412</v>
      </c>
      <c r="J387" s="90">
        <v>0.11297</v>
      </c>
      <c r="K387" s="90">
        <v>3</v>
      </c>
      <c r="L387" s="88" t="s">
        <v>2519</v>
      </c>
      <c r="M387" s="88" t="s">
        <v>2520</v>
      </c>
      <c r="N387" s="91"/>
      <c r="O387" s="98">
        <v>5.5728975400000001E-4</v>
      </c>
      <c r="P387" s="99">
        <f>Table1[[#This Row],[Equation_1_GHG_Intensity]]*Table1[[#This Row],[Number of employees
Last avail. yr]]</f>
        <v>1.6718692620000001E-3</v>
      </c>
      <c r="Q387" s="100">
        <v>6.3602830000000004E-3</v>
      </c>
      <c r="R387" s="101">
        <f>Table1[[#This Row],[Equation_2_GHG_intensity]]*Table1[[#This Row],[Operating revenue (Turnover)
m GBP Last avail. yr]]</f>
        <v>7.1852117051000007E-4</v>
      </c>
      <c r="S387" s="104">
        <v>0.02</v>
      </c>
      <c r="T387" s="103">
        <v>2.2594E-3</v>
      </c>
      <c r="U387" s="78">
        <f t="shared" si="6"/>
        <v>1.5483802140258301E-3</v>
      </c>
      <c r="V387" s="78">
        <f>Table1[[#This Row],[R4NZ estimate
(thousand tonnes CO2e)]]*1000</f>
        <v>1.54838021402583</v>
      </c>
    </row>
    <row r="388" spans="1:22" ht="40.700000000000003" customHeight="1">
      <c r="A388" s="86" t="s">
        <v>2521</v>
      </c>
      <c r="B388" s="86" t="s">
        <v>2522</v>
      </c>
      <c r="C388" s="86" t="s">
        <v>2523</v>
      </c>
      <c r="D388" s="86" t="s">
        <v>2524</v>
      </c>
      <c r="E388" s="86" t="s">
        <v>2524</v>
      </c>
      <c r="F388" s="86" t="s">
        <v>30</v>
      </c>
      <c r="G388" s="91"/>
      <c r="H388" s="91"/>
      <c r="I388" s="89">
        <v>45535</v>
      </c>
      <c r="J388" s="90">
        <v>0.102676</v>
      </c>
      <c r="K388" s="90">
        <v>1</v>
      </c>
      <c r="L388" s="88" t="s">
        <v>756</v>
      </c>
      <c r="M388" s="88" t="s">
        <v>2525</v>
      </c>
      <c r="N388" s="88" t="s">
        <v>2525</v>
      </c>
      <c r="O388" s="98">
        <v>5.5728975400000001E-4</v>
      </c>
      <c r="P388" s="99">
        <f>Table1[[#This Row],[Equation_1_GHG_Intensity]]*Table1[[#This Row],[Number of employees
Last avail. yr]]</f>
        <v>5.5728975400000001E-4</v>
      </c>
      <c r="Q388" s="100">
        <v>6.3602830000000004E-3</v>
      </c>
      <c r="R388" s="101">
        <f>Table1[[#This Row],[Equation_2_GHG_intensity]]*Table1[[#This Row],[Operating revenue (Turnover)
m GBP Last avail. yr]]</f>
        <v>6.5304841730800004E-4</v>
      </c>
      <c r="S388" s="104">
        <v>0.01</v>
      </c>
      <c r="T388" s="103">
        <v>1.02676E-3</v>
      </c>
      <c r="U388" s="78">
        <f t="shared" si="6"/>
        <v>7.4495369104556411E-4</v>
      </c>
      <c r="V388" s="78">
        <f>Table1[[#This Row],[R4NZ estimate
(thousand tonnes CO2e)]]*1000</f>
        <v>0.74495369104556408</v>
      </c>
    </row>
    <row r="389" spans="1:22" ht="54" customHeight="1">
      <c r="A389" s="86" t="s">
        <v>2526</v>
      </c>
      <c r="B389" s="86" t="s">
        <v>2527</v>
      </c>
      <c r="C389" s="86" t="s">
        <v>2528</v>
      </c>
      <c r="D389" s="86" t="s">
        <v>268</v>
      </c>
      <c r="E389" s="86" t="s">
        <v>268</v>
      </c>
      <c r="F389" s="86" t="s">
        <v>27</v>
      </c>
      <c r="G389" s="91"/>
      <c r="H389" s="91"/>
      <c r="I389" s="89">
        <v>45382</v>
      </c>
      <c r="J389" s="90">
        <v>0.102309</v>
      </c>
      <c r="K389" s="90">
        <v>1</v>
      </c>
      <c r="L389" s="88" t="s">
        <v>2529</v>
      </c>
      <c r="M389" s="88" t="s">
        <v>2530</v>
      </c>
      <c r="N389" s="88" t="s">
        <v>2530</v>
      </c>
      <c r="O389" s="98">
        <v>1.6788990829999999E-3</v>
      </c>
      <c r="P389" s="99">
        <f>Table1[[#This Row],[Equation_1_GHG_Intensity]]*Table1[[#This Row],[Number of employees
Last avail. yr]]</f>
        <v>1.6788990829999999E-3</v>
      </c>
      <c r="Q389" s="100">
        <v>1.7553619999999999E-2</v>
      </c>
      <c r="R389" s="101">
        <f>Table1[[#This Row],[Equation_2_GHG_intensity]]*Table1[[#This Row],[Operating revenue (Turnover)
m GBP Last avail. yr]]</f>
        <v>1.7958933085799999E-3</v>
      </c>
      <c r="S389" s="105">
        <v>0.01</v>
      </c>
      <c r="T389" s="103">
        <v>1.0230899999999999E-3</v>
      </c>
      <c r="U389" s="78">
        <f t="shared" si="6"/>
        <v>1.4977948363961401E-3</v>
      </c>
      <c r="V389" s="78">
        <f>Table1[[#This Row],[R4NZ estimate
(thousand tonnes CO2e)]]*1000</f>
        <v>1.49779483639614</v>
      </c>
    </row>
    <row r="390" spans="1:22" ht="40.700000000000003" customHeight="1">
      <c r="A390" s="86" t="s">
        <v>2531</v>
      </c>
      <c r="B390" s="86" t="s">
        <v>2532</v>
      </c>
      <c r="C390" s="86" t="s">
        <v>2533</v>
      </c>
      <c r="D390" s="86" t="s">
        <v>276</v>
      </c>
      <c r="E390" s="86" t="s">
        <v>276</v>
      </c>
      <c r="F390" s="86" t="s">
        <v>18</v>
      </c>
      <c r="G390" s="91"/>
      <c r="H390" s="91"/>
      <c r="I390" s="89">
        <v>45443</v>
      </c>
      <c r="J390" s="90">
        <v>0.10066</v>
      </c>
      <c r="K390" s="90">
        <v>1</v>
      </c>
      <c r="L390" s="88" t="s">
        <v>2534</v>
      </c>
      <c r="M390" s="88" t="s">
        <v>2535</v>
      </c>
      <c r="N390" s="88" t="s">
        <v>2535</v>
      </c>
      <c r="O390" s="98">
        <v>5.3414726840000006E-3</v>
      </c>
      <c r="P390" s="99">
        <f>Table1[[#This Row],[Equation_1_GHG_Intensity]]*Table1[[#This Row],[Number of employees
Last avail. yr]]</f>
        <v>5.3414726840000006E-3</v>
      </c>
      <c r="Q390" s="100">
        <v>7.8125890000000003E-2</v>
      </c>
      <c r="R390" s="101">
        <f>Table1[[#This Row],[Equation_2_GHG_intensity]]*Table1[[#This Row],[Operating revenue (Turnover)
m GBP Last avail. yr]]</f>
        <v>7.8641520873999997E-3</v>
      </c>
      <c r="S390" s="104">
        <v>7.0000000000000007E-2</v>
      </c>
      <c r="T390" s="103">
        <v>7.0462000000000007E-3</v>
      </c>
      <c r="U390" s="78">
        <f t="shared" si="6"/>
        <v>6.7438576488762008E-3</v>
      </c>
      <c r="V390" s="78">
        <f>Table1[[#This Row],[R4NZ estimate
(thousand tonnes CO2e)]]*1000</f>
        <v>6.743857648876201</v>
      </c>
    </row>
    <row r="391" spans="1:22" ht="36" customHeight="1">
      <c r="A391" s="86" t="s">
        <v>2536</v>
      </c>
      <c r="B391" s="86" t="s">
        <v>2537</v>
      </c>
      <c r="C391" s="86" t="s">
        <v>2538</v>
      </c>
      <c r="D391" s="86" t="s">
        <v>829</v>
      </c>
      <c r="E391" s="86" t="s">
        <v>829</v>
      </c>
      <c r="F391" s="86" t="s">
        <v>21</v>
      </c>
      <c r="G391" s="91"/>
      <c r="H391" s="91"/>
      <c r="I391" s="89">
        <v>45351</v>
      </c>
      <c r="J391" s="90">
        <v>9.9325999999999998E-2</v>
      </c>
      <c r="K391" s="90">
        <v>1</v>
      </c>
      <c r="L391" s="88" t="s">
        <v>2539</v>
      </c>
      <c r="M391" s="88" t="s">
        <v>2540</v>
      </c>
      <c r="N391" s="88" t="s">
        <v>2540</v>
      </c>
      <c r="O391" s="98">
        <v>2.599737108E-3</v>
      </c>
      <c r="P391" s="99">
        <f>Table1[[#This Row],[Equation_1_GHG_Intensity]]*Table1[[#This Row],[Number of employees
Last avail. yr]]</f>
        <v>2.599737108E-3</v>
      </c>
      <c r="Q391" s="100">
        <v>5.0386056999999998E-2</v>
      </c>
      <c r="R391" s="101">
        <f>Table1[[#This Row],[Equation_2_GHG_intensity]]*Table1[[#This Row],[Operating revenue (Turnover)
m GBP Last avail. yr]]</f>
        <v>5.0046454975819993E-3</v>
      </c>
      <c r="S391" s="104">
        <v>0.05</v>
      </c>
      <c r="T391" s="103">
        <v>4.9662999999999999E-3</v>
      </c>
      <c r="U391" s="78">
        <f t="shared" si="6"/>
        <v>4.1860373076588056E-3</v>
      </c>
      <c r="V391" s="78">
        <f>Table1[[#This Row],[R4NZ estimate
(thousand tonnes CO2e)]]*1000</f>
        <v>4.1860373076588058</v>
      </c>
    </row>
    <row r="392" spans="1:22" ht="36" customHeight="1">
      <c r="A392" s="86" t="s">
        <v>2541</v>
      </c>
      <c r="B392" s="86" t="s">
        <v>2542</v>
      </c>
      <c r="C392" s="86" t="s">
        <v>2543</v>
      </c>
      <c r="D392" s="86" t="s">
        <v>767</v>
      </c>
      <c r="E392" s="86" t="s">
        <v>767</v>
      </c>
      <c r="F392" s="86" t="s">
        <v>18</v>
      </c>
      <c r="G392" s="91"/>
      <c r="H392" s="91"/>
      <c r="I392" s="89">
        <v>45412</v>
      </c>
      <c r="J392" s="90">
        <v>9.9289000000000002E-2</v>
      </c>
      <c r="K392" s="91">
        <v>0</v>
      </c>
      <c r="L392" s="88" t="s">
        <v>2544</v>
      </c>
      <c r="M392" s="88" t="s">
        <v>2545</v>
      </c>
      <c r="N392" s="91"/>
      <c r="O392" s="98">
        <v>5.3414726840000006E-3</v>
      </c>
      <c r="P392" s="99">
        <f>Table1[[#This Row],[Equation_1_GHG_Intensity]]*Table1[[#This Row],[Number of employees
Last avail. yr]]</f>
        <v>0</v>
      </c>
      <c r="Q392" s="100">
        <v>7.8125890000000003E-2</v>
      </c>
      <c r="R392" s="101">
        <f>Table1[[#This Row],[Equation_2_GHG_intensity]]*Table1[[#This Row],[Operating revenue (Turnover)
m GBP Last avail. yr]]</f>
        <v>7.7570414922100003E-3</v>
      </c>
      <c r="S392" s="106">
        <v>0.04</v>
      </c>
      <c r="T392" s="103">
        <v>3.9715599999999998E-3</v>
      </c>
      <c r="U392" s="78">
        <f t="shared" si="6"/>
        <v>3.9056242969059303E-3</v>
      </c>
      <c r="V392" s="78">
        <f>Table1[[#This Row],[R4NZ estimate
(thousand tonnes CO2e)]]*1000</f>
        <v>3.9056242969059305</v>
      </c>
    </row>
    <row r="393" spans="1:22" ht="36" customHeight="1">
      <c r="A393" s="86" t="s">
        <v>2546</v>
      </c>
      <c r="B393" s="86" t="s">
        <v>2547</v>
      </c>
      <c r="C393" s="86" t="s">
        <v>2548</v>
      </c>
      <c r="D393" s="86" t="s">
        <v>175</v>
      </c>
      <c r="E393" s="86" t="s">
        <v>175</v>
      </c>
      <c r="F393" s="86" t="s">
        <v>21</v>
      </c>
      <c r="G393" s="91"/>
      <c r="H393" s="91"/>
      <c r="I393" s="89">
        <v>45322</v>
      </c>
      <c r="J393" s="90">
        <v>0.10599</v>
      </c>
      <c r="K393" s="91">
        <v>0</v>
      </c>
      <c r="L393" s="88" t="s">
        <v>2549</v>
      </c>
      <c r="M393" s="88" t="s">
        <v>2550</v>
      </c>
      <c r="N393" s="91"/>
      <c r="O393" s="98">
        <v>2.599737108E-3</v>
      </c>
      <c r="P393" s="99">
        <f>Table1[[#This Row],[Equation_1_GHG_Intensity]]*Table1[[#This Row],[Number of employees
Last avail. yr]]</f>
        <v>0</v>
      </c>
      <c r="Q393" s="100">
        <v>5.0386056999999998E-2</v>
      </c>
      <c r="R393" s="101">
        <f>Table1[[#This Row],[Equation_2_GHG_intensity]]*Table1[[#This Row],[Operating revenue (Turnover)
m GBP Last avail. yr]]</f>
        <v>5.3404181814299999E-3</v>
      </c>
      <c r="S393" s="106">
        <v>0.08</v>
      </c>
      <c r="T393" s="103">
        <v>8.479200000000001E-3</v>
      </c>
      <c r="U393" s="78">
        <f t="shared" si="6"/>
        <v>4.6019328544161901E-3</v>
      </c>
      <c r="V393" s="78">
        <f>Table1[[#This Row],[R4NZ estimate
(thousand tonnes CO2e)]]*1000</f>
        <v>4.6019328544161899</v>
      </c>
    </row>
    <row r="394" spans="1:22" ht="36" customHeight="1">
      <c r="A394" s="86" t="s">
        <v>2551</v>
      </c>
      <c r="B394" s="86" t="s">
        <v>2552</v>
      </c>
      <c r="C394" s="86" t="s">
        <v>2553</v>
      </c>
      <c r="D394" s="86" t="s">
        <v>325</v>
      </c>
      <c r="E394" s="86" t="s">
        <v>325</v>
      </c>
      <c r="F394" s="86" t="s">
        <v>15</v>
      </c>
      <c r="G394" s="88" t="s">
        <v>2554</v>
      </c>
      <c r="H394" s="91"/>
      <c r="I394" s="89">
        <v>45535</v>
      </c>
      <c r="J394" s="90">
        <v>9.7810999999999995E-2</v>
      </c>
      <c r="K394" s="90">
        <v>2</v>
      </c>
      <c r="L394" s="88" t="s">
        <v>2555</v>
      </c>
      <c r="M394" s="88" t="s">
        <v>2556</v>
      </c>
      <c r="N394" s="91"/>
      <c r="O394" s="98">
        <v>2.8833581800000001E-2</v>
      </c>
      <c r="P394" s="99">
        <f>Table1[[#This Row],[Equation_1_GHG_Intensity]]*Table1[[#This Row],[Number of employees
Last avail. yr]]</f>
        <v>5.7667163600000002E-2</v>
      </c>
      <c r="Q394" s="100">
        <v>0.36693909499999999</v>
      </c>
      <c r="R394" s="101">
        <f>Table1[[#This Row],[Equation_2_GHG_intensity]]*Table1[[#This Row],[Operating revenue (Turnover)
m GBP Last avail. yr]]</f>
        <v>3.5890679821044998E-2</v>
      </c>
      <c r="S394" s="104">
        <v>0.24</v>
      </c>
      <c r="T394" s="103">
        <v>2.3474639999999998E-2</v>
      </c>
      <c r="U394" s="78">
        <f t="shared" si="6"/>
        <v>3.8971816979207985E-2</v>
      </c>
      <c r="V394" s="78">
        <f>Table1[[#This Row],[R4NZ estimate
(thousand tonnes CO2e)]]*1000</f>
        <v>38.971816979207986</v>
      </c>
    </row>
    <row r="395" spans="1:22" ht="67.349999999999994" customHeight="1">
      <c r="A395" s="86" t="s">
        <v>2557</v>
      </c>
      <c r="B395" s="86" t="s">
        <v>2558</v>
      </c>
      <c r="C395" s="86" t="s">
        <v>2559</v>
      </c>
      <c r="D395" s="86" t="s">
        <v>577</v>
      </c>
      <c r="E395" s="86" t="s">
        <v>577</v>
      </c>
      <c r="F395" s="86" t="s">
        <v>30</v>
      </c>
      <c r="G395" s="91"/>
      <c r="H395" s="91"/>
      <c r="I395" s="89">
        <v>45169</v>
      </c>
      <c r="J395" s="90">
        <v>9.7003000000000006E-2</v>
      </c>
      <c r="K395" s="90">
        <v>2</v>
      </c>
      <c r="L395" s="88" t="s">
        <v>2560</v>
      </c>
      <c r="M395" s="88" t="s">
        <v>2561</v>
      </c>
      <c r="N395" s="91"/>
      <c r="O395" s="98">
        <v>5.5728975400000001E-4</v>
      </c>
      <c r="P395" s="99">
        <f>Table1[[#This Row],[Equation_1_GHG_Intensity]]*Table1[[#This Row],[Number of employees
Last avail. yr]]</f>
        <v>1.114579508E-3</v>
      </c>
      <c r="Q395" s="100">
        <v>6.3602830000000004E-3</v>
      </c>
      <c r="R395" s="101">
        <f>Table1[[#This Row],[Equation_2_GHG_intensity]]*Table1[[#This Row],[Operating revenue (Turnover)
m GBP Last avail. yr]]</f>
        <v>6.169665318490001E-4</v>
      </c>
      <c r="S395" s="104">
        <v>0.02</v>
      </c>
      <c r="T395" s="103">
        <v>1.9400600000000002E-3</v>
      </c>
      <c r="U395" s="78">
        <f t="shared" si="6"/>
        <v>1.2226448112697171E-3</v>
      </c>
      <c r="V395" s="78">
        <f>Table1[[#This Row],[R4NZ estimate
(thousand tonnes CO2e)]]*1000</f>
        <v>1.2226448112697172</v>
      </c>
    </row>
    <row r="396" spans="1:22" ht="40.700000000000003" customHeight="1">
      <c r="A396" s="86" t="s">
        <v>2562</v>
      </c>
      <c r="B396" s="86" t="s">
        <v>2563</v>
      </c>
      <c r="C396" s="86" t="s">
        <v>2564</v>
      </c>
      <c r="D396" s="86" t="s">
        <v>577</v>
      </c>
      <c r="E396" s="86" t="s">
        <v>577</v>
      </c>
      <c r="F396" s="86" t="s">
        <v>30</v>
      </c>
      <c r="G396" s="88" t="s">
        <v>2565</v>
      </c>
      <c r="H396" s="91"/>
      <c r="I396" s="89">
        <v>45412</v>
      </c>
      <c r="J396" s="90">
        <v>9.4066999999999998E-2</v>
      </c>
      <c r="K396" s="91">
        <v>0</v>
      </c>
      <c r="L396" s="88" t="s">
        <v>2566</v>
      </c>
      <c r="M396" s="88" t="s">
        <v>2567</v>
      </c>
      <c r="N396" s="88" t="s">
        <v>2567</v>
      </c>
      <c r="O396" s="98">
        <v>5.5728975400000001E-4</v>
      </c>
      <c r="P396" s="99">
        <f>Table1[[#This Row],[Equation_1_GHG_Intensity]]*Table1[[#This Row],[Number of employees
Last avail. yr]]</f>
        <v>0</v>
      </c>
      <c r="Q396" s="100">
        <v>6.3602830000000004E-3</v>
      </c>
      <c r="R396" s="101">
        <f>Table1[[#This Row],[Equation_2_GHG_intensity]]*Table1[[#This Row],[Operating revenue (Turnover)
m GBP Last avail. yr]]</f>
        <v>5.9829274096100007E-4</v>
      </c>
      <c r="S396" s="106">
        <v>0.02</v>
      </c>
      <c r="T396" s="103">
        <v>1.88134E-3</v>
      </c>
      <c r="U396" s="78">
        <f t="shared" si="6"/>
        <v>8.2571770274001311E-4</v>
      </c>
      <c r="V396" s="78">
        <f>Table1[[#This Row],[R4NZ estimate
(thousand tonnes CO2e)]]*1000</f>
        <v>0.8257177027400131</v>
      </c>
    </row>
    <row r="397" spans="1:22" ht="40.700000000000003" customHeight="1">
      <c r="A397" s="86" t="s">
        <v>2568</v>
      </c>
      <c r="B397" s="86" t="s">
        <v>2569</v>
      </c>
      <c r="C397" s="86" t="s">
        <v>2570</v>
      </c>
      <c r="D397" s="86" t="s">
        <v>1736</v>
      </c>
      <c r="E397" s="86" t="s">
        <v>1736</v>
      </c>
      <c r="F397" s="86" t="s">
        <v>30</v>
      </c>
      <c r="G397" s="91"/>
      <c r="H397" s="91"/>
      <c r="I397" s="89">
        <v>45626</v>
      </c>
      <c r="J397" s="90">
        <v>9.3215000000000006E-2</v>
      </c>
      <c r="K397" s="90">
        <v>1</v>
      </c>
      <c r="L397" s="88" t="s">
        <v>2571</v>
      </c>
      <c r="M397" s="88" t="s">
        <v>2572</v>
      </c>
      <c r="N397" s="88" t="s">
        <v>2572</v>
      </c>
      <c r="O397" s="98">
        <v>5.5728975400000001E-4</v>
      </c>
      <c r="P397" s="99">
        <f>Table1[[#This Row],[Equation_1_GHG_Intensity]]*Table1[[#This Row],[Number of employees
Last avail. yr]]</f>
        <v>5.5728975400000001E-4</v>
      </c>
      <c r="Q397" s="100">
        <v>6.3602830000000004E-3</v>
      </c>
      <c r="R397" s="101">
        <f>Table1[[#This Row],[Equation_2_GHG_intensity]]*Table1[[#This Row],[Operating revenue (Turnover)
m GBP Last avail. yr]]</f>
        <v>5.9287377984500005E-4</v>
      </c>
      <c r="S397" s="104">
        <v>0.01</v>
      </c>
      <c r="T397" s="103">
        <v>9.3215000000000008E-4</v>
      </c>
      <c r="U397" s="78">
        <f t="shared" si="6"/>
        <v>6.9341040677038505E-4</v>
      </c>
      <c r="V397" s="78">
        <f>Table1[[#This Row],[R4NZ estimate
(thousand tonnes CO2e)]]*1000</f>
        <v>0.69341040677038501</v>
      </c>
    </row>
    <row r="398" spans="1:22" ht="36" customHeight="1">
      <c r="A398" s="86" t="s">
        <v>2573</v>
      </c>
      <c r="B398" s="86" t="s">
        <v>2574</v>
      </c>
      <c r="C398" s="86" t="s">
        <v>2575</v>
      </c>
      <c r="D398" s="86" t="s">
        <v>276</v>
      </c>
      <c r="E398" s="86" t="s">
        <v>276</v>
      </c>
      <c r="F398" s="86" t="s">
        <v>18</v>
      </c>
      <c r="G398" s="88" t="s">
        <v>2576</v>
      </c>
      <c r="H398" s="91"/>
      <c r="I398" s="89">
        <v>45199</v>
      </c>
      <c r="J398" s="90">
        <v>9.2605000000000007E-2</v>
      </c>
      <c r="K398" s="91">
        <v>0</v>
      </c>
      <c r="L398" s="88" t="s">
        <v>2577</v>
      </c>
      <c r="M398" s="88" t="s">
        <v>2578</v>
      </c>
      <c r="N398" s="88" t="s">
        <v>2578</v>
      </c>
      <c r="O398" s="98">
        <v>5.3414726840000006E-3</v>
      </c>
      <c r="P398" s="99">
        <f>Table1[[#This Row],[Equation_1_GHG_Intensity]]*Table1[[#This Row],[Number of employees
Last avail. yr]]</f>
        <v>0</v>
      </c>
      <c r="Q398" s="100">
        <v>7.8125890000000003E-2</v>
      </c>
      <c r="R398" s="101">
        <f>Table1[[#This Row],[Equation_2_GHG_intensity]]*Table1[[#This Row],[Operating revenue (Turnover)
m GBP Last avail. yr]]</f>
        <v>7.2348480434500009E-3</v>
      </c>
      <c r="S398" s="106">
        <v>7.0000000000000007E-2</v>
      </c>
      <c r="T398" s="103">
        <v>6.4823500000000013E-3</v>
      </c>
      <c r="U398" s="78">
        <f t="shared" si="6"/>
        <v>4.5678269484688509E-3</v>
      </c>
      <c r="V398" s="78">
        <f>Table1[[#This Row],[R4NZ estimate
(thousand tonnes CO2e)]]*1000</f>
        <v>4.5678269484688512</v>
      </c>
    </row>
    <row r="399" spans="1:22" ht="36" customHeight="1">
      <c r="A399" s="86" t="s">
        <v>2579</v>
      </c>
      <c r="B399" s="86" t="s">
        <v>2580</v>
      </c>
      <c r="C399" s="86" t="s">
        <v>2581</v>
      </c>
      <c r="D399" s="86" t="s">
        <v>1087</v>
      </c>
      <c r="E399" s="86" t="s">
        <v>1087</v>
      </c>
      <c r="F399" s="86" t="s">
        <v>18</v>
      </c>
      <c r="G399" s="91"/>
      <c r="H399" s="91"/>
      <c r="I399" s="89">
        <v>45535</v>
      </c>
      <c r="J399" s="90">
        <v>9.0082999999999996E-2</v>
      </c>
      <c r="K399" s="90">
        <v>2</v>
      </c>
      <c r="L399" s="88" t="s">
        <v>2582</v>
      </c>
      <c r="M399" s="88" t="s">
        <v>2583</v>
      </c>
      <c r="N399" s="88" t="s">
        <v>2583</v>
      </c>
      <c r="O399" s="98">
        <v>5.3414726840000006E-3</v>
      </c>
      <c r="P399" s="99">
        <f>Table1[[#This Row],[Equation_1_GHG_Intensity]]*Table1[[#This Row],[Number of employees
Last avail. yr]]</f>
        <v>1.0682945368000001E-2</v>
      </c>
      <c r="Q399" s="100">
        <v>7.8125890000000003E-2</v>
      </c>
      <c r="R399" s="101">
        <f>Table1[[#This Row],[Equation_2_GHG_intensity]]*Table1[[#This Row],[Operating revenue (Turnover)
m GBP Last avail. yr]]</f>
        <v>7.0378145488699997E-3</v>
      </c>
      <c r="S399" s="104">
        <v>0.04</v>
      </c>
      <c r="T399" s="103">
        <v>3.6033200000000001E-3</v>
      </c>
      <c r="U399" s="78">
        <f t="shared" si="6"/>
        <v>7.1009186123177116E-3</v>
      </c>
      <c r="V399" s="78">
        <f>Table1[[#This Row],[R4NZ estimate
(thousand tonnes CO2e)]]*1000</f>
        <v>7.1009186123177113</v>
      </c>
    </row>
    <row r="400" spans="1:22" ht="36" customHeight="1">
      <c r="A400" s="86" t="s">
        <v>2584</v>
      </c>
      <c r="B400" s="86" t="s">
        <v>2585</v>
      </c>
      <c r="C400" s="86" t="s">
        <v>2586</v>
      </c>
      <c r="D400" s="86" t="s">
        <v>792</v>
      </c>
      <c r="E400" s="86" t="s">
        <v>792</v>
      </c>
      <c r="F400" s="86" t="s">
        <v>18</v>
      </c>
      <c r="G400" s="91"/>
      <c r="H400" s="91"/>
      <c r="I400" s="89">
        <v>45473</v>
      </c>
      <c r="J400" s="90">
        <v>8.9795E-2</v>
      </c>
      <c r="K400" s="90">
        <v>1</v>
      </c>
      <c r="L400" s="88" t="s">
        <v>2587</v>
      </c>
      <c r="M400" s="88" t="s">
        <v>2588</v>
      </c>
      <c r="N400" s="91"/>
      <c r="O400" s="98">
        <v>5.3414726840000006E-3</v>
      </c>
      <c r="P400" s="99">
        <f>Table1[[#This Row],[Equation_1_GHG_Intensity]]*Table1[[#This Row],[Number of employees
Last avail. yr]]</f>
        <v>5.3414726840000006E-3</v>
      </c>
      <c r="Q400" s="100">
        <v>7.8125890000000003E-2</v>
      </c>
      <c r="R400" s="101">
        <f>Table1[[#This Row],[Equation_2_GHG_intensity]]*Table1[[#This Row],[Operating revenue (Turnover)
m GBP Last avail. yr]]</f>
        <v>7.0153142925500006E-3</v>
      </c>
      <c r="S400" s="104">
        <v>0.04</v>
      </c>
      <c r="T400" s="103">
        <v>3.5918E-3</v>
      </c>
      <c r="U400" s="78">
        <f t="shared" si="6"/>
        <v>5.3108794631911505E-3</v>
      </c>
      <c r="V400" s="78">
        <f>Table1[[#This Row],[R4NZ estimate
(thousand tonnes CO2e)]]*1000</f>
        <v>5.3108794631911502</v>
      </c>
    </row>
    <row r="401" spans="1:22" ht="36" customHeight="1">
      <c r="A401" s="86" t="s">
        <v>2589</v>
      </c>
      <c r="B401" s="86" t="s">
        <v>2590</v>
      </c>
      <c r="C401" s="86" t="s">
        <v>2591</v>
      </c>
      <c r="D401" s="86" t="s">
        <v>290</v>
      </c>
      <c r="E401" s="86" t="s">
        <v>290</v>
      </c>
      <c r="F401" s="86" t="s">
        <v>24</v>
      </c>
      <c r="G401" s="91"/>
      <c r="H401" s="91"/>
      <c r="I401" s="89">
        <v>45412</v>
      </c>
      <c r="J401" s="90">
        <v>8.9792999999999998E-2</v>
      </c>
      <c r="K401" s="90">
        <v>3</v>
      </c>
      <c r="L401" s="88" t="s">
        <v>2592</v>
      </c>
      <c r="M401" s="88" t="s">
        <v>2593</v>
      </c>
      <c r="N401" s="88" t="s">
        <v>2593</v>
      </c>
      <c r="O401" s="98">
        <v>5.3220241119999998E-2</v>
      </c>
      <c r="P401" s="99">
        <f>Table1[[#This Row],[Equation_1_GHG_Intensity]]*Table1[[#This Row],[Number of employees
Last avail. yr]]</f>
        <v>0.15966072335999998</v>
      </c>
      <c r="Q401" s="100">
        <v>0.778336519</v>
      </c>
      <c r="R401" s="101">
        <f>Table1[[#This Row],[Equation_2_GHG_intensity]]*Table1[[#This Row],[Operating revenue (Turnover)
m GBP Last avail. yr]]</f>
        <v>6.9889171050566995E-2</v>
      </c>
      <c r="S401" s="104">
        <v>0.16</v>
      </c>
      <c r="T401" s="103">
        <v>1.436688E-2</v>
      </c>
      <c r="U401" s="78">
        <f t="shared" si="6"/>
        <v>8.1224285878718799E-2</v>
      </c>
      <c r="V401" s="78">
        <f>Table1[[#This Row],[R4NZ estimate
(thousand tonnes CO2e)]]*1000</f>
        <v>81.224285878718803</v>
      </c>
    </row>
    <row r="402" spans="1:22" ht="40.700000000000003" customHeight="1">
      <c r="A402" s="86" t="s">
        <v>2594</v>
      </c>
      <c r="B402" s="86" t="s">
        <v>2595</v>
      </c>
      <c r="C402" s="86" t="s">
        <v>2596</v>
      </c>
      <c r="D402" s="86" t="s">
        <v>577</v>
      </c>
      <c r="E402" s="86" t="s">
        <v>577</v>
      </c>
      <c r="F402" s="86" t="s">
        <v>30</v>
      </c>
      <c r="G402" s="91"/>
      <c r="H402" s="91"/>
      <c r="I402" s="89">
        <v>45382</v>
      </c>
      <c r="J402" s="90">
        <v>8.9550000000000005E-2</v>
      </c>
      <c r="K402" s="90">
        <v>1</v>
      </c>
      <c r="L402" s="88" t="s">
        <v>2597</v>
      </c>
      <c r="M402" s="88" t="s">
        <v>2598</v>
      </c>
      <c r="N402" s="88" t="s">
        <v>2598</v>
      </c>
      <c r="O402" s="98">
        <v>5.5728975400000001E-4</v>
      </c>
      <c r="P402" s="99">
        <f>Table1[[#This Row],[Equation_1_GHG_Intensity]]*Table1[[#This Row],[Number of employees
Last avail. yr]]</f>
        <v>5.5728975400000001E-4</v>
      </c>
      <c r="Q402" s="100">
        <v>6.3602830000000004E-3</v>
      </c>
      <c r="R402" s="101">
        <f>Table1[[#This Row],[Equation_2_GHG_intensity]]*Table1[[#This Row],[Operating revenue (Turnover)
m GBP Last avail. yr]]</f>
        <v>5.695633426500001E-4</v>
      </c>
      <c r="S402" s="104">
        <v>0.02</v>
      </c>
      <c r="T402" s="103">
        <v>1.7910000000000001E-3</v>
      </c>
      <c r="U402" s="78">
        <f t="shared" si="6"/>
        <v>9.7164508118445004E-4</v>
      </c>
      <c r="V402" s="78">
        <f>Table1[[#This Row],[R4NZ estimate
(thousand tonnes CO2e)]]*1000</f>
        <v>0.97164508118445003</v>
      </c>
    </row>
    <row r="403" spans="1:22" ht="54" customHeight="1">
      <c r="A403" s="86" t="s">
        <v>2599</v>
      </c>
      <c r="B403" s="86" t="s">
        <v>2600</v>
      </c>
      <c r="C403" s="86" t="s">
        <v>2601</v>
      </c>
      <c r="D403" s="86" t="s">
        <v>767</v>
      </c>
      <c r="E403" s="86" t="s">
        <v>767</v>
      </c>
      <c r="F403" s="86" t="s">
        <v>18</v>
      </c>
      <c r="G403" s="91"/>
      <c r="H403" s="91"/>
      <c r="I403" s="89">
        <v>45473</v>
      </c>
      <c r="J403" s="90">
        <v>8.8985999999999996E-2</v>
      </c>
      <c r="K403" s="90">
        <v>1</v>
      </c>
      <c r="L403" s="88" t="s">
        <v>2602</v>
      </c>
      <c r="M403" s="88" t="s">
        <v>2603</v>
      </c>
      <c r="N403" s="88" t="s">
        <v>2603</v>
      </c>
      <c r="O403" s="98">
        <v>5.3414726840000006E-3</v>
      </c>
      <c r="P403" s="99">
        <f>Table1[[#This Row],[Equation_1_GHG_Intensity]]*Table1[[#This Row],[Number of employees
Last avail. yr]]</f>
        <v>5.3414726840000006E-3</v>
      </c>
      <c r="Q403" s="100">
        <v>7.8125890000000003E-2</v>
      </c>
      <c r="R403" s="101">
        <f>Table1[[#This Row],[Equation_2_GHG_intensity]]*Table1[[#This Row],[Operating revenue (Turnover)
m GBP Last avail. yr]]</f>
        <v>6.9521104475399999E-3</v>
      </c>
      <c r="S403" s="104">
        <v>0.04</v>
      </c>
      <c r="T403" s="103">
        <v>3.5594400000000001E-3</v>
      </c>
      <c r="U403" s="78">
        <f t="shared" si="6"/>
        <v>5.2790567028028201E-3</v>
      </c>
      <c r="V403" s="78">
        <f>Table1[[#This Row],[R4NZ estimate
(thousand tonnes CO2e)]]*1000</f>
        <v>5.2790567028028201</v>
      </c>
    </row>
    <row r="404" spans="1:22" ht="40.700000000000003" customHeight="1">
      <c r="A404" s="86" t="s">
        <v>2604</v>
      </c>
      <c r="B404" s="86" t="s">
        <v>2605</v>
      </c>
      <c r="C404" s="86" t="s">
        <v>2606</v>
      </c>
      <c r="D404" s="86" t="s">
        <v>2607</v>
      </c>
      <c r="E404" s="86" t="s">
        <v>2607</v>
      </c>
      <c r="F404" s="86" t="s">
        <v>33</v>
      </c>
      <c r="G404" s="88" t="s">
        <v>2608</v>
      </c>
      <c r="H404" s="91"/>
      <c r="I404" s="89">
        <v>45382</v>
      </c>
      <c r="J404" s="90">
        <v>8.8325000000000001E-2</v>
      </c>
      <c r="K404" s="90">
        <v>2</v>
      </c>
      <c r="L404" s="88" t="s">
        <v>2609</v>
      </c>
      <c r="M404" s="88" t="s">
        <v>2610</v>
      </c>
      <c r="N404" s="88" t="s">
        <v>2610</v>
      </c>
      <c r="O404" s="98">
        <v>1.0369230770000001E-3</v>
      </c>
      <c r="P404" s="99">
        <f>Table1[[#This Row],[Equation_1_GHG_Intensity]]*Table1[[#This Row],[Number of employees
Last avail. yr]]</f>
        <v>2.0738461540000001E-3</v>
      </c>
      <c r="Q404" s="100">
        <v>1.9284453E-2</v>
      </c>
      <c r="R404" s="101">
        <f>Table1[[#This Row],[Equation_2_GHG_intensity]]*Table1[[#This Row],[Operating revenue (Turnover)
m GBP Last avail. yr]]</f>
        <v>1.7032993112250001E-3</v>
      </c>
      <c r="S404" s="104">
        <v>0.06</v>
      </c>
      <c r="T404" s="103">
        <v>5.2994999999999995E-3</v>
      </c>
      <c r="U404" s="78">
        <f t="shared" si="6"/>
        <v>3.022522939919925E-3</v>
      </c>
      <c r="V404" s="78">
        <f>Table1[[#This Row],[R4NZ estimate
(thousand tonnes CO2e)]]*1000</f>
        <v>3.0225229399199249</v>
      </c>
    </row>
    <row r="405" spans="1:22" ht="40.700000000000003" customHeight="1">
      <c r="A405" s="86" t="s">
        <v>2611</v>
      </c>
      <c r="B405" s="86" t="s">
        <v>2612</v>
      </c>
      <c r="C405" s="86" t="s">
        <v>2613</v>
      </c>
      <c r="D405" s="86" t="s">
        <v>1261</v>
      </c>
      <c r="E405" s="86" t="s">
        <v>268</v>
      </c>
      <c r="F405" s="86" t="s">
        <v>33</v>
      </c>
      <c r="G405" s="91"/>
      <c r="H405" s="91"/>
      <c r="I405" s="89">
        <v>45291</v>
      </c>
      <c r="J405" s="90">
        <v>8.7607000000000004E-2</v>
      </c>
      <c r="K405" s="90">
        <v>2</v>
      </c>
      <c r="L405" s="88" t="s">
        <v>2614</v>
      </c>
      <c r="M405" s="88" t="s">
        <v>2615</v>
      </c>
      <c r="N405" s="91"/>
      <c r="O405" s="98">
        <v>1.0369230770000001E-3</v>
      </c>
      <c r="P405" s="99">
        <f>Table1[[#This Row],[Equation_1_GHG_Intensity]]*Table1[[#This Row],[Number of employees
Last avail. yr]]</f>
        <v>2.0738461540000001E-3</v>
      </c>
      <c r="Q405" s="100">
        <v>1.9284453E-2</v>
      </c>
      <c r="R405" s="101">
        <f>Table1[[#This Row],[Equation_2_GHG_intensity]]*Table1[[#This Row],[Operating revenue (Turnover)
m GBP Last avail. yr]]</f>
        <v>1.6894530739710002E-3</v>
      </c>
      <c r="S405" s="104">
        <v>0.06</v>
      </c>
      <c r="T405" s="103">
        <v>5.2564200000000004E-3</v>
      </c>
      <c r="U405" s="78">
        <f t="shared" si="6"/>
        <v>3.003566502914343E-3</v>
      </c>
      <c r="V405" s="78">
        <f>Table1[[#This Row],[R4NZ estimate
(thousand tonnes CO2e)]]*1000</f>
        <v>3.0035665029143432</v>
      </c>
    </row>
    <row r="406" spans="1:22" ht="40.700000000000003" customHeight="1">
      <c r="A406" s="86" t="s">
        <v>2616</v>
      </c>
      <c r="B406" s="86" t="s">
        <v>2617</v>
      </c>
      <c r="C406" s="86" t="s">
        <v>2618</v>
      </c>
      <c r="D406" s="86" t="s">
        <v>298</v>
      </c>
      <c r="E406" s="86" t="s">
        <v>298</v>
      </c>
      <c r="F406" s="86" t="s">
        <v>30</v>
      </c>
      <c r="G406" s="88" t="s">
        <v>2619</v>
      </c>
      <c r="H406" s="91"/>
      <c r="I406" s="89">
        <v>45443</v>
      </c>
      <c r="J406" s="90">
        <v>8.7375999999999995E-2</v>
      </c>
      <c r="K406" s="91">
        <v>0</v>
      </c>
      <c r="L406" s="88" t="s">
        <v>2620</v>
      </c>
      <c r="M406" s="88" t="s">
        <v>2621</v>
      </c>
      <c r="N406" s="91"/>
      <c r="O406" s="98">
        <v>5.5728975400000001E-4</v>
      </c>
      <c r="P406" s="99">
        <f>Table1[[#This Row],[Equation_1_GHG_Intensity]]*Table1[[#This Row],[Number of employees
Last avail. yr]]</f>
        <v>0</v>
      </c>
      <c r="Q406" s="100">
        <v>6.3602830000000004E-3</v>
      </c>
      <c r="R406" s="101">
        <f>Table1[[#This Row],[Equation_2_GHG_intensity]]*Table1[[#This Row],[Operating revenue (Turnover)
m GBP Last avail. yr]]</f>
        <v>5.5573608740800003E-4</v>
      </c>
      <c r="S406" s="106">
        <v>0.01</v>
      </c>
      <c r="T406" s="103">
        <v>8.7376000000000001E-4</v>
      </c>
      <c r="U406" s="78">
        <f t="shared" si="6"/>
        <v>4.7602219710686402E-4</v>
      </c>
      <c r="V406" s="78">
        <f>Table1[[#This Row],[R4NZ estimate
(thousand tonnes CO2e)]]*1000</f>
        <v>0.476022197106864</v>
      </c>
    </row>
    <row r="407" spans="1:22" ht="36" customHeight="1">
      <c r="A407" s="86" t="s">
        <v>2622</v>
      </c>
      <c r="B407" s="86" t="s">
        <v>2623</v>
      </c>
      <c r="C407" s="86" t="s">
        <v>2624</v>
      </c>
      <c r="D407" s="86" t="s">
        <v>2625</v>
      </c>
      <c r="E407" s="86" t="s">
        <v>2625</v>
      </c>
      <c r="F407" s="86" t="s">
        <v>18</v>
      </c>
      <c r="G407" s="91"/>
      <c r="H407" s="91"/>
      <c r="I407" s="89">
        <v>45504</v>
      </c>
      <c r="J407" s="90">
        <v>8.7359000000000006E-2</v>
      </c>
      <c r="K407" s="90">
        <v>2</v>
      </c>
      <c r="L407" s="88" t="s">
        <v>2626</v>
      </c>
      <c r="M407" s="88" t="s">
        <v>2627</v>
      </c>
      <c r="N407" s="91"/>
      <c r="O407" s="98">
        <v>5.3414726840000006E-3</v>
      </c>
      <c r="P407" s="99">
        <f>Table1[[#This Row],[Equation_1_GHG_Intensity]]*Table1[[#This Row],[Number of employees
Last avail. yr]]</f>
        <v>1.0682945368000001E-2</v>
      </c>
      <c r="Q407" s="100">
        <v>7.8125890000000003E-2</v>
      </c>
      <c r="R407" s="101">
        <f>Table1[[#This Row],[Equation_2_GHG_intensity]]*Table1[[#This Row],[Operating revenue (Turnover)
m GBP Last avail. yr]]</f>
        <v>6.824999624510001E-3</v>
      </c>
      <c r="S407" s="104">
        <v>7.0000000000000007E-2</v>
      </c>
      <c r="T407" s="103">
        <v>6.1151300000000007E-3</v>
      </c>
      <c r="U407" s="78">
        <f t="shared" si="6"/>
        <v>7.8664839725058316E-3</v>
      </c>
      <c r="V407" s="78">
        <f>Table1[[#This Row],[R4NZ estimate
(thousand tonnes CO2e)]]*1000</f>
        <v>7.866483972505832</v>
      </c>
    </row>
    <row r="408" spans="1:22" ht="36" customHeight="1">
      <c r="A408" s="86" t="s">
        <v>2628</v>
      </c>
      <c r="B408" s="86" t="s">
        <v>2629</v>
      </c>
      <c r="C408" s="86" t="s">
        <v>2630</v>
      </c>
      <c r="D408" s="86" t="s">
        <v>748</v>
      </c>
      <c r="E408" s="86" t="s">
        <v>748</v>
      </c>
      <c r="F408" s="86" t="s">
        <v>18</v>
      </c>
      <c r="G408" s="88" t="s">
        <v>2631</v>
      </c>
      <c r="H408" s="91"/>
      <c r="I408" s="89">
        <v>45657</v>
      </c>
      <c r="J408" s="90">
        <v>8.7258000000000002E-2</v>
      </c>
      <c r="K408" s="90">
        <v>2</v>
      </c>
      <c r="L408" s="88" t="s">
        <v>2632</v>
      </c>
      <c r="M408" s="88" t="s">
        <v>2633</v>
      </c>
      <c r="N408" s="91"/>
      <c r="O408" s="98">
        <v>5.3414726840000006E-3</v>
      </c>
      <c r="P408" s="99">
        <f>Table1[[#This Row],[Equation_1_GHG_Intensity]]*Table1[[#This Row],[Number of employees
Last avail. yr]]</f>
        <v>1.0682945368000001E-2</v>
      </c>
      <c r="Q408" s="100">
        <v>7.8125890000000003E-2</v>
      </c>
      <c r="R408" s="101">
        <f>Table1[[#This Row],[Equation_2_GHG_intensity]]*Table1[[#This Row],[Operating revenue (Turnover)
m GBP Last avail. yr]]</f>
        <v>6.8171089096200005E-3</v>
      </c>
      <c r="S408" s="104">
        <v>7.0000000000000007E-2</v>
      </c>
      <c r="T408" s="103">
        <v>6.1080600000000011E-3</v>
      </c>
      <c r="U408" s="78">
        <f t="shared" si="6"/>
        <v>7.8615020544474615E-3</v>
      </c>
      <c r="V408" s="78">
        <f>Table1[[#This Row],[R4NZ estimate
(thousand tonnes CO2e)]]*1000</f>
        <v>7.8615020544474614</v>
      </c>
    </row>
    <row r="409" spans="1:22" ht="40.700000000000003" customHeight="1">
      <c r="A409" s="86" t="s">
        <v>2634</v>
      </c>
      <c r="B409" s="86" t="s">
        <v>2635</v>
      </c>
      <c r="C409" s="86" t="s">
        <v>2636</v>
      </c>
      <c r="D409" s="86" t="s">
        <v>2637</v>
      </c>
      <c r="E409" s="86" t="s">
        <v>2637</v>
      </c>
      <c r="F409" s="86" t="s">
        <v>30</v>
      </c>
      <c r="G409" s="88" t="s">
        <v>2638</v>
      </c>
      <c r="H409" s="91"/>
      <c r="I409" s="89">
        <v>45260</v>
      </c>
      <c r="J409" s="90">
        <v>8.6970000000000006E-2</v>
      </c>
      <c r="K409" s="90">
        <v>1</v>
      </c>
      <c r="L409" s="88" t="s">
        <v>2639</v>
      </c>
      <c r="M409" s="88" t="s">
        <v>2640</v>
      </c>
      <c r="N409" s="88" t="s">
        <v>2640</v>
      </c>
      <c r="O409" s="98">
        <v>5.5728975400000001E-4</v>
      </c>
      <c r="P409" s="99">
        <f>Table1[[#This Row],[Equation_1_GHG_Intensity]]*Table1[[#This Row],[Number of employees
Last avail. yr]]</f>
        <v>5.5728975400000001E-4</v>
      </c>
      <c r="Q409" s="100">
        <v>6.3602830000000004E-3</v>
      </c>
      <c r="R409" s="101">
        <f>Table1[[#This Row],[Equation_2_GHG_intensity]]*Table1[[#This Row],[Operating revenue (Turnover)
m GBP Last avail. yr]]</f>
        <v>5.5315381251000006E-4</v>
      </c>
      <c r="S409" s="104">
        <v>0</v>
      </c>
      <c r="T409" s="103">
        <v>0</v>
      </c>
      <c r="U409" s="78">
        <f t="shared" si="6"/>
        <v>3.6977770764783004E-4</v>
      </c>
      <c r="V409" s="78">
        <f>Table1[[#This Row],[R4NZ estimate
(thousand tonnes CO2e)]]*1000</f>
        <v>0.36977770764783002</v>
      </c>
    </row>
    <row r="410" spans="1:22" ht="36" customHeight="1">
      <c r="A410" s="86" t="s">
        <v>2641</v>
      </c>
      <c r="B410" s="86" t="s">
        <v>2642</v>
      </c>
      <c r="C410" s="86" t="s">
        <v>2643</v>
      </c>
      <c r="D410" s="86" t="s">
        <v>1072</v>
      </c>
      <c r="E410" s="86" t="s">
        <v>1072</v>
      </c>
      <c r="F410" s="86" t="s">
        <v>30</v>
      </c>
      <c r="G410" s="88" t="s">
        <v>2644</v>
      </c>
      <c r="H410" s="91"/>
      <c r="I410" s="89">
        <v>45611</v>
      </c>
      <c r="J410" s="90">
        <v>8.6730000000000002E-2</v>
      </c>
      <c r="K410" s="90">
        <v>1</v>
      </c>
      <c r="L410" s="88" t="s">
        <v>2645</v>
      </c>
      <c r="M410" s="88" t="s">
        <v>2646</v>
      </c>
      <c r="N410" s="91"/>
      <c r="O410" s="98">
        <v>5.5728975400000001E-4</v>
      </c>
      <c r="P410" s="99">
        <f>Table1[[#This Row],[Equation_1_GHG_Intensity]]*Table1[[#This Row],[Number of employees
Last avail. yr]]</f>
        <v>5.5728975400000001E-4</v>
      </c>
      <c r="Q410" s="100">
        <v>6.3602830000000004E-3</v>
      </c>
      <c r="R410" s="101">
        <f>Table1[[#This Row],[Equation_2_GHG_intensity]]*Table1[[#This Row],[Operating revenue (Turnover)
m GBP Last avail. yr]]</f>
        <v>5.5162734459000004E-4</v>
      </c>
      <c r="S410" s="104">
        <v>0.01</v>
      </c>
      <c r="T410" s="103">
        <v>8.6729999999999999E-4</v>
      </c>
      <c r="U410" s="78">
        <f t="shared" si="6"/>
        <v>6.5808029383047006E-4</v>
      </c>
      <c r="V410" s="78">
        <f>Table1[[#This Row],[R4NZ estimate
(thousand tonnes CO2e)]]*1000</f>
        <v>0.65808029383047006</v>
      </c>
    </row>
    <row r="411" spans="1:22" ht="36" customHeight="1">
      <c r="A411" s="86" t="s">
        <v>2647</v>
      </c>
      <c r="B411" s="86" t="s">
        <v>2648</v>
      </c>
      <c r="C411" s="86" t="s">
        <v>2649</v>
      </c>
      <c r="D411" s="86" t="s">
        <v>792</v>
      </c>
      <c r="E411" s="86" t="s">
        <v>792</v>
      </c>
      <c r="F411" s="86" t="s">
        <v>18</v>
      </c>
      <c r="G411" s="91"/>
      <c r="H411" s="91"/>
      <c r="I411" s="89">
        <v>45443</v>
      </c>
      <c r="J411" s="90">
        <v>8.6058999999999997E-2</v>
      </c>
      <c r="K411" s="90">
        <v>3</v>
      </c>
      <c r="L411" s="88" t="s">
        <v>2650</v>
      </c>
      <c r="M411" s="88" t="s">
        <v>2651</v>
      </c>
      <c r="N411" s="88" t="s">
        <v>2651</v>
      </c>
      <c r="O411" s="98">
        <v>5.3414726840000006E-3</v>
      </c>
      <c r="P411" s="99">
        <f>Table1[[#This Row],[Equation_1_GHG_Intensity]]*Table1[[#This Row],[Number of employees
Last avail. yr]]</f>
        <v>1.6024418052E-2</v>
      </c>
      <c r="Q411" s="100">
        <v>7.8125890000000003E-2</v>
      </c>
      <c r="R411" s="101">
        <f>Table1[[#This Row],[Equation_2_GHG_intensity]]*Table1[[#This Row],[Operating revenue (Turnover)
m GBP Last avail. yr]]</f>
        <v>6.7234359675099999E-3</v>
      </c>
      <c r="S411" s="104">
        <v>0.04</v>
      </c>
      <c r="T411" s="103">
        <v>3.4423599999999998E-3</v>
      </c>
      <c r="U411" s="78">
        <f t="shared" si="6"/>
        <v>8.7213412684968312E-3</v>
      </c>
      <c r="V411" s="78">
        <f>Table1[[#This Row],[R4NZ estimate
(thousand tonnes CO2e)]]*1000</f>
        <v>8.7213412684968308</v>
      </c>
    </row>
    <row r="412" spans="1:22" ht="40.700000000000003" customHeight="1">
      <c r="A412" s="86" t="s">
        <v>2652</v>
      </c>
      <c r="B412" s="86" t="s">
        <v>2653</v>
      </c>
      <c r="C412" s="86" t="s">
        <v>2654</v>
      </c>
      <c r="D412" s="86" t="s">
        <v>183</v>
      </c>
      <c r="E412" s="86" t="s">
        <v>183</v>
      </c>
      <c r="F412" s="86" t="s">
        <v>18</v>
      </c>
      <c r="G412" s="91"/>
      <c r="H412" s="91"/>
      <c r="I412" s="89">
        <v>45443</v>
      </c>
      <c r="J412" s="90">
        <v>8.5814000000000001E-2</v>
      </c>
      <c r="K412" s="90">
        <v>1</v>
      </c>
      <c r="L412" s="88" t="s">
        <v>2655</v>
      </c>
      <c r="M412" s="88" t="s">
        <v>2656</v>
      </c>
      <c r="N412" s="91"/>
      <c r="O412" s="98">
        <v>5.3414726840000006E-3</v>
      </c>
      <c r="P412" s="99">
        <f>Table1[[#This Row],[Equation_1_GHG_Intensity]]*Table1[[#This Row],[Number of employees
Last avail. yr]]</f>
        <v>5.3414726840000006E-3</v>
      </c>
      <c r="Q412" s="100">
        <v>7.8125890000000003E-2</v>
      </c>
      <c r="R412" s="101">
        <f>Table1[[#This Row],[Equation_2_GHG_intensity]]*Table1[[#This Row],[Operating revenue (Turnover)
m GBP Last avail. yr]]</f>
        <v>6.7042951244600003E-3</v>
      </c>
      <c r="S412" s="104">
        <v>7.0000000000000007E-2</v>
      </c>
      <c r="T412" s="103">
        <v>6.0069800000000003E-3</v>
      </c>
      <c r="U412" s="78">
        <f t="shared" si="6"/>
        <v>6.0115650202171803E-3</v>
      </c>
      <c r="V412" s="78">
        <f>Table1[[#This Row],[R4NZ estimate
(thousand tonnes CO2e)]]*1000</f>
        <v>6.01156502021718</v>
      </c>
    </row>
    <row r="413" spans="1:22" ht="36" customHeight="1">
      <c r="A413" s="86" t="s">
        <v>2657</v>
      </c>
      <c r="B413" s="86" t="s">
        <v>2658</v>
      </c>
      <c r="C413" s="86" t="s">
        <v>2659</v>
      </c>
      <c r="D413" s="86" t="s">
        <v>2389</v>
      </c>
      <c r="E413" s="86" t="s">
        <v>2389</v>
      </c>
      <c r="F413" s="86" t="s">
        <v>18</v>
      </c>
      <c r="G413" s="91"/>
      <c r="H413" s="91"/>
      <c r="I413" s="89">
        <v>45291</v>
      </c>
      <c r="J413" s="90">
        <v>8.4648000000000001E-2</v>
      </c>
      <c r="K413" s="90">
        <v>1</v>
      </c>
      <c r="L413" s="88" t="s">
        <v>2354</v>
      </c>
      <c r="M413" s="88" t="s">
        <v>2355</v>
      </c>
      <c r="N413" s="91"/>
      <c r="O413" s="98">
        <v>5.3414726840000006E-3</v>
      </c>
      <c r="P413" s="99">
        <f>Table1[[#This Row],[Equation_1_GHG_Intensity]]*Table1[[#This Row],[Number of employees
Last avail. yr]]</f>
        <v>5.3414726840000006E-3</v>
      </c>
      <c r="Q413" s="100">
        <v>7.8125890000000003E-2</v>
      </c>
      <c r="R413" s="101">
        <f>Table1[[#This Row],[Equation_2_GHG_intensity]]*Table1[[#This Row],[Operating revenue (Turnover)
m GBP Last avail. yr]]</f>
        <v>6.6132003367200005E-3</v>
      </c>
      <c r="S413" s="104">
        <v>0.2</v>
      </c>
      <c r="T413" s="103">
        <v>1.69296E-2</v>
      </c>
      <c r="U413" s="78">
        <f t="shared" si="6"/>
        <v>9.61846291589976E-3</v>
      </c>
      <c r="V413" s="78">
        <f>Table1[[#This Row],[R4NZ estimate
(thousand tonnes CO2e)]]*1000</f>
        <v>9.6184629158997605</v>
      </c>
    </row>
    <row r="414" spans="1:22" ht="40.700000000000003" customHeight="1">
      <c r="A414" s="86" t="s">
        <v>2660</v>
      </c>
      <c r="B414" s="86" t="s">
        <v>2661</v>
      </c>
      <c r="C414" s="86" t="s">
        <v>2662</v>
      </c>
      <c r="D414" s="86" t="s">
        <v>2513</v>
      </c>
      <c r="E414" s="86" t="s">
        <v>2513</v>
      </c>
      <c r="F414" s="86" t="s">
        <v>30</v>
      </c>
      <c r="G414" s="91"/>
      <c r="H414" s="91"/>
      <c r="I414" s="89">
        <v>45107</v>
      </c>
      <c r="J414" s="90">
        <v>8.4595000000000004E-2</v>
      </c>
      <c r="K414" s="90">
        <v>3</v>
      </c>
      <c r="L414" s="88" t="s">
        <v>2663</v>
      </c>
      <c r="M414" s="88" t="s">
        <v>2664</v>
      </c>
      <c r="N414" s="88" t="s">
        <v>2664</v>
      </c>
      <c r="O414" s="98">
        <v>5.5728975400000001E-4</v>
      </c>
      <c r="P414" s="99">
        <f>Table1[[#This Row],[Equation_1_GHG_Intensity]]*Table1[[#This Row],[Number of employees
Last avail. yr]]</f>
        <v>1.6718692620000001E-3</v>
      </c>
      <c r="Q414" s="100">
        <v>6.3602830000000004E-3</v>
      </c>
      <c r="R414" s="101">
        <f>Table1[[#This Row],[Equation_2_GHG_intensity]]*Table1[[#This Row],[Operating revenue (Turnover)
m GBP Last avail. yr]]</f>
        <v>5.3804814038500002E-4</v>
      </c>
      <c r="S414" s="104">
        <v>0.01</v>
      </c>
      <c r="T414" s="103">
        <v>8.4595000000000004E-4</v>
      </c>
      <c r="U414" s="78">
        <f t="shared" si="6"/>
        <v>1.017603844994205E-3</v>
      </c>
      <c r="V414" s="78">
        <f>Table1[[#This Row],[R4NZ estimate
(thousand tonnes CO2e)]]*1000</f>
        <v>1.0176038449942051</v>
      </c>
    </row>
    <row r="415" spans="1:22" ht="36" customHeight="1">
      <c r="A415" s="86" t="s">
        <v>2665</v>
      </c>
      <c r="B415" s="86" t="s">
        <v>2666</v>
      </c>
      <c r="C415" s="86" t="s">
        <v>2667</v>
      </c>
      <c r="D415" s="86" t="s">
        <v>1906</v>
      </c>
      <c r="E415" s="86" t="s">
        <v>1906</v>
      </c>
      <c r="F415" s="86" t="s">
        <v>18</v>
      </c>
      <c r="G415" s="91"/>
      <c r="H415" s="91"/>
      <c r="I415" s="89">
        <v>45412</v>
      </c>
      <c r="J415" s="90">
        <v>8.4445000000000006E-2</v>
      </c>
      <c r="K415" s="91">
        <v>0</v>
      </c>
      <c r="L415" s="88" t="s">
        <v>2668</v>
      </c>
      <c r="M415" s="88" t="s">
        <v>2669</v>
      </c>
      <c r="N415" s="88" t="s">
        <v>2669</v>
      </c>
      <c r="O415" s="98">
        <v>5.3414726840000006E-3</v>
      </c>
      <c r="P415" s="99">
        <f>Table1[[#This Row],[Equation_1_GHG_Intensity]]*Table1[[#This Row],[Number of employees
Last avail. yr]]</f>
        <v>0</v>
      </c>
      <c r="Q415" s="100">
        <v>7.8125890000000003E-2</v>
      </c>
      <c r="R415" s="101">
        <f>Table1[[#This Row],[Equation_2_GHG_intensity]]*Table1[[#This Row],[Operating revenue (Turnover)
m GBP Last avail. yr]]</f>
        <v>6.5973407810500009E-3</v>
      </c>
      <c r="S415" s="106">
        <v>7.0000000000000007E-2</v>
      </c>
      <c r="T415" s="103">
        <v>5.9111500000000013E-3</v>
      </c>
      <c r="U415" s="78">
        <f t="shared" si="6"/>
        <v>4.1653274300896513E-3</v>
      </c>
      <c r="V415" s="78">
        <f>Table1[[#This Row],[R4NZ estimate
(thousand tonnes CO2e)]]*1000</f>
        <v>4.1653274300896515</v>
      </c>
    </row>
    <row r="416" spans="1:22" ht="40.700000000000003" customHeight="1">
      <c r="A416" s="86" t="s">
        <v>2670</v>
      </c>
      <c r="B416" s="86" t="s">
        <v>2671</v>
      </c>
      <c r="C416" s="86" t="s">
        <v>2672</v>
      </c>
      <c r="D416" s="86" t="s">
        <v>268</v>
      </c>
      <c r="E416" s="86" t="s">
        <v>268</v>
      </c>
      <c r="F416" s="86" t="s">
        <v>27</v>
      </c>
      <c r="G416" s="88" t="s">
        <v>1732</v>
      </c>
      <c r="H416" s="91"/>
      <c r="I416" s="89">
        <v>45291</v>
      </c>
      <c r="J416" s="90">
        <v>8.4437999999999999E-2</v>
      </c>
      <c r="K416" s="91">
        <v>0</v>
      </c>
      <c r="L416" s="88" t="s">
        <v>1431</v>
      </c>
      <c r="M416" s="88" t="s">
        <v>1432</v>
      </c>
      <c r="N416" s="88" t="s">
        <v>1432</v>
      </c>
      <c r="O416" s="98">
        <v>1.6788990829999999E-3</v>
      </c>
      <c r="P416" s="99">
        <f>Table1[[#This Row],[Equation_1_GHG_Intensity]]*Table1[[#This Row],[Number of employees
Last avail. yr]]</f>
        <v>0</v>
      </c>
      <c r="Q416" s="100">
        <v>1.7553619999999999E-2</v>
      </c>
      <c r="R416" s="101">
        <f>Table1[[#This Row],[Equation_2_GHG_intensity]]*Table1[[#This Row],[Operating revenue (Turnover)
m GBP Last avail. yr]]</f>
        <v>1.4821925655599999E-3</v>
      </c>
      <c r="S416" s="106">
        <v>0.01</v>
      </c>
      <c r="T416" s="103">
        <v>8.4438000000000004E-4</v>
      </c>
      <c r="U416" s="78">
        <f t="shared" si="6"/>
        <v>7.7474866433148003E-4</v>
      </c>
      <c r="V416" s="78">
        <f>Table1[[#This Row],[R4NZ estimate
(thousand tonnes CO2e)]]*1000</f>
        <v>0.77474866433148004</v>
      </c>
    </row>
    <row r="417" spans="1:22" ht="40.700000000000003" customHeight="1">
      <c r="A417" s="86" t="s">
        <v>2673</v>
      </c>
      <c r="B417" s="86" t="s">
        <v>2674</v>
      </c>
      <c r="C417" s="86" t="s">
        <v>2675</v>
      </c>
      <c r="D417" s="86" t="s">
        <v>2524</v>
      </c>
      <c r="E417" s="86" t="s">
        <v>2524</v>
      </c>
      <c r="F417" s="86" t="s">
        <v>30</v>
      </c>
      <c r="G417" s="91"/>
      <c r="H417" s="91"/>
      <c r="I417" s="89">
        <v>45382</v>
      </c>
      <c r="J417" s="90">
        <v>8.4298999999999999E-2</v>
      </c>
      <c r="K417" s="90">
        <v>1</v>
      </c>
      <c r="L417" s="88" t="s">
        <v>2676</v>
      </c>
      <c r="M417" s="88" t="s">
        <v>2677</v>
      </c>
      <c r="N417" s="88" t="s">
        <v>2677</v>
      </c>
      <c r="O417" s="98">
        <v>5.5728975400000001E-4</v>
      </c>
      <c r="P417" s="99">
        <f>Table1[[#This Row],[Equation_1_GHG_Intensity]]*Table1[[#This Row],[Number of employees
Last avail. yr]]</f>
        <v>5.5728975400000001E-4</v>
      </c>
      <c r="Q417" s="100">
        <v>6.3602830000000004E-3</v>
      </c>
      <c r="R417" s="101">
        <f>Table1[[#This Row],[Equation_2_GHG_intensity]]*Table1[[#This Row],[Operating revenue (Turnover)
m GBP Last avail. yr]]</f>
        <v>5.3616549661700003E-4</v>
      </c>
      <c r="S417" s="104">
        <v>0.01</v>
      </c>
      <c r="T417" s="103">
        <v>8.4299000000000006E-4</v>
      </c>
      <c r="U417" s="78">
        <f t="shared" si="6"/>
        <v>6.4483626845546107E-4</v>
      </c>
      <c r="V417" s="78">
        <f>Table1[[#This Row],[R4NZ estimate
(thousand tonnes CO2e)]]*1000</f>
        <v>0.64483626845546105</v>
      </c>
    </row>
    <row r="418" spans="1:22" ht="40.700000000000003" customHeight="1">
      <c r="A418" s="86" t="s">
        <v>2678</v>
      </c>
      <c r="B418" s="86" t="s">
        <v>2679</v>
      </c>
      <c r="C418" s="86" t="s">
        <v>2680</v>
      </c>
      <c r="D418" s="86" t="s">
        <v>2681</v>
      </c>
      <c r="E418" s="86" t="s">
        <v>2681</v>
      </c>
      <c r="F418" s="86" t="s">
        <v>24</v>
      </c>
      <c r="G418" s="91"/>
      <c r="H418" s="91"/>
      <c r="I418" s="89">
        <v>45291</v>
      </c>
      <c r="J418" s="90">
        <v>8.4079000000000001E-2</v>
      </c>
      <c r="K418" s="90">
        <v>1</v>
      </c>
      <c r="L418" s="88" t="s">
        <v>2682</v>
      </c>
      <c r="M418" s="88" t="s">
        <v>2683</v>
      </c>
      <c r="N418" s="91"/>
      <c r="O418" s="98">
        <v>5.3220241119999998E-2</v>
      </c>
      <c r="P418" s="99">
        <f>Table1[[#This Row],[Equation_1_GHG_Intensity]]*Table1[[#This Row],[Number of employees
Last avail. yr]]</f>
        <v>5.3220241119999998E-2</v>
      </c>
      <c r="Q418" s="100">
        <v>0.778336519</v>
      </c>
      <c r="R418" s="101">
        <f>Table1[[#This Row],[Equation_2_GHG_intensity]]*Table1[[#This Row],[Operating revenue (Turnover)
m GBP Last avail. yr]]</f>
        <v>6.5441756181000996E-2</v>
      </c>
      <c r="S418" s="104">
        <v>0.14000000000000001</v>
      </c>
      <c r="T418" s="103">
        <v>1.1771060000000002E-2</v>
      </c>
      <c r="U418" s="78">
        <f t="shared" si="6"/>
        <v>4.3434208081233334E-2</v>
      </c>
      <c r="V418" s="78">
        <f>Table1[[#This Row],[R4NZ estimate
(thousand tonnes CO2e)]]*1000</f>
        <v>43.434208081233336</v>
      </c>
    </row>
    <row r="419" spans="1:22" ht="36" customHeight="1">
      <c r="A419" s="86" t="s">
        <v>2684</v>
      </c>
      <c r="B419" s="86" t="s">
        <v>2685</v>
      </c>
      <c r="C419" s="86" t="s">
        <v>2686</v>
      </c>
      <c r="D419" s="86" t="s">
        <v>2389</v>
      </c>
      <c r="E419" s="86" t="s">
        <v>2389</v>
      </c>
      <c r="F419" s="86" t="s">
        <v>18</v>
      </c>
      <c r="G419" s="91"/>
      <c r="H419" s="91"/>
      <c r="I419" s="89">
        <v>45443</v>
      </c>
      <c r="J419" s="90">
        <v>8.3931000000000006E-2</v>
      </c>
      <c r="K419" s="90">
        <v>1</v>
      </c>
      <c r="L419" s="88" t="s">
        <v>2687</v>
      </c>
      <c r="M419" s="88" t="s">
        <v>2688</v>
      </c>
      <c r="N419" s="88" t="s">
        <v>2688</v>
      </c>
      <c r="O419" s="98">
        <v>5.3414726840000006E-3</v>
      </c>
      <c r="P419" s="99">
        <f>Table1[[#This Row],[Equation_1_GHG_Intensity]]*Table1[[#This Row],[Number of employees
Last avail. yr]]</f>
        <v>5.3414726840000006E-3</v>
      </c>
      <c r="Q419" s="100">
        <v>7.8125890000000003E-2</v>
      </c>
      <c r="R419" s="101">
        <f>Table1[[#This Row],[Equation_2_GHG_intensity]]*Table1[[#This Row],[Operating revenue (Turnover)
m GBP Last avail. yr]]</f>
        <v>6.557184073590001E-3</v>
      </c>
      <c r="S419" s="104">
        <v>0.2</v>
      </c>
      <c r="T419" s="103">
        <v>1.6786200000000001E-2</v>
      </c>
      <c r="U419" s="78">
        <f t="shared" si="6"/>
        <v>9.5520573002774722E-3</v>
      </c>
      <c r="V419" s="78">
        <f>Table1[[#This Row],[R4NZ estimate
(thousand tonnes CO2e)]]*1000</f>
        <v>9.5520573002774718</v>
      </c>
    </row>
    <row r="420" spans="1:22" ht="40.700000000000003" customHeight="1">
      <c r="A420" s="86" t="s">
        <v>2689</v>
      </c>
      <c r="B420" s="86" t="s">
        <v>2690</v>
      </c>
      <c r="C420" s="86" t="s">
        <v>2691</v>
      </c>
      <c r="D420" s="86" t="s">
        <v>2692</v>
      </c>
      <c r="E420" s="86" t="s">
        <v>2692</v>
      </c>
      <c r="F420" s="86" t="s">
        <v>15</v>
      </c>
      <c r="G420" s="88" t="s">
        <v>2693</v>
      </c>
      <c r="H420" s="91"/>
      <c r="I420" s="89">
        <v>45260</v>
      </c>
      <c r="J420" s="90">
        <v>8.3769999999999997E-2</v>
      </c>
      <c r="K420" s="90">
        <v>3</v>
      </c>
      <c r="L420" s="88" t="s">
        <v>2694</v>
      </c>
      <c r="M420" s="88" t="s">
        <v>2695</v>
      </c>
      <c r="N420" s="88" t="s">
        <v>2695</v>
      </c>
      <c r="O420" s="98">
        <v>2.8833581800000001E-2</v>
      </c>
      <c r="P420" s="99">
        <f>Table1[[#This Row],[Equation_1_GHG_Intensity]]*Table1[[#This Row],[Number of employees
Last avail. yr]]</f>
        <v>8.6500745399999995E-2</v>
      </c>
      <c r="Q420" s="100">
        <v>0.36693909499999999</v>
      </c>
      <c r="R420" s="101">
        <f>Table1[[#This Row],[Equation_2_GHG_intensity]]*Table1[[#This Row],[Operating revenue (Turnover)
m GBP Last avail. yr]]</f>
        <v>3.0738487988149998E-2</v>
      </c>
      <c r="S420" s="104">
        <v>0.17</v>
      </c>
      <c r="T420" s="103">
        <v>1.4240900000000001E-2</v>
      </c>
      <c r="U420" s="78">
        <f t="shared" si="6"/>
        <v>4.3782884418253953E-2</v>
      </c>
      <c r="V420" s="78">
        <f>Table1[[#This Row],[R4NZ estimate
(thousand tonnes CO2e)]]*1000</f>
        <v>43.782884418253957</v>
      </c>
    </row>
    <row r="421" spans="1:22" ht="40.700000000000003" customHeight="1">
      <c r="A421" s="86" t="s">
        <v>2696</v>
      </c>
      <c r="B421" s="86" t="s">
        <v>2697</v>
      </c>
      <c r="C421" s="86" t="s">
        <v>2698</v>
      </c>
      <c r="D421" s="86" t="s">
        <v>767</v>
      </c>
      <c r="E421" s="86" t="s">
        <v>767</v>
      </c>
      <c r="F421" s="86" t="s">
        <v>18</v>
      </c>
      <c r="G421" s="91"/>
      <c r="H421" s="91"/>
      <c r="I421" s="89">
        <v>45351</v>
      </c>
      <c r="J421" s="90">
        <v>8.3761000000000002E-2</v>
      </c>
      <c r="K421" s="90">
        <v>2</v>
      </c>
      <c r="L421" s="88" t="s">
        <v>2699</v>
      </c>
      <c r="M421" s="88" t="s">
        <v>2700</v>
      </c>
      <c r="N421" s="88" t="s">
        <v>2700</v>
      </c>
      <c r="O421" s="98">
        <v>5.3414726840000006E-3</v>
      </c>
      <c r="P421" s="99">
        <f>Table1[[#This Row],[Equation_1_GHG_Intensity]]*Table1[[#This Row],[Number of employees
Last avail. yr]]</f>
        <v>1.0682945368000001E-2</v>
      </c>
      <c r="Q421" s="100">
        <v>7.8125890000000003E-2</v>
      </c>
      <c r="R421" s="101">
        <f>Table1[[#This Row],[Equation_2_GHG_intensity]]*Table1[[#This Row],[Operating revenue (Turnover)
m GBP Last avail. yr]]</f>
        <v>6.5439026722900005E-3</v>
      </c>
      <c r="S421" s="104">
        <v>0.04</v>
      </c>
      <c r="T421" s="103">
        <v>3.3504400000000001E-3</v>
      </c>
      <c r="U421" s="78">
        <f t="shared" si="6"/>
        <v>6.8522369174165709E-3</v>
      </c>
      <c r="V421" s="78">
        <f>Table1[[#This Row],[R4NZ estimate
(thousand tonnes CO2e)]]*1000</f>
        <v>6.8522369174165707</v>
      </c>
    </row>
    <row r="422" spans="1:22" ht="36" customHeight="1">
      <c r="A422" s="86" t="s">
        <v>2701</v>
      </c>
      <c r="B422" s="86" t="s">
        <v>2702</v>
      </c>
      <c r="C422" s="86" t="s">
        <v>2703</v>
      </c>
      <c r="D422" s="86" t="s">
        <v>2704</v>
      </c>
      <c r="E422" s="86" t="s">
        <v>2704</v>
      </c>
      <c r="F422" s="86" t="s">
        <v>33</v>
      </c>
      <c r="G422" s="91"/>
      <c r="H422" s="91"/>
      <c r="I422" s="89">
        <v>45382</v>
      </c>
      <c r="J422" s="90">
        <v>8.2979999999999998E-2</v>
      </c>
      <c r="K422" s="90">
        <v>6</v>
      </c>
      <c r="L422" s="88" t="s">
        <v>2705</v>
      </c>
      <c r="M422" s="88" t="s">
        <v>2706</v>
      </c>
      <c r="N422" s="91"/>
      <c r="O422" s="98">
        <v>1.0369230770000001E-3</v>
      </c>
      <c r="P422" s="99">
        <f>Table1[[#This Row],[Equation_1_GHG_Intensity]]*Table1[[#This Row],[Number of employees
Last avail. yr]]</f>
        <v>6.2215384620000003E-3</v>
      </c>
      <c r="Q422" s="100">
        <v>1.9284453E-2</v>
      </c>
      <c r="R422" s="101">
        <f>Table1[[#This Row],[Equation_2_GHG_intensity]]*Table1[[#This Row],[Operating revenue (Turnover)
m GBP Last avail. yr]]</f>
        <v>1.6002239099399999E-3</v>
      </c>
      <c r="S422" s="104">
        <v>0.06</v>
      </c>
      <c r="T422" s="103">
        <v>4.9787999999999994E-3</v>
      </c>
      <c r="U422" s="78">
        <f t="shared" si="6"/>
        <v>4.2625872698560203E-3</v>
      </c>
      <c r="V422" s="78">
        <f>Table1[[#This Row],[R4NZ estimate
(thousand tonnes CO2e)]]*1000</f>
        <v>4.2625872698560201</v>
      </c>
    </row>
    <row r="423" spans="1:22" ht="36" customHeight="1">
      <c r="A423" s="86" t="s">
        <v>2707</v>
      </c>
      <c r="B423" s="86" t="s">
        <v>2708</v>
      </c>
      <c r="C423" s="86" t="s">
        <v>2709</v>
      </c>
      <c r="D423" s="86" t="s">
        <v>792</v>
      </c>
      <c r="E423" s="86" t="s">
        <v>792</v>
      </c>
      <c r="F423" s="86" t="s">
        <v>18</v>
      </c>
      <c r="G423" s="91"/>
      <c r="H423" s="91"/>
      <c r="I423" s="89">
        <v>45169</v>
      </c>
      <c r="J423" s="90">
        <v>8.2906999999999995E-2</v>
      </c>
      <c r="K423" s="90">
        <v>2</v>
      </c>
      <c r="L423" s="88" t="s">
        <v>2710</v>
      </c>
      <c r="M423" s="88" t="s">
        <v>2711</v>
      </c>
      <c r="N423" s="91"/>
      <c r="O423" s="98">
        <v>5.3414726840000006E-3</v>
      </c>
      <c r="P423" s="99">
        <f>Table1[[#This Row],[Equation_1_GHG_Intensity]]*Table1[[#This Row],[Number of employees
Last avail. yr]]</f>
        <v>1.0682945368000001E-2</v>
      </c>
      <c r="Q423" s="100">
        <v>7.8125890000000003E-2</v>
      </c>
      <c r="R423" s="101">
        <f>Table1[[#This Row],[Equation_2_GHG_intensity]]*Table1[[#This Row],[Operating revenue (Turnover)
m GBP Last avail. yr]]</f>
        <v>6.4771831622299995E-3</v>
      </c>
      <c r="S423" s="104">
        <v>0.04</v>
      </c>
      <c r="T423" s="103">
        <v>3.31628E-3</v>
      </c>
      <c r="U423" s="78">
        <f t="shared" si="6"/>
        <v>6.8186440405665913E-3</v>
      </c>
      <c r="V423" s="78">
        <f>Table1[[#This Row],[R4NZ estimate
(thousand tonnes CO2e)]]*1000</f>
        <v>6.8186440405665909</v>
      </c>
    </row>
    <row r="424" spans="1:22" ht="40.700000000000003" customHeight="1">
      <c r="A424" s="86" t="s">
        <v>2712</v>
      </c>
      <c r="B424" s="86" t="s">
        <v>2713</v>
      </c>
      <c r="C424" s="86" t="s">
        <v>2714</v>
      </c>
      <c r="D424" s="86" t="s">
        <v>821</v>
      </c>
      <c r="E424" s="86" t="s">
        <v>821</v>
      </c>
      <c r="F424" s="86" t="s">
        <v>15</v>
      </c>
      <c r="G424" s="88" t="s">
        <v>2715</v>
      </c>
      <c r="H424" s="91"/>
      <c r="I424" s="89">
        <v>45291</v>
      </c>
      <c r="J424" s="90">
        <v>8.2677E-2</v>
      </c>
      <c r="K424" s="90">
        <v>2</v>
      </c>
      <c r="L424" s="88" t="s">
        <v>2716</v>
      </c>
      <c r="M424" s="88" t="s">
        <v>2717</v>
      </c>
      <c r="N424" s="88" t="s">
        <v>2717</v>
      </c>
      <c r="O424" s="98">
        <v>2.8833581800000001E-2</v>
      </c>
      <c r="P424" s="99">
        <f>Table1[[#This Row],[Equation_1_GHG_Intensity]]*Table1[[#This Row],[Number of employees
Last avail. yr]]</f>
        <v>5.7667163600000002E-2</v>
      </c>
      <c r="Q424" s="100">
        <v>0.36693909499999999</v>
      </c>
      <c r="R424" s="101">
        <f>Table1[[#This Row],[Equation_2_GHG_intensity]]*Table1[[#This Row],[Operating revenue (Turnover)
m GBP Last avail. yr]]</f>
        <v>3.0337423557314998E-2</v>
      </c>
      <c r="S424" s="104">
        <v>0.16</v>
      </c>
      <c r="T424" s="103">
        <v>1.322832E-2</v>
      </c>
      <c r="U424" s="78">
        <f t="shared" si="6"/>
        <v>3.3710558083385897E-2</v>
      </c>
      <c r="V424" s="78">
        <f>Table1[[#This Row],[R4NZ estimate
(thousand tonnes CO2e)]]*1000</f>
        <v>33.710558083385898</v>
      </c>
    </row>
    <row r="425" spans="1:22" ht="36" customHeight="1">
      <c r="A425" s="86" t="s">
        <v>2718</v>
      </c>
      <c r="B425" s="86" t="s">
        <v>2719</v>
      </c>
      <c r="C425" s="86" t="s">
        <v>2720</v>
      </c>
      <c r="D425" s="86" t="s">
        <v>2721</v>
      </c>
      <c r="E425" s="86" t="s">
        <v>2721</v>
      </c>
      <c r="F425" s="86" t="s">
        <v>33</v>
      </c>
      <c r="G425" s="91"/>
      <c r="H425" s="91"/>
      <c r="I425" s="89">
        <v>45169</v>
      </c>
      <c r="J425" s="90">
        <v>8.2288E-2</v>
      </c>
      <c r="K425" s="90">
        <v>1</v>
      </c>
      <c r="L425" s="88" t="s">
        <v>2722</v>
      </c>
      <c r="M425" s="88" t="s">
        <v>2723</v>
      </c>
      <c r="N425" s="91"/>
      <c r="O425" s="98">
        <v>1.0369230770000001E-3</v>
      </c>
      <c r="P425" s="99">
        <f>Table1[[#This Row],[Equation_1_GHG_Intensity]]*Table1[[#This Row],[Number of employees
Last avail. yr]]</f>
        <v>1.0369230770000001E-3</v>
      </c>
      <c r="Q425" s="100">
        <v>1.9284453E-2</v>
      </c>
      <c r="R425" s="101">
        <f>Table1[[#This Row],[Equation_2_GHG_intensity]]*Table1[[#This Row],[Operating revenue (Turnover)
m GBP Last avail. yr]]</f>
        <v>1.5868790684639999E-3</v>
      </c>
      <c r="S425" s="104">
        <v>0.06</v>
      </c>
      <c r="T425" s="103">
        <v>4.9372799999999996E-3</v>
      </c>
      <c r="U425" s="78">
        <f t="shared" si="6"/>
        <v>2.517840354439512E-3</v>
      </c>
      <c r="V425" s="78">
        <f>Table1[[#This Row],[R4NZ estimate
(thousand tonnes CO2e)]]*1000</f>
        <v>2.517840354439512</v>
      </c>
    </row>
    <row r="426" spans="1:22" ht="40.700000000000003" customHeight="1">
      <c r="A426" s="86" t="s">
        <v>2724</v>
      </c>
      <c r="B426" s="86" t="s">
        <v>2725</v>
      </c>
      <c r="C426" s="86" t="s">
        <v>2726</v>
      </c>
      <c r="D426" s="86" t="s">
        <v>829</v>
      </c>
      <c r="E426" s="86" t="s">
        <v>829</v>
      </c>
      <c r="F426" s="86" t="s">
        <v>21</v>
      </c>
      <c r="G426" s="91"/>
      <c r="H426" s="91"/>
      <c r="I426" s="89">
        <v>45291</v>
      </c>
      <c r="J426" s="90">
        <v>8.2050999999999999E-2</v>
      </c>
      <c r="K426" s="90">
        <v>1</v>
      </c>
      <c r="L426" s="88" t="s">
        <v>2727</v>
      </c>
      <c r="M426" s="88" t="s">
        <v>2728</v>
      </c>
      <c r="N426" s="88" t="s">
        <v>2728</v>
      </c>
      <c r="O426" s="98">
        <v>2.599737108E-3</v>
      </c>
      <c r="P426" s="99">
        <f>Table1[[#This Row],[Equation_1_GHG_Intensity]]*Table1[[#This Row],[Number of employees
Last avail. yr]]</f>
        <v>2.599737108E-3</v>
      </c>
      <c r="Q426" s="100">
        <v>5.0386056999999998E-2</v>
      </c>
      <c r="R426" s="101">
        <f>Table1[[#This Row],[Equation_2_GHG_intensity]]*Table1[[#This Row],[Operating revenue (Turnover)
m GBP Last avail. yr]]</f>
        <v>4.134226362907E-3</v>
      </c>
      <c r="S426" s="104">
        <v>0.05</v>
      </c>
      <c r="T426" s="103">
        <v>4.1025499999999999E-3</v>
      </c>
      <c r="U426" s="78">
        <f t="shared" si="6"/>
        <v>3.6085589858120314E-3</v>
      </c>
      <c r="V426" s="78">
        <f>Table1[[#This Row],[R4NZ estimate
(thousand tonnes CO2e)]]*1000</f>
        <v>3.6085589858120315</v>
      </c>
    </row>
    <row r="427" spans="1:22" ht="36" customHeight="1">
      <c r="A427" s="86" t="s">
        <v>2729</v>
      </c>
      <c r="B427" s="86" t="s">
        <v>2730</v>
      </c>
      <c r="C427" s="86" t="s">
        <v>2731</v>
      </c>
      <c r="D427" s="86" t="s">
        <v>1072</v>
      </c>
      <c r="E427" s="86" t="s">
        <v>1072</v>
      </c>
      <c r="F427" s="86" t="s">
        <v>30</v>
      </c>
      <c r="G427" s="91"/>
      <c r="H427" s="91"/>
      <c r="I427" s="89">
        <v>45596</v>
      </c>
      <c r="J427" s="90">
        <v>8.1781999999999994E-2</v>
      </c>
      <c r="K427" s="91">
        <v>0</v>
      </c>
      <c r="L427" s="88" t="s">
        <v>2732</v>
      </c>
      <c r="M427" s="88" t="s">
        <v>2733</v>
      </c>
      <c r="N427" s="88" t="s">
        <v>2733</v>
      </c>
      <c r="O427" s="98">
        <v>5.5728975400000001E-4</v>
      </c>
      <c r="P427" s="99">
        <f>Table1[[#This Row],[Equation_1_GHG_Intensity]]*Table1[[#This Row],[Number of employees
Last avail. yr]]</f>
        <v>0</v>
      </c>
      <c r="Q427" s="100">
        <v>6.3602830000000004E-3</v>
      </c>
      <c r="R427" s="101">
        <f>Table1[[#This Row],[Equation_2_GHG_intensity]]*Table1[[#This Row],[Operating revenue (Turnover)
m GBP Last avail. yr]]</f>
        <v>5.2015666430599999E-4</v>
      </c>
      <c r="S427" s="106">
        <v>0.01</v>
      </c>
      <c r="T427" s="103">
        <v>8.1781999999999992E-4</v>
      </c>
      <c r="U427" s="78">
        <f t="shared" si="6"/>
        <v>4.4554622921389798E-4</v>
      </c>
      <c r="V427" s="78">
        <f>Table1[[#This Row],[R4NZ estimate
(thousand tonnes CO2e)]]*1000</f>
        <v>0.44554622921389797</v>
      </c>
    </row>
    <row r="428" spans="1:22" ht="36" customHeight="1">
      <c r="A428" s="86" t="s">
        <v>2734</v>
      </c>
      <c r="B428" s="86" t="s">
        <v>2735</v>
      </c>
      <c r="C428" s="86" t="s">
        <v>2736</v>
      </c>
      <c r="D428" s="86" t="s">
        <v>260</v>
      </c>
      <c r="E428" s="86" t="s">
        <v>260</v>
      </c>
      <c r="F428" s="86" t="s">
        <v>33</v>
      </c>
      <c r="G428" s="88" t="s">
        <v>2737</v>
      </c>
      <c r="H428" s="91"/>
      <c r="I428" s="89">
        <v>45169</v>
      </c>
      <c r="J428" s="90">
        <v>8.1320000000000003E-2</v>
      </c>
      <c r="K428" s="91">
        <v>0</v>
      </c>
      <c r="L428" s="88" t="s">
        <v>2738</v>
      </c>
      <c r="M428" s="88" t="s">
        <v>2739</v>
      </c>
      <c r="N428" s="91"/>
      <c r="O428" s="98">
        <v>1.0369230770000001E-3</v>
      </c>
      <c r="P428" s="99">
        <f>Table1[[#This Row],[Equation_1_GHG_Intensity]]*Table1[[#This Row],[Number of employees
Last avail. yr]]</f>
        <v>0</v>
      </c>
      <c r="Q428" s="100">
        <v>1.9284453E-2</v>
      </c>
      <c r="R428" s="101">
        <f>Table1[[#This Row],[Equation_2_GHG_intensity]]*Table1[[#This Row],[Operating revenue (Turnover)
m GBP Last avail. yr]]</f>
        <v>1.5682117179600002E-3</v>
      </c>
      <c r="S428" s="106">
        <v>0.03</v>
      </c>
      <c r="T428" s="103">
        <v>2.4396000000000001E-3</v>
      </c>
      <c r="U428" s="78">
        <f t="shared" si="6"/>
        <v>1.3346013020806803E-3</v>
      </c>
      <c r="V428" s="78">
        <f>Table1[[#This Row],[R4NZ estimate
(thousand tonnes CO2e)]]*1000</f>
        <v>1.3346013020806802</v>
      </c>
    </row>
    <row r="429" spans="1:22" ht="40.700000000000003" customHeight="1">
      <c r="A429" s="86" t="s">
        <v>2740</v>
      </c>
      <c r="B429" s="86" t="s">
        <v>2741</v>
      </c>
      <c r="C429" s="86" t="s">
        <v>2742</v>
      </c>
      <c r="D429" s="86" t="s">
        <v>2743</v>
      </c>
      <c r="E429" s="86" t="s">
        <v>2743</v>
      </c>
      <c r="F429" s="86" t="s">
        <v>24</v>
      </c>
      <c r="G429" s="88" t="s">
        <v>2744</v>
      </c>
      <c r="H429" s="91"/>
      <c r="I429" s="89">
        <v>45291</v>
      </c>
      <c r="J429" s="90">
        <v>8.0326999999999996E-2</v>
      </c>
      <c r="K429" s="90">
        <v>2</v>
      </c>
      <c r="L429" s="88" t="s">
        <v>2745</v>
      </c>
      <c r="M429" s="88" t="s">
        <v>2746</v>
      </c>
      <c r="N429" s="88" t="s">
        <v>2746</v>
      </c>
      <c r="O429" s="98">
        <v>5.3220241119999998E-2</v>
      </c>
      <c r="P429" s="99">
        <f>Table1[[#This Row],[Equation_1_GHG_Intensity]]*Table1[[#This Row],[Number of employees
Last avail. yr]]</f>
        <v>0.10644048224</v>
      </c>
      <c r="Q429" s="100">
        <v>0.778336519</v>
      </c>
      <c r="R429" s="101">
        <f>Table1[[#This Row],[Equation_2_GHG_intensity]]*Table1[[#This Row],[Operating revenue (Turnover)
m GBP Last avail. yr]]</f>
        <v>6.2521437561712995E-2</v>
      </c>
      <c r="S429" s="104">
        <v>0.1</v>
      </c>
      <c r="T429" s="103">
        <v>8.0327000000000003E-3</v>
      </c>
      <c r="U429" s="78">
        <f t="shared" si="6"/>
        <v>5.8939208393970426E-2</v>
      </c>
      <c r="V429" s="78">
        <f>Table1[[#This Row],[R4NZ estimate
(thousand tonnes CO2e)]]*1000</f>
        <v>58.939208393970425</v>
      </c>
    </row>
    <row r="430" spans="1:22" ht="40.700000000000003" customHeight="1">
      <c r="A430" s="86" t="s">
        <v>2747</v>
      </c>
      <c r="B430" s="86" t="s">
        <v>2748</v>
      </c>
      <c r="C430" s="86" t="s">
        <v>2749</v>
      </c>
      <c r="D430" s="86" t="s">
        <v>260</v>
      </c>
      <c r="E430" s="86" t="s">
        <v>260</v>
      </c>
      <c r="F430" s="86" t="s">
        <v>33</v>
      </c>
      <c r="G430" s="88" t="s">
        <v>2750</v>
      </c>
      <c r="H430" s="91"/>
      <c r="I430" s="89">
        <v>45199</v>
      </c>
      <c r="J430" s="90">
        <v>8.0242999999999995E-2</v>
      </c>
      <c r="K430" s="90">
        <v>2</v>
      </c>
      <c r="L430" s="88" t="s">
        <v>2751</v>
      </c>
      <c r="M430" s="88" t="s">
        <v>2752</v>
      </c>
      <c r="N430" s="91"/>
      <c r="O430" s="98">
        <v>1.0369230770000001E-3</v>
      </c>
      <c r="P430" s="99">
        <f>Table1[[#This Row],[Equation_1_GHG_Intensity]]*Table1[[#This Row],[Number of employees
Last avail. yr]]</f>
        <v>2.0738461540000001E-3</v>
      </c>
      <c r="Q430" s="100">
        <v>1.9284453E-2</v>
      </c>
      <c r="R430" s="101">
        <f>Table1[[#This Row],[Equation_2_GHG_intensity]]*Table1[[#This Row],[Operating revenue (Turnover)
m GBP Last avail. yr]]</f>
        <v>1.5474423620789998E-3</v>
      </c>
      <c r="S430" s="104">
        <v>0.03</v>
      </c>
      <c r="T430" s="103">
        <v>2.4072899999999999E-3</v>
      </c>
      <c r="U430" s="78">
        <f t="shared" si="6"/>
        <v>2.0075166458543071E-3</v>
      </c>
      <c r="V430" s="78">
        <f>Table1[[#This Row],[R4NZ estimate
(thousand tonnes CO2e)]]*1000</f>
        <v>2.0075166458543072</v>
      </c>
    </row>
    <row r="431" spans="1:22" ht="40.700000000000003" customHeight="1">
      <c r="A431" s="86" t="s">
        <v>2753</v>
      </c>
      <c r="B431" s="86" t="s">
        <v>2754</v>
      </c>
      <c r="C431" s="86" t="s">
        <v>2755</v>
      </c>
      <c r="D431" s="86" t="s">
        <v>1912</v>
      </c>
      <c r="E431" s="86" t="s">
        <v>1912</v>
      </c>
      <c r="F431" s="86" t="s">
        <v>18</v>
      </c>
      <c r="G431" s="91"/>
      <c r="H431" s="91"/>
      <c r="I431" s="89">
        <v>45138</v>
      </c>
      <c r="J431" s="90">
        <v>7.9314999999999997E-2</v>
      </c>
      <c r="K431" s="90">
        <v>2</v>
      </c>
      <c r="L431" s="88" t="s">
        <v>2756</v>
      </c>
      <c r="M431" s="88" t="s">
        <v>2757</v>
      </c>
      <c r="N431" s="88" t="s">
        <v>2757</v>
      </c>
      <c r="O431" s="98">
        <v>5.3414726840000006E-3</v>
      </c>
      <c r="P431" s="99">
        <f>Table1[[#This Row],[Equation_1_GHG_Intensity]]*Table1[[#This Row],[Number of employees
Last avail. yr]]</f>
        <v>1.0682945368000001E-2</v>
      </c>
      <c r="Q431" s="100">
        <v>7.8125890000000003E-2</v>
      </c>
      <c r="R431" s="101">
        <f>Table1[[#This Row],[Equation_2_GHG_intensity]]*Table1[[#This Row],[Operating revenue (Turnover)
m GBP Last avail. yr]]</f>
        <v>6.1965549653500004E-3</v>
      </c>
      <c r="S431" s="104">
        <v>0.2</v>
      </c>
      <c r="T431" s="103">
        <v>1.5862999999999999E-2</v>
      </c>
      <c r="U431" s="78">
        <f t="shared" si="6"/>
        <v>1.090325261100555E-2</v>
      </c>
      <c r="V431" s="78">
        <f>Table1[[#This Row],[R4NZ estimate
(thousand tonnes CO2e)]]*1000</f>
        <v>10.90325261100555</v>
      </c>
    </row>
    <row r="432" spans="1:22" ht="36" customHeight="1">
      <c r="A432" s="86" t="s">
        <v>2758</v>
      </c>
      <c r="B432" s="86" t="s">
        <v>2759</v>
      </c>
      <c r="C432" s="86" t="s">
        <v>2760</v>
      </c>
      <c r="D432" s="86" t="s">
        <v>2761</v>
      </c>
      <c r="E432" s="86" t="s">
        <v>2761</v>
      </c>
      <c r="F432" s="86" t="s">
        <v>18</v>
      </c>
      <c r="G432" s="91"/>
      <c r="H432" s="91"/>
      <c r="I432" s="89">
        <v>45351</v>
      </c>
      <c r="J432" s="90">
        <v>7.8950000000000006E-2</v>
      </c>
      <c r="K432" s="90">
        <v>6</v>
      </c>
      <c r="L432" s="88" t="s">
        <v>2227</v>
      </c>
      <c r="M432" s="88" t="s">
        <v>2228</v>
      </c>
      <c r="N432" s="88" t="s">
        <v>2228</v>
      </c>
      <c r="O432" s="98">
        <v>5.3414726840000006E-3</v>
      </c>
      <c r="P432" s="99">
        <f>Table1[[#This Row],[Equation_1_GHG_Intensity]]*Table1[[#This Row],[Number of employees
Last avail. yr]]</f>
        <v>3.2048836104E-2</v>
      </c>
      <c r="Q432" s="100">
        <v>7.8125890000000003E-2</v>
      </c>
      <c r="R432" s="101">
        <f>Table1[[#This Row],[Equation_2_GHG_intensity]]*Table1[[#This Row],[Operating revenue (Turnover)
m GBP Last avail. yr]]</f>
        <v>6.1680390155000007E-3</v>
      </c>
      <c r="S432" s="104">
        <v>7.0000000000000007E-2</v>
      </c>
      <c r="T432" s="103">
        <v>5.526500000000001E-3</v>
      </c>
      <c r="U432" s="78">
        <f t="shared" si="6"/>
        <v>1.4566543914793503E-2</v>
      </c>
      <c r="V432" s="78">
        <f>Table1[[#This Row],[R4NZ estimate
(thousand tonnes CO2e)]]*1000</f>
        <v>14.566543914793503</v>
      </c>
    </row>
    <row r="433" spans="1:22" ht="147.6" customHeight="1">
      <c r="A433" s="86" t="s">
        <v>2762</v>
      </c>
      <c r="B433" s="86" t="s">
        <v>2763</v>
      </c>
      <c r="C433" s="86" t="s">
        <v>2764</v>
      </c>
      <c r="D433" s="86" t="s">
        <v>268</v>
      </c>
      <c r="E433" s="86" t="s">
        <v>268</v>
      </c>
      <c r="F433" s="86" t="s">
        <v>27</v>
      </c>
      <c r="G433" s="88" t="s">
        <v>2765</v>
      </c>
      <c r="H433" s="91"/>
      <c r="I433" s="89">
        <v>45169</v>
      </c>
      <c r="J433" s="90">
        <v>7.8504000000000004E-2</v>
      </c>
      <c r="K433" s="91">
        <v>0</v>
      </c>
      <c r="L433" s="88" t="s">
        <v>2766</v>
      </c>
      <c r="M433" s="88" t="s">
        <v>2767</v>
      </c>
      <c r="N433" s="88" t="s">
        <v>2767</v>
      </c>
      <c r="O433" s="98">
        <v>1.6788990829999999E-3</v>
      </c>
      <c r="P433" s="99">
        <f>Table1[[#This Row],[Equation_1_GHG_Intensity]]*Table1[[#This Row],[Number of employees
Last avail. yr]]</f>
        <v>0</v>
      </c>
      <c r="Q433" s="100">
        <v>1.7553619999999999E-2</v>
      </c>
      <c r="R433" s="101">
        <f>Table1[[#This Row],[Equation_2_GHG_intensity]]*Table1[[#This Row],[Operating revenue (Turnover)
m GBP Last avail. yr]]</f>
        <v>1.3780293844799999E-3</v>
      </c>
      <c r="S433" s="106">
        <v>0.01</v>
      </c>
      <c r="T433" s="103">
        <v>7.8504000000000009E-4</v>
      </c>
      <c r="U433" s="78">
        <f t="shared" si="6"/>
        <v>7.2030210503184003E-4</v>
      </c>
      <c r="V433" s="78">
        <f>Table1[[#This Row],[R4NZ estimate
(thousand tonnes CO2e)]]*1000</f>
        <v>0.72030210503184</v>
      </c>
    </row>
    <row r="434" spans="1:22" ht="36" customHeight="1">
      <c r="A434" s="86" t="s">
        <v>2768</v>
      </c>
      <c r="B434" s="86" t="s">
        <v>2769</v>
      </c>
      <c r="C434" s="86" t="s">
        <v>2770</v>
      </c>
      <c r="D434" s="86" t="s">
        <v>183</v>
      </c>
      <c r="E434" s="86" t="s">
        <v>183</v>
      </c>
      <c r="F434" s="86" t="s">
        <v>18</v>
      </c>
      <c r="G434" s="91"/>
      <c r="H434" s="91"/>
      <c r="I434" s="89">
        <v>45260</v>
      </c>
      <c r="J434" s="90">
        <v>7.7522999999999995E-2</v>
      </c>
      <c r="K434" s="90">
        <v>1</v>
      </c>
      <c r="L434" s="88" t="s">
        <v>2771</v>
      </c>
      <c r="M434" s="88" t="s">
        <v>2772</v>
      </c>
      <c r="N434" s="88" t="s">
        <v>2772</v>
      </c>
      <c r="O434" s="98">
        <v>5.3414726840000006E-3</v>
      </c>
      <c r="P434" s="99">
        <f>Table1[[#This Row],[Equation_1_GHG_Intensity]]*Table1[[#This Row],[Number of employees
Last avail. yr]]</f>
        <v>5.3414726840000006E-3</v>
      </c>
      <c r="Q434" s="100">
        <v>7.8125890000000003E-2</v>
      </c>
      <c r="R434" s="101">
        <f>Table1[[#This Row],[Equation_2_GHG_intensity]]*Table1[[#This Row],[Operating revenue (Turnover)
m GBP Last avail. yr]]</f>
        <v>6.0565533704700003E-3</v>
      </c>
      <c r="S434" s="104">
        <v>7.0000000000000007E-2</v>
      </c>
      <c r="T434" s="103">
        <v>5.4266100000000001E-3</v>
      </c>
      <c r="U434" s="78">
        <f t="shared" si="6"/>
        <v>5.6026038061385104E-3</v>
      </c>
      <c r="V434" s="78">
        <f>Table1[[#This Row],[R4NZ estimate
(thousand tonnes CO2e)]]*1000</f>
        <v>5.6026038061385099</v>
      </c>
    </row>
    <row r="435" spans="1:22" ht="36" customHeight="1">
      <c r="A435" s="86" t="s">
        <v>2773</v>
      </c>
      <c r="B435" s="86" t="s">
        <v>2774</v>
      </c>
      <c r="C435" s="86" t="s">
        <v>2775</v>
      </c>
      <c r="D435" s="86" t="s">
        <v>767</v>
      </c>
      <c r="E435" s="86" t="s">
        <v>767</v>
      </c>
      <c r="F435" s="86" t="s">
        <v>18</v>
      </c>
      <c r="G435" s="91"/>
      <c r="H435" s="91"/>
      <c r="I435" s="89">
        <v>44592</v>
      </c>
      <c r="J435" s="90">
        <v>8.2581000000000002E-2</v>
      </c>
      <c r="K435" s="90">
        <v>1</v>
      </c>
      <c r="L435" s="88" t="s">
        <v>2776</v>
      </c>
      <c r="M435" s="88" t="s">
        <v>2777</v>
      </c>
      <c r="N435" s="88" t="s">
        <v>2777</v>
      </c>
      <c r="O435" s="98">
        <v>5.3414726840000006E-3</v>
      </c>
      <c r="P435" s="99">
        <f>Table1[[#This Row],[Equation_1_GHG_Intensity]]*Table1[[#This Row],[Number of employees
Last avail. yr]]</f>
        <v>5.3414726840000006E-3</v>
      </c>
      <c r="Q435" s="100">
        <v>7.8125890000000003E-2</v>
      </c>
      <c r="R435" s="101">
        <f>Table1[[#This Row],[Equation_2_GHG_intensity]]*Table1[[#This Row],[Operating revenue (Turnover)
m GBP Last avail. yr]]</f>
        <v>6.4517141220900003E-3</v>
      </c>
      <c r="S435" s="104">
        <v>0.04</v>
      </c>
      <c r="T435" s="103">
        <v>3.3032400000000003E-3</v>
      </c>
      <c r="U435" s="78">
        <f t="shared" si="6"/>
        <v>5.027110126427971E-3</v>
      </c>
      <c r="V435" s="78">
        <f>Table1[[#This Row],[R4NZ estimate
(thousand tonnes CO2e)]]*1000</f>
        <v>5.0271101264279707</v>
      </c>
    </row>
    <row r="436" spans="1:22" ht="36" customHeight="1">
      <c r="A436" s="86" t="s">
        <v>2778</v>
      </c>
      <c r="B436" s="86" t="s">
        <v>2779</v>
      </c>
      <c r="C436" s="86" t="s">
        <v>2780</v>
      </c>
      <c r="D436" s="86" t="s">
        <v>1087</v>
      </c>
      <c r="E436" s="86" t="s">
        <v>1087</v>
      </c>
      <c r="F436" s="86" t="s">
        <v>18</v>
      </c>
      <c r="G436" s="91"/>
      <c r="H436" s="91"/>
      <c r="I436" s="89">
        <v>45077</v>
      </c>
      <c r="J436" s="90">
        <v>7.4685000000000001E-2</v>
      </c>
      <c r="K436" s="90">
        <v>1</v>
      </c>
      <c r="L436" s="88" t="s">
        <v>2781</v>
      </c>
      <c r="M436" s="88" t="s">
        <v>2782</v>
      </c>
      <c r="N436" s="88" t="s">
        <v>2782</v>
      </c>
      <c r="O436" s="98">
        <v>5.3414726840000006E-3</v>
      </c>
      <c r="P436" s="99">
        <f>Table1[[#This Row],[Equation_1_GHG_Intensity]]*Table1[[#This Row],[Number of employees
Last avail. yr]]</f>
        <v>5.3414726840000006E-3</v>
      </c>
      <c r="Q436" s="100">
        <v>7.8125890000000003E-2</v>
      </c>
      <c r="R436" s="101">
        <f>Table1[[#This Row],[Equation_2_GHG_intensity]]*Table1[[#This Row],[Operating revenue (Turnover)
m GBP Last avail. yr]]</f>
        <v>5.8348320946500004E-3</v>
      </c>
      <c r="S436" s="104">
        <v>0.04</v>
      </c>
      <c r="T436" s="103">
        <v>2.9874000000000003E-3</v>
      </c>
      <c r="U436" s="78">
        <f t="shared" si="6"/>
        <v>4.7165136912904505E-3</v>
      </c>
      <c r="V436" s="78">
        <f>Table1[[#This Row],[R4NZ estimate
(thousand tonnes CO2e)]]*1000</f>
        <v>4.7165136912904506</v>
      </c>
    </row>
    <row r="437" spans="1:22" ht="40.700000000000003" customHeight="1">
      <c r="A437" s="86" t="s">
        <v>2783</v>
      </c>
      <c r="B437" s="86" t="s">
        <v>2784</v>
      </c>
      <c r="C437" s="86" t="s">
        <v>2785</v>
      </c>
      <c r="D437" s="86" t="s">
        <v>484</v>
      </c>
      <c r="E437" s="86" t="s">
        <v>2786</v>
      </c>
      <c r="F437" s="86" t="s">
        <v>15</v>
      </c>
      <c r="G437" s="88" t="s">
        <v>2787</v>
      </c>
      <c r="H437" s="91"/>
      <c r="I437" s="89">
        <v>45260</v>
      </c>
      <c r="J437" s="90">
        <v>7.4158000000000002E-2</v>
      </c>
      <c r="K437" s="90">
        <v>2</v>
      </c>
      <c r="L437" s="88" t="s">
        <v>2788</v>
      </c>
      <c r="M437" s="88" t="s">
        <v>2789</v>
      </c>
      <c r="N437" s="88" t="s">
        <v>2789</v>
      </c>
      <c r="O437" s="98">
        <v>2.8833581800000001E-2</v>
      </c>
      <c r="P437" s="99">
        <f>Table1[[#This Row],[Equation_1_GHG_Intensity]]*Table1[[#This Row],[Number of employees
Last avail. yr]]</f>
        <v>5.7667163600000002E-2</v>
      </c>
      <c r="Q437" s="100">
        <v>0.36693909499999999</v>
      </c>
      <c r="R437" s="101">
        <f>Table1[[#This Row],[Equation_2_GHG_intensity]]*Table1[[#This Row],[Operating revenue (Turnover)
m GBP Last avail. yr]]</f>
        <v>2.7211469407010001E-2</v>
      </c>
      <c r="S437" s="104">
        <v>0.15</v>
      </c>
      <c r="T437" s="103">
        <v>1.11237E-2</v>
      </c>
      <c r="U437" s="78">
        <f t="shared" si="6"/>
        <v>3.1968776891334337E-2</v>
      </c>
      <c r="V437" s="78">
        <f>Table1[[#This Row],[R4NZ estimate
(thousand tonnes CO2e)]]*1000</f>
        <v>31.968776891334336</v>
      </c>
    </row>
    <row r="438" spans="1:22" ht="40.700000000000003" customHeight="1">
      <c r="A438" s="86" t="s">
        <v>2790</v>
      </c>
      <c r="B438" s="86" t="s">
        <v>2791</v>
      </c>
      <c r="C438" s="86" t="s">
        <v>2792</v>
      </c>
      <c r="D438" s="86" t="s">
        <v>2216</v>
      </c>
      <c r="E438" s="86" t="s">
        <v>2216</v>
      </c>
      <c r="F438" s="86" t="s">
        <v>30</v>
      </c>
      <c r="G438" s="88" t="s">
        <v>2793</v>
      </c>
      <c r="H438" s="91"/>
      <c r="I438" s="89">
        <v>45382</v>
      </c>
      <c r="J438" s="90">
        <v>7.4047000000000002E-2</v>
      </c>
      <c r="K438" s="90">
        <v>1</v>
      </c>
      <c r="L438" s="88" t="s">
        <v>2794</v>
      </c>
      <c r="M438" s="88" t="s">
        <v>2795</v>
      </c>
      <c r="N438" s="91"/>
      <c r="O438" s="98">
        <v>5.5728975400000001E-4</v>
      </c>
      <c r="P438" s="99">
        <f>Table1[[#This Row],[Equation_1_GHG_Intensity]]*Table1[[#This Row],[Number of employees
Last avail. yr]]</f>
        <v>5.5728975400000001E-4</v>
      </c>
      <c r="Q438" s="100">
        <v>6.3602830000000004E-3</v>
      </c>
      <c r="R438" s="101">
        <f>Table1[[#This Row],[Equation_2_GHG_intensity]]*Table1[[#This Row],[Operating revenue (Turnover)
m GBP Last avail. yr]]</f>
        <v>4.7095987530100004E-4</v>
      </c>
      <c r="S438" s="104">
        <v>0</v>
      </c>
      <c r="T438" s="103">
        <v>0</v>
      </c>
      <c r="U438" s="78">
        <f t="shared" si="6"/>
        <v>3.4240712655723304E-4</v>
      </c>
      <c r="V438" s="78">
        <f>Table1[[#This Row],[R4NZ estimate
(thousand tonnes CO2e)]]*1000</f>
        <v>0.34240712655723304</v>
      </c>
    </row>
    <row r="439" spans="1:22" ht="40.700000000000003" customHeight="1">
      <c r="A439" s="86" t="s">
        <v>2796</v>
      </c>
      <c r="B439" s="86" t="s">
        <v>2797</v>
      </c>
      <c r="C439" s="86" t="s">
        <v>2798</v>
      </c>
      <c r="D439" s="86" t="s">
        <v>577</v>
      </c>
      <c r="E439" s="86" t="s">
        <v>577</v>
      </c>
      <c r="F439" s="86" t="s">
        <v>30</v>
      </c>
      <c r="G439" s="91"/>
      <c r="H439" s="91"/>
      <c r="I439" s="89">
        <v>45657</v>
      </c>
      <c r="J439" s="90">
        <v>7.1015999999999996E-2</v>
      </c>
      <c r="K439" s="90">
        <v>1</v>
      </c>
      <c r="L439" s="88" t="s">
        <v>2799</v>
      </c>
      <c r="M439" s="88" t="s">
        <v>2800</v>
      </c>
      <c r="N439" s="88" t="s">
        <v>2800</v>
      </c>
      <c r="O439" s="98">
        <v>5.5728975400000001E-4</v>
      </c>
      <c r="P439" s="99">
        <f>Table1[[#This Row],[Equation_1_GHG_Intensity]]*Table1[[#This Row],[Number of employees
Last avail. yr]]</f>
        <v>5.5728975400000001E-4</v>
      </c>
      <c r="Q439" s="100">
        <v>6.3602830000000004E-3</v>
      </c>
      <c r="R439" s="101">
        <f>Table1[[#This Row],[Equation_2_GHG_intensity]]*Table1[[#This Row],[Operating revenue (Turnover)
m GBP Last avail. yr]]</f>
        <v>4.51681857528E-4</v>
      </c>
      <c r="S439" s="104">
        <v>0.02</v>
      </c>
      <c r="T439" s="103">
        <v>1.4203199999999999E-3</v>
      </c>
      <c r="U439" s="78">
        <f t="shared" si="6"/>
        <v>8.0895410663882404E-4</v>
      </c>
      <c r="V439" s="78">
        <f>Table1[[#This Row],[R4NZ estimate
(thousand tonnes CO2e)]]*1000</f>
        <v>0.80895410663882406</v>
      </c>
    </row>
    <row r="440" spans="1:22" ht="40.700000000000003" customHeight="1">
      <c r="A440" s="86" t="s">
        <v>2801</v>
      </c>
      <c r="B440" s="86" t="s">
        <v>2802</v>
      </c>
      <c r="C440" s="86" t="s">
        <v>2803</v>
      </c>
      <c r="D440" s="86" t="s">
        <v>2625</v>
      </c>
      <c r="E440" s="86" t="s">
        <v>2625</v>
      </c>
      <c r="F440" s="86" t="s">
        <v>18</v>
      </c>
      <c r="G440" s="91"/>
      <c r="H440" s="91"/>
      <c r="I440" s="89">
        <v>45107</v>
      </c>
      <c r="J440" s="90">
        <v>7.0917999999999995E-2</v>
      </c>
      <c r="K440" s="90">
        <v>1</v>
      </c>
      <c r="L440" s="88" t="s">
        <v>2804</v>
      </c>
      <c r="M440" s="88" t="s">
        <v>2805</v>
      </c>
      <c r="N440" s="91"/>
      <c r="O440" s="98">
        <v>5.3414726840000006E-3</v>
      </c>
      <c r="P440" s="99">
        <f>Table1[[#This Row],[Equation_1_GHG_Intensity]]*Table1[[#This Row],[Number of employees
Last avail. yr]]</f>
        <v>5.3414726840000006E-3</v>
      </c>
      <c r="Q440" s="100">
        <v>7.8125890000000003E-2</v>
      </c>
      <c r="R440" s="101">
        <f>Table1[[#This Row],[Equation_2_GHG_intensity]]*Table1[[#This Row],[Operating revenue (Turnover)
m GBP Last avail. yr]]</f>
        <v>5.5405318670199996E-3</v>
      </c>
      <c r="S440" s="104">
        <v>7.0000000000000007E-2</v>
      </c>
      <c r="T440" s="103">
        <v>4.9642599999999999E-3</v>
      </c>
      <c r="U440" s="78">
        <f t="shared" si="6"/>
        <v>5.2768060954896607E-3</v>
      </c>
      <c r="V440" s="78">
        <f>Table1[[#This Row],[R4NZ estimate
(thousand tonnes CO2e)]]*1000</f>
        <v>5.2768060954896603</v>
      </c>
    </row>
    <row r="441" spans="1:22" ht="40.700000000000003" customHeight="1">
      <c r="A441" s="86" t="s">
        <v>2806</v>
      </c>
      <c r="B441" s="86" t="s">
        <v>2807</v>
      </c>
      <c r="C441" s="86" t="s">
        <v>2808</v>
      </c>
      <c r="D441" s="86" t="s">
        <v>2809</v>
      </c>
      <c r="E441" s="86" t="s">
        <v>2809</v>
      </c>
      <c r="F441" s="86" t="s">
        <v>21</v>
      </c>
      <c r="G441" s="88" t="s">
        <v>2810</v>
      </c>
      <c r="H441" s="91"/>
      <c r="I441" s="89">
        <v>45504</v>
      </c>
      <c r="J441" s="90">
        <v>7.0000000000000007E-2</v>
      </c>
      <c r="K441" s="90">
        <v>1</v>
      </c>
      <c r="L441" s="88" t="s">
        <v>2811</v>
      </c>
      <c r="M441" s="88" t="s">
        <v>2812</v>
      </c>
      <c r="N441" s="88" t="s">
        <v>2812</v>
      </c>
      <c r="O441" s="98">
        <v>2.599737108E-3</v>
      </c>
      <c r="P441" s="99">
        <f>Table1[[#This Row],[Equation_1_GHG_Intensity]]*Table1[[#This Row],[Number of employees
Last avail. yr]]</f>
        <v>2.599737108E-3</v>
      </c>
      <c r="Q441" s="100">
        <v>5.0386056999999998E-2</v>
      </c>
      <c r="R441" s="101">
        <f>Table1[[#This Row],[Equation_2_GHG_intensity]]*Table1[[#This Row],[Operating revenue (Turnover)
m GBP Last avail. yr]]</f>
        <v>3.5270239900000002E-3</v>
      </c>
      <c r="S441" s="104">
        <v>7.0000000000000007E-2</v>
      </c>
      <c r="T441" s="103">
        <v>4.9000000000000007E-3</v>
      </c>
      <c r="U441" s="78">
        <f t="shared" si="6"/>
        <v>3.6719114456340005E-3</v>
      </c>
      <c r="V441" s="78">
        <f>Table1[[#This Row],[R4NZ estimate
(thousand tonnes CO2e)]]*1000</f>
        <v>3.6719114456340005</v>
      </c>
    </row>
    <row r="442" spans="1:22" ht="36" customHeight="1">
      <c r="A442" s="86" t="s">
        <v>2813</v>
      </c>
      <c r="B442" s="86" t="s">
        <v>2814</v>
      </c>
      <c r="C442" s="86" t="s">
        <v>2815</v>
      </c>
      <c r="D442" s="86" t="s">
        <v>462</v>
      </c>
      <c r="E442" s="86" t="s">
        <v>462</v>
      </c>
      <c r="F442" s="86" t="s">
        <v>18</v>
      </c>
      <c r="G442" s="88" t="s">
        <v>2816</v>
      </c>
      <c r="H442" s="91"/>
      <c r="I442" s="89">
        <v>45382</v>
      </c>
      <c r="J442" s="90">
        <v>6.9809999999999997E-2</v>
      </c>
      <c r="K442" s="90">
        <v>2</v>
      </c>
      <c r="L442" s="88" t="s">
        <v>2817</v>
      </c>
      <c r="M442" s="88" t="s">
        <v>2818</v>
      </c>
      <c r="N442" s="88" t="s">
        <v>2818</v>
      </c>
      <c r="O442" s="98">
        <v>5.3414726840000006E-3</v>
      </c>
      <c r="P442" s="99">
        <f>Table1[[#This Row],[Equation_1_GHG_Intensity]]*Table1[[#This Row],[Number of employees
Last avail. yr]]</f>
        <v>1.0682945368000001E-2</v>
      </c>
      <c r="Q442" s="100">
        <v>7.8125890000000003E-2</v>
      </c>
      <c r="R442" s="101">
        <f>Table1[[#This Row],[Equation_2_GHG_intensity]]*Table1[[#This Row],[Operating revenue (Turnover)
m GBP Last avail. yr]]</f>
        <v>5.4539683808999999E-3</v>
      </c>
      <c r="S442" s="104">
        <v>7.0000000000000007E-2</v>
      </c>
      <c r="T442" s="103">
        <v>4.8866999999999999E-3</v>
      </c>
      <c r="U442" s="78">
        <f t="shared" si="6"/>
        <v>7.0008633783837006E-3</v>
      </c>
      <c r="V442" s="78">
        <f>Table1[[#This Row],[R4NZ estimate
(thousand tonnes CO2e)]]*1000</f>
        <v>7.0008633783837002</v>
      </c>
    </row>
    <row r="443" spans="1:22" ht="40.700000000000003" customHeight="1">
      <c r="A443" s="86" t="s">
        <v>2819</v>
      </c>
      <c r="B443" s="86" t="s">
        <v>2820</v>
      </c>
      <c r="C443" s="86" t="s">
        <v>2821</v>
      </c>
      <c r="D443" s="86" t="s">
        <v>268</v>
      </c>
      <c r="E443" s="86" t="s">
        <v>268</v>
      </c>
      <c r="F443" s="86" t="s">
        <v>27</v>
      </c>
      <c r="G443" s="91"/>
      <c r="H443" s="91"/>
      <c r="I443" s="89">
        <v>45382</v>
      </c>
      <c r="J443" s="90">
        <v>6.9171999999999997E-2</v>
      </c>
      <c r="K443" s="90">
        <v>1</v>
      </c>
      <c r="L443" s="88" t="s">
        <v>1462</v>
      </c>
      <c r="M443" s="88" t="s">
        <v>2822</v>
      </c>
      <c r="N443" s="91"/>
      <c r="O443" s="98">
        <v>1.6788990829999999E-3</v>
      </c>
      <c r="P443" s="99">
        <f>Table1[[#This Row],[Equation_1_GHG_Intensity]]*Table1[[#This Row],[Number of employees
Last avail. yr]]</f>
        <v>1.6788990829999999E-3</v>
      </c>
      <c r="Q443" s="100">
        <v>1.7553619999999999E-2</v>
      </c>
      <c r="R443" s="101">
        <f>Table1[[#This Row],[Equation_2_GHG_intensity]]*Table1[[#This Row],[Operating revenue (Turnover)
m GBP Last avail. yr]]</f>
        <v>1.2142190026399999E-3</v>
      </c>
      <c r="S443" s="105">
        <v>0.01</v>
      </c>
      <c r="T443" s="103">
        <v>6.9171999999999994E-4</v>
      </c>
      <c r="U443" s="78">
        <f t="shared" si="6"/>
        <v>1.1937510825181198E-3</v>
      </c>
      <c r="V443" s="78">
        <f>Table1[[#This Row],[R4NZ estimate
(thousand tonnes CO2e)]]*1000</f>
        <v>1.1937510825181197</v>
      </c>
    </row>
    <row r="444" spans="1:22" ht="36" customHeight="1">
      <c r="A444" s="86" t="s">
        <v>2823</v>
      </c>
      <c r="B444" s="86" t="s">
        <v>2824</v>
      </c>
      <c r="C444" s="86" t="s">
        <v>2825</v>
      </c>
      <c r="D444" s="86" t="s">
        <v>183</v>
      </c>
      <c r="E444" s="86" t="s">
        <v>183</v>
      </c>
      <c r="F444" s="86" t="s">
        <v>18</v>
      </c>
      <c r="G444" s="88" t="s">
        <v>2826</v>
      </c>
      <c r="H444" s="91"/>
      <c r="I444" s="89">
        <v>45596</v>
      </c>
      <c r="J444" s="90">
        <v>6.9135000000000002E-2</v>
      </c>
      <c r="K444" s="90">
        <v>1</v>
      </c>
      <c r="L444" s="88" t="s">
        <v>2827</v>
      </c>
      <c r="M444" s="88" t="s">
        <v>2828</v>
      </c>
      <c r="N444" s="88" t="s">
        <v>2828</v>
      </c>
      <c r="O444" s="98">
        <v>5.3414726840000006E-3</v>
      </c>
      <c r="P444" s="99">
        <f>Table1[[#This Row],[Equation_1_GHG_Intensity]]*Table1[[#This Row],[Number of employees
Last avail. yr]]</f>
        <v>5.3414726840000006E-3</v>
      </c>
      <c r="Q444" s="100">
        <v>7.8125890000000003E-2</v>
      </c>
      <c r="R444" s="101">
        <f>Table1[[#This Row],[Equation_2_GHG_intensity]]*Table1[[#This Row],[Operating revenue (Turnover)
m GBP Last avail. yr]]</f>
        <v>5.4012334051500004E-3</v>
      </c>
      <c r="S444" s="104">
        <v>7.0000000000000007E-2</v>
      </c>
      <c r="T444" s="103">
        <v>4.8394500000000003E-3</v>
      </c>
      <c r="U444" s="78">
        <f t="shared" si="6"/>
        <v>5.1888579776869512E-3</v>
      </c>
      <c r="V444" s="78">
        <f>Table1[[#This Row],[R4NZ estimate
(thousand tonnes CO2e)]]*1000</f>
        <v>5.1888579776869515</v>
      </c>
    </row>
    <row r="445" spans="1:22" ht="36" customHeight="1">
      <c r="A445" s="86" t="s">
        <v>2829</v>
      </c>
      <c r="B445" s="86" t="s">
        <v>2830</v>
      </c>
      <c r="C445" s="86" t="s">
        <v>2831</v>
      </c>
      <c r="D445" s="86" t="s">
        <v>1087</v>
      </c>
      <c r="E445" s="86" t="s">
        <v>1087</v>
      </c>
      <c r="F445" s="86" t="s">
        <v>18</v>
      </c>
      <c r="G445" s="91"/>
      <c r="H445" s="91"/>
      <c r="I445" s="89">
        <v>45016</v>
      </c>
      <c r="J445" s="90">
        <v>6.9000000000000006E-2</v>
      </c>
      <c r="K445" s="90">
        <v>1</v>
      </c>
      <c r="L445" s="88" t="s">
        <v>2466</v>
      </c>
      <c r="M445" s="88" t="s">
        <v>2467</v>
      </c>
      <c r="N445" s="88" t="s">
        <v>2467</v>
      </c>
      <c r="O445" s="98">
        <v>5.3414726840000006E-3</v>
      </c>
      <c r="P445" s="99">
        <f>Table1[[#This Row],[Equation_1_GHG_Intensity]]*Table1[[#This Row],[Number of employees
Last avail. yr]]</f>
        <v>5.3414726840000006E-3</v>
      </c>
      <c r="Q445" s="100">
        <v>7.8125890000000003E-2</v>
      </c>
      <c r="R445" s="101">
        <f>Table1[[#This Row],[Equation_2_GHG_intensity]]*Table1[[#This Row],[Operating revenue (Turnover)
m GBP Last avail. yr]]</f>
        <v>5.3906864100000005E-3</v>
      </c>
      <c r="S445" s="104">
        <v>0.04</v>
      </c>
      <c r="T445" s="103">
        <v>2.7600000000000003E-3</v>
      </c>
      <c r="U445" s="78">
        <f t="shared" si="6"/>
        <v>4.4928889783020006E-3</v>
      </c>
      <c r="V445" s="78">
        <f>Table1[[#This Row],[R4NZ estimate
(thousand tonnes CO2e)]]*1000</f>
        <v>4.492888978302001</v>
      </c>
    </row>
    <row r="446" spans="1:22" ht="40.700000000000003" customHeight="1">
      <c r="A446" s="86" t="s">
        <v>2832</v>
      </c>
      <c r="B446" s="86" t="s">
        <v>2833</v>
      </c>
      <c r="C446" s="86" t="s">
        <v>2834</v>
      </c>
      <c r="D446" s="86" t="s">
        <v>1422</v>
      </c>
      <c r="E446" s="86" t="s">
        <v>1422</v>
      </c>
      <c r="F446" s="86" t="s">
        <v>18</v>
      </c>
      <c r="G446" s="91"/>
      <c r="H446" s="91"/>
      <c r="I446" s="89">
        <v>45412</v>
      </c>
      <c r="J446" s="90">
        <v>6.8724999999999994E-2</v>
      </c>
      <c r="K446" s="90">
        <v>1</v>
      </c>
      <c r="L446" s="88" t="s">
        <v>2835</v>
      </c>
      <c r="M446" s="88" t="s">
        <v>2836</v>
      </c>
      <c r="N446" s="91"/>
      <c r="O446" s="98">
        <v>5.3414726840000006E-3</v>
      </c>
      <c r="P446" s="99">
        <f>Table1[[#This Row],[Equation_1_GHG_Intensity]]*Table1[[#This Row],[Number of employees
Last avail. yr]]</f>
        <v>5.3414726840000006E-3</v>
      </c>
      <c r="Q446" s="100">
        <v>7.8125890000000003E-2</v>
      </c>
      <c r="R446" s="101">
        <f>Table1[[#This Row],[Equation_2_GHG_intensity]]*Table1[[#This Row],[Operating revenue (Turnover)
m GBP Last avail. yr]]</f>
        <v>5.3692017902499996E-3</v>
      </c>
      <c r="S446" s="104">
        <v>7.0000000000000007E-2</v>
      </c>
      <c r="T446" s="103">
        <v>4.8107499999999999E-3</v>
      </c>
      <c r="U446" s="78">
        <f t="shared" si="6"/>
        <v>5.1686343499252503E-3</v>
      </c>
      <c r="V446" s="78">
        <f>Table1[[#This Row],[R4NZ estimate
(thousand tonnes CO2e)]]*1000</f>
        <v>5.1686343499252505</v>
      </c>
    </row>
    <row r="447" spans="1:22" ht="40.700000000000003" customHeight="1">
      <c r="A447" s="86" t="s">
        <v>2837</v>
      </c>
      <c r="B447" s="86" t="s">
        <v>2838</v>
      </c>
      <c r="C447" s="86" t="s">
        <v>2839</v>
      </c>
      <c r="D447" s="86" t="s">
        <v>792</v>
      </c>
      <c r="E447" s="86" t="s">
        <v>792</v>
      </c>
      <c r="F447" s="86" t="s">
        <v>18</v>
      </c>
      <c r="G447" s="91"/>
      <c r="H447" s="91"/>
      <c r="I447" s="89">
        <v>45382</v>
      </c>
      <c r="J447" s="90">
        <v>6.7387000000000002E-2</v>
      </c>
      <c r="K447" s="90">
        <v>3</v>
      </c>
      <c r="L447" s="88" t="s">
        <v>2840</v>
      </c>
      <c r="M447" s="88" t="s">
        <v>2841</v>
      </c>
      <c r="N447" s="88" t="s">
        <v>2841</v>
      </c>
      <c r="O447" s="98">
        <v>5.3414726840000006E-3</v>
      </c>
      <c r="P447" s="99">
        <f>Table1[[#This Row],[Equation_1_GHG_Intensity]]*Table1[[#This Row],[Number of employees
Last avail. yr]]</f>
        <v>1.6024418052E-2</v>
      </c>
      <c r="Q447" s="100">
        <v>7.8125890000000003E-2</v>
      </c>
      <c r="R447" s="101">
        <f>Table1[[#This Row],[Equation_2_GHG_intensity]]*Table1[[#This Row],[Operating revenue (Turnover)
m GBP Last avail. yr]]</f>
        <v>5.2646693494300002E-3</v>
      </c>
      <c r="S447" s="104">
        <v>0.04</v>
      </c>
      <c r="T447" s="103">
        <v>2.6954800000000001E-3</v>
      </c>
      <c r="U447" s="78">
        <f t="shared" si="6"/>
        <v>7.9868609446761916E-3</v>
      </c>
      <c r="V447" s="78">
        <f>Table1[[#This Row],[R4NZ estimate
(thousand tonnes CO2e)]]*1000</f>
        <v>7.9868609446761916</v>
      </c>
    </row>
    <row r="448" spans="1:22" ht="40.700000000000003" customHeight="1">
      <c r="A448" s="86" t="s">
        <v>2842</v>
      </c>
      <c r="B448" s="86" t="s">
        <v>2843</v>
      </c>
      <c r="C448" s="86" t="s">
        <v>2844</v>
      </c>
      <c r="D448" s="86" t="s">
        <v>792</v>
      </c>
      <c r="E448" s="86" t="s">
        <v>792</v>
      </c>
      <c r="F448" s="86" t="s">
        <v>18</v>
      </c>
      <c r="G448" s="88" t="s">
        <v>514</v>
      </c>
      <c r="H448" s="91"/>
      <c r="I448" s="89">
        <v>45387</v>
      </c>
      <c r="J448" s="90">
        <v>6.6184000000000007E-2</v>
      </c>
      <c r="K448" s="90">
        <v>1</v>
      </c>
      <c r="L448" s="88" t="s">
        <v>2845</v>
      </c>
      <c r="M448" s="88" t="s">
        <v>2846</v>
      </c>
      <c r="N448" s="88" t="s">
        <v>2846</v>
      </c>
      <c r="O448" s="98">
        <v>5.3414726840000006E-3</v>
      </c>
      <c r="P448" s="99">
        <f>Table1[[#This Row],[Equation_1_GHG_Intensity]]*Table1[[#This Row],[Number of employees
Last avail. yr]]</f>
        <v>5.3414726840000006E-3</v>
      </c>
      <c r="Q448" s="100">
        <v>7.8125890000000003E-2</v>
      </c>
      <c r="R448" s="101">
        <f>Table1[[#This Row],[Equation_2_GHG_intensity]]*Table1[[#This Row],[Operating revenue (Turnover)
m GBP Last avail. yr]]</f>
        <v>5.1706839037600006E-3</v>
      </c>
      <c r="S448" s="104">
        <v>0.04</v>
      </c>
      <c r="T448" s="103">
        <v>2.6473600000000005E-3</v>
      </c>
      <c r="U448" s="78">
        <f t="shared" si="6"/>
        <v>4.3821190237240803E-3</v>
      </c>
      <c r="V448" s="78">
        <f>Table1[[#This Row],[R4NZ estimate
(thousand tonnes CO2e)]]*1000</f>
        <v>4.3821190237240799</v>
      </c>
    </row>
    <row r="449" spans="1:22" ht="40.700000000000003" customHeight="1">
      <c r="A449" s="86" t="s">
        <v>2847</v>
      </c>
      <c r="B449" s="86" t="s">
        <v>2848</v>
      </c>
      <c r="C449" s="86" t="s">
        <v>2849</v>
      </c>
      <c r="D449" s="86" t="s">
        <v>821</v>
      </c>
      <c r="E449" s="86" t="s">
        <v>821</v>
      </c>
      <c r="F449" s="86" t="s">
        <v>15</v>
      </c>
      <c r="G449" s="88" t="s">
        <v>2850</v>
      </c>
      <c r="H449" s="91"/>
      <c r="I449" s="89">
        <v>45230</v>
      </c>
      <c r="J449" s="90">
        <v>6.5891000000000005E-2</v>
      </c>
      <c r="K449" s="90">
        <v>3</v>
      </c>
      <c r="L449" s="88" t="s">
        <v>2851</v>
      </c>
      <c r="M449" s="88" t="s">
        <v>2852</v>
      </c>
      <c r="N449" s="88" t="s">
        <v>2852</v>
      </c>
      <c r="O449" s="98">
        <v>2.8833581800000001E-2</v>
      </c>
      <c r="P449" s="99">
        <f>Table1[[#This Row],[Equation_1_GHG_Intensity]]*Table1[[#This Row],[Number of employees
Last avail. yr]]</f>
        <v>8.6500745399999995E-2</v>
      </c>
      <c r="Q449" s="100">
        <v>0.36693909499999999</v>
      </c>
      <c r="R449" s="101">
        <f>Table1[[#This Row],[Equation_2_GHG_intensity]]*Table1[[#This Row],[Operating revenue (Turnover)
m GBP Last avail. yr]]</f>
        <v>2.4177983908645003E-2</v>
      </c>
      <c r="S449" s="104">
        <v>0.16</v>
      </c>
      <c r="T449" s="103">
        <v>1.0542560000000001E-2</v>
      </c>
      <c r="U449" s="78">
        <f t="shared" si="6"/>
        <v>4.0366689339778786E-2</v>
      </c>
      <c r="V449" s="78">
        <f>Table1[[#This Row],[R4NZ estimate
(thousand tonnes CO2e)]]*1000</f>
        <v>40.366689339778787</v>
      </c>
    </row>
    <row r="450" spans="1:22" ht="36" customHeight="1">
      <c r="A450" s="86" t="s">
        <v>2853</v>
      </c>
      <c r="B450" s="86" t="s">
        <v>2854</v>
      </c>
      <c r="C450" s="86" t="s">
        <v>2855</v>
      </c>
      <c r="D450" s="86" t="s">
        <v>792</v>
      </c>
      <c r="E450" s="86" t="s">
        <v>792</v>
      </c>
      <c r="F450" s="86" t="s">
        <v>18</v>
      </c>
      <c r="G450" s="91"/>
      <c r="H450" s="91"/>
      <c r="I450" s="89">
        <v>45291</v>
      </c>
      <c r="J450" s="90">
        <v>6.5019999999999994E-2</v>
      </c>
      <c r="K450" s="90">
        <v>2</v>
      </c>
      <c r="L450" s="88" t="s">
        <v>2856</v>
      </c>
      <c r="M450" s="88" t="s">
        <v>2857</v>
      </c>
      <c r="N450" s="88" t="s">
        <v>2857</v>
      </c>
      <c r="O450" s="98">
        <v>5.3414726840000006E-3</v>
      </c>
      <c r="P450" s="99">
        <f>Table1[[#This Row],[Equation_1_GHG_Intensity]]*Table1[[#This Row],[Number of employees
Last avail. yr]]</f>
        <v>1.0682945368000001E-2</v>
      </c>
      <c r="Q450" s="100">
        <v>7.8125890000000003E-2</v>
      </c>
      <c r="R450" s="101">
        <f>Table1[[#This Row],[Equation_2_GHG_intensity]]*Table1[[#This Row],[Operating revenue (Turnover)
m GBP Last avail. yr]]</f>
        <v>5.0797453677999998E-3</v>
      </c>
      <c r="S450" s="104">
        <v>0.04</v>
      </c>
      <c r="T450" s="103">
        <v>2.6007999999999999E-3</v>
      </c>
      <c r="U450" s="78">
        <f t="shared" ref="U450:U513" si="7">(P450*0.333)+(R450*0.333)+(T450*0.333)/1</f>
        <v>6.1150424150214003E-3</v>
      </c>
      <c r="V450" s="78">
        <f>Table1[[#This Row],[R4NZ estimate
(thousand tonnes CO2e)]]*1000</f>
        <v>6.1150424150214002</v>
      </c>
    </row>
    <row r="451" spans="1:22" ht="40.700000000000003" customHeight="1">
      <c r="A451" s="86" t="s">
        <v>2858</v>
      </c>
      <c r="B451" s="86" t="s">
        <v>2859</v>
      </c>
      <c r="C451" s="86" t="s">
        <v>2860</v>
      </c>
      <c r="D451" s="86" t="s">
        <v>767</v>
      </c>
      <c r="E451" s="86" t="s">
        <v>767</v>
      </c>
      <c r="F451" s="86" t="s">
        <v>18</v>
      </c>
      <c r="G451" s="91"/>
      <c r="H451" s="91"/>
      <c r="I451" s="89">
        <v>45322</v>
      </c>
      <c r="J451" s="90">
        <v>6.9292999999999993E-2</v>
      </c>
      <c r="K451" s="90">
        <v>2</v>
      </c>
      <c r="L451" s="88" t="s">
        <v>2861</v>
      </c>
      <c r="M451" s="88" t="s">
        <v>2862</v>
      </c>
      <c r="N451" s="88" t="s">
        <v>2862</v>
      </c>
      <c r="O451" s="98">
        <v>5.3414726840000006E-3</v>
      </c>
      <c r="P451" s="99">
        <f>Table1[[#This Row],[Equation_1_GHG_Intensity]]*Table1[[#This Row],[Number of employees
Last avail. yr]]</f>
        <v>1.0682945368000001E-2</v>
      </c>
      <c r="Q451" s="100">
        <v>7.8125890000000003E-2</v>
      </c>
      <c r="R451" s="101">
        <f>Table1[[#This Row],[Equation_2_GHG_intensity]]*Table1[[#This Row],[Operating revenue (Turnover)
m GBP Last avail. yr]]</f>
        <v>5.4135772957699998E-3</v>
      </c>
      <c r="S451" s="104">
        <v>0.04</v>
      </c>
      <c r="T451" s="103">
        <v>2.7717199999999997E-3</v>
      </c>
      <c r="U451" s="78">
        <f t="shared" si="7"/>
        <v>6.28312480703541E-3</v>
      </c>
      <c r="V451" s="78">
        <f>Table1[[#This Row],[R4NZ estimate
(thousand tonnes CO2e)]]*1000</f>
        <v>6.28312480703541</v>
      </c>
    </row>
    <row r="452" spans="1:22" ht="40.700000000000003" customHeight="1">
      <c r="A452" s="86" t="s">
        <v>2863</v>
      </c>
      <c r="B452" s="86" t="s">
        <v>2864</v>
      </c>
      <c r="C452" s="86" t="s">
        <v>2865</v>
      </c>
      <c r="D452" s="86" t="s">
        <v>792</v>
      </c>
      <c r="E452" s="86" t="s">
        <v>792</v>
      </c>
      <c r="F452" s="86" t="s">
        <v>18</v>
      </c>
      <c r="G452" s="88" t="s">
        <v>2866</v>
      </c>
      <c r="H452" s="91"/>
      <c r="I452" s="89">
        <v>45260</v>
      </c>
      <c r="J452" s="90">
        <v>6.3009999999999997E-2</v>
      </c>
      <c r="K452" s="90">
        <v>3</v>
      </c>
      <c r="L452" s="88" t="s">
        <v>2867</v>
      </c>
      <c r="M452" s="88" t="s">
        <v>2868</v>
      </c>
      <c r="N452" s="91"/>
      <c r="O452" s="98">
        <v>5.3414726840000006E-3</v>
      </c>
      <c r="P452" s="99">
        <f>Table1[[#This Row],[Equation_1_GHG_Intensity]]*Table1[[#This Row],[Number of employees
Last avail. yr]]</f>
        <v>1.6024418052E-2</v>
      </c>
      <c r="Q452" s="100">
        <v>7.8125890000000003E-2</v>
      </c>
      <c r="R452" s="101">
        <f>Table1[[#This Row],[Equation_2_GHG_intensity]]*Table1[[#This Row],[Operating revenue (Turnover)
m GBP Last avail. yr]]</f>
        <v>4.9227123289000002E-3</v>
      </c>
      <c r="S452" s="104">
        <v>0.04</v>
      </c>
      <c r="T452" s="103">
        <v>2.5203999999999999E-3</v>
      </c>
      <c r="U452" s="78">
        <f t="shared" si="7"/>
        <v>7.8146876168397016E-3</v>
      </c>
      <c r="V452" s="78">
        <f>Table1[[#This Row],[R4NZ estimate
(thousand tonnes CO2e)]]*1000</f>
        <v>7.8146876168397013</v>
      </c>
    </row>
    <row r="453" spans="1:22" ht="36" customHeight="1">
      <c r="A453" s="86" t="s">
        <v>2869</v>
      </c>
      <c r="B453" s="86" t="s">
        <v>2870</v>
      </c>
      <c r="C453" s="86" t="s">
        <v>2871</v>
      </c>
      <c r="D453" s="86" t="s">
        <v>1261</v>
      </c>
      <c r="E453" s="86" t="s">
        <v>1261</v>
      </c>
      <c r="F453" s="86" t="s">
        <v>33</v>
      </c>
      <c r="G453" s="91"/>
      <c r="H453" s="91"/>
      <c r="I453" s="89">
        <v>45657</v>
      </c>
      <c r="J453" s="90">
        <v>6.2487000000000001E-2</v>
      </c>
      <c r="K453" s="90">
        <v>11</v>
      </c>
      <c r="L453" s="88" t="s">
        <v>2872</v>
      </c>
      <c r="M453" s="88" t="s">
        <v>2873</v>
      </c>
      <c r="N453" s="88" t="s">
        <v>2873</v>
      </c>
      <c r="O453" s="98">
        <v>1.0369230770000001E-3</v>
      </c>
      <c r="P453" s="99">
        <f>Table1[[#This Row],[Equation_1_GHG_Intensity]]*Table1[[#This Row],[Number of employees
Last avail. yr]]</f>
        <v>1.1406153847E-2</v>
      </c>
      <c r="Q453" s="100">
        <v>1.9284453E-2</v>
      </c>
      <c r="R453" s="101">
        <f>Table1[[#This Row],[Equation_2_GHG_intensity]]*Table1[[#This Row],[Operating revenue (Turnover)
m GBP Last avail. yr]]</f>
        <v>1.2050276146110001E-3</v>
      </c>
      <c r="S453" s="104">
        <v>0.06</v>
      </c>
      <c r="T453" s="103">
        <v>3.7492199999999997E-3</v>
      </c>
      <c r="U453" s="78">
        <f t="shared" si="7"/>
        <v>5.448013686716463E-3</v>
      </c>
      <c r="V453" s="78">
        <f>Table1[[#This Row],[R4NZ estimate
(thousand tonnes CO2e)]]*1000</f>
        <v>5.4480136867164628</v>
      </c>
    </row>
    <row r="454" spans="1:22" ht="40.700000000000003" customHeight="1">
      <c r="A454" s="86" t="s">
        <v>2874</v>
      </c>
      <c r="B454" s="86" t="s">
        <v>2875</v>
      </c>
      <c r="C454" s="86" t="s">
        <v>2876</v>
      </c>
      <c r="D454" s="86" t="s">
        <v>2877</v>
      </c>
      <c r="E454" s="86" t="s">
        <v>2877</v>
      </c>
      <c r="F454" s="86" t="s">
        <v>30</v>
      </c>
      <c r="G454" s="88" t="s">
        <v>2878</v>
      </c>
      <c r="H454" s="91"/>
      <c r="I454" s="89">
        <v>45412</v>
      </c>
      <c r="J454" s="90">
        <v>6.1892999999999997E-2</v>
      </c>
      <c r="K454" s="90">
        <v>1</v>
      </c>
      <c r="L454" s="88" t="s">
        <v>756</v>
      </c>
      <c r="M454" s="88" t="s">
        <v>2879</v>
      </c>
      <c r="N454" s="88" t="s">
        <v>2879</v>
      </c>
      <c r="O454" s="98">
        <v>5.5728975400000001E-4</v>
      </c>
      <c r="P454" s="99">
        <f>Table1[[#This Row],[Equation_1_GHG_Intensity]]*Table1[[#This Row],[Number of employees
Last avail. yr]]</f>
        <v>5.5728975400000001E-4</v>
      </c>
      <c r="Q454" s="100">
        <v>6.3602830000000004E-3</v>
      </c>
      <c r="R454" s="101">
        <f>Table1[[#This Row],[Equation_2_GHG_intensity]]*Table1[[#This Row],[Operating revenue (Turnover)
m GBP Last avail. yr]]</f>
        <v>3.9365699571900002E-4</v>
      </c>
      <c r="S454" s="104">
        <v>0.02</v>
      </c>
      <c r="T454" s="103">
        <v>1.2378599999999999E-3</v>
      </c>
      <c r="U454" s="78">
        <f t="shared" si="7"/>
        <v>7.2887264765642695E-4</v>
      </c>
      <c r="V454" s="78">
        <f>Table1[[#This Row],[R4NZ estimate
(thousand tonnes CO2e)]]*1000</f>
        <v>0.7288726476564269</v>
      </c>
    </row>
    <row r="455" spans="1:22" ht="36" customHeight="1">
      <c r="A455" s="86" t="s">
        <v>2880</v>
      </c>
      <c r="B455" s="86" t="s">
        <v>2881</v>
      </c>
      <c r="C455" s="86" t="s">
        <v>2882</v>
      </c>
      <c r="D455" s="86" t="s">
        <v>276</v>
      </c>
      <c r="E455" s="86" t="s">
        <v>276</v>
      </c>
      <c r="F455" s="86" t="s">
        <v>18</v>
      </c>
      <c r="G455" s="91"/>
      <c r="H455" s="91"/>
      <c r="I455" s="89">
        <v>45351</v>
      </c>
      <c r="J455" s="90">
        <v>6.1182E-2</v>
      </c>
      <c r="K455" s="90">
        <v>2</v>
      </c>
      <c r="L455" s="88" t="s">
        <v>2883</v>
      </c>
      <c r="M455" s="88" t="s">
        <v>2884</v>
      </c>
      <c r="N455" s="91"/>
      <c r="O455" s="98">
        <v>5.3414726840000006E-3</v>
      </c>
      <c r="P455" s="99">
        <f>Table1[[#This Row],[Equation_1_GHG_Intensity]]*Table1[[#This Row],[Number of employees
Last avail. yr]]</f>
        <v>1.0682945368000001E-2</v>
      </c>
      <c r="Q455" s="100">
        <v>7.8125890000000003E-2</v>
      </c>
      <c r="R455" s="101">
        <f>Table1[[#This Row],[Equation_2_GHG_intensity]]*Table1[[#This Row],[Operating revenue (Turnover)
m GBP Last avail. yr]]</f>
        <v>4.7798982019799999E-3</v>
      </c>
      <c r="S455" s="104">
        <v>7.0000000000000007E-2</v>
      </c>
      <c r="T455" s="103">
        <v>4.2827400000000002E-3</v>
      </c>
      <c r="U455" s="78">
        <f t="shared" si="7"/>
        <v>6.5752793288033412E-3</v>
      </c>
      <c r="V455" s="78">
        <f>Table1[[#This Row],[R4NZ estimate
(thousand tonnes CO2e)]]*1000</f>
        <v>6.5752793288033411</v>
      </c>
    </row>
    <row r="456" spans="1:22" ht="40.700000000000003" customHeight="1">
      <c r="A456" s="86" t="s">
        <v>2885</v>
      </c>
      <c r="B456" s="86" t="s">
        <v>2886</v>
      </c>
      <c r="C456" s="86" t="s">
        <v>2887</v>
      </c>
      <c r="D456" s="86" t="s">
        <v>276</v>
      </c>
      <c r="E456" s="86" t="s">
        <v>276</v>
      </c>
      <c r="F456" s="86" t="s">
        <v>18</v>
      </c>
      <c r="G456" s="88" t="s">
        <v>2888</v>
      </c>
      <c r="H456" s="91"/>
      <c r="I456" s="89">
        <v>45199</v>
      </c>
      <c r="J456" s="90">
        <v>6.1150000000000003E-2</v>
      </c>
      <c r="K456" s="91">
        <v>0</v>
      </c>
      <c r="L456" s="88" t="s">
        <v>2889</v>
      </c>
      <c r="M456" s="88" t="s">
        <v>2890</v>
      </c>
      <c r="N456" s="88" t="s">
        <v>2890</v>
      </c>
      <c r="O456" s="98">
        <v>5.3414726840000006E-3</v>
      </c>
      <c r="P456" s="99">
        <f>Table1[[#This Row],[Equation_1_GHG_Intensity]]*Table1[[#This Row],[Number of employees
Last avail. yr]]</f>
        <v>0</v>
      </c>
      <c r="Q456" s="100">
        <v>7.8125890000000003E-2</v>
      </c>
      <c r="R456" s="101">
        <f>Table1[[#This Row],[Equation_2_GHG_intensity]]*Table1[[#This Row],[Operating revenue (Turnover)
m GBP Last avail. yr]]</f>
        <v>4.7773981735000004E-3</v>
      </c>
      <c r="S456" s="106">
        <v>7.0000000000000007E-2</v>
      </c>
      <c r="T456" s="103">
        <v>4.2805000000000005E-3</v>
      </c>
      <c r="U456" s="78">
        <f t="shared" si="7"/>
        <v>3.0162800917755005E-3</v>
      </c>
      <c r="V456" s="78">
        <f>Table1[[#This Row],[R4NZ estimate
(thousand tonnes CO2e)]]*1000</f>
        <v>3.0162800917755006</v>
      </c>
    </row>
    <row r="457" spans="1:22" ht="40.700000000000003" customHeight="1">
      <c r="A457" s="86" t="s">
        <v>2891</v>
      </c>
      <c r="B457" s="86" t="s">
        <v>2892</v>
      </c>
      <c r="C457" s="86" t="s">
        <v>2893</v>
      </c>
      <c r="D457" s="86" t="s">
        <v>2513</v>
      </c>
      <c r="E457" s="86" t="s">
        <v>2513</v>
      </c>
      <c r="F457" s="86" t="s">
        <v>30</v>
      </c>
      <c r="G457" s="91"/>
      <c r="H457" s="91"/>
      <c r="I457" s="89">
        <v>45107</v>
      </c>
      <c r="J457" s="90">
        <v>6.0532000000000002E-2</v>
      </c>
      <c r="K457" s="90">
        <v>1</v>
      </c>
      <c r="L457" s="88" t="s">
        <v>2663</v>
      </c>
      <c r="M457" s="88" t="s">
        <v>2664</v>
      </c>
      <c r="N457" s="88" t="s">
        <v>2664</v>
      </c>
      <c r="O457" s="98">
        <v>5.5728975400000001E-4</v>
      </c>
      <c r="P457" s="99">
        <f>Table1[[#This Row],[Equation_1_GHG_Intensity]]*Table1[[#This Row],[Number of employees
Last avail. yr]]</f>
        <v>5.5728975400000001E-4</v>
      </c>
      <c r="Q457" s="100">
        <v>6.3602830000000004E-3</v>
      </c>
      <c r="R457" s="101">
        <f>Table1[[#This Row],[Equation_2_GHG_intensity]]*Table1[[#This Row],[Operating revenue (Turnover)
m GBP Last avail. yr]]</f>
        <v>3.8500065055600005E-4</v>
      </c>
      <c r="S457" s="104">
        <v>0.01</v>
      </c>
      <c r="T457" s="103">
        <v>6.0532000000000001E-4</v>
      </c>
      <c r="U457" s="78">
        <f t="shared" si="7"/>
        <v>5.1535426471714804E-4</v>
      </c>
      <c r="V457" s="78">
        <f>Table1[[#This Row],[R4NZ estimate
(thousand tonnes CO2e)]]*1000</f>
        <v>0.51535426471714807</v>
      </c>
    </row>
    <row r="458" spans="1:22" ht="36" customHeight="1">
      <c r="A458" s="86" t="s">
        <v>2894</v>
      </c>
      <c r="B458" s="86" t="s">
        <v>2895</v>
      </c>
      <c r="C458" s="86" t="s">
        <v>2896</v>
      </c>
      <c r="D458" s="86" t="s">
        <v>577</v>
      </c>
      <c r="E458" s="86" t="s">
        <v>577</v>
      </c>
      <c r="F458" s="86" t="s">
        <v>30</v>
      </c>
      <c r="G458" s="88" t="s">
        <v>2455</v>
      </c>
      <c r="H458" s="91"/>
      <c r="I458" s="89">
        <v>45291</v>
      </c>
      <c r="J458" s="90">
        <v>6.0204000000000001E-2</v>
      </c>
      <c r="K458" s="90">
        <v>9</v>
      </c>
      <c r="L458" s="88" t="s">
        <v>2897</v>
      </c>
      <c r="M458" s="88" t="s">
        <v>2898</v>
      </c>
      <c r="N458" s="88" t="s">
        <v>2898</v>
      </c>
      <c r="O458" s="98">
        <v>5.5728975400000001E-4</v>
      </c>
      <c r="P458" s="99">
        <f>Table1[[#This Row],[Equation_1_GHG_Intensity]]*Table1[[#This Row],[Number of employees
Last avail. yr]]</f>
        <v>5.0156077860000004E-3</v>
      </c>
      <c r="Q458" s="100">
        <v>6.3602830000000004E-3</v>
      </c>
      <c r="R458" s="101">
        <f>Table1[[#This Row],[Equation_2_GHG_intensity]]*Table1[[#This Row],[Operating revenue (Turnover)
m GBP Last avail. yr]]</f>
        <v>3.8291447773200005E-4</v>
      </c>
      <c r="S458" s="104">
        <v>0.02</v>
      </c>
      <c r="T458" s="103">
        <v>1.20408E-3</v>
      </c>
      <c r="U458" s="78">
        <f t="shared" si="7"/>
        <v>2.1986665538227565E-3</v>
      </c>
      <c r="V458" s="78">
        <f>Table1[[#This Row],[R4NZ estimate
(thousand tonnes CO2e)]]*1000</f>
        <v>2.1986665538227563</v>
      </c>
    </row>
    <row r="459" spans="1:22" ht="36" customHeight="1">
      <c r="A459" s="86" t="s">
        <v>2899</v>
      </c>
      <c r="B459" s="86" t="s">
        <v>2900</v>
      </c>
      <c r="C459" s="86" t="s">
        <v>2901</v>
      </c>
      <c r="D459" s="86" t="s">
        <v>767</v>
      </c>
      <c r="E459" s="86" t="s">
        <v>767</v>
      </c>
      <c r="F459" s="86" t="s">
        <v>18</v>
      </c>
      <c r="G459" s="91"/>
      <c r="H459" s="91"/>
      <c r="I459" s="89">
        <v>45199</v>
      </c>
      <c r="J459" s="90">
        <v>6.4697000000000005E-2</v>
      </c>
      <c r="K459" s="90">
        <v>1</v>
      </c>
      <c r="L459" s="88" t="s">
        <v>2902</v>
      </c>
      <c r="M459" s="88" t="s">
        <v>2903</v>
      </c>
      <c r="N459" s="91"/>
      <c r="O459" s="98">
        <v>5.3414726840000006E-3</v>
      </c>
      <c r="P459" s="99">
        <f>Table1[[#This Row],[Equation_1_GHG_Intensity]]*Table1[[#This Row],[Number of employees
Last avail. yr]]</f>
        <v>5.3414726840000006E-3</v>
      </c>
      <c r="Q459" s="100">
        <v>7.8125890000000003E-2</v>
      </c>
      <c r="R459" s="101">
        <f>Table1[[#This Row],[Equation_2_GHG_intensity]]*Table1[[#This Row],[Operating revenue (Turnover)
m GBP Last avail. yr]]</f>
        <v>5.0545107053300009E-3</v>
      </c>
      <c r="S459" s="104">
        <v>0.04</v>
      </c>
      <c r="T459" s="103">
        <v>2.5878800000000003E-3</v>
      </c>
      <c r="U459" s="78">
        <f t="shared" si="7"/>
        <v>4.3236265086468908E-3</v>
      </c>
      <c r="V459" s="78">
        <f>Table1[[#This Row],[R4NZ estimate
(thousand tonnes CO2e)]]*1000</f>
        <v>4.3236265086468908</v>
      </c>
    </row>
    <row r="460" spans="1:22" ht="40.700000000000003" customHeight="1">
      <c r="A460" s="86" t="s">
        <v>2904</v>
      </c>
      <c r="B460" s="86" t="s">
        <v>2905</v>
      </c>
      <c r="C460" s="86" t="s">
        <v>2906</v>
      </c>
      <c r="D460" s="86" t="s">
        <v>462</v>
      </c>
      <c r="E460" s="86" t="s">
        <v>462</v>
      </c>
      <c r="F460" s="86" t="s">
        <v>18</v>
      </c>
      <c r="G460" s="88" t="s">
        <v>2907</v>
      </c>
      <c r="H460" s="91"/>
      <c r="I460" s="89">
        <v>45291</v>
      </c>
      <c r="J460" s="90">
        <v>5.8902000000000003E-2</v>
      </c>
      <c r="K460" s="90">
        <v>2</v>
      </c>
      <c r="L460" s="88" t="s">
        <v>2908</v>
      </c>
      <c r="M460" s="88" t="s">
        <v>2909</v>
      </c>
      <c r="N460" s="88" t="s">
        <v>2909</v>
      </c>
      <c r="O460" s="98">
        <v>5.3414726840000006E-3</v>
      </c>
      <c r="P460" s="99">
        <f>Table1[[#This Row],[Equation_1_GHG_Intensity]]*Table1[[#This Row],[Number of employees
Last avail. yr]]</f>
        <v>1.0682945368000001E-2</v>
      </c>
      <c r="Q460" s="100">
        <v>7.8125890000000003E-2</v>
      </c>
      <c r="R460" s="101">
        <f>Table1[[#This Row],[Equation_2_GHG_intensity]]*Table1[[#This Row],[Operating revenue (Turnover)
m GBP Last avail. yr]]</f>
        <v>4.6017711727800005E-3</v>
      </c>
      <c r="S460" s="104">
        <v>7.0000000000000007E-2</v>
      </c>
      <c r="T460" s="103">
        <v>4.1231400000000008E-3</v>
      </c>
      <c r="U460" s="78">
        <f t="shared" si="7"/>
        <v>6.4628162280797414E-3</v>
      </c>
      <c r="V460" s="78">
        <f>Table1[[#This Row],[R4NZ estimate
(thousand tonnes CO2e)]]*1000</f>
        <v>6.462816228079741</v>
      </c>
    </row>
    <row r="461" spans="1:22" ht="36" customHeight="1">
      <c r="A461" s="86" t="s">
        <v>2910</v>
      </c>
      <c r="B461" s="86" t="s">
        <v>2911</v>
      </c>
      <c r="C461" s="86" t="s">
        <v>2912</v>
      </c>
      <c r="D461" s="86" t="s">
        <v>2913</v>
      </c>
      <c r="E461" s="86" t="s">
        <v>2913</v>
      </c>
      <c r="F461" s="86" t="s">
        <v>21</v>
      </c>
      <c r="G461" s="91"/>
      <c r="H461" s="91"/>
      <c r="I461" s="89">
        <v>45412</v>
      </c>
      <c r="J461" s="90">
        <v>6.3715999999999995E-2</v>
      </c>
      <c r="K461" s="91">
        <v>0</v>
      </c>
      <c r="L461" s="88" t="s">
        <v>2914</v>
      </c>
      <c r="M461" s="88" t="s">
        <v>2915</v>
      </c>
      <c r="N461" s="91"/>
      <c r="O461" s="98">
        <v>2.599737108E-3</v>
      </c>
      <c r="P461" s="99">
        <f>Table1[[#This Row],[Equation_1_GHG_Intensity]]*Table1[[#This Row],[Number of employees
Last avail. yr]]</f>
        <v>0</v>
      </c>
      <c r="Q461" s="100">
        <v>5.0386056999999998E-2</v>
      </c>
      <c r="R461" s="101">
        <f>Table1[[#This Row],[Equation_2_GHG_intensity]]*Table1[[#This Row],[Operating revenue (Turnover)
m GBP Last avail. yr]]</f>
        <v>3.2103980078119995E-3</v>
      </c>
      <c r="S461" s="106">
        <v>7.0000000000000007E-2</v>
      </c>
      <c r="T461" s="103">
        <v>4.4601199999999997E-3</v>
      </c>
      <c r="U461" s="78">
        <f t="shared" si="7"/>
        <v>2.554282496601396E-3</v>
      </c>
      <c r="V461" s="78">
        <f>Table1[[#This Row],[R4NZ estimate
(thousand tonnes CO2e)]]*1000</f>
        <v>2.5542824966013962</v>
      </c>
    </row>
    <row r="462" spans="1:22" ht="36" customHeight="1">
      <c r="A462" s="86" t="s">
        <v>2916</v>
      </c>
      <c r="B462" s="86" t="s">
        <v>2917</v>
      </c>
      <c r="C462" s="86" t="s">
        <v>2918</v>
      </c>
      <c r="D462" s="86" t="s">
        <v>792</v>
      </c>
      <c r="E462" s="86" t="s">
        <v>792</v>
      </c>
      <c r="F462" s="86" t="s">
        <v>18</v>
      </c>
      <c r="G462" s="91"/>
      <c r="H462" s="91"/>
      <c r="I462" s="89">
        <v>45473</v>
      </c>
      <c r="J462" s="90">
        <v>5.8020000000000002E-2</v>
      </c>
      <c r="K462" s="90">
        <v>2</v>
      </c>
      <c r="L462" s="88" t="s">
        <v>2919</v>
      </c>
      <c r="M462" s="88" t="s">
        <v>2920</v>
      </c>
      <c r="N462" s="91"/>
      <c r="O462" s="98">
        <v>5.3414726840000006E-3</v>
      </c>
      <c r="P462" s="99">
        <f>Table1[[#This Row],[Equation_1_GHG_Intensity]]*Table1[[#This Row],[Number of employees
Last avail. yr]]</f>
        <v>1.0682945368000001E-2</v>
      </c>
      <c r="Q462" s="100">
        <v>7.8125890000000003E-2</v>
      </c>
      <c r="R462" s="101">
        <f>Table1[[#This Row],[Equation_2_GHG_intensity]]*Table1[[#This Row],[Operating revenue (Turnover)
m GBP Last avail. yr]]</f>
        <v>4.5328641378000007E-3</v>
      </c>
      <c r="S462" s="104">
        <v>0.04</v>
      </c>
      <c r="T462" s="103">
        <v>2.3208E-3</v>
      </c>
      <c r="U462" s="78">
        <f t="shared" si="7"/>
        <v>5.8396909654314013E-3</v>
      </c>
      <c r="V462" s="78">
        <f>Table1[[#This Row],[R4NZ estimate
(thousand tonnes CO2e)]]*1000</f>
        <v>5.8396909654314015</v>
      </c>
    </row>
    <row r="463" spans="1:22" ht="36" customHeight="1">
      <c r="A463" s="86" t="s">
        <v>2921</v>
      </c>
      <c r="B463" s="86" t="s">
        <v>2922</v>
      </c>
      <c r="C463" s="86" t="s">
        <v>2923</v>
      </c>
      <c r="D463" s="86" t="s">
        <v>767</v>
      </c>
      <c r="E463" s="86" t="s">
        <v>767</v>
      </c>
      <c r="F463" s="86" t="s">
        <v>18</v>
      </c>
      <c r="G463" s="91"/>
      <c r="H463" s="91"/>
      <c r="I463" s="89">
        <v>45382</v>
      </c>
      <c r="J463" s="90">
        <v>5.7880000000000001E-2</v>
      </c>
      <c r="K463" s="90">
        <v>2</v>
      </c>
      <c r="L463" s="88" t="s">
        <v>2924</v>
      </c>
      <c r="M463" s="88" t="s">
        <v>2925</v>
      </c>
      <c r="N463" s="91"/>
      <c r="O463" s="98">
        <v>5.3414726840000006E-3</v>
      </c>
      <c r="P463" s="99">
        <f>Table1[[#This Row],[Equation_1_GHG_Intensity]]*Table1[[#This Row],[Number of employees
Last avail. yr]]</f>
        <v>1.0682945368000001E-2</v>
      </c>
      <c r="Q463" s="100">
        <v>7.8125890000000003E-2</v>
      </c>
      <c r="R463" s="101">
        <f>Table1[[#This Row],[Equation_2_GHG_intensity]]*Table1[[#This Row],[Operating revenue (Turnover)
m GBP Last avail. yr]]</f>
        <v>4.5219265132000006E-3</v>
      </c>
      <c r="S463" s="104">
        <v>0.04</v>
      </c>
      <c r="T463" s="103">
        <v>2.3151999999999999E-3</v>
      </c>
      <c r="U463" s="78">
        <f t="shared" si="7"/>
        <v>5.8341839364396009E-3</v>
      </c>
      <c r="V463" s="78">
        <f>Table1[[#This Row],[R4NZ estimate
(thousand tonnes CO2e)]]*1000</f>
        <v>5.8341839364396009</v>
      </c>
    </row>
    <row r="464" spans="1:22" ht="36" customHeight="1">
      <c r="A464" s="86" t="s">
        <v>2926</v>
      </c>
      <c r="B464" s="86" t="s">
        <v>2927</v>
      </c>
      <c r="C464" s="86" t="s">
        <v>2928</v>
      </c>
      <c r="D464" s="86" t="s">
        <v>792</v>
      </c>
      <c r="E464" s="86" t="s">
        <v>792</v>
      </c>
      <c r="F464" s="86" t="s">
        <v>18</v>
      </c>
      <c r="G464" s="91"/>
      <c r="H464" s="91"/>
      <c r="I464" s="89">
        <v>45107</v>
      </c>
      <c r="J464" s="90">
        <v>6.2358999999999998E-2</v>
      </c>
      <c r="K464" s="91">
        <v>0</v>
      </c>
      <c r="L464" s="88" t="s">
        <v>2929</v>
      </c>
      <c r="M464" s="88" t="s">
        <v>2930</v>
      </c>
      <c r="N464" s="91"/>
      <c r="O464" s="98">
        <v>5.3414726840000006E-3</v>
      </c>
      <c r="P464" s="99">
        <f>Table1[[#This Row],[Equation_1_GHG_Intensity]]*Table1[[#This Row],[Number of employees
Last avail. yr]]</f>
        <v>0</v>
      </c>
      <c r="Q464" s="100">
        <v>7.8125890000000003E-2</v>
      </c>
      <c r="R464" s="101">
        <f>Table1[[#This Row],[Equation_2_GHG_intensity]]*Table1[[#This Row],[Operating revenue (Turnover)
m GBP Last avail. yr]]</f>
        <v>4.8718523745099997E-3</v>
      </c>
      <c r="S464" s="106">
        <v>0.04</v>
      </c>
      <c r="T464" s="103">
        <v>2.4943600000000002E-3</v>
      </c>
      <c r="U464" s="78">
        <f t="shared" si="7"/>
        <v>2.45294872071183E-3</v>
      </c>
      <c r="V464" s="78">
        <f>Table1[[#This Row],[R4NZ estimate
(thousand tonnes CO2e)]]*1000</f>
        <v>2.4529487207118299</v>
      </c>
    </row>
    <row r="465" spans="1:22" ht="36" customHeight="1">
      <c r="A465" s="86" t="s">
        <v>2931</v>
      </c>
      <c r="B465" s="86" t="s">
        <v>2932</v>
      </c>
      <c r="C465" s="86" t="s">
        <v>2933</v>
      </c>
      <c r="D465" s="86" t="s">
        <v>2395</v>
      </c>
      <c r="E465" s="86" t="s">
        <v>2395</v>
      </c>
      <c r="F465" s="86" t="s">
        <v>15</v>
      </c>
      <c r="G465" s="91"/>
      <c r="H465" s="91"/>
      <c r="I465" s="89">
        <v>45260</v>
      </c>
      <c r="J465" s="90">
        <v>6.2314000000000001E-2</v>
      </c>
      <c r="K465" s="90">
        <v>1</v>
      </c>
      <c r="L465" s="88" t="s">
        <v>2934</v>
      </c>
      <c r="M465" s="88" t="s">
        <v>2935</v>
      </c>
      <c r="N465" s="91"/>
      <c r="O465" s="98">
        <v>2.8833581800000001E-2</v>
      </c>
      <c r="P465" s="99">
        <f>Table1[[#This Row],[Equation_1_GHG_Intensity]]*Table1[[#This Row],[Number of employees
Last avail. yr]]</f>
        <v>2.8833581800000001E-2</v>
      </c>
      <c r="Q465" s="100">
        <v>0.36693909499999999</v>
      </c>
      <c r="R465" s="101">
        <f>Table1[[#This Row],[Equation_2_GHG_intensity]]*Table1[[#This Row],[Operating revenue (Turnover)
m GBP Last avail. yr]]</f>
        <v>2.286544276583E-2</v>
      </c>
      <c r="S465" s="104">
        <v>0.22</v>
      </c>
      <c r="T465" s="103">
        <v>1.370908E-2</v>
      </c>
      <c r="U465" s="78">
        <f t="shared" si="7"/>
        <v>2.178089882042139E-2</v>
      </c>
      <c r="V465" s="78">
        <f>Table1[[#This Row],[R4NZ estimate
(thousand tonnes CO2e)]]*1000</f>
        <v>21.780898820421392</v>
      </c>
    </row>
    <row r="466" spans="1:22" ht="36" customHeight="1">
      <c r="A466" s="86" t="s">
        <v>2936</v>
      </c>
      <c r="B466" s="86" t="s">
        <v>2937</v>
      </c>
      <c r="C466" s="86" t="s">
        <v>2938</v>
      </c>
      <c r="D466" s="86" t="s">
        <v>2389</v>
      </c>
      <c r="E466" s="86" t="s">
        <v>2389</v>
      </c>
      <c r="F466" s="86" t="s">
        <v>18</v>
      </c>
      <c r="G466" s="91"/>
      <c r="H466" s="91"/>
      <c r="I466" s="89">
        <v>45077</v>
      </c>
      <c r="J466" s="90">
        <v>6.2198999999999997E-2</v>
      </c>
      <c r="K466" s="90">
        <v>1</v>
      </c>
      <c r="L466" s="88" t="s">
        <v>2939</v>
      </c>
      <c r="M466" s="88" t="s">
        <v>2940</v>
      </c>
      <c r="N466" s="91"/>
      <c r="O466" s="98">
        <v>5.3414726840000006E-3</v>
      </c>
      <c r="P466" s="99">
        <f>Table1[[#This Row],[Equation_1_GHG_Intensity]]*Table1[[#This Row],[Number of employees
Last avail. yr]]</f>
        <v>5.3414726840000006E-3</v>
      </c>
      <c r="Q466" s="100">
        <v>7.8125890000000003E-2</v>
      </c>
      <c r="R466" s="101">
        <f>Table1[[#This Row],[Equation_2_GHG_intensity]]*Table1[[#This Row],[Operating revenue (Turnover)
m GBP Last avail. yr]]</f>
        <v>4.8593522321100004E-3</v>
      </c>
      <c r="S466" s="104">
        <v>0.2</v>
      </c>
      <c r="T466" s="103">
        <v>1.2439800000000001E-2</v>
      </c>
      <c r="U466" s="78">
        <f t="shared" si="7"/>
        <v>7.539328097064632E-3</v>
      </c>
      <c r="V466" s="78">
        <f>Table1[[#This Row],[R4NZ estimate
(thousand tonnes CO2e)]]*1000</f>
        <v>7.5393280970646321</v>
      </c>
    </row>
    <row r="467" spans="1:22" ht="40.700000000000003" customHeight="1">
      <c r="A467" s="86" t="s">
        <v>2941</v>
      </c>
      <c r="B467" s="86" t="s">
        <v>2942</v>
      </c>
      <c r="C467" s="86" t="s">
        <v>2943</v>
      </c>
      <c r="D467" s="86" t="s">
        <v>2607</v>
      </c>
      <c r="E467" s="86" t="s">
        <v>2607</v>
      </c>
      <c r="F467" s="86" t="s">
        <v>33</v>
      </c>
      <c r="G467" s="91"/>
      <c r="H467" s="91"/>
      <c r="I467" s="89">
        <v>44196</v>
      </c>
      <c r="J467" s="90">
        <v>5.7131000000000001E-2</v>
      </c>
      <c r="K467" s="90">
        <v>3</v>
      </c>
      <c r="L467" s="88" t="s">
        <v>2944</v>
      </c>
      <c r="M467" s="88" t="s">
        <v>2945</v>
      </c>
      <c r="N467" s="91"/>
      <c r="O467" s="98">
        <v>1.0369230770000001E-3</v>
      </c>
      <c r="P467" s="99">
        <f>Table1[[#This Row],[Equation_1_GHG_Intensity]]*Table1[[#This Row],[Number of employees
Last avail. yr]]</f>
        <v>3.1107692310000002E-3</v>
      </c>
      <c r="Q467" s="100">
        <v>1.9284453E-2</v>
      </c>
      <c r="R467" s="101">
        <f>Table1[[#This Row],[Equation_2_GHG_intensity]]*Table1[[#This Row],[Operating revenue (Turnover)
m GBP Last avail. yr]]</f>
        <v>1.101740084343E-3</v>
      </c>
      <c r="S467" s="104">
        <v>0.06</v>
      </c>
      <c r="T467" s="103">
        <v>3.42786E-3</v>
      </c>
      <c r="U467" s="78">
        <f t="shared" si="7"/>
        <v>2.5442429820092191E-3</v>
      </c>
      <c r="V467" s="78">
        <f>Table1[[#This Row],[R4NZ estimate
(thousand tonnes CO2e)]]*1000</f>
        <v>2.5442429820092189</v>
      </c>
    </row>
    <row r="468" spans="1:22" ht="40.700000000000003" customHeight="1">
      <c r="A468" s="86" t="s">
        <v>2946</v>
      </c>
      <c r="B468" s="86" t="s">
        <v>2947</v>
      </c>
      <c r="C468" s="86" t="s">
        <v>2948</v>
      </c>
      <c r="D468" s="86" t="s">
        <v>2089</v>
      </c>
      <c r="E468" s="86" t="s">
        <v>2089</v>
      </c>
      <c r="F468" s="86" t="s">
        <v>18</v>
      </c>
      <c r="G468" s="88" t="s">
        <v>2949</v>
      </c>
      <c r="H468" s="91"/>
      <c r="I468" s="89">
        <v>45169</v>
      </c>
      <c r="J468" s="90">
        <v>5.6991E-2</v>
      </c>
      <c r="K468" s="90">
        <v>3</v>
      </c>
      <c r="L468" s="88" t="s">
        <v>2950</v>
      </c>
      <c r="M468" s="88" t="s">
        <v>2951</v>
      </c>
      <c r="N468" s="91"/>
      <c r="O468" s="98">
        <v>5.3414726840000006E-3</v>
      </c>
      <c r="P468" s="99">
        <f>Table1[[#This Row],[Equation_1_GHG_Intensity]]*Table1[[#This Row],[Number of employees
Last avail. yr]]</f>
        <v>1.6024418052E-2</v>
      </c>
      <c r="Q468" s="100">
        <v>7.8125890000000003E-2</v>
      </c>
      <c r="R468" s="101">
        <f>Table1[[#This Row],[Equation_2_GHG_intensity]]*Table1[[#This Row],[Operating revenue (Turnover)
m GBP Last avail. yr]]</f>
        <v>4.4524725969899998E-3</v>
      </c>
      <c r="S468" s="104">
        <v>7.0000000000000007E-2</v>
      </c>
      <c r="T468" s="103">
        <v>3.9893700000000008E-3</v>
      </c>
      <c r="U468" s="78">
        <f t="shared" si="7"/>
        <v>8.1472647961136711E-3</v>
      </c>
      <c r="V468" s="78">
        <f>Table1[[#This Row],[R4NZ estimate
(thousand tonnes CO2e)]]*1000</f>
        <v>8.1472647961136708</v>
      </c>
    </row>
    <row r="469" spans="1:22" ht="36" customHeight="1">
      <c r="A469" s="86" t="s">
        <v>2952</v>
      </c>
      <c r="B469" s="86" t="s">
        <v>2953</v>
      </c>
      <c r="C469" s="86" t="s">
        <v>2954</v>
      </c>
      <c r="D469" s="86" t="s">
        <v>2955</v>
      </c>
      <c r="E469" s="86" t="s">
        <v>2955</v>
      </c>
      <c r="F469" s="86" t="s">
        <v>33</v>
      </c>
      <c r="G469" s="88" t="s">
        <v>2956</v>
      </c>
      <c r="H469" s="91"/>
      <c r="I469" s="89">
        <v>45565</v>
      </c>
      <c r="J469" s="90">
        <v>5.6980000000000003E-2</v>
      </c>
      <c r="K469" s="90">
        <v>1</v>
      </c>
      <c r="L469" s="88" t="s">
        <v>2957</v>
      </c>
      <c r="M469" s="88" t="s">
        <v>2958</v>
      </c>
      <c r="N469" s="91"/>
      <c r="O469" s="98">
        <v>1.0369230770000001E-3</v>
      </c>
      <c r="P469" s="99">
        <f>Table1[[#This Row],[Equation_1_GHG_Intensity]]*Table1[[#This Row],[Number of employees
Last avail. yr]]</f>
        <v>1.0369230770000001E-3</v>
      </c>
      <c r="Q469" s="100">
        <v>1.9284453E-2</v>
      </c>
      <c r="R469" s="101">
        <f>Table1[[#This Row],[Equation_2_GHG_intensity]]*Table1[[#This Row],[Operating revenue (Turnover)
m GBP Last avail. yr]]</f>
        <v>1.09882813194E-3</v>
      </c>
      <c r="S469" s="104">
        <v>0.06</v>
      </c>
      <c r="T469" s="103">
        <v>3.4188000000000001E-3</v>
      </c>
      <c r="U469" s="78">
        <f t="shared" si="7"/>
        <v>1.8496655525770203E-3</v>
      </c>
      <c r="V469" s="78">
        <f>Table1[[#This Row],[R4NZ estimate
(thousand tonnes CO2e)]]*1000</f>
        <v>1.8496655525770203</v>
      </c>
    </row>
    <row r="470" spans="1:22" ht="40.700000000000003" customHeight="1">
      <c r="A470" s="86" t="s">
        <v>2959</v>
      </c>
      <c r="B470" s="86" t="s">
        <v>2960</v>
      </c>
      <c r="C470" s="86" t="s">
        <v>2961</v>
      </c>
      <c r="D470" s="86" t="s">
        <v>2962</v>
      </c>
      <c r="E470" s="86" t="s">
        <v>2962</v>
      </c>
      <c r="F470" s="86" t="s">
        <v>21</v>
      </c>
      <c r="G470" s="88" t="s">
        <v>2963</v>
      </c>
      <c r="H470" s="91"/>
      <c r="I470" s="89">
        <v>45291</v>
      </c>
      <c r="J470" s="90">
        <v>5.6972000000000002E-2</v>
      </c>
      <c r="K470" s="90">
        <v>1</v>
      </c>
      <c r="L470" s="88" t="s">
        <v>2964</v>
      </c>
      <c r="M470" s="88" t="s">
        <v>2965</v>
      </c>
      <c r="N470" s="88" t="s">
        <v>2965</v>
      </c>
      <c r="O470" s="98">
        <v>2.599737108E-3</v>
      </c>
      <c r="P470" s="99">
        <f>Table1[[#This Row],[Equation_1_GHG_Intensity]]*Table1[[#This Row],[Number of employees
Last avail. yr]]</f>
        <v>2.599737108E-3</v>
      </c>
      <c r="Q470" s="100">
        <v>5.0386056999999998E-2</v>
      </c>
      <c r="R470" s="101">
        <f>Table1[[#This Row],[Equation_2_GHG_intensity]]*Table1[[#This Row],[Operating revenue (Turnover)
m GBP Last avail. yr]]</f>
        <v>2.8705944394039999E-3</v>
      </c>
      <c r="S470" s="104">
        <v>7.0000000000000007E-2</v>
      </c>
      <c r="T470" s="103">
        <v>3.9880400000000009E-3</v>
      </c>
      <c r="U470" s="78">
        <f t="shared" si="7"/>
        <v>3.1496377252855324E-3</v>
      </c>
      <c r="V470" s="78">
        <f>Table1[[#This Row],[R4NZ estimate
(thousand tonnes CO2e)]]*1000</f>
        <v>3.1496377252855323</v>
      </c>
    </row>
    <row r="471" spans="1:22" ht="40.700000000000003" customHeight="1">
      <c r="A471" s="86" t="s">
        <v>2966</v>
      </c>
      <c r="B471" s="86" t="s">
        <v>2967</v>
      </c>
      <c r="C471" s="86" t="s">
        <v>2968</v>
      </c>
      <c r="D471" s="86" t="s">
        <v>2969</v>
      </c>
      <c r="E471" s="86" t="s">
        <v>2969</v>
      </c>
      <c r="F471" s="86" t="s">
        <v>18</v>
      </c>
      <c r="G471" s="88" t="s">
        <v>2970</v>
      </c>
      <c r="H471" s="91"/>
      <c r="I471" s="89">
        <v>45412</v>
      </c>
      <c r="J471" s="90">
        <v>5.6912999999999998E-2</v>
      </c>
      <c r="K471" s="90">
        <v>1</v>
      </c>
      <c r="L471" s="88" t="s">
        <v>2971</v>
      </c>
      <c r="M471" s="88" t="s">
        <v>2972</v>
      </c>
      <c r="N471" s="88" t="s">
        <v>2972</v>
      </c>
      <c r="O471" s="98">
        <v>5.3414726840000006E-3</v>
      </c>
      <c r="P471" s="99">
        <f>Table1[[#This Row],[Equation_1_GHG_Intensity]]*Table1[[#This Row],[Number of employees
Last avail. yr]]</f>
        <v>5.3414726840000006E-3</v>
      </c>
      <c r="Q471" s="100">
        <v>7.8125890000000003E-2</v>
      </c>
      <c r="R471" s="101">
        <f>Table1[[#This Row],[Equation_2_GHG_intensity]]*Table1[[#This Row],[Operating revenue (Turnover)
m GBP Last avail. yr]]</f>
        <v>4.4463787775699997E-3</v>
      </c>
      <c r="S471" s="104">
        <v>0.2</v>
      </c>
      <c r="T471" s="103">
        <v>1.13826E-2</v>
      </c>
      <c r="U471" s="78">
        <f t="shared" si="7"/>
        <v>7.0497603367028101E-3</v>
      </c>
      <c r="V471" s="78">
        <f>Table1[[#This Row],[R4NZ estimate
(thousand tonnes CO2e)]]*1000</f>
        <v>7.0497603367028105</v>
      </c>
    </row>
    <row r="472" spans="1:22" ht="36" customHeight="1">
      <c r="A472" s="86" t="s">
        <v>2973</v>
      </c>
      <c r="B472" s="86" t="s">
        <v>2974</v>
      </c>
      <c r="C472" s="86" t="s">
        <v>2975</v>
      </c>
      <c r="D472" s="86" t="s">
        <v>175</v>
      </c>
      <c r="E472" s="86" t="s">
        <v>175</v>
      </c>
      <c r="F472" s="86" t="s">
        <v>21</v>
      </c>
      <c r="G472" s="88" t="s">
        <v>2976</v>
      </c>
      <c r="H472" s="91"/>
      <c r="I472" s="89">
        <v>45230</v>
      </c>
      <c r="J472" s="90">
        <v>5.6249E-2</v>
      </c>
      <c r="K472" s="90">
        <v>1</v>
      </c>
      <c r="L472" s="88" t="s">
        <v>2977</v>
      </c>
      <c r="M472" s="88" t="s">
        <v>2978</v>
      </c>
      <c r="N472" s="91"/>
      <c r="O472" s="98">
        <v>2.599737108E-3</v>
      </c>
      <c r="P472" s="99">
        <f>Table1[[#This Row],[Equation_1_GHG_Intensity]]*Table1[[#This Row],[Number of employees
Last avail. yr]]</f>
        <v>2.599737108E-3</v>
      </c>
      <c r="Q472" s="100">
        <v>5.0386056999999998E-2</v>
      </c>
      <c r="R472" s="101">
        <f>Table1[[#This Row],[Equation_2_GHG_intensity]]*Table1[[#This Row],[Operating revenue (Turnover)
m GBP Last avail. yr]]</f>
        <v>2.8341653201929998E-3</v>
      </c>
      <c r="S472" s="104">
        <v>0.08</v>
      </c>
      <c r="T472" s="103">
        <v>4.4999200000000001E-3</v>
      </c>
      <c r="U472" s="78">
        <f t="shared" si="7"/>
        <v>3.3079628685882692E-3</v>
      </c>
      <c r="V472" s="78">
        <f>Table1[[#This Row],[R4NZ estimate
(thousand tonnes CO2e)]]*1000</f>
        <v>3.3079628685882692</v>
      </c>
    </row>
    <row r="473" spans="1:22" ht="36" customHeight="1">
      <c r="A473" s="86" t="s">
        <v>2979</v>
      </c>
      <c r="B473" s="86" t="s">
        <v>2980</v>
      </c>
      <c r="C473" s="86" t="s">
        <v>2981</v>
      </c>
      <c r="D473" s="86" t="s">
        <v>2982</v>
      </c>
      <c r="E473" s="86" t="s">
        <v>2982</v>
      </c>
      <c r="F473" s="86" t="s">
        <v>15</v>
      </c>
      <c r="G473" s="91"/>
      <c r="H473" s="91"/>
      <c r="I473" s="89">
        <v>45339</v>
      </c>
      <c r="J473" s="90">
        <v>5.5816999999999999E-2</v>
      </c>
      <c r="K473" s="91">
        <v>0</v>
      </c>
      <c r="L473" s="88" t="s">
        <v>2983</v>
      </c>
      <c r="M473" s="88" t="s">
        <v>2984</v>
      </c>
      <c r="N473" s="91"/>
      <c r="O473" s="98">
        <v>2.8833581800000001E-2</v>
      </c>
      <c r="P473" s="99">
        <f>Table1[[#This Row],[Equation_1_GHG_Intensity]]*Table1[[#This Row],[Number of employees
Last avail. yr]]</f>
        <v>0</v>
      </c>
      <c r="Q473" s="100">
        <v>0.36693909499999999</v>
      </c>
      <c r="R473" s="101">
        <f>Table1[[#This Row],[Equation_2_GHG_intensity]]*Table1[[#This Row],[Operating revenue (Turnover)
m GBP Last avail. yr]]</f>
        <v>2.0481439465614999E-2</v>
      </c>
      <c r="S473" s="106">
        <v>0.13</v>
      </c>
      <c r="T473" s="103">
        <v>7.2562099999999999E-3</v>
      </c>
      <c r="U473" s="78">
        <f t="shared" si="7"/>
        <v>9.2366372720497948E-3</v>
      </c>
      <c r="V473" s="78">
        <f>Table1[[#This Row],[R4NZ estimate
(thousand tonnes CO2e)]]*1000</f>
        <v>9.2366372720497942</v>
      </c>
    </row>
    <row r="474" spans="1:22" ht="36" customHeight="1">
      <c r="A474" s="86" t="s">
        <v>2985</v>
      </c>
      <c r="B474" s="86" t="s">
        <v>2986</v>
      </c>
      <c r="C474" s="86" t="s">
        <v>2987</v>
      </c>
      <c r="D474" s="86" t="s">
        <v>260</v>
      </c>
      <c r="E474" s="86" t="s">
        <v>260</v>
      </c>
      <c r="F474" s="86" t="s">
        <v>33</v>
      </c>
      <c r="G474" s="88" t="s">
        <v>2988</v>
      </c>
      <c r="H474" s="91"/>
      <c r="I474" s="89">
        <v>45291</v>
      </c>
      <c r="J474" s="90">
        <v>5.5458E-2</v>
      </c>
      <c r="K474" s="90">
        <v>1</v>
      </c>
      <c r="L474" s="88" t="s">
        <v>1907</v>
      </c>
      <c r="M474" s="88" t="s">
        <v>1908</v>
      </c>
      <c r="N474" s="91"/>
      <c r="O474" s="98">
        <v>1.0369230770000001E-3</v>
      </c>
      <c r="P474" s="99">
        <f>Table1[[#This Row],[Equation_1_GHG_Intensity]]*Table1[[#This Row],[Number of employees
Last avail. yr]]</f>
        <v>1.0369230770000001E-3</v>
      </c>
      <c r="Q474" s="100">
        <v>1.9284453E-2</v>
      </c>
      <c r="R474" s="101">
        <f>Table1[[#This Row],[Equation_2_GHG_intensity]]*Table1[[#This Row],[Operating revenue (Turnover)
m GBP Last avail. yr]]</f>
        <v>1.0694771944739999E-3</v>
      </c>
      <c r="S474" s="104">
        <v>0.03</v>
      </c>
      <c r="T474" s="103">
        <v>1.6637399999999999E-3</v>
      </c>
      <c r="U474" s="78">
        <f t="shared" si="7"/>
        <v>1.2554567104008422E-3</v>
      </c>
      <c r="V474" s="78">
        <f>Table1[[#This Row],[R4NZ estimate
(thousand tonnes CO2e)]]*1000</f>
        <v>1.2554567104008421</v>
      </c>
    </row>
    <row r="475" spans="1:22" ht="40.700000000000003" customHeight="1">
      <c r="A475" s="86" t="s">
        <v>2989</v>
      </c>
      <c r="B475" s="86" t="s">
        <v>2990</v>
      </c>
      <c r="C475" s="86" t="s">
        <v>2991</v>
      </c>
      <c r="D475" s="86" t="s">
        <v>2282</v>
      </c>
      <c r="E475" s="86" t="s">
        <v>2282</v>
      </c>
      <c r="F475" s="86" t="s">
        <v>30</v>
      </c>
      <c r="G475" s="88" t="s">
        <v>2992</v>
      </c>
      <c r="H475" s="91"/>
      <c r="I475" s="89">
        <v>45473</v>
      </c>
      <c r="J475" s="90">
        <v>5.5216000000000001E-2</v>
      </c>
      <c r="K475" s="90">
        <v>2</v>
      </c>
      <c r="L475" s="88" t="s">
        <v>2993</v>
      </c>
      <c r="M475" s="88" t="s">
        <v>2994</v>
      </c>
      <c r="N475" s="88" t="s">
        <v>2994</v>
      </c>
      <c r="O475" s="98">
        <v>5.5728975400000001E-4</v>
      </c>
      <c r="P475" s="99">
        <f>Table1[[#This Row],[Equation_1_GHG_Intensity]]*Table1[[#This Row],[Number of employees
Last avail. yr]]</f>
        <v>1.114579508E-3</v>
      </c>
      <c r="Q475" s="100">
        <v>6.3602830000000004E-3</v>
      </c>
      <c r="R475" s="101">
        <f>Table1[[#This Row],[Equation_2_GHG_intensity]]*Table1[[#This Row],[Operating revenue (Turnover)
m GBP Last avail. yr]]</f>
        <v>3.5118938612800003E-4</v>
      </c>
      <c r="S475" s="104">
        <v>0</v>
      </c>
      <c r="T475" s="103">
        <v>0</v>
      </c>
      <c r="U475" s="78">
        <f t="shared" si="7"/>
        <v>4.8810104174462404E-4</v>
      </c>
      <c r="V475" s="78">
        <f>Table1[[#This Row],[R4NZ estimate
(thousand tonnes CO2e)]]*1000</f>
        <v>0.48810104174462404</v>
      </c>
    </row>
    <row r="476" spans="1:22" ht="36" customHeight="1">
      <c r="A476" s="86" t="s">
        <v>2995</v>
      </c>
      <c r="B476" s="86" t="s">
        <v>2996</v>
      </c>
      <c r="C476" s="86" t="s">
        <v>2997</v>
      </c>
      <c r="D476" s="86" t="s">
        <v>290</v>
      </c>
      <c r="E476" s="86" t="s">
        <v>290</v>
      </c>
      <c r="F476" s="86" t="s">
        <v>24</v>
      </c>
      <c r="G476" s="91"/>
      <c r="H476" s="91"/>
      <c r="I476" s="89">
        <v>45382</v>
      </c>
      <c r="J476" s="90">
        <v>5.4877000000000002E-2</v>
      </c>
      <c r="K476" s="90">
        <v>1</v>
      </c>
      <c r="L476" s="88" t="s">
        <v>2998</v>
      </c>
      <c r="M476" s="88" t="s">
        <v>2999</v>
      </c>
      <c r="N476" s="88" t="s">
        <v>2999</v>
      </c>
      <c r="O476" s="98">
        <v>5.3220241119999998E-2</v>
      </c>
      <c r="P476" s="99">
        <f>Table1[[#This Row],[Equation_1_GHG_Intensity]]*Table1[[#This Row],[Number of employees
Last avail. yr]]</f>
        <v>5.3220241119999998E-2</v>
      </c>
      <c r="Q476" s="100">
        <v>0.778336519</v>
      </c>
      <c r="R476" s="101">
        <f>Table1[[#This Row],[Equation_2_GHG_intensity]]*Table1[[#This Row],[Operating revenue (Turnover)
m GBP Last avail. yr]]</f>
        <v>4.2712773153162999E-2</v>
      </c>
      <c r="S476" s="104">
        <v>0.16</v>
      </c>
      <c r="T476" s="103">
        <v>8.7803200000000012E-3</v>
      </c>
      <c r="U476" s="78">
        <f t="shared" si="7"/>
        <v>3.4869540312963278E-2</v>
      </c>
      <c r="V476" s="78">
        <f>Table1[[#This Row],[R4NZ estimate
(thousand tonnes CO2e)]]*1000</f>
        <v>34.869540312963281</v>
      </c>
    </row>
    <row r="477" spans="1:22" ht="36" customHeight="1">
      <c r="A477" s="86" t="s">
        <v>3000</v>
      </c>
      <c r="B477" s="86" t="s">
        <v>3001</v>
      </c>
      <c r="C477" s="86" t="s">
        <v>3002</v>
      </c>
      <c r="D477" s="86" t="s">
        <v>290</v>
      </c>
      <c r="E477" s="86" t="s">
        <v>290</v>
      </c>
      <c r="F477" s="86" t="s">
        <v>24</v>
      </c>
      <c r="G477" s="88" t="s">
        <v>1826</v>
      </c>
      <c r="H477" s="91"/>
      <c r="I477" s="89">
        <v>45138</v>
      </c>
      <c r="J477" s="90">
        <v>5.4559999999999997E-2</v>
      </c>
      <c r="K477" s="90">
        <v>1</v>
      </c>
      <c r="L477" s="88" t="s">
        <v>3003</v>
      </c>
      <c r="M477" s="88" t="s">
        <v>3004</v>
      </c>
      <c r="N477" s="91"/>
      <c r="O477" s="98">
        <v>5.3220241119999998E-2</v>
      </c>
      <c r="P477" s="99">
        <f>Table1[[#This Row],[Equation_1_GHG_Intensity]]*Table1[[#This Row],[Number of employees
Last avail. yr]]</f>
        <v>5.3220241119999998E-2</v>
      </c>
      <c r="Q477" s="100">
        <v>0.778336519</v>
      </c>
      <c r="R477" s="101">
        <f>Table1[[#This Row],[Equation_2_GHG_intensity]]*Table1[[#This Row],[Operating revenue (Turnover)
m GBP Last avail. yr]]</f>
        <v>4.2466040476639995E-2</v>
      </c>
      <c r="S477" s="104">
        <v>0.16</v>
      </c>
      <c r="T477" s="103">
        <v>8.7296000000000006E-3</v>
      </c>
      <c r="U477" s="78">
        <f t="shared" si="7"/>
        <v>3.4770488571681121E-2</v>
      </c>
      <c r="V477" s="78">
        <f>Table1[[#This Row],[R4NZ estimate
(thousand tonnes CO2e)]]*1000</f>
        <v>34.770488571681121</v>
      </c>
    </row>
    <row r="478" spans="1:22" ht="36" customHeight="1">
      <c r="A478" s="86" t="s">
        <v>3005</v>
      </c>
      <c r="B478" s="86" t="s">
        <v>3006</v>
      </c>
      <c r="C478" s="86" t="s">
        <v>3007</v>
      </c>
      <c r="D478" s="86" t="s">
        <v>767</v>
      </c>
      <c r="E478" s="86" t="s">
        <v>767</v>
      </c>
      <c r="F478" s="86" t="s">
        <v>18</v>
      </c>
      <c r="G478" s="91"/>
      <c r="H478" s="91"/>
      <c r="I478" s="89">
        <v>45473</v>
      </c>
      <c r="J478" s="90">
        <v>5.4483999999999998E-2</v>
      </c>
      <c r="K478" s="91">
        <v>0</v>
      </c>
      <c r="L478" s="88" t="s">
        <v>3008</v>
      </c>
      <c r="M478" s="88" t="s">
        <v>3009</v>
      </c>
      <c r="N478" s="91"/>
      <c r="O478" s="98">
        <v>5.3414726840000006E-3</v>
      </c>
      <c r="P478" s="99">
        <f>Table1[[#This Row],[Equation_1_GHG_Intensity]]*Table1[[#This Row],[Number of employees
Last avail. yr]]</f>
        <v>0</v>
      </c>
      <c r="Q478" s="100">
        <v>7.8125890000000003E-2</v>
      </c>
      <c r="R478" s="101">
        <f>Table1[[#This Row],[Equation_2_GHG_intensity]]*Table1[[#This Row],[Operating revenue (Turnover)
m GBP Last avail. yr]]</f>
        <v>4.2566109907600002E-3</v>
      </c>
      <c r="S478" s="106">
        <v>0.04</v>
      </c>
      <c r="T478" s="103">
        <v>2.17936E-3</v>
      </c>
      <c r="U478" s="78">
        <f t="shared" si="7"/>
        <v>2.1431783399230801E-3</v>
      </c>
      <c r="V478" s="78">
        <f>Table1[[#This Row],[R4NZ estimate
(thousand tonnes CO2e)]]*1000</f>
        <v>2.1431783399230802</v>
      </c>
    </row>
    <row r="479" spans="1:22" ht="36" customHeight="1">
      <c r="A479" s="86" t="s">
        <v>3010</v>
      </c>
      <c r="B479" s="86" t="s">
        <v>3011</v>
      </c>
      <c r="C479" s="86" t="s">
        <v>3012</v>
      </c>
      <c r="D479" s="86" t="s">
        <v>183</v>
      </c>
      <c r="E479" s="86" t="s">
        <v>183</v>
      </c>
      <c r="F479" s="86" t="s">
        <v>18</v>
      </c>
      <c r="G479" s="88" t="s">
        <v>3013</v>
      </c>
      <c r="H479" s="91"/>
      <c r="I479" s="89">
        <v>45473</v>
      </c>
      <c r="J479" s="90">
        <v>5.4179999999999999E-2</v>
      </c>
      <c r="K479" s="91">
        <v>0</v>
      </c>
      <c r="L479" s="88" t="s">
        <v>3014</v>
      </c>
      <c r="M479" s="88" t="s">
        <v>3015</v>
      </c>
      <c r="N479" s="88" t="s">
        <v>3015</v>
      </c>
      <c r="O479" s="98">
        <v>5.3414726840000006E-3</v>
      </c>
      <c r="P479" s="99">
        <f>Table1[[#This Row],[Equation_1_GHG_Intensity]]*Table1[[#This Row],[Number of employees
Last avail. yr]]</f>
        <v>0</v>
      </c>
      <c r="Q479" s="100">
        <v>7.8125890000000003E-2</v>
      </c>
      <c r="R479" s="101">
        <f>Table1[[#This Row],[Equation_2_GHG_intensity]]*Table1[[#This Row],[Operating revenue (Turnover)
m GBP Last avail. yr]]</f>
        <v>4.2328607202000001E-3</v>
      </c>
      <c r="S479" s="106">
        <v>7.0000000000000007E-2</v>
      </c>
      <c r="T479" s="103">
        <v>3.7926000000000001E-3</v>
      </c>
      <c r="U479" s="78">
        <f t="shared" si="7"/>
        <v>2.6724784198266004E-3</v>
      </c>
      <c r="V479" s="78">
        <f>Table1[[#This Row],[R4NZ estimate
(thousand tonnes CO2e)]]*1000</f>
        <v>2.6724784198266005</v>
      </c>
    </row>
    <row r="480" spans="1:22" ht="36" customHeight="1">
      <c r="A480" s="86" t="s">
        <v>3016</v>
      </c>
      <c r="B480" s="86" t="s">
        <v>3017</v>
      </c>
      <c r="C480" s="86" t="s">
        <v>3018</v>
      </c>
      <c r="D480" s="86" t="s">
        <v>979</v>
      </c>
      <c r="E480" s="86" t="s">
        <v>979</v>
      </c>
      <c r="F480" s="86" t="s">
        <v>24</v>
      </c>
      <c r="G480" s="88" t="s">
        <v>3019</v>
      </c>
      <c r="H480" s="91"/>
      <c r="I480" s="89">
        <v>45504</v>
      </c>
      <c r="J480" s="90">
        <v>5.3969000000000003E-2</v>
      </c>
      <c r="K480" s="90">
        <v>1</v>
      </c>
      <c r="L480" s="88" t="s">
        <v>3020</v>
      </c>
      <c r="M480" s="88" t="s">
        <v>3021</v>
      </c>
      <c r="N480" s="88" t="s">
        <v>3021</v>
      </c>
      <c r="O480" s="98">
        <v>5.3220241119999998E-2</v>
      </c>
      <c r="P480" s="99">
        <f>Table1[[#This Row],[Equation_1_GHG_Intensity]]*Table1[[#This Row],[Number of employees
Last avail. yr]]</f>
        <v>5.3220241119999998E-2</v>
      </c>
      <c r="Q480" s="100">
        <v>0.778336519</v>
      </c>
      <c r="R480" s="101">
        <f>Table1[[#This Row],[Equation_2_GHG_intensity]]*Table1[[#This Row],[Operating revenue (Turnover)
m GBP Last avail. yr]]</f>
        <v>4.2006043593911004E-2</v>
      </c>
      <c r="S480" s="104">
        <v>12.26</v>
      </c>
      <c r="T480" s="103">
        <v>0.66165994000000006</v>
      </c>
      <c r="U480" s="78">
        <f t="shared" si="7"/>
        <v>0.25204311282973235</v>
      </c>
      <c r="V480" s="78">
        <f>Table1[[#This Row],[R4NZ estimate
(thousand tonnes CO2e)]]*1000</f>
        <v>252.04311282973237</v>
      </c>
    </row>
    <row r="481" spans="1:22" ht="36" customHeight="1">
      <c r="A481" s="86" t="s">
        <v>3022</v>
      </c>
      <c r="B481" s="86" t="s">
        <v>3023</v>
      </c>
      <c r="C481" s="86" t="s">
        <v>3024</v>
      </c>
      <c r="D481" s="86" t="s">
        <v>2607</v>
      </c>
      <c r="E481" s="86" t="s">
        <v>2607</v>
      </c>
      <c r="F481" s="86" t="s">
        <v>33</v>
      </c>
      <c r="G481" s="91"/>
      <c r="H481" s="91"/>
      <c r="I481" s="89">
        <v>45322</v>
      </c>
      <c r="J481" s="90">
        <v>5.3723E-2</v>
      </c>
      <c r="K481" s="90">
        <v>1</v>
      </c>
      <c r="L481" s="88" t="s">
        <v>3025</v>
      </c>
      <c r="M481" s="88" t="s">
        <v>3026</v>
      </c>
      <c r="N481" s="88" t="s">
        <v>3026</v>
      </c>
      <c r="O481" s="98">
        <v>1.0369230770000001E-3</v>
      </c>
      <c r="P481" s="99">
        <f>Table1[[#This Row],[Equation_1_GHG_Intensity]]*Table1[[#This Row],[Number of employees
Last avail. yr]]</f>
        <v>1.0369230770000001E-3</v>
      </c>
      <c r="Q481" s="100">
        <v>1.9284453E-2</v>
      </c>
      <c r="R481" s="101">
        <f>Table1[[#This Row],[Equation_2_GHG_intensity]]*Table1[[#This Row],[Operating revenue (Turnover)
m GBP Last avail. yr]]</f>
        <v>1.036018668519E-3</v>
      </c>
      <c r="S481" s="104">
        <v>0.06</v>
      </c>
      <c r="T481" s="103">
        <v>3.2233800000000001E-3</v>
      </c>
      <c r="U481" s="78">
        <f t="shared" si="7"/>
        <v>1.7636751412578272E-3</v>
      </c>
      <c r="V481" s="78">
        <f>Table1[[#This Row],[R4NZ estimate
(thousand tonnes CO2e)]]*1000</f>
        <v>1.7636751412578271</v>
      </c>
    </row>
    <row r="482" spans="1:22" ht="40.700000000000003" customHeight="1">
      <c r="A482" s="86" t="s">
        <v>3027</v>
      </c>
      <c r="B482" s="86" t="s">
        <v>3028</v>
      </c>
      <c r="C482" s="86" t="s">
        <v>3029</v>
      </c>
      <c r="D482" s="86" t="s">
        <v>290</v>
      </c>
      <c r="E482" s="86" t="s">
        <v>290</v>
      </c>
      <c r="F482" s="86" t="s">
        <v>24</v>
      </c>
      <c r="G482" s="91"/>
      <c r="H482" s="91"/>
      <c r="I482" s="89">
        <v>45382</v>
      </c>
      <c r="J482" s="90">
        <v>5.3561999999999999E-2</v>
      </c>
      <c r="K482" s="91">
        <v>0</v>
      </c>
      <c r="L482" s="88" t="s">
        <v>3030</v>
      </c>
      <c r="M482" s="88" t="s">
        <v>3031</v>
      </c>
      <c r="N482" s="91"/>
      <c r="O482" s="98">
        <v>5.3220241119999998E-2</v>
      </c>
      <c r="P482" s="99">
        <f>Table1[[#This Row],[Equation_1_GHG_Intensity]]*Table1[[#This Row],[Number of employees
Last avail. yr]]</f>
        <v>0</v>
      </c>
      <c r="Q482" s="100">
        <v>0.778336519</v>
      </c>
      <c r="R482" s="101">
        <f>Table1[[#This Row],[Equation_2_GHG_intensity]]*Table1[[#This Row],[Operating revenue (Turnover)
m GBP Last avail. yr]]</f>
        <v>4.1689260630678002E-2</v>
      </c>
      <c r="S482" s="106">
        <v>0.16</v>
      </c>
      <c r="T482" s="103">
        <v>8.56992E-3</v>
      </c>
      <c r="U482" s="78">
        <f t="shared" si="7"/>
        <v>1.6736307150015776E-2</v>
      </c>
      <c r="V482" s="78">
        <f>Table1[[#This Row],[R4NZ estimate
(thousand tonnes CO2e)]]*1000</f>
        <v>16.736307150015776</v>
      </c>
    </row>
    <row r="483" spans="1:22" ht="36" customHeight="1">
      <c r="A483" s="86" t="s">
        <v>3032</v>
      </c>
      <c r="B483" s="86" t="s">
        <v>3033</v>
      </c>
      <c r="C483" s="86" t="s">
        <v>3034</v>
      </c>
      <c r="D483" s="86" t="s">
        <v>290</v>
      </c>
      <c r="E483" s="86" t="s">
        <v>290</v>
      </c>
      <c r="F483" s="86" t="s">
        <v>24</v>
      </c>
      <c r="G483" s="88" t="s">
        <v>1826</v>
      </c>
      <c r="H483" s="91"/>
      <c r="I483" s="89">
        <v>45412</v>
      </c>
      <c r="J483" s="90">
        <v>5.3374999999999999E-2</v>
      </c>
      <c r="K483" s="90">
        <v>2</v>
      </c>
      <c r="L483" s="88" t="s">
        <v>3035</v>
      </c>
      <c r="M483" s="88" t="s">
        <v>3036</v>
      </c>
      <c r="N483" s="91"/>
      <c r="O483" s="98">
        <v>5.3220241119999998E-2</v>
      </c>
      <c r="P483" s="99">
        <f>Table1[[#This Row],[Equation_1_GHG_Intensity]]*Table1[[#This Row],[Number of employees
Last avail. yr]]</f>
        <v>0.10644048224</v>
      </c>
      <c r="Q483" s="100">
        <v>0.778336519</v>
      </c>
      <c r="R483" s="101">
        <f>Table1[[#This Row],[Equation_2_GHG_intensity]]*Table1[[#This Row],[Operating revenue (Turnover)
m GBP Last avail. yr]]</f>
        <v>4.1543711701624998E-2</v>
      </c>
      <c r="S483" s="104">
        <v>0.16</v>
      </c>
      <c r="T483" s="103">
        <v>8.5400000000000007E-3</v>
      </c>
      <c r="U483" s="78">
        <f t="shared" si="7"/>
        <v>5.2122556582561125E-2</v>
      </c>
      <c r="V483" s="78">
        <f>Table1[[#This Row],[R4NZ estimate
(thousand tonnes CO2e)]]*1000</f>
        <v>52.122556582561124</v>
      </c>
    </row>
    <row r="484" spans="1:22" ht="40.700000000000003" customHeight="1">
      <c r="A484" s="86" t="s">
        <v>3037</v>
      </c>
      <c r="B484" s="86" t="s">
        <v>3038</v>
      </c>
      <c r="C484" s="86" t="s">
        <v>3039</v>
      </c>
      <c r="D484" s="86" t="s">
        <v>2183</v>
      </c>
      <c r="E484" s="86" t="s">
        <v>2183</v>
      </c>
      <c r="F484" s="86" t="s">
        <v>24</v>
      </c>
      <c r="G484" s="91"/>
      <c r="H484" s="91"/>
      <c r="I484" s="89">
        <v>45716</v>
      </c>
      <c r="J484" s="90">
        <v>5.3108000000000002E-2</v>
      </c>
      <c r="K484" s="90">
        <v>1</v>
      </c>
      <c r="L484" s="88" t="s">
        <v>3040</v>
      </c>
      <c r="M484" s="88" t="s">
        <v>3041</v>
      </c>
      <c r="N484" s="88" t="s">
        <v>3041</v>
      </c>
      <c r="O484" s="98">
        <v>5.3220241119999998E-2</v>
      </c>
      <c r="P484" s="99">
        <f>Table1[[#This Row],[Equation_1_GHG_Intensity]]*Table1[[#This Row],[Number of employees
Last avail. yr]]</f>
        <v>5.3220241119999998E-2</v>
      </c>
      <c r="Q484" s="100">
        <v>0.778336519</v>
      </c>
      <c r="R484" s="101">
        <f>Table1[[#This Row],[Equation_2_GHG_intensity]]*Table1[[#This Row],[Operating revenue (Turnover)
m GBP Last avail. yr]]</f>
        <v>4.1335895851052004E-2</v>
      </c>
      <c r="S484" s="104">
        <v>0.14000000000000001</v>
      </c>
      <c r="T484" s="103">
        <v>7.4351200000000008E-3</v>
      </c>
      <c r="U484" s="78">
        <f t="shared" si="7"/>
        <v>3.3963088571360323E-2</v>
      </c>
      <c r="V484" s="78">
        <f>Table1[[#This Row],[R4NZ estimate
(thousand tonnes CO2e)]]*1000</f>
        <v>33.963088571360323</v>
      </c>
    </row>
    <row r="485" spans="1:22" ht="40.700000000000003" customHeight="1">
      <c r="A485" s="86" t="s">
        <v>3042</v>
      </c>
      <c r="B485" s="86" t="s">
        <v>3043</v>
      </c>
      <c r="C485" s="86" t="s">
        <v>3044</v>
      </c>
      <c r="D485" s="86" t="s">
        <v>2607</v>
      </c>
      <c r="E485" s="86" t="s">
        <v>2607</v>
      </c>
      <c r="F485" s="86" t="s">
        <v>33</v>
      </c>
      <c r="G485" s="91"/>
      <c r="H485" s="91"/>
      <c r="I485" s="89">
        <v>45382</v>
      </c>
      <c r="J485" s="90">
        <v>5.2583999999999999E-2</v>
      </c>
      <c r="K485" s="90">
        <v>2</v>
      </c>
      <c r="L485" s="88" t="s">
        <v>3045</v>
      </c>
      <c r="M485" s="88" t="s">
        <v>3046</v>
      </c>
      <c r="N485" s="91"/>
      <c r="O485" s="98">
        <v>1.0369230770000001E-3</v>
      </c>
      <c r="P485" s="99">
        <f>Table1[[#This Row],[Equation_1_GHG_Intensity]]*Table1[[#This Row],[Number of employees
Last avail. yr]]</f>
        <v>2.0738461540000001E-3</v>
      </c>
      <c r="Q485" s="100">
        <v>1.9284453E-2</v>
      </c>
      <c r="R485" s="101">
        <f>Table1[[#This Row],[Equation_2_GHG_intensity]]*Table1[[#This Row],[Operating revenue (Turnover)
m GBP Last avail. yr]]</f>
        <v>1.014053676552E-3</v>
      </c>
      <c r="S485" s="104">
        <v>0.06</v>
      </c>
      <c r="T485" s="103">
        <v>3.15504E-3</v>
      </c>
      <c r="U485" s="78">
        <f t="shared" si="7"/>
        <v>2.0788989635738163E-3</v>
      </c>
      <c r="V485" s="78">
        <f>Table1[[#This Row],[R4NZ estimate
(thousand tonnes CO2e)]]*1000</f>
        <v>2.0788989635738164</v>
      </c>
    </row>
    <row r="486" spans="1:22" ht="36" customHeight="1">
      <c r="A486" s="86" t="s">
        <v>3047</v>
      </c>
      <c r="B486" s="86" t="s">
        <v>3048</v>
      </c>
      <c r="C486" s="86" t="s">
        <v>3049</v>
      </c>
      <c r="D486" s="86" t="s">
        <v>1669</v>
      </c>
      <c r="E486" s="86" t="s">
        <v>1669</v>
      </c>
      <c r="F486" s="86" t="s">
        <v>30</v>
      </c>
      <c r="G486" s="91"/>
      <c r="H486" s="91"/>
      <c r="I486" s="89">
        <v>45382</v>
      </c>
      <c r="J486" s="90">
        <v>5.2520999999999998E-2</v>
      </c>
      <c r="K486" s="90">
        <v>1</v>
      </c>
      <c r="L486" s="88" t="s">
        <v>1907</v>
      </c>
      <c r="M486" s="88" t="s">
        <v>1908</v>
      </c>
      <c r="N486" s="91"/>
      <c r="O486" s="98">
        <v>5.5728975400000001E-4</v>
      </c>
      <c r="P486" s="99">
        <f>Table1[[#This Row],[Equation_1_GHG_Intensity]]*Table1[[#This Row],[Number of employees
Last avail. yr]]</f>
        <v>5.5728975400000001E-4</v>
      </c>
      <c r="Q486" s="100">
        <v>6.3602830000000004E-3</v>
      </c>
      <c r="R486" s="101">
        <f>Table1[[#This Row],[Equation_2_GHG_intensity]]*Table1[[#This Row],[Operating revenue (Turnover)
m GBP Last avail. yr]]</f>
        <v>3.3404842344299999E-4</v>
      </c>
      <c r="S486" s="104">
        <v>0.01</v>
      </c>
      <c r="T486" s="103">
        <v>5.2521000000000002E-4</v>
      </c>
      <c r="U486" s="78">
        <f t="shared" si="7"/>
        <v>4.71710543088519E-4</v>
      </c>
      <c r="V486" s="78">
        <f>Table1[[#This Row],[R4NZ estimate
(thousand tonnes CO2e)]]*1000</f>
        <v>0.47171054308851901</v>
      </c>
    </row>
    <row r="487" spans="1:22" ht="36" customHeight="1">
      <c r="A487" s="86" t="s">
        <v>3050</v>
      </c>
      <c r="B487" s="86" t="s">
        <v>3051</v>
      </c>
      <c r="C487" s="86" t="s">
        <v>3052</v>
      </c>
      <c r="D487" s="86" t="s">
        <v>792</v>
      </c>
      <c r="E487" s="86" t="s">
        <v>792</v>
      </c>
      <c r="F487" s="86" t="s">
        <v>18</v>
      </c>
      <c r="G487" s="91"/>
      <c r="H487" s="91"/>
      <c r="I487" s="89">
        <v>45322</v>
      </c>
      <c r="J487" s="90">
        <v>5.2010000000000001E-2</v>
      </c>
      <c r="K487" s="90">
        <v>1</v>
      </c>
      <c r="L487" s="88" t="s">
        <v>3053</v>
      </c>
      <c r="M487" s="88" t="s">
        <v>3054</v>
      </c>
      <c r="N487" s="91"/>
      <c r="O487" s="98">
        <v>5.3414726840000006E-3</v>
      </c>
      <c r="P487" s="99">
        <f>Table1[[#This Row],[Equation_1_GHG_Intensity]]*Table1[[#This Row],[Number of employees
Last avail. yr]]</f>
        <v>5.3414726840000006E-3</v>
      </c>
      <c r="Q487" s="100">
        <v>7.8125890000000003E-2</v>
      </c>
      <c r="R487" s="101">
        <f>Table1[[#This Row],[Equation_2_GHG_intensity]]*Table1[[#This Row],[Operating revenue (Turnover)
m GBP Last avail. yr]]</f>
        <v>4.0633275389000004E-3</v>
      </c>
      <c r="S487" s="104">
        <v>0.04</v>
      </c>
      <c r="T487" s="103">
        <v>2.0804E-3</v>
      </c>
      <c r="U487" s="78">
        <f t="shared" si="7"/>
        <v>3.8245716742257006E-3</v>
      </c>
      <c r="V487" s="78">
        <f>Table1[[#This Row],[R4NZ estimate
(thousand tonnes CO2e)]]*1000</f>
        <v>3.8245716742257008</v>
      </c>
    </row>
    <row r="488" spans="1:22" ht="40.700000000000003" customHeight="1">
      <c r="A488" s="86" t="s">
        <v>3055</v>
      </c>
      <c r="B488" s="86" t="s">
        <v>3056</v>
      </c>
      <c r="C488" s="86" t="s">
        <v>3057</v>
      </c>
      <c r="D488" s="86" t="s">
        <v>2413</v>
      </c>
      <c r="E488" s="86" t="s">
        <v>2413</v>
      </c>
      <c r="F488" s="86" t="s">
        <v>24</v>
      </c>
      <c r="G488" s="91"/>
      <c r="H488" s="91"/>
      <c r="I488" s="89">
        <v>45412</v>
      </c>
      <c r="J488" s="90">
        <v>5.1839999999999997E-2</v>
      </c>
      <c r="K488" s="91">
        <v>0</v>
      </c>
      <c r="L488" s="88" t="s">
        <v>3058</v>
      </c>
      <c r="M488" s="88" t="s">
        <v>3059</v>
      </c>
      <c r="N488" s="88" t="s">
        <v>3059</v>
      </c>
      <c r="O488" s="98">
        <v>5.3220241119999998E-2</v>
      </c>
      <c r="P488" s="99">
        <f>Table1[[#This Row],[Equation_1_GHG_Intensity]]*Table1[[#This Row],[Number of employees
Last avail. yr]]</f>
        <v>0</v>
      </c>
      <c r="Q488" s="100">
        <v>0.778336519</v>
      </c>
      <c r="R488" s="101">
        <f>Table1[[#This Row],[Equation_2_GHG_intensity]]*Table1[[#This Row],[Operating revenue (Turnover)
m GBP Last avail. yr]]</f>
        <v>4.0348965144959996E-2</v>
      </c>
      <c r="S488" s="106">
        <v>0.14000000000000001</v>
      </c>
      <c r="T488" s="103">
        <v>7.2576000000000003E-3</v>
      </c>
      <c r="U488" s="78">
        <f t="shared" si="7"/>
        <v>1.5852986193271679E-2</v>
      </c>
      <c r="V488" s="78">
        <f>Table1[[#This Row],[R4NZ estimate
(thousand tonnes CO2e)]]*1000</f>
        <v>15.852986193271679</v>
      </c>
    </row>
    <row r="489" spans="1:22" ht="40.700000000000003" customHeight="1">
      <c r="A489" s="86" t="s">
        <v>3060</v>
      </c>
      <c r="B489" s="86" t="s">
        <v>3061</v>
      </c>
      <c r="C489" s="86" t="s">
        <v>3062</v>
      </c>
      <c r="D489" s="86" t="s">
        <v>260</v>
      </c>
      <c r="E489" s="86" t="s">
        <v>260</v>
      </c>
      <c r="F489" s="86" t="s">
        <v>33</v>
      </c>
      <c r="G489" s="91"/>
      <c r="H489" s="91"/>
      <c r="I489" s="89">
        <v>45535</v>
      </c>
      <c r="J489" s="90">
        <v>5.1725E-2</v>
      </c>
      <c r="K489" s="90">
        <v>1</v>
      </c>
      <c r="L489" s="88" t="s">
        <v>3063</v>
      </c>
      <c r="M489" s="88" t="s">
        <v>3064</v>
      </c>
      <c r="N489" s="91"/>
      <c r="O489" s="98">
        <v>1.0369230770000001E-3</v>
      </c>
      <c r="P489" s="99">
        <f>Table1[[#This Row],[Equation_1_GHG_Intensity]]*Table1[[#This Row],[Number of employees
Last avail. yr]]</f>
        <v>1.0369230770000001E-3</v>
      </c>
      <c r="Q489" s="100">
        <v>1.9284453E-2</v>
      </c>
      <c r="R489" s="101">
        <f>Table1[[#This Row],[Equation_2_GHG_intensity]]*Table1[[#This Row],[Operating revenue (Turnover)
m GBP Last avail. yr]]</f>
        <v>9.9748833142500001E-4</v>
      </c>
      <c r="S489" s="104">
        <v>0.03</v>
      </c>
      <c r="T489" s="103">
        <v>1.55175E-3</v>
      </c>
      <c r="U489" s="78">
        <f t="shared" si="7"/>
        <v>1.1941917490055252E-3</v>
      </c>
      <c r="V489" s="78">
        <f>Table1[[#This Row],[R4NZ estimate
(thousand tonnes CO2e)]]*1000</f>
        <v>1.1941917490055252</v>
      </c>
    </row>
    <row r="490" spans="1:22" ht="36" customHeight="1">
      <c r="A490" s="86" t="s">
        <v>3065</v>
      </c>
      <c r="B490" s="86" t="s">
        <v>3066</v>
      </c>
      <c r="C490" s="86" t="s">
        <v>3067</v>
      </c>
      <c r="D490" s="86" t="s">
        <v>290</v>
      </c>
      <c r="E490" s="86" t="s">
        <v>290</v>
      </c>
      <c r="F490" s="86" t="s">
        <v>24</v>
      </c>
      <c r="G490" s="91"/>
      <c r="H490" s="91"/>
      <c r="I490" s="89">
        <v>45565</v>
      </c>
      <c r="J490" s="90">
        <v>5.1563999999999999E-2</v>
      </c>
      <c r="K490" s="91">
        <v>0</v>
      </c>
      <c r="L490" s="88" t="s">
        <v>3068</v>
      </c>
      <c r="M490" s="88" t="s">
        <v>3069</v>
      </c>
      <c r="N490" s="91"/>
      <c r="O490" s="98">
        <v>5.3220241119999998E-2</v>
      </c>
      <c r="P490" s="99">
        <f>Table1[[#This Row],[Equation_1_GHG_Intensity]]*Table1[[#This Row],[Number of employees
Last avail. yr]]</f>
        <v>0</v>
      </c>
      <c r="Q490" s="100">
        <v>0.778336519</v>
      </c>
      <c r="R490" s="101">
        <f>Table1[[#This Row],[Equation_2_GHG_intensity]]*Table1[[#This Row],[Operating revenue (Turnover)
m GBP Last avail. yr]]</f>
        <v>4.0134144265716001E-2</v>
      </c>
      <c r="S490" s="106">
        <v>0.16</v>
      </c>
      <c r="T490" s="103">
        <v>8.2502400000000007E-3</v>
      </c>
      <c r="U490" s="78">
        <f t="shared" si="7"/>
        <v>1.6111999960483431E-2</v>
      </c>
      <c r="V490" s="78">
        <f>Table1[[#This Row],[R4NZ estimate
(thousand tonnes CO2e)]]*1000</f>
        <v>16.111999960483431</v>
      </c>
    </row>
    <row r="491" spans="1:22" ht="36" customHeight="1">
      <c r="A491" s="86" t="s">
        <v>3070</v>
      </c>
      <c r="B491" s="86" t="s">
        <v>3071</v>
      </c>
      <c r="C491" s="86" t="s">
        <v>3072</v>
      </c>
      <c r="D491" s="86" t="s">
        <v>462</v>
      </c>
      <c r="E491" s="86" t="s">
        <v>462</v>
      </c>
      <c r="F491" s="86" t="s">
        <v>18</v>
      </c>
      <c r="G491" s="91"/>
      <c r="H491" s="91"/>
      <c r="I491" s="89">
        <v>45596</v>
      </c>
      <c r="J491" s="90">
        <v>5.1284999999999997E-2</v>
      </c>
      <c r="K491" s="90">
        <v>2</v>
      </c>
      <c r="L491" s="88" t="s">
        <v>3073</v>
      </c>
      <c r="M491" s="88" t="s">
        <v>3074</v>
      </c>
      <c r="N491" s="91"/>
      <c r="O491" s="98">
        <v>5.3414726840000006E-3</v>
      </c>
      <c r="P491" s="99">
        <f>Table1[[#This Row],[Equation_1_GHG_Intensity]]*Table1[[#This Row],[Number of employees
Last avail. yr]]</f>
        <v>1.0682945368000001E-2</v>
      </c>
      <c r="Q491" s="100">
        <v>7.8125890000000003E-2</v>
      </c>
      <c r="R491" s="101">
        <f>Table1[[#This Row],[Equation_2_GHG_intensity]]*Table1[[#This Row],[Operating revenue (Turnover)
m GBP Last avail. yr]]</f>
        <v>4.0066862686499996E-3</v>
      </c>
      <c r="S491" s="104">
        <v>7.0000000000000007E-2</v>
      </c>
      <c r="T491" s="103">
        <v>3.5899500000000002E-3</v>
      </c>
      <c r="U491" s="78">
        <f t="shared" si="7"/>
        <v>6.0871006850044505E-3</v>
      </c>
      <c r="V491" s="78">
        <f>Table1[[#This Row],[R4NZ estimate
(thousand tonnes CO2e)]]*1000</f>
        <v>6.0871006850044509</v>
      </c>
    </row>
    <row r="492" spans="1:22" ht="40.700000000000003" customHeight="1">
      <c r="A492" s="86" t="s">
        <v>3075</v>
      </c>
      <c r="B492" s="86" t="s">
        <v>3076</v>
      </c>
      <c r="C492" s="86" t="s">
        <v>3077</v>
      </c>
      <c r="D492" s="86" t="s">
        <v>268</v>
      </c>
      <c r="E492" s="86" t="s">
        <v>268</v>
      </c>
      <c r="F492" s="86" t="s">
        <v>27</v>
      </c>
      <c r="G492" s="88" t="s">
        <v>3078</v>
      </c>
      <c r="H492" s="91"/>
      <c r="I492" s="89">
        <v>45382</v>
      </c>
      <c r="J492" s="90">
        <v>5.1145000000000003E-2</v>
      </c>
      <c r="K492" s="90">
        <v>1</v>
      </c>
      <c r="L492" s="88" t="s">
        <v>3079</v>
      </c>
      <c r="M492" s="88" t="s">
        <v>3080</v>
      </c>
      <c r="N492" s="91"/>
      <c r="O492" s="98">
        <v>1.6788990829999999E-3</v>
      </c>
      <c r="P492" s="99">
        <f>Table1[[#This Row],[Equation_1_GHG_Intensity]]*Table1[[#This Row],[Number of employees
Last avail. yr]]</f>
        <v>1.6788990829999999E-3</v>
      </c>
      <c r="Q492" s="100">
        <v>1.7553619999999999E-2</v>
      </c>
      <c r="R492" s="101">
        <f>Table1[[#This Row],[Equation_2_GHG_intensity]]*Table1[[#This Row],[Operating revenue (Turnover)
m GBP Last avail. yr]]</f>
        <v>8.9777989490000005E-4</v>
      </c>
      <c r="S492" s="105">
        <v>0.01</v>
      </c>
      <c r="T492" s="103">
        <v>5.1144999999999999E-4</v>
      </c>
      <c r="U492" s="78">
        <f t="shared" si="7"/>
        <v>1.0283469496407001E-3</v>
      </c>
      <c r="V492" s="78">
        <f>Table1[[#This Row],[R4NZ estimate
(thousand tonnes CO2e)]]*1000</f>
        <v>1.0283469496407001</v>
      </c>
    </row>
    <row r="493" spans="1:22" ht="40.700000000000003" customHeight="1">
      <c r="A493" s="86" t="s">
        <v>3081</v>
      </c>
      <c r="B493" s="86" t="s">
        <v>3082</v>
      </c>
      <c r="C493" s="86" t="s">
        <v>3083</v>
      </c>
      <c r="D493" s="86" t="s">
        <v>276</v>
      </c>
      <c r="E493" s="86" t="s">
        <v>276</v>
      </c>
      <c r="F493" s="86" t="s">
        <v>18</v>
      </c>
      <c r="G493" s="91"/>
      <c r="H493" s="91"/>
      <c r="I493" s="89">
        <v>45387</v>
      </c>
      <c r="J493" s="90">
        <v>5.0932999999999999E-2</v>
      </c>
      <c r="K493" s="90">
        <v>1</v>
      </c>
      <c r="L493" s="88" t="s">
        <v>3084</v>
      </c>
      <c r="M493" s="88" t="s">
        <v>3085</v>
      </c>
      <c r="N493" s="88" t="s">
        <v>3085</v>
      </c>
      <c r="O493" s="98">
        <v>5.3414726840000006E-3</v>
      </c>
      <c r="P493" s="99">
        <f>Table1[[#This Row],[Equation_1_GHG_Intensity]]*Table1[[#This Row],[Number of employees
Last avail. yr]]</f>
        <v>5.3414726840000006E-3</v>
      </c>
      <c r="Q493" s="100">
        <v>7.8125890000000003E-2</v>
      </c>
      <c r="R493" s="101">
        <f>Table1[[#This Row],[Equation_2_GHG_intensity]]*Table1[[#This Row],[Operating revenue (Turnover)
m GBP Last avail. yr]]</f>
        <v>3.9791859553699998E-3</v>
      </c>
      <c r="S493" s="104">
        <v>7.0000000000000007E-2</v>
      </c>
      <c r="T493" s="103">
        <v>3.5653100000000004E-3</v>
      </c>
      <c r="U493" s="78">
        <f t="shared" si="7"/>
        <v>4.2910275569102109E-3</v>
      </c>
      <c r="V493" s="78">
        <f>Table1[[#This Row],[R4NZ estimate
(thousand tonnes CO2e)]]*1000</f>
        <v>4.291027556910211</v>
      </c>
    </row>
    <row r="494" spans="1:22" ht="40.700000000000003" customHeight="1">
      <c r="A494" s="86" t="s">
        <v>3086</v>
      </c>
      <c r="B494" s="86" t="s">
        <v>3087</v>
      </c>
      <c r="C494" s="86" t="s">
        <v>3088</v>
      </c>
      <c r="D494" s="86" t="s">
        <v>3089</v>
      </c>
      <c r="E494" s="86" t="s">
        <v>3089</v>
      </c>
      <c r="F494" s="86" t="s">
        <v>21</v>
      </c>
      <c r="G494" s="91"/>
      <c r="H494" s="91"/>
      <c r="I494" s="89">
        <v>45138</v>
      </c>
      <c r="J494" s="90">
        <v>5.4705999999999998E-2</v>
      </c>
      <c r="K494" s="90">
        <v>2</v>
      </c>
      <c r="L494" s="88" t="s">
        <v>3090</v>
      </c>
      <c r="M494" s="88" t="s">
        <v>3091</v>
      </c>
      <c r="N494" s="91"/>
      <c r="O494" s="98">
        <v>2.599737108E-3</v>
      </c>
      <c r="P494" s="99">
        <f>Table1[[#This Row],[Equation_1_GHG_Intensity]]*Table1[[#This Row],[Number of employees
Last avail. yr]]</f>
        <v>5.1994742159999999E-3</v>
      </c>
      <c r="Q494" s="100">
        <v>5.0386056999999998E-2</v>
      </c>
      <c r="R494" s="101">
        <f>Table1[[#This Row],[Equation_2_GHG_intensity]]*Table1[[#This Row],[Operating revenue (Turnover)
m GBP Last avail. yr]]</f>
        <v>2.7564196342419996E-3</v>
      </c>
      <c r="S494" s="104">
        <v>0.05</v>
      </c>
      <c r="T494" s="103">
        <v>2.7353E-3</v>
      </c>
      <c r="U494" s="78">
        <f t="shared" si="7"/>
        <v>3.5601675521305855E-3</v>
      </c>
      <c r="V494" s="78">
        <f>Table1[[#This Row],[R4NZ estimate
(thousand tonnes CO2e)]]*1000</f>
        <v>3.5601675521305856</v>
      </c>
    </row>
    <row r="495" spans="1:22" ht="40.700000000000003" customHeight="1">
      <c r="A495" s="86" t="s">
        <v>3092</v>
      </c>
      <c r="B495" s="86" t="s">
        <v>3093</v>
      </c>
      <c r="C495" s="86" t="s">
        <v>3094</v>
      </c>
      <c r="D495" s="86" t="s">
        <v>591</v>
      </c>
      <c r="E495" s="86" t="s">
        <v>591</v>
      </c>
      <c r="F495" s="86" t="s">
        <v>18</v>
      </c>
      <c r="G495" s="91"/>
      <c r="H495" s="91"/>
      <c r="I495" s="89">
        <v>45596</v>
      </c>
      <c r="J495" s="90">
        <v>5.4540999999999999E-2</v>
      </c>
      <c r="K495" s="91">
        <v>0</v>
      </c>
      <c r="L495" s="88" t="s">
        <v>3095</v>
      </c>
      <c r="M495" s="88" t="s">
        <v>3096</v>
      </c>
      <c r="N495" s="91"/>
      <c r="O495" s="98">
        <v>5.3414726840000006E-3</v>
      </c>
      <c r="P495" s="99">
        <f>Table1[[#This Row],[Equation_1_GHG_Intensity]]*Table1[[#This Row],[Number of employees
Last avail. yr]]</f>
        <v>0</v>
      </c>
      <c r="Q495" s="100">
        <v>7.8125890000000003E-2</v>
      </c>
      <c r="R495" s="101">
        <f>Table1[[#This Row],[Equation_2_GHG_intensity]]*Table1[[#This Row],[Operating revenue (Turnover)
m GBP Last avail. yr]]</f>
        <v>4.2610641664899999E-3</v>
      </c>
      <c r="S495" s="106">
        <v>7.0000000000000007E-2</v>
      </c>
      <c r="T495" s="103">
        <v>3.8178700000000001E-3</v>
      </c>
      <c r="U495" s="78">
        <f t="shared" si="7"/>
        <v>2.6902850774411704E-3</v>
      </c>
      <c r="V495" s="78">
        <f>Table1[[#This Row],[R4NZ estimate
(thousand tonnes CO2e)]]*1000</f>
        <v>2.6902850774411702</v>
      </c>
    </row>
    <row r="496" spans="1:22" ht="40.700000000000003" customHeight="1">
      <c r="A496" s="86" t="s">
        <v>3097</v>
      </c>
      <c r="B496" s="86" t="s">
        <v>3098</v>
      </c>
      <c r="C496" s="86" t="s">
        <v>3099</v>
      </c>
      <c r="D496" s="86" t="s">
        <v>290</v>
      </c>
      <c r="E496" s="86" t="s">
        <v>290</v>
      </c>
      <c r="F496" s="86" t="s">
        <v>24</v>
      </c>
      <c r="G496" s="91"/>
      <c r="H496" s="91"/>
      <c r="I496" s="89">
        <v>45473</v>
      </c>
      <c r="J496" s="90">
        <v>4.9889999999999997E-2</v>
      </c>
      <c r="K496" s="90">
        <v>1</v>
      </c>
      <c r="L496" s="88" t="s">
        <v>3100</v>
      </c>
      <c r="M496" s="88" t="s">
        <v>3101</v>
      </c>
      <c r="N496" s="91"/>
      <c r="O496" s="98">
        <v>5.3220241119999998E-2</v>
      </c>
      <c r="P496" s="99">
        <f>Table1[[#This Row],[Equation_1_GHG_Intensity]]*Table1[[#This Row],[Number of employees
Last avail. yr]]</f>
        <v>5.3220241119999998E-2</v>
      </c>
      <c r="Q496" s="100">
        <v>0.778336519</v>
      </c>
      <c r="R496" s="101">
        <f>Table1[[#This Row],[Equation_2_GHG_intensity]]*Table1[[#This Row],[Operating revenue (Turnover)
m GBP Last avail. yr]]</f>
        <v>3.8831208932909998E-2</v>
      </c>
      <c r="S496" s="104">
        <v>0.16</v>
      </c>
      <c r="T496" s="103">
        <v>7.9823999999999989E-3</v>
      </c>
      <c r="U496" s="78">
        <f t="shared" si="7"/>
        <v>3.3311272067619031E-2</v>
      </c>
      <c r="V496" s="78">
        <f>Table1[[#This Row],[R4NZ estimate
(thousand tonnes CO2e)]]*1000</f>
        <v>33.311272067619029</v>
      </c>
    </row>
    <row r="497" spans="1:22" ht="40.700000000000003" customHeight="1">
      <c r="A497" s="86" t="s">
        <v>3102</v>
      </c>
      <c r="B497" s="86" t="s">
        <v>3103</v>
      </c>
      <c r="C497" s="86" t="s">
        <v>3104</v>
      </c>
      <c r="D497" s="86" t="s">
        <v>2743</v>
      </c>
      <c r="E497" s="86" t="s">
        <v>2743</v>
      </c>
      <c r="F497" s="86" t="s">
        <v>24</v>
      </c>
      <c r="G497" s="91"/>
      <c r="H497" s="91"/>
      <c r="I497" s="89">
        <v>45504</v>
      </c>
      <c r="J497" s="90">
        <v>4.9561000000000001E-2</v>
      </c>
      <c r="K497" s="90">
        <v>1</v>
      </c>
      <c r="L497" s="88" t="s">
        <v>3105</v>
      </c>
      <c r="M497" s="88" t="s">
        <v>3106</v>
      </c>
      <c r="N497" s="91"/>
      <c r="O497" s="98">
        <v>5.3220241119999998E-2</v>
      </c>
      <c r="P497" s="99">
        <f>Table1[[#This Row],[Equation_1_GHG_Intensity]]*Table1[[#This Row],[Number of employees
Last avail. yr]]</f>
        <v>5.3220241119999998E-2</v>
      </c>
      <c r="Q497" s="100">
        <v>0.778336519</v>
      </c>
      <c r="R497" s="101">
        <f>Table1[[#This Row],[Equation_2_GHG_intensity]]*Table1[[#This Row],[Operating revenue (Turnover)
m GBP Last avail. yr]]</f>
        <v>3.8575136218159001E-2</v>
      </c>
      <c r="S497" s="104">
        <v>0.1</v>
      </c>
      <c r="T497" s="103">
        <v>4.9561000000000006E-3</v>
      </c>
      <c r="U497" s="78">
        <f t="shared" si="7"/>
        <v>3.2218241953606952E-2</v>
      </c>
      <c r="V497" s="78">
        <f>Table1[[#This Row],[R4NZ estimate
(thousand tonnes CO2e)]]*1000</f>
        <v>32.218241953606949</v>
      </c>
    </row>
    <row r="498" spans="1:22" ht="36" customHeight="1">
      <c r="A498" s="86" t="s">
        <v>3107</v>
      </c>
      <c r="B498" s="86" t="s">
        <v>3108</v>
      </c>
      <c r="C498" s="86" t="s">
        <v>3109</v>
      </c>
      <c r="D498" s="86" t="s">
        <v>792</v>
      </c>
      <c r="E498" s="86" t="s">
        <v>792</v>
      </c>
      <c r="F498" s="86" t="s">
        <v>18</v>
      </c>
      <c r="G498" s="88" t="s">
        <v>3110</v>
      </c>
      <c r="H498" s="91"/>
      <c r="I498" s="89">
        <v>45688</v>
      </c>
      <c r="J498" s="90">
        <v>4.9485000000000001E-2</v>
      </c>
      <c r="K498" s="90">
        <v>1</v>
      </c>
      <c r="L498" s="88" t="s">
        <v>3111</v>
      </c>
      <c r="M498" s="88" t="s">
        <v>3112</v>
      </c>
      <c r="N498" s="91"/>
      <c r="O498" s="98">
        <v>5.3414726840000006E-3</v>
      </c>
      <c r="P498" s="99">
        <f>Table1[[#This Row],[Equation_1_GHG_Intensity]]*Table1[[#This Row],[Number of employees
Last avail. yr]]</f>
        <v>5.3414726840000006E-3</v>
      </c>
      <c r="Q498" s="100">
        <v>7.8125890000000003E-2</v>
      </c>
      <c r="R498" s="101">
        <f>Table1[[#This Row],[Equation_2_GHG_intensity]]*Table1[[#This Row],[Operating revenue (Turnover)
m GBP Last avail. yr]]</f>
        <v>3.8660596666500002E-3</v>
      </c>
      <c r="S498" s="104">
        <v>0.04</v>
      </c>
      <c r="T498" s="103">
        <v>1.9794000000000001E-3</v>
      </c>
      <c r="U498" s="78">
        <f t="shared" si="7"/>
        <v>3.7252484727664506E-3</v>
      </c>
      <c r="V498" s="78">
        <f>Table1[[#This Row],[R4NZ estimate
(thousand tonnes CO2e)]]*1000</f>
        <v>3.7252484727664505</v>
      </c>
    </row>
    <row r="499" spans="1:22" ht="40.700000000000003" customHeight="1">
      <c r="A499" s="86" t="s">
        <v>3113</v>
      </c>
      <c r="B499" s="86" t="s">
        <v>3114</v>
      </c>
      <c r="C499" s="86" t="s">
        <v>3115</v>
      </c>
      <c r="D499" s="86" t="s">
        <v>175</v>
      </c>
      <c r="E499" s="86" t="s">
        <v>175</v>
      </c>
      <c r="F499" s="86" t="s">
        <v>21</v>
      </c>
      <c r="G499" s="91"/>
      <c r="H499" s="91"/>
      <c r="I499" s="89">
        <v>45138</v>
      </c>
      <c r="J499" s="90">
        <v>4.9044999999999998E-2</v>
      </c>
      <c r="K499" s="90">
        <v>1</v>
      </c>
      <c r="L499" s="88" t="s">
        <v>3116</v>
      </c>
      <c r="M499" s="88" t="s">
        <v>3117</v>
      </c>
      <c r="N499" s="91"/>
      <c r="O499" s="98">
        <v>2.599737108E-3</v>
      </c>
      <c r="P499" s="99">
        <f>Table1[[#This Row],[Equation_1_GHG_Intensity]]*Table1[[#This Row],[Number of employees
Last avail. yr]]</f>
        <v>2.599737108E-3</v>
      </c>
      <c r="Q499" s="100">
        <v>5.0386056999999998E-2</v>
      </c>
      <c r="R499" s="101">
        <f>Table1[[#This Row],[Equation_2_GHG_intensity]]*Table1[[#This Row],[Operating revenue (Turnover)
m GBP Last avail. yr]]</f>
        <v>2.4711841655649996E-3</v>
      </c>
      <c r="S499" s="104">
        <v>0.08</v>
      </c>
      <c r="T499" s="103">
        <v>3.9236000000000002E-3</v>
      </c>
      <c r="U499" s="78">
        <f t="shared" si="7"/>
        <v>2.9951755840971449E-3</v>
      </c>
      <c r="V499" s="78">
        <f>Table1[[#This Row],[R4NZ estimate
(thousand tonnes CO2e)]]*1000</f>
        <v>2.995175584097145</v>
      </c>
    </row>
    <row r="500" spans="1:22" ht="40.700000000000003" customHeight="1">
      <c r="A500" s="86" t="s">
        <v>3118</v>
      </c>
      <c r="B500" s="86" t="s">
        <v>3119</v>
      </c>
      <c r="C500" s="86" t="s">
        <v>3120</v>
      </c>
      <c r="D500" s="86" t="s">
        <v>1330</v>
      </c>
      <c r="E500" s="86" t="s">
        <v>1330</v>
      </c>
      <c r="F500" s="86" t="s">
        <v>21</v>
      </c>
      <c r="G500" s="88" t="s">
        <v>3121</v>
      </c>
      <c r="H500" s="91"/>
      <c r="I500" s="89">
        <v>45138</v>
      </c>
      <c r="J500" s="90">
        <v>4.8624000000000001E-2</v>
      </c>
      <c r="K500" s="90">
        <v>1</v>
      </c>
      <c r="L500" s="88" t="s">
        <v>2168</v>
      </c>
      <c r="M500" s="88" t="s">
        <v>3122</v>
      </c>
      <c r="N500" s="91"/>
      <c r="O500" s="98">
        <v>2.599737108E-3</v>
      </c>
      <c r="P500" s="99">
        <f>Table1[[#This Row],[Equation_1_GHG_Intensity]]*Table1[[#This Row],[Number of employees
Last avail. yr]]</f>
        <v>2.599737108E-3</v>
      </c>
      <c r="Q500" s="100">
        <v>5.0386056999999998E-2</v>
      </c>
      <c r="R500" s="101">
        <f>Table1[[#This Row],[Equation_2_GHG_intensity]]*Table1[[#This Row],[Operating revenue (Turnover)
m GBP Last avail. yr]]</f>
        <v>2.4499716355680001E-3</v>
      </c>
      <c r="S500" s="104">
        <v>0.05</v>
      </c>
      <c r="T500" s="103">
        <v>2.4312000000000001E-3</v>
      </c>
      <c r="U500" s="78">
        <f t="shared" si="7"/>
        <v>2.4911426116081443E-3</v>
      </c>
      <c r="V500" s="78">
        <f>Table1[[#This Row],[R4NZ estimate
(thousand tonnes CO2e)]]*1000</f>
        <v>2.4911426116081445</v>
      </c>
    </row>
    <row r="501" spans="1:22" ht="40.700000000000003" customHeight="1">
      <c r="A501" s="86" t="s">
        <v>3123</v>
      </c>
      <c r="B501" s="86" t="s">
        <v>3124</v>
      </c>
      <c r="C501" s="86" t="s">
        <v>3125</v>
      </c>
      <c r="D501" s="86" t="s">
        <v>500</v>
      </c>
      <c r="E501" s="86" t="s">
        <v>500</v>
      </c>
      <c r="F501" s="86" t="s">
        <v>15</v>
      </c>
      <c r="G501" s="88" t="s">
        <v>3126</v>
      </c>
      <c r="H501" s="91"/>
      <c r="I501" s="89">
        <v>45230</v>
      </c>
      <c r="J501" s="90">
        <v>4.8580999999999999E-2</v>
      </c>
      <c r="K501" s="90">
        <v>1</v>
      </c>
      <c r="L501" s="88" t="s">
        <v>3127</v>
      </c>
      <c r="M501" s="88" t="s">
        <v>3128</v>
      </c>
      <c r="N501" s="88" t="s">
        <v>3128</v>
      </c>
      <c r="O501" s="98">
        <v>2.8833581800000001E-2</v>
      </c>
      <c r="P501" s="99">
        <f>Table1[[#This Row],[Equation_1_GHG_Intensity]]*Table1[[#This Row],[Number of employees
Last avail. yr]]</f>
        <v>2.8833581800000001E-2</v>
      </c>
      <c r="Q501" s="100">
        <v>0.36693909499999999</v>
      </c>
      <c r="R501" s="101">
        <f>Table1[[#This Row],[Equation_2_GHG_intensity]]*Table1[[#This Row],[Operating revenue (Turnover)
m GBP Last avail. yr]]</f>
        <v>1.7826268174194998E-2</v>
      </c>
      <c r="S501" s="104">
        <v>0.24</v>
      </c>
      <c r="T501" s="103">
        <v>1.165944E-2</v>
      </c>
      <c r="U501" s="78">
        <f t="shared" si="7"/>
        <v>1.9420323561406935E-2</v>
      </c>
      <c r="V501" s="78">
        <f>Table1[[#This Row],[R4NZ estimate
(thousand tonnes CO2e)]]*1000</f>
        <v>19.420323561406935</v>
      </c>
    </row>
    <row r="502" spans="1:22" ht="36" customHeight="1">
      <c r="A502" s="86" t="s">
        <v>3129</v>
      </c>
      <c r="B502" s="86" t="s">
        <v>3130</v>
      </c>
      <c r="C502" s="86" t="s">
        <v>3131</v>
      </c>
      <c r="D502" s="86" t="s">
        <v>290</v>
      </c>
      <c r="E502" s="86" t="s">
        <v>290</v>
      </c>
      <c r="F502" s="86" t="s">
        <v>24</v>
      </c>
      <c r="G502" s="88" t="s">
        <v>3132</v>
      </c>
      <c r="H502" s="91"/>
      <c r="I502" s="89">
        <v>45412</v>
      </c>
      <c r="J502" s="90">
        <v>4.8550000000000003E-2</v>
      </c>
      <c r="K502" s="90">
        <v>2</v>
      </c>
      <c r="L502" s="88" t="s">
        <v>2008</v>
      </c>
      <c r="M502" s="88" t="s">
        <v>3133</v>
      </c>
      <c r="N502" s="91"/>
      <c r="O502" s="98">
        <v>5.3220241119999998E-2</v>
      </c>
      <c r="P502" s="99">
        <f>Table1[[#This Row],[Equation_1_GHG_Intensity]]*Table1[[#This Row],[Number of employees
Last avail. yr]]</f>
        <v>0.10644048224</v>
      </c>
      <c r="Q502" s="100">
        <v>0.778336519</v>
      </c>
      <c r="R502" s="101">
        <f>Table1[[#This Row],[Equation_2_GHG_intensity]]*Table1[[#This Row],[Operating revenue (Turnover)
m GBP Last avail. yr]]</f>
        <v>3.778823799745E-2</v>
      </c>
      <c r="S502" s="104">
        <v>0.16</v>
      </c>
      <c r="T502" s="103">
        <v>7.7680000000000006E-3</v>
      </c>
      <c r="U502" s="78">
        <f t="shared" si="7"/>
        <v>5.0614907839070855E-2</v>
      </c>
      <c r="V502" s="78">
        <f>Table1[[#This Row],[R4NZ estimate
(thousand tonnes CO2e)]]*1000</f>
        <v>50.614907839070852</v>
      </c>
    </row>
    <row r="503" spans="1:22" ht="40.700000000000003" customHeight="1">
      <c r="A503" s="86" t="s">
        <v>3134</v>
      </c>
      <c r="B503" s="86" t="s">
        <v>3135</v>
      </c>
      <c r="C503" s="86" t="s">
        <v>3136</v>
      </c>
      <c r="D503" s="86" t="s">
        <v>290</v>
      </c>
      <c r="E503" s="86" t="s">
        <v>290</v>
      </c>
      <c r="F503" s="86" t="s">
        <v>24</v>
      </c>
      <c r="G503" s="88" t="s">
        <v>1826</v>
      </c>
      <c r="H503" s="91"/>
      <c r="I503" s="89">
        <v>45443</v>
      </c>
      <c r="J503" s="90">
        <v>4.8315999999999998E-2</v>
      </c>
      <c r="K503" s="90">
        <v>2</v>
      </c>
      <c r="L503" s="88" t="s">
        <v>3137</v>
      </c>
      <c r="M503" s="88" t="s">
        <v>3138</v>
      </c>
      <c r="N503" s="88" t="s">
        <v>3138</v>
      </c>
      <c r="O503" s="98">
        <v>5.3220241119999998E-2</v>
      </c>
      <c r="P503" s="99">
        <f>Table1[[#This Row],[Equation_1_GHG_Intensity]]*Table1[[#This Row],[Number of employees
Last avail. yr]]</f>
        <v>0.10644048224</v>
      </c>
      <c r="Q503" s="100">
        <v>0.778336519</v>
      </c>
      <c r="R503" s="101">
        <f>Table1[[#This Row],[Equation_2_GHG_intensity]]*Table1[[#This Row],[Operating revenue (Turnover)
m GBP Last avail. yr]]</f>
        <v>3.7606107252004001E-2</v>
      </c>
      <c r="S503" s="104">
        <v>0.16</v>
      </c>
      <c r="T503" s="103">
        <v>7.73056E-3</v>
      </c>
      <c r="U503" s="78">
        <f t="shared" si="7"/>
        <v>5.0541790780837328E-2</v>
      </c>
      <c r="V503" s="78">
        <f>Table1[[#This Row],[R4NZ estimate
(thousand tonnes CO2e)]]*1000</f>
        <v>50.541790780837331</v>
      </c>
    </row>
    <row r="504" spans="1:22" ht="54" customHeight="1">
      <c r="A504" s="86" t="s">
        <v>3139</v>
      </c>
      <c r="B504" s="86" t="s">
        <v>3140</v>
      </c>
      <c r="C504" s="86" t="s">
        <v>3141</v>
      </c>
      <c r="D504" s="86" t="s">
        <v>3142</v>
      </c>
      <c r="E504" s="86" t="s">
        <v>3142</v>
      </c>
      <c r="F504" s="86" t="s">
        <v>15</v>
      </c>
      <c r="G504" s="88" t="s">
        <v>3143</v>
      </c>
      <c r="H504" s="91"/>
      <c r="I504" s="89">
        <v>45716</v>
      </c>
      <c r="J504" s="90">
        <v>4.8209000000000002E-2</v>
      </c>
      <c r="K504" s="90">
        <v>2</v>
      </c>
      <c r="L504" s="88" t="s">
        <v>3144</v>
      </c>
      <c r="M504" s="88" t="s">
        <v>3145</v>
      </c>
      <c r="N504" s="91"/>
      <c r="O504" s="98">
        <v>2.8833581800000001E-2</v>
      </c>
      <c r="P504" s="99">
        <f>Table1[[#This Row],[Equation_1_GHG_Intensity]]*Table1[[#This Row],[Number of employees
Last avail. yr]]</f>
        <v>5.7667163600000002E-2</v>
      </c>
      <c r="Q504" s="100">
        <v>0.36693909499999999</v>
      </c>
      <c r="R504" s="101">
        <f>Table1[[#This Row],[Equation_2_GHG_intensity]]*Table1[[#This Row],[Operating revenue (Turnover)
m GBP Last avail. yr]]</f>
        <v>1.7689766830855002E-2</v>
      </c>
      <c r="S504" s="104">
        <v>2.0099999999999998</v>
      </c>
      <c r="T504" s="103">
        <v>9.6900089999999994E-2</v>
      </c>
      <c r="U504" s="78">
        <f t="shared" si="7"/>
        <v>5.7361587803474716E-2</v>
      </c>
      <c r="V504" s="78">
        <f>Table1[[#This Row],[R4NZ estimate
(thousand tonnes CO2e)]]*1000</f>
        <v>57.361587803474713</v>
      </c>
    </row>
    <row r="505" spans="1:22" ht="40.700000000000003" customHeight="1">
      <c r="A505" s="86" t="s">
        <v>3146</v>
      </c>
      <c r="B505" s="86" t="s">
        <v>3147</v>
      </c>
      <c r="C505" s="86" t="s">
        <v>3148</v>
      </c>
      <c r="D505" s="86" t="s">
        <v>290</v>
      </c>
      <c r="E505" s="86" t="s">
        <v>290</v>
      </c>
      <c r="F505" s="86" t="s">
        <v>24</v>
      </c>
      <c r="G505" s="91"/>
      <c r="H505" s="91"/>
      <c r="I505" s="89">
        <v>45504</v>
      </c>
      <c r="J505" s="90">
        <v>4.8168000000000002E-2</v>
      </c>
      <c r="K505" s="90">
        <v>2</v>
      </c>
      <c r="L505" s="88" t="s">
        <v>2471</v>
      </c>
      <c r="M505" s="88" t="s">
        <v>2472</v>
      </c>
      <c r="N505" s="91"/>
      <c r="O505" s="98">
        <v>5.3220241119999998E-2</v>
      </c>
      <c r="P505" s="99">
        <f>Table1[[#This Row],[Equation_1_GHG_Intensity]]*Table1[[#This Row],[Number of employees
Last avail. yr]]</f>
        <v>0.10644048224</v>
      </c>
      <c r="Q505" s="100">
        <v>0.778336519</v>
      </c>
      <c r="R505" s="101">
        <f>Table1[[#This Row],[Equation_2_GHG_intensity]]*Table1[[#This Row],[Operating revenue (Turnover)
m GBP Last avail. yr]]</f>
        <v>3.7490913447191999E-2</v>
      </c>
      <c r="S505" s="104">
        <v>0.16</v>
      </c>
      <c r="T505" s="103">
        <v>7.7068800000000002E-3</v>
      </c>
      <c r="U505" s="78">
        <f t="shared" si="7"/>
        <v>5.0495545803834932E-2</v>
      </c>
      <c r="V505" s="78">
        <f>Table1[[#This Row],[R4NZ estimate
(thousand tonnes CO2e)]]*1000</f>
        <v>50.495545803834929</v>
      </c>
    </row>
    <row r="506" spans="1:22" ht="40.700000000000003" customHeight="1">
      <c r="A506" s="86" t="s">
        <v>3149</v>
      </c>
      <c r="B506" s="86" t="s">
        <v>3150</v>
      </c>
      <c r="C506" s="86" t="s">
        <v>3151</v>
      </c>
      <c r="D506" s="86" t="s">
        <v>290</v>
      </c>
      <c r="E506" s="86" t="s">
        <v>290</v>
      </c>
      <c r="F506" s="86" t="s">
        <v>24</v>
      </c>
      <c r="G506" s="91"/>
      <c r="H506" s="91"/>
      <c r="I506" s="89">
        <v>45688</v>
      </c>
      <c r="J506" s="90">
        <v>4.8145E-2</v>
      </c>
      <c r="K506" s="90">
        <v>1</v>
      </c>
      <c r="L506" s="88" t="s">
        <v>3063</v>
      </c>
      <c r="M506" s="88" t="s">
        <v>3064</v>
      </c>
      <c r="N506" s="88" t="s">
        <v>3064</v>
      </c>
      <c r="O506" s="98">
        <v>5.3220241119999998E-2</v>
      </c>
      <c r="P506" s="99">
        <f>Table1[[#This Row],[Equation_1_GHG_Intensity]]*Table1[[#This Row],[Number of employees
Last avail. yr]]</f>
        <v>5.3220241119999998E-2</v>
      </c>
      <c r="Q506" s="100">
        <v>0.778336519</v>
      </c>
      <c r="R506" s="101">
        <f>Table1[[#This Row],[Equation_2_GHG_intensity]]*Table1[[#This Row],[Operating revenue (Turnover)
m GBP Last avail. yr]]</f>
        <v>3.7473011707254998E-2</v>
      </c>
      <c r="S506" s="104">
        <v>0.16</v>
      </c>
      <c r="T506" s="103">
        <v>7.7032000000000003E-3</v>
      </c>
      <c r="U506" s="78">
        <f t="shared" si="7"/>
        <v>3.2766018791475914E-2</v>
      </c>
      <c r="V506" s="78">
        <f>Table1[[#This Row],[R4NZ estimate
(thousand tonnes CO2e)]]*1000</f>
        <v>32.766018791475915</v>
      </c>
    </row>
    <row r="507" spans="1:22" ht="40.700000000000003" customHeight="1">
      <c r="A507" s="86" t="s">
        <v>3152</v>
      </c>
      <c r="B507" s="86" t="s">
        <v>3153</v>
      </c>
      <c r="C507" s="86" t="s">
        <v>3154</v>
      </c>
      <c r="D507" s="86" t="s">
        <v>2524</v>
      </c>
      <c r="E507" s="86" t="s">
        <v>2524</v>
      </c>
      <c r="F507" s="86" t="s">
        <v>30</v>
      </c>
      <c r="G507" s="91"/>
      <c r="H507" s="91"/>
      <c r="I507" s="89">
        <v>45291</v>
      </c>
      <c r="J507" s="90">
        <v>4.8141999999999997E-2</v>
      </c>
      <c r="K507" s="90">
        <v>1</v>
      </c>
      <c r="L507" s="88" t="s">
        <v>3155</v>
      </c>
      <c r="M507" s="88" t="s">
        <v>3156</v>
      </c>
      <c r="N507" s="88" t="s">
        <v>3156</v>
      </c>
      <c r="O507" s="98">
        <v>5.5728975400000001E-4</v>
      </c>
      <c r="P507" s="99">
        <f>Table1[[#This Row],[Equation_1_GHG_Intensity]]*Table1[[#This Row],[Number of employees
Last avail. yr]]</f>
        <v>5.5728975400000001E-4</v>
      </c>
      <c r="Q507" s="100">
        <v>6.3602830000000004E-3</v>
      </c>
      <c r="R507" s="101">
        <f>Table1[[#This Row],[Equation_2_GHG_intensity]]*Table1[[#This Row],[Operating revenue (Turnover)
m GBP Last avail. yr]]</f>
        <v>3.0619674418599999E-4</v>
      </c>
      <c r="S507" s="104">
        <v>0.01</v>
      </c>
      <c r="T507" s="103">
        <v>4.8141999999999998E-4</v>
      </c>
      <c r="U507" s="78">
        <f t="shared" si="7"/>
        <v>4.4785386389593803E-4</v>
      </c>
      <c r="V507" s="78">
        <f>Table1[[#This Row],[R4NZ estimate
(thousand tonnes CO2e)]]*1000</f>
        <v>0.44785386389593801</v>
      </c>
    </row>
    <row r="508" spans="1:22" ht="40.700000000000003" customHeight="1">
      <c r="A508" s="86" t="s">
        <v>3157</v>
      </c>
      <c r="B508" s="86" t="s">
        <v>3158</v>
      </c>
      <c r="C508" s="86" t="s">
        <v>3159</v>
      </c>
      <c r="D508" s="86" t="s">
        <v>3160</v>
      </c>
      <c r="E508" s="86" t="s">
        <v>3160</v>
      </c>
      <c r="F508" s="86" t="s">
        <v>30</v>
      </c>
      <c r="G508" s="91"/>
      <c r="H508" s="91"/>
      <c r="I508" s="89">
        <v>45382</v>
      </c>
      <c r="J508" s="90">
        <v>4.8118000000000001E-2</v>
      </c>
      <c r="K508" s="91">
        <v>0</v>
      </c>
      <c r="L508" s="88" t="s">
        <v>3161</v>
      </c>
      <c r="M508" s="88" t="s">
        <v>3162</v>
      </c>
      <c r="N508" s="88" t="s">
        <v>3162</v>
      </c>
      <c r="O508" s="98">
        <v>5.5728975400000001E-4</v>
      </c>
      <c r="P508" s="99">
        <f>Table1[[#This Row],[Equation_1_GHG_Intensity]]*Table1[[#This Row],[Number of employees
Last avail. yr]]</f>
        <v>0</v>
      </c>
      <c r="Q508" s="100">
        <v>6.3602830000000004E-3</v>
      </c>
      <c r="R508" s="101">
        <f>Table1[[#This Row],[Equation_2_GHG_intensity]]*Table1[[#This Row],[Operating revenue (Turnover)
m GBP Last avail. yr]]</f>
        <v>3.0604409739400004E-4</v>
      </c>
      <c r="S508" s="106">
        <v>0</v>
      </c>
      <c r="T508" s="103">
        <v>0</v>
      </c>
      <c r="U508" s="78">
        <f t="shared" si="7"/>
        <v>1.0191268443220202E-4</v>
      </c>
      <c r="V508" s="78">
        <f>Table1[[#This Row],[R4NZ estimate
(thousand tonnes CO2e)]]*1000</f>
        <v>0.10191268443220201</v>
      </c>
    </row>
    <row r="509" spans="1:22" ht="36" customHeight="1">
      <c r="A509" s="86" t="s">
        <v>3163</v>
      </c>
      <c r="B509" s="86" t="s">
        <v>3164</v>
      </c>
      <c r="C509" s="86" t="s">
        <v>3165</v>
      </c>
      <c r="D509" s="86" t="s">
        <v>462</v>
      </c>
      <c r="E509" s="86" t="s">
        <v>276</v>
      </c>
      <c r="F509" s="86" t="s">
        <v>18</v>
      </c>
      <c r="G509" s="88" t="s">
        <v>3166</v>
      </c>
      <c r="H509" s="91"/>
      <c r="I509" s="89">
        <v>45169</v>
      </c>
      <c r="J509" s="90">
        <v>4.8101999999999999E-2</v>
      </c>
      <c r="K509" s="90">
        <v>1</v>
      </c>
      <c r="L509" s="88" t="s">
        <v>3167</v>
      </c>
      <c r="M509" s="88" t="s">
        <v>3168</v>
      </c>
      <c r="N509" s="88" t="s">
        <v>3168</v>
      </c>
      <c r="O509" s="98">
        <v>5.3414726840000006E-3</v>
      </c>
      <c r="P509" s="99">
        <f>Table1[[#This Row],[Equation_1_GHG_Intensity]]*Table1[[#This Row],[Number of employees
Last avail. yr]]</f>
        <v>5.3414726840000006E-3</v>
      </c>
      <c r="Q509" s="100">
        <v>7.8125890000000003E-2</v>
      </c>
      <c r="R509" s="101">
        <f>Table1[[#This Row],[Equation_2_GHG_intensity]]*Table1[[#This Row],[Operating revenue (Turnover)
m GBP Last avail. yr]]</f>
        <v>3.75801156078E-3</v>
      </c>
      <c r="S509" s="104">
        <v>7.0000000000000007E-2</v>
      </c>
      <c r="T509" s="103">
        <v>3.3671400000000002E-3</v>
      </c>
      <c r="U509" s="78">
        <f t="shared" si="7"/>
        <v>4.1513858735117409E-3</v>
      </c>
      <c r="V509" s="78">
        <f>Table1[[#This Row],[R4NZ estimate
(thousand tonnes CO2e)]]*1000</f>
        <v>4.1513858735117406</v>
      </c>
    </row>
    <row r="510" spans="1:22" ht="36" customHeight="1">
      <c r="A510" s="86" t="s">
        <v>3169</v>
      </c>
      <c r="B510" s="86" t="s">
        <v>3170</v>
      </c>
      <c r="C510" s="86" t="s">
        <v>3171</v>
      </c>
      <c r="D510" s="86" t="s">
        <v>260</v>
      </c>
      <c r="E510" s="86" t="s">
        <v>260</v>
      </c>
      <c r="F510" s="86" t="s">
        <v>33</v>
      </c>
      <c r="G510" s="91"/>
      <c r="H510" s="91"/>
      <c r="I510" s="89">
        <v>45138</v>
      </c>
      <c r="J510" s="90">
        <v>4.7850999999999998E-2</v>
      </c>
      <c r="K510" s="90">
        <v>1</v>
      </c>
      <c r="L510" s="88" t="s">
        <v>3172</v>
      </c>
      <c r="M510" s="88" t="s">
        <v>3173</v>
      </c>
      <c r="N510" s="88" t="s">
        <v>3173</v>
      </c>
      <c r="O510" s="98">
        <v>1.0369230770000001E-3</v>
      </c>
      <c r="P510" s="99">
        <f>Table1[[#This Row],[Equation_1_GHG_Intensity]]*Table1[[#This Row],[Number of employees
Last avail. yr]]</f>
        <v>1.0369230770000001E-3</v>
      </c>
      <c r="Q510" s="100">
        <v>1.9284453E-2</v>
      </c>
      <c r="R510" s="101">
        <f>Table1[[#This Row],[Equation_2_GHG_intensity]]*Table1[[#This Row],[Operating revenue (Turnover)
m GBP Last avail. yr]]</f>
        <v>9.2278036050299995E-4</v>
      </c>
      <c r="S510" s="104">
        <v>0.03</v>
      </c>
      <c r="T510" s="103">
        <v>1.43553E-3</v>
      </c>
      <c r="U510" s="78">
        <f t="shared" si="7"/>
        <v>1.1306127346884991E-3</v>
      </c>
      <c r="V510" s="78">
        <f>Table1[[#This Row],[R4NZ estimate
(thousand tonnes CO2e)]]*1000</f>
        <v>1.1306127346884991</v>
      </c>
    </row>
    <row r="511" spans="1:22" ht="36" customHeight="1">
      <c r="A511" s="86" t="s">
        <v>3174</v>
      </c>
      <c r="B511" s="86" t="s">
        <v>3175</v>
      </c>
      <c r="C511" s="86" t="s">
        <v>3176</v>
      </c>
      <c r="D511" s="86" t="s">
        <v>290</v>
      </c>
      <c r="E511" s="86" t="s">
        <v>290</v>
      </c>
      <c r="F511" s="86" t="s">
        <v>24</v>
      </c>
      <c r="G511" s="91"/>
      <c r="H511" s="91"/>
      <c r="I511" s="89">
        <v>45382</v>
      </c>
      <c r="J511" s="90">
        <v>4.7747999999999999E-2</v>
      </c>
      <c r="K511" s="90">
        <v>2</v>
      </c>
      <c r="L511" s="88" t="s">
        <v>3177</v>
      </c>
      <c r="M511" s="88" t="s">
        <v>3178</v>
      </c>
      <c r="N511" s="91"/>
      <c r="O511" s="98">
        <v>5.3220241119999998E-2</v>
      </c>
      <c r="P511" s="99">
        <f>Table1[[#This Row],[Equation_1_GHG_Intensity]]*Table1[[#This Row],[Number of employees
Last avail. yr]]</f>
        <v>0.10644048224</v>
      </c>
      <c r="Q511" s="100">
        <v>0.778336519</v>
      </c>
      <c r="R511" s="101">
        <f>Table1[[#This Row],[Equation_2_GHG_intensity]]*Table1[[#This Row],[Operating revenue (Turnover)
m GBP Last avail. yr]]</f>
        <v>3.7164012109211997E-2</v>
      </c>
      <c r="S511" s="104">
        <v>0.16</v>
      </c>
      <c r="T511" s="103">
        <v>7.6396800000000003E-3</v>
      </c>
      <c r="U511" s="78">
        <f t="shared" si="7"/>
        <v>5.0364310058287592E-2</v>
      </c>
      <c r="V511" s="78">
        <f>Table1[[#This Row],[R4NZ estimate
(thousand tonnes CO2e)]]*1000</f>
        <v>50.364310058287593</v>
      </c>
    </row>
    <row r="512" spans="1:22" ht="40.700000000000003" customHeight="1">
      <c r="A512" s="86" t="s">
        <v>3179</v>
      </c>
      <c r="B512" s="86" t="s">
        <v>3180</v>
      </c>
      <c r="C512" s="86" t="s">
        <v>3181</v>
      </c>
      <c r="D512" s="86" t="s">
        <v>1715</v>
      </c>
      <c r="E512" s="86" t="s">
        <v>1715</v>
      </c>
      <c r="F512" s="86" t="s">
        <v>30</v>
      </c>
      <c r="G512" s="91"/>
      <c r="H512" s="91"/>
      <c r="I512" s="89">
        <v>45382</v>
      </c>
      <c r="J512" s="90">
        <v>4.7549000000000001E-2</v>
      </c>
      <c r="K512" s="90">
        <v>1</v>
      </c>
      <c r="L512" s="88" t="s">
        <v>2840</v>
      </c>
      <c r="M512" s="88" t="s">
        <v>3182</v>
      </c>
      <c r="N512" s="91"/>
      <c r="O512" s="98">
        <v>5.5728975400000001E-4</v>
      </c>
      <c r="P512" s="99">
        <f>Table1[[#This Row],[Equation_1_GHG_Intensity]]*Table1[[#This Row],[Number of employees
Last avail. yr]]</f>
        <v>5.5728975400000001E-4</v>
      </c>
      <c r="Q512" s="100">
        <v>6.3602830000000004E-3</v>
      </c>
      <c r="R512" s="101">
        <f>Table1[[#This Row],[Equation_2_GHG_intensity]]*Table1[[#This Row],[Operating revenue (Turnover)
m GBP Last avail. yr]]</f>
        <v>3.0242509636700004E-4</v>
      </c>
      <c r="S512" s="104">
        <v>0.01</v>
      </c>
      <c r="T512" s="103">
        <v>4.7549000000000002E-4</v>
      </c>
      <c r="U512" s="78">
        <f t="shared" si="7"/>
        <v>4.4462321517221105E-4</v>
      </c>
      <c r="V512" s="78">
        <f>Table1[[#This Row],[R4NZ estimate
(thousand tonnes CO2e)]]*1000</f>
        <v>0.44462321517221104</v>
      </c>
    </row>
    <row r="513" spans="1:22" ht="36" customHeight="1">
      <c r="A513" s="86" t="s">
        <v>3183</v>
      </c>
      <c r="B513" s="86" t="s">
        <v>3184</v>
      </c>
      <c r="C513" s="86" t="s">
        <v>3185</v>
      </c>
      <c r="D513" s="86" t="s">
        <v>290</v>
      </c>
      <c r="E513" s="86" t="s">
        <v>290</v>
      </c>
      <c r="F513" s="86" t="s">
        <v>24</v>
      </c>
      <c r="G513" s="91"/>
      <c r="H513" s="91"/>
      <c r="I513" s="89">
        <v>44742</v>
      </c>
      <c r="J513" s="90">
        <v>4.7475000000000003E-2</v>
      </c>
      <c r="K513" s="90">
        <v>2</v>
      </c>
      <c r="L513" s="88" t="s">
        <v>3186</v>
      </c>
      <c r="M513" s="88" t="s">
        <v>3187</v>
      </c>
      <c r="N513" s="88" t="s">
        <v>3187</v>
      </c>
      <c r="O513" s="98">
        <v>5.3220241119999998E-2</v>
      </c>
      <c r="P513" s="99">
        <f>Table1[[#This Row],[Equation_1_GHG_Intensity]]*Table1[[#This Row],[Number of employees
Last avail. yr]]</f>
        <v>0.10644048224</v>
      </c>
      <c r="Q513" s="100">
        <v>0.778336519</v>
      </c>
      <c r="R513" s="101">
        <f>Table1[[#This Row],[Equation_2_GHG_intensity]]*Table1[[#This Row],[Operating revenue (Turnover)
m GBP Last avail. yr]]</f>
        <v>3.6951526239525002E-2</v>
      </c>
      <c r="S513" s="104">
        <v>0.16</v>
      </c>
      <c r="T513" s="103">
        <v>7.5960000000000003E-3</v>
      </c>
      <c r="U513" s="78">
        <f t="shared" si="7"/>
        <v>5.0279006823681825E-2</v>
      </c>
      <c r="V513" s="78">
        <f>Table1[[#This Row],[R4NZ estimate
(thousand tonnes CO2e)]]*1000</f>
        <v>50.279006823681826</v>
      </c>
    </row>
    <row r="514" spans="1:22" ht="40.700000000000003" customHeight="1">
      <c r="A514" s="86" t="s">
        <v>3188</v>
      </c>
      <c r="B514" s="86" t="s">
        <v>3189</v>
      </c>
      <c r="C514" s="86" t="s">
        <v>3190</v>
      </c>
      <c r="D514" s="86" t="s">
        <v>3191</v>
      </c>
      <c r="E514" s="86" t="s">
        <v>3191</v>
      </c>
      <c r="F514" s="86" t="s">
        <v>24</v>
      </c>
      <c r="G514" s="91"/>
      <c r="H514" s="91"/>
      <c r="I514" s="89">
        <v>44592</v>
      </c>
      <c r="J514" s="90">
        <v>4.7414999999999999E-2</v>
      </c>
      <c r="K514" s="90">
        <v>1</v>
      </c>
      <c r="L514" s="88" t="s">
        <v>3192</v>
      </c>
      <c r="M514" s="88" t="s">
        <v>3193</v>
      </c>
      <c r="N514" s="91"/>
      <c r="O514" s="98">
        <v>5.3220241119999998E-2</v>
      </c>
      <c r="P514" s="99">
        <f>Table1[[#This Row],[Equation_1_GHG_Intensity]]*Table1[[#This Row],[Number of employees
Last avail. yr]]</f>
        <v>5.3220241119999998E-2</v>
      </c>
      <c r="Q514" s="100">
        <v>0.778336519</v>
      </c>
      <c r="R514" s="101">
        <f>Table1[[#This Row],[Equation_2_GHG_intensity]]*Table1[[#This Row],[Operating revenue (Turnover)
m GBP Last avail. yr]]</f>
        <v>3.6904826048384999E-2</v>
      </c>
      <c r="S514" s="104">
        <v>0.16</v>
      </c>
      <c r="T514" s="103">
        <v>7.5864000000000001E-3</v>
      </c>
      <c r="U514" s="78">
        <f t="shared" ref="U514:U577" si="8">(P514*0.333)+(R514*0.333)+(T514*0.333)/1</f>
        <v>3.2537918567072208E-2</v>
      </c>
      <c r="V514" s="78">
        <f>Table1[[#This Row],[R4NZ estimate
(thousand tonnes CO2e)]]*1000</f>
        <v>32.537918567072211</v>
      </c>
    </row>
    <row r="515" spans="1:22" ht="40.700000000000003" customHeight="1">
      <c r="A515" s="86" t="s">
        <v>3194</v>
      </c>
      <c r="B515" s="86" t="s">
        <v>3195</v>
      </c>
      <c r="C515" s="86" t="s">
        <v>3196</v>
      </c>
      <c r="D515" s="86" t="s">
        <v>577</v>
      </c>
      <c r="E515" s="86" t="s">
        <v>577</v>
      </c>
      <c r="F515" s="86" t="s">
        <v>30</v>
      </c>
      <c r="G515" s="91"/>
      <c r="H515" s="91"/>
      <c r="I515" s="89">
        <v>45107</v>
      </c>
      <c r="J515" s="90">
        <v>4.7223000000000001E-2</v>
      </c>
      <c r="K515" s="91">
        <v>0</v>
      </c>
      <c r="L515" s="88" t="s">
        <v>3197</v>
      </c>
      <c r="M515" s="88" t="s">
        <v>3198</v>
      </c>
      <c r="N515" s="88" t="s">
        <v>3198</v>
      </c>
      <c r="O515" s="98">
        <v>5.5728975400000001E-4</v>
      </c>
      <c r="P515" s="99">
        <f>Table1[[#This Row],[Equation_1_GHG_Intensity]]*Table1[[#This Row],[Number of employees
Last avail. yr]]</f>
        <v>0</v>
      </c>
      <c r="Q515" s="100">
        <v>6.3602830000000004E-3</v>
      </c>
      <c r="R515" s="101">
        <f>Table1[[#This Row],[Equation_2_GHG_intensity]]*Table1[[#This Row],[Operating revenue (Turnover)
m GBP Last avail. yr]]</f>
        <v>3.0035164410900005E-4</v>
      </c>
      <c r="S515" s="106">
        <v>0.02</v>
      </c>
      <c r="T515" s="103">
        <v>9.4446000000000005E-4</v>
      </c>
      <c r="U515" s="78">
        <f t="shared" si="8"/>
        <v>4.1452227748829706E-4</v>
      </c>
      <c r="V515" s="78">
        <f>Table1[[#This Row],[R4NZ estimate
(thousand tonnes CO2e)]]*1000</f>
        <v>0.41452227748829706</v>
      </c>
    </row>
    <row r="516" spans="1:22" ht="40.700000000000003" customHeight="1">
      <c r="A516" s="86" t="s">
        <v>3199</v>
      </c>
      <c r="B516" s="86" t="s">
        <v>3200</v>
      </c>
      <c r="C516" s="86" t="s">
        <v>3201</v>
      </c>
      <c r="D516" s="86" t="s">
        <v>1174</v>
      </c>
      <c r="E516" s="86" t="s">
        <v>1174</v>
      </c>
      <c r="F516" s="86" t="s">
        <v>24</v>
      </c>
      <c r="G516" s="91"/>
      <c r="H516" s="91"/>
      <c r="I516" s="89">
        <v>45443</v>
      </c>
      <c r="J516" s="90">
        <v>4.7211000000000003E-2</v>
      </c>
      <c r="K516" s="90">
        <v>2</v>
      </c>
      <c r="L516" s="88" t="s">
        <v>2471</v>
      </c>
      <c r="M516" s="88" t="s">
        <v>2472</v>
      </c>
      <c r="N516" s="91"/>
      <c r="O516" s="98">
        <v>5.3220241119999998E-2</v>
      </c>
      <c r="P516" s="99">
        <f>Table1[[#This Row],[Equation_1_GHG_Intensity]]*Table1[[#This Row],[Number of employees
Last avail. yr]]</f>
        <v>0.10644048224</v>
      </c>
      <c r="Q516" s="100">
        <v>0.778336519</v>
      </c>
      <c r="R516" s="101">
        <f>Table1[[#This Row],[Equation_2_GHG_intensity]]*Table1[[#This Row],[Operating revenue (Turnover)
m GBP Last avail. yr]]</f>
        <v>3.6746045398509002E-2</v>
      </c>
      <c r="S516" s="104">
        <v>0.1</v>
      </c>
      <c r="T516" s="103">
        <v>4.7211000000000006E-3</v>
      </c>
      <c r="U516" s="78">
        <f t="shared" si="8"/>
        <v>4.9253240003623494E-2</v>
      </c>
      <c r="V516" s="78">
        <f>Table1[[#This Row],[R4NZ estimate
(thousand tonnes CO2e)]]*1000</f>
        <v>49.253240003623496</v>
      </c>
    </row>
    <row r="517" spans="1:22" ht="36" customHeight="1">
      <c r="A517" s="86" t="s">
        <v>3202</v>
      </c>
      <c r="B517" s="86" t="s">
        <v>3203</v>
      </c>
      <c r="C517" s="86" t="s">
        <v>3204</v>
      </c>
      <c r="D517" s="86" t="s">
        <v>1938</v>
      </c>
      <c r="E517" s="86" t="s">
        <v>1938</v>
      </c>
      <c r="F517" s="86" t="s">
        <v>33</v>
      </c>
      <c r="G517" s="91"/>
      <c r="H517" s="91"/>
      <c r="I517" s="89">
        <v>45169</v>
      </c>
      <c r="J517" s="90">
        <v>5.1074000000000001E-2</v>
      </c>
      <c r="K517" s="91">
        <v>0</v>
      </c>
      <c r="L517" s="88" t="s">
        <v>3205</v>
      </c>
      <c r="M517" s="88" t="s">
        <v>3206</v>
      </c>
      <c r="N517" s="91"/>
      <c r="O517" s="98">
        <v>1.0369230770000001E-3</v>
      </c>
      <c r="P517" s="99">
        <f>Table1[[#This Row],[Equation_1_GHG_Intensity]]*Table1[[#This Row],[Number of employees
Last avail. yr]]</f>
        <v>0</v>
      </c>
      <c r="Q517" s="100">
        <v>1.9284453E-2</v>
      </c>
      <c r="R517" s="101">
        <f>Table1[[#This Row],[Equation_2_GHG_intensity]]*Table1[[#This Row],[Operating revenue (Turnover)
m GBP Last avail. yr]]</f>
        <v>9.8493415252200005E-4</v>
      </c>
      <c r="S517" s="102">
        <v>0.03</v>
      </c>
      <c r="T517" s="103">
        <v>1.5322199999999999E-3</v>
      </c>
      <c r="U517" s="78">
        <f t="shared" si="8"/>
        <v>8.3821233278982604E-4</v>
      </c>
      <c r="V517" s="78">
        <f>Table1[[#This Row],[R4NZ estimate
(thousand tonnes CO2e)]]*1000</f>
        <v>0.83821233278982599</v>
      </c>
    </row>
    <row r="518" spans="1:22" ht="40.700000000000003" customHeight="1">
      <c r="A518" s="86" t="s">
        <v>3207</v>
      </c>
      <c r="B518" s="86" t="s">
        <v>3208</v>
      </c>
      <c r="C518" s="86" t="s">
        <v>3209</v>
      </c>
      <c r="D518" s="86" t="s">
        <v>290</v>
      </c>
      <c r="E518" s="86" t="s">
        <v>290</v>
      </c>
      <c r="F518" s="86" t="s">
        <v>24</v>
      </c>
      <c r="G518" s="91"/>
      <c r="H518" s="91"/>
      <c r="I518" s="89">
        <v>44196</v>
      </c>
      <c r="J518" s="90">
        <v>5.0441E-2</v>
      </c>
      <c r="K518" s="90">
        <v>1</v>
      </c>
      <c r="L518" s="88" t="s">
        <v>3210</v>
      </c>
      <c r="M518" s="88" t="s">
        <v>3211</v>
      </c>
      <c r="N518" s="88" t="s">
        <v>3211</v>
      </c>
      <c r="O518" s="98">
        <v>5.3220241119999998E-2</v>
      </c>
      <c r="P518" s="99">
        <f>Table1[[#This Row],[Equation_1_GHG_Intensity]]*Table1[[#This Row],[Number of employees
Last avail. yr]]</f>
        <v>5.3220241119999998E-2</v>
      </c>
      <c r="Q518" s="100">
        <v>0.778336519</v>
      </c>
      <c r="R518" s="101">
        <f>Table1[[#This Row],[Equation_2_GHG_intensity]]*Table1[[#This Row],[Operating revenue (Turnover)
m GBP Last avail. yr]]</f>
        <v>3.9260072354879001E-2</v>
      </c>
      <c r="S518" s="104">
        <v>0.16</v>
      </c>
      <c r="T518" s="103">
        <v>8.0705600000000009E-3</v>
      </c>
      <c r="U518" s="78">
        <f t="shared" si="8"/>
        <v>3.3483440867134708E-2</v>
      </c>
      <c r="V518" s="78">
        <f>Table1[[#This Row],[R4NZ estimate
(thousand tonnes CO2e)]]*1000</f>
        <v>33.483440867134711</v>
      </c>
    </row>
    <row r="519" spans="1:22" ht="36" customHeight="1">
      <c r="A519" s="86" t="s">
        <v>3212</v>
      </c>
      <c r="B519" s="86" t="s">
        <v>3213</v>
      </c>
      <c r="C519" s="86" t="s">
        <v>3214</v>
      </c>
      <c r="D519" s="86" t="s">
        <v>290</v>
      </c>
      <c r="E519" s="86" t="s">
        <v>290</v>
      </c>
      <c r="F519" s="86" t="s">
        <v>24</v>
      </c>
      <c r="G519" s="91"/>
      <c r="H519" s="91"/>
      <c r="I519" s="89">
        <v>45688</v>
      </c>
      <c r="J519" s="90">
        <v>4.6280000000000002E-2</v>
      </c>
      <c r="K519" s="90">
        <v>2</v>
      </c>
      <c r="L519" s="88" t="s">
        <v>1821</v>
      </c>
      <c r="M519" s="88" t="s">
        <v>3215</v>
      </c>
      <c r="N519" s="88" t="s">
        <v>3215</v>
      </c>
      <c r="O519" s="98">
        <v>5.3220241119999998E-2</v>
      </c>
      <c r="P519" s="99">
        <f>Table1[[#This Row],[Equation_1_GHG_Intensity]]*Table1[[#This Row],[Number of employees
Last avail. yr]]</f>
        <v>0.10644048224</v>
      </c>
      <c r="Q519" s="100">
        <v>0.778336519</v>
      </c>
      <c r="R519" s="101">
        <f>Table1[[#This Row],[Equation_2_GHG_intensity]]*Table1[[#This Row],[Operating revenue (Turnover)
m GBP Last avail. yr]]</f>
        <v>3.6021414099319998E-2</v>
      </c>
      <c r="S519" s="104">
        <v>0.16</v>
      </c>
      <c r="T519" s="103">
        <v>7.4048000000000004E-3</v>
      </c>
      <c r="U519" s="78">
        <f t="shared" si="8"/>
        <v>4.9905609880993559E-2</v>
      </c>
      <c r="V519" s="78">
        <f>Table1[[#This Row],[R4NZ estimate
(thousand tonnes CO2e)]]*1000</f>
        <v>49.905609880993559</v>
      </c>
    </row>
    <row r="520" spans="1:22" ht="40.700000000000003" customHeight="1">
      <c r="A520" s="86" t="s">
        <v>3216</v>
      </c>
      <c r="B520" s="86" t="s">
        <v>3217</v>
      </c>
      <c r="C520" s="86" t="s">
        <v>3218</v>
      </c>
      <c r="D520" s="86" t="s">
        <v>2607</v>
      </c>
      <c r="E520" s="86" t="s">
        <v>2607</v>
      </c>
      <c r="F520" s="86" t="s">
        <v>33</v>
      </c>
      <c r="G520" s="88" t="s">
        <v>3219</v>
      </c>
      <c r="H520" s="91"/>
      <c r="I520" s="89">
        <v>44104</v>
      </c>
      <c r="J520" s="90">
        <v>4.5719999999999997E-2</v>
      </c>
      <c r="K520" s="90">
        <v>3</v>
      </c>
      <c r="L520" s="88" t="s">
        <v>3220</v>
      </c>
      <c r="M520" s="88" t="s">
        <v>3221</v>
      </c>
      <c r="N520" s="91"/>
      <c r="O520" s="98">
        <v>1.0369230770000001E-3</v>
      </c>
      <c r="P520" s="99">
        <f>Table1[[#This Row],[Equation_1_GHG_Intensity]]*Table1[[#This Row],[Number of employees
Last avail. yr]]</f>
        <v>3.1107692310000002E-3</v>
      </c>
      <c r="Q520" s="100">
        <v>1.9284453E-2</v>
      </c>
      <c r="R520" s="101">
        <f>Table1[[#This Row],[Equation_2_GHG_intensity]]*Table1[[#This Row],[Operating revenue (Turnover)
m GBP Last avail. yr]]</f>
        <v>8.8168519115999994E-4</v>
      </c>
      <c r="S520" s="104">
        <v>0.06</v>
      </c>
      <c r="T520" s="103">
        <v>2.7431999999999999E-3</v>
      </c>
      <c r="U520" s="78">
        <f t="shared" si="8"/>
        <v>2.2429729225792801E-3</v>
      </c>
      <c r="V520" s="78">
        <f>Table1[[#This Row],[R4NZ estimate
(thousand tonnes CO2e)]]*1000</f>
        <v>2.24297292257928</v>
      </c>
    </row>
    <row r="521" spans="1:22" ht="36" customHeight="1">
      <c r="A521" s="86" t="s">
        <v>3222</v>
      </c>
      <c r="B521" s="86" t="s">
        <v>3223</v>
      </c>
      <c r="C521" s="86" t="s">
        <v>3224</v>
      </c>
      <c r="D521" s="86" t="s">
        <v>2282</v>
      </c>
      <c r="E521" s="86" t="s">
        <v>2282</v>
      </c>
      <c r="F521" s="86" t="s">
        <v>30</v>
      </c>
      <c r="G521" s="91"/>
      <c r="H521" s="91"/>
      <c r="I521" s="89">
        <v>45565</v>
      </c>
      <c r="J521" s="90">
        <v>4.5650000000000003E-2</v>
      </c>
      <c r="K521" s="91">
        <v>0</v>
      </c>
      <c r="L521" s="88" t="s">
        <v>3225</v>
      </c>
      <c r="M521" s="88" t="s">
        <v>3226</v>
      </c>
      <c r="N521" s="88" t="s">
        <v>3226</v>
      </c>
      <c r="O521" s="98">
        <v>5.5728975400000001E-4</v>
      </c>
      <c r="P521" s="99">
        <f>Table1[[#This Row],[Equation_1_GHG_Intensity]]*Table1[[#This Row],[Number of employees
Last avail. yr]]</f>
        <v>0</v>
      </c>
      <c r="Q521" s="100">
        <v>6.3602830000000004E-3</v>
      </c>
      <c r="R521" s="101">
        <f>Table1[[#This Row],[Equation_2_GHG_intensity]]*Table1[[#This Row],[Operating revenue (Turnover)
m GBP Last avail. yr]]</f>
        <v>2.9034691895000005E-4</v>
      </c>
      <c r="S521" s="106">
        <v>0</v>
      </c>
      <c r="T521" s="103">
        <v>0</v>
      </c>
      <c r="U521" s="78">
        <f t="shared" si="8"/>
        <v>9.6685524010350018E-5</v>
      </c>
      <c r="V521" s="78">
        <f>Table1[[#This Row],[R4NZ estimate
(thousand tonnes CO2e)]]*1000</f>
        <v>9.6685524010350021E-2</v>
      </c>
    </row>
    <row r="522" spans="1:22" ht="36" customHeight="1">
      <c r="A522" s="86" t="s">
        <v>3227</v>
      </c>
      <c r="B522" s="86" t="s">
        <v>3228</v>
      </c>
      <c r="C522" s="86" t="s">
        <v>3229</v>
      </c>
      <c r="D522" s="86" t="s">
        <v>792</v>
      </c>
      <c r="E522" s="86" t="s">
        <v>792</v>
      </c>
      <c r="F522" s="86" t="s">
        <v>18</v>
      </c>
      <c r="G522" s="91"/>
      <c r="H522" s="91"/>
      <c r="I522" s="89">
        <v>45138</v>
      </c>
      <c r="J522" s="90">
        <v>4.5622000000000003E-2</v>
      </c>
      <c r="K522" s="90">
        <v>2</v>
      </c>
      <c r="L522" s="88" t="s">
        <v>3230</v>
      </c>
      <c r="M522" s="88" t="s">
        <v>3231</v>
      </c>
      <c r="N522" s="91"/>
      <c r="O522" s="98">
        <v>5.3414726840000006E-3</v>
      </c>
      <c r="P522" s="99">
        <f>Table1[[#This Row],[Equation_1_GHG_Intensity]]*Table1[[#This Row],[Number of employees
Last avail. yr]]</f>
        <v>1.0682945368000001E-2</v>
      </c>
      <c r="Q522" s="100">
        <v>7.8125890000000003E-2</v>
      </c>
      <c r="R522" s="101">
        <f>Table1[[#This Row],[Equation_2_GHG_intensity]]*Table1[[#This Row],[Operating revenue (Turnover)
m GBP Last avail. yr]]</f>
        <v>3.5642593535800005E-3</v>
      </c>
      <c r="S522" s="104">
        <v>0.04</v>
      </c>
      <c r="T522" s="103">
        <v>1.8248800000000001E-3</v>
      </c>
      <c r="U522" s="78">
        <f t="shared" si="8"/>
        <v>5.3520042122861405E-3</v>
      </c>
      <c r="V522" s="78">
        <f>Table1[[#This Row],[R4NZ estimate
(thousand tonnes CO2e)]]*1000</f>
        <v>5.3520042122861406</v>
      </c>
    </row>
    <row r="523" spans="1:22" ht="36" customHeight="1">
      <c r="A523" s="86" t="s">
        <v>3232</v>
      </c>
      <c r="B523" s="86" t="s">
        <v>3233</v>
      </c>
      <c r="C523" s="86" t="s">
        <v>3234</v>
      </c>
      <c r="D523" s="86" t="s">
        <v>3235</v>
      </c>
      <c r="E523" s="86" t="s">
        <v>3235</v>
      </c>
      <c r="F523" s="86" t="s">
        <v>30</v>
      </c>
      <c r="G523" s="91"/>
      <c r="H523" s="91"/>
      <c r="I523" s="89">
        <v>45382</v>
      </c>
      <c r="J523" s="90">
        <v>4.5516000000000001E-2</v>
      </c>
      <c r="K523" s="91">
        <v>0</v>
      </c>
      <c r="L523" s="88" t="s">
        <v>2148</v>
      </c>
      <c r="M523" s="88" t="s">
        <v>2149</v>
      </c>
      <c r="N523" s="91"/>
      <c r="O523" s="98">
        <v>5.5728975400000001E-4</v>
      </c>
      <c r="P523" s="99">
        <f>Table1[[#This Row],[Equation_1_GHG_Intensity]]*Table1[[#This Row],[Number of employees
Last avail. yr]]</f>
        <v>0</v>
      </c>
      <c r="Q523" s="100">
        <v>6.3602830000000004E-3</v>
      </c>
      <c r="R523" s="101">
        <f>Table1[[#This Row],[Equation_2_GHG_intensity]]*Table1[[#This Row],[Operating revenue (Turnover)
m GBP Last avail. yr]]</f>
        <v>2.89494641028E-4</v>
      </c>
      <c r="S523" s="106">
        <v>0.01</v>
      </c>
      <c r="T523" s="103">
        <v>4.5516000000000003E-4</v>
      </c>
      <c r="U523" s="78">
        <f t="shared" si="8"/>
        <v>2.4796999546232402E-4</v>
      </c>
      <c r="V523" s="78">
        <f>Table1[[#This Row],[R4NZ estimate
(thousand tonnes CO2e)]]*1000</f>
        <v>0.24796999546232401</v>
      </c>
    </row>
    <row r="524" spans="1:22" ht="40.700000000000003" customHeight="1">
      <c r="A524" s="86" t="s">
        <v>3236</v>
      </c>
      <c r="B524" s="86" t="s">
        <v>3237</v>
      </c>
      <c r="C524" s="86" t="s">
        <v>3238</v>
      </c>
      <c r="D524" s="86" t="s">
        <v>3239</v>
      </c>
      <c r="E524" s="86" t="s">
        <v>3239</v>
      </c>
      <c r="F524" s="86" t="s">
        <v>33</v>
      </c>
      <c r="G524" s="91"/>
      <c r="H524" s="91"/>
      <c r="I524" s="89">
        <v>45291</v>
      </c>
      <c r="J524" s="90">
        <v>4.5482000000000002E-2</v>
      </c>
      <c r="K524" s="90">
        <v>1</v>
      </c>
      <c r="L524" s="88" t="s">
        <v>3240</v>
      </c>
      <c r="M524" s="88" t="s">
        <v>3241</v>
      </c>
      <c r="N524" s="88" t="s">
        <v>3241</v>
      </c>
      <c r="O524" s="98">
        <v>1.0369230770000001E-3</v>
      </c>
      <c r="P524" s="99">
        <f>Table1[[#This Row],[Equation_1_GHG_Intensity]]*Table1[[#This Row],[Number of employees
Last avail. yr]]</f>
        <v>1.0369230770000001E-3</v>
      </c>
      <c r="Q524" s="100">
        <v>1.9284453E-2</v>
      </c>
      <c r="R524" s="101">
        <f>Table1[[#This Row],[Equation_2_GHG_intensity]]*Table1[[#This Row],[Operating revenue (Turnover)
m GBP Last avail. yr]]</f>
        <v>8.7709549134600006E-4</v>
      </c>
      <c r="S524" s="104">
        <v>0.01</v>
      </c>
      <c r="T524" s="103">
        <v>4.5482000000000004E-4</v>
      </c>
      <c r="U524" s="78">
        <f t="shared" si="8"/>
        <v>7.8882324325921802E-4</v>
      </c>
      <c r="V524" s="78">
        <f>Table1[[#This Row],[R4NZ estimate
(thousand tonnes CO2e)]]*1000</f>
        <v>0.78882324325921804</v>
      </c>
    </row>
    <row r="525" spans="1:22" ht="36" customHeight="1">
      <c r="A525" s="86" t="s">
        <v>3242</v>
      </c>
      <c r="B525" s="86" t="s">
        <v>3243</v>
      </c>
      <c r="C525" s="86" t="s">
        <v>3244</v>
      </c>
      <c r="D525" s="86" t="s">
        <v>3245</v>
      </c>
      <c r="E525" s="86" t="s">
        <v>3245</v>
      </c>
      <c r="F525" s="86" t="s">
        <v>15</v>
      </c>
      <c r="G525" s="88" t="s">
        <v>3246</v>
      </c>
      <c r="H525" s="91"/>
      <c r="I525" s="89">
        <v>43646</v>
      </c>
      <c r="J525" s="90">
        <v>4.5315000000000001E-2</v>
      </c>
      <c r="K525" s="90">
        <v>2</v>
      </c>
      <c r="L525" s="88" t="s">
        <v>3247</v>
      </c>
      <c r="M525" s="88" t="s">
        <v>3248</v>
      </c>
      <c r="N525" s="91"/>
      <c r="O525" s="98">
        <v>2.8833581800000001E-2</v>
      </c>
      <c r="P525" s="99">
        <f>Table1[[#This Row],[Equation_1_GHG_Intensity]]*Table1[[#This Row],[Number of employees
Last avail. yr]]</f>
        <v>5.7667163600000002E-2</v>
      </c>
      <c r="Q525" s="100">
        <v>0.36693909499999999</v>
      </c>
      <c r="R525" s="101">
        <f>Table1[[#This Row],[Equation_2_GHG_intensity]]*Table1[[#This Row],[Operating revenue (Turnover)
m GBP Last avail. yr]]</f>
        <v>1.6627845089925E-2</v>
      </c>
      <c r="S525" s="104">
        <v>0.05</v>
      </c>
      <c r="T525" s="103">
        <v>2.26575E-3</v>
      </c>
      <c r="U525" s="78">
        <f t="shared" si="8"/>
        <v>2.5494732643745029E-2</v>
      </c>
      <c r="V525" s="78">
        <f>Table1[[#This Row],[R4NZ estimate
(thousand tonnes CO2e)]]*1000</f>
        <v>25.494732643745028</v>
      </c>
    </row>
    <row r="526" spans="1:22" ht="40.700000000000003" customHeight="1">
      <c r="A526" s="86" t="s">
        <v>3249</v>
      </c>
      <c r="B526" s="86" t="s">
        <v>3250</v>
      </c>
      <c r="C526" s="86" t="s">
        <v>3251</v>
      </c>
      <c r="D526" s="86" t="s">
        <v>325</v>
      </c>
      <c r="E526" s="86" t="s">
        <v>325</v>
      </c>
      <c r="F526" s="86" t="s">
        <v>15</v>
      </c>
      <c r="G526" s="91"/>
      <c r="H526" s="91"/>
      <c r="I526" s="89">
        <v>45351</v>
      </c>
      <c r="J526" s="90">
        <v>4.4831000000000003E-2</v>
      </c>
      <c r="K526" s="90">
        <v>1</v>
      </c>
      <c r="L526" s="88" t="s">
        <v>3252</v>
      </c>
      <c r="M526" s="88" t="s">
        <v>3253</v>
      </c>
      <c r="N526" s="91"/>
      <c r="O526" s="98">
        <v>2.8833581800000001E-2</v>
      </c>
      <c r="P526" s="99">
        <f>Table1[[#This Row],[Equation_1_GHG_Intensity]]*Table1[[#This Row],[Number of employees
Last avail. yr]]</f>
        <v>2.8833581800000001E-2</v>
      </c>
      <c r="Q526" s="100">
        <v>0.36693909499999999</v>
      </c>
      <c r="R526" s="101">
        <f>Table1[[#This Row],[Equation_2_GHG_intensity]]*Table1[[#This Row],[Operating revenue (Turnover)
m GBP Last avail. yr]]</f>
        <v>1.6450246567945002E-2</v>
      </c>
      <c r="S526" s="104">
        <v>0.24</v>
      </c>
      <c r="T526" s="103">
        <v>1.075944E-2</v>
      </c>
      <c r="U526" s="78">
        <f t="shared" si="8"/>
        <v>1.8662408366525687E-2</v>
      </c>
      <c r="V526" s="78">
        <f>Table1[[#This Row],[R4NZ estimate
(thousand tonnes CO2e)]]*1000</f>
        <v>18.662408366525685</v>
      </c>
    </row>
    <row r="527" spans="1:22" ht="36" customHeight="1">
      <c r="A527" s="86" t="s">
        <v>3254</v>
      </c>
      <c r="B527" s="86" t="s">
        <v>3255</v>
      </c>
      <c r="C527" s="86" t="s">
        <v>3256</v>
      </c>
      <c r="D527" s="86" t="s">
        <v>260</v>
      </c>
      <c r="E527" s="86" t="s">
        <v>260</v>
      </c>
      <c r="F527" s="86" t="s">
        <v>33</v>
      </c>
      <c r="G527" s="88" t="s">
        <v>3257</v>
      </c>
      <c r="H527" s="91"/>
      <c r="I527" s="89">
        <v>44469</v>
      </c>
      <c r="J527" s="90">
        <v>4.4754000000000002E-2</v>
      </c>
      <c r="K527" s="91">
        <v>0</v>
      </c>
      <c r="L527" s="88" t="s">
        <v>3258</v>
      </c>
      <c r="M527" s="88" t="s">
        <v>3259</v>
      </c>
      <c r="N527" s="88" t="s">
        <v>3259</v>
      </c>
      <c r="O527" s="98">
        <v>1.0369230770000001E-3</v>
      </c>
      <c r="P527" s="99">
        <f>Table1[[#This Row],[Equation_1_GHG_Intensity]]*Table1[[#This Row],[Number of employees
Last avail. yr]]</f>
        <v>0</v>
      </c>
      <c r="Q527" s="100">
        <v>1.9284453E-2</v>
      </c>
      <c r="R527" s="101">
        <f>Table1[[#This Row],[Equation_2_GHG_intensity]]*Table1[[#This Row],[Operating revenue (Turnover)
m GBP Last avail. yr]]</f>
        <v>8.6305640956200005E-4</v>
      </c>
      <c r="S527" s="106">
        <v>0.03</v>
      </c>
      <c r="T527" s="103">
        <v>1.3426200000000001E-3</v>
      </c>
      <c r="U527" s="78">
        <f t="shared" si="8"/>
        <v>7.3449024438414614E-4</v>
      </c>
      <c r="V527" s="78">
        <f>Table1[[#This Row],[R4NZ estimate
(thousand tonnes CO2e)]]*1000</f>
        <v>0.73449024438414612</v>
      </c>
    </row>
    <row r="528" spans="1:22" ht="40.700000000000003" customHeight="1">
      <c r="A528" s="86" t="s">
        <v>3260</v>
      </c>
      <c r="B528" s="86" t="s">
        <v>3261</v>
      </c>
      <c r="C528" s="86" t="s">
        <v>3262</v>
      </c>
      <c r="D528" s="86" t="s">
        <v>3263</v>
      </c>
      <c r="E528" s="86" t="s">
        <v>3263</v>
      </c>
      <c r="F528" s="86" t="s">
        <v>15</v>
      </c>
      <c r="G528" s="91"/>
      <c r="H528" s="91"/>
      <c r="I528" s="89">
        <v>45412</v>
      </c>
      <c r="J528" s="90">
        <v>4.8460000000000003E-2</v>
      </c>
      <c r="K528" s="90">
        <v>1</v>
      </c>
      <c r="L528" s="88" t="s">
        <v>3264</v>
      </c>
      <c r="M528" s="88" t="s">
        <v>3265</v>
      </c>
      <c r="N528" s="88" t="s">
        <v>3265</v>
      </c>
      <c r="O528" s="98">
        <v>2.8833581800000001E-2</v>
      </c>
      <c r="P528" s="99">
        <f>Table1[[#This Row],[Equation_1_GHG_Intensity]]*Table1[[#This Row],[Number of employees
Last avail. yr]]</f>
        <v>2.8833581800000001E-2</v>
      </c>
      <c r="Q528" s="100">
        <v>0.36693909499999999</v>
      </c>
      <c r="R528" s="101">
        <f>Table1[[#This Row],[Equation_2_GHG_intensity]]*Table1[[#This Row],[Operating revenue (Turnover)
m GBP Last avail. yr]]</f>
        <v>1.7781868543700001E-2</v>
      </c>
      <c r="S528" s="102">
        <v>0.22</v>
      </c>
      <c r="T528" s="103">
        <v>1.0661200000000001E-2</v>
      </c>
      <c r="U528" s="78">
        <f t="shared" si="8"/>
        <v>1.9073124564452103E-2</v>
      </c>
      <c r="V528" s="78">
        <f>Table1[[#This Row],[R4NZ estimate
(thousand tonnes CO2e)]]*1000</f>
        <v>19.073124564452105</v>
      </c>
    </row>
    <row r="529" spans="1:22" ht="36" customHeight="1">
      <c r="A529" s="86" t="s">
        <v>3266</v>
      </c>
      <c r="B529" s="86" t="s">
        <v>3267</v>
      </c>
      <c r="C529" s="86" t="s">
        <v>3268</v>
      </c>
      <c r="D529" s="86" t="s">
        <v>2183</v>
      </c>
      <c r="E529" s="86" t="s">
        <v>2183</v>
      </c>
      <c r="F529" s="86" t="s">
        <v>24</v>
      </c>
      <c r="G529" s="91"/>
      <c r="H529" s="91"/>
      <c r="I529" s="89">
        <v>45412</v>
      </c>
      <c r="J529" s="90">
        <v>4.4572000000000001E-2</v>
      </c>
      <c r="K529" s="91">
        <v>0</v>
      </c>
      <c r="L529" s="88" t="s">
        <v>3269</v>
      </c>
      <c r="M529" s="88" t="s">
        <v>3270</v>
      </c>
      <c r="N529" s="91"/>
      <c r="O529" s="98">
        <v>5.3220241119999998E-2</v>
      </c>
      <c r="P529" s="99">
        <f>Table1[[#This Row],[Equation_1_GHG_Intensity]]*Table1[[#This Row],[Number of employees
Last avail. yr]]</f>
        <v>0</v>
      </c>
      <c r="Q529" s="100">
        <v>0.778336519</v>
      </c>
      <c r="R529" s="101">
        <f>Table1[[#This Row],[Equation_2_GHG_intensity]]*Table1[[#This Row],[Operating revenue (Turnover)
m GBP Last avail. yr]]</f>
        <v>3.4692015324868E-2</v>
      </c>
      <c r="S529" s="106">
        <v>0.14000000000000001</v>
      </c>
      <c r="T529" s="103">
        <v>6.2400800000000003E-3</v>
      </c>
      <c r="U529" s="78">
        <f t="shared" si="8"/>
        <v>1.3630387743181045E-2</v>
      </c>
      <c r="V529" s="78">
        <f>Table1[[#This Row],[R4NZ estimate
(thousand tonnes CO2e)]]*1000</f>
        <v>13.630387743181045</v>
      </c>
    </row>
    <row r="530" spans="1:22" ht="40.700000000000003" customHeight="1">
      <c r="A530" s="86" t="s">
        <v>3271</v>
      </c>
      <c r="B530" s="86" t="s">
        <v>3272</v>
      </c>
      <c r="C530" s="86" t="s">
        <v>3273</v>
      </c>
      <c r="D530" s="86" t="s">
        <v>290</v>
      </c>
      <c r="E530" s="86" t="s">
        <v>290</v>
      </c>
      <c r="F530" s="86" t="s">
        <v>24</v>
      </c>
      <c r="G530" s="88" t="s">
        <v>3274</v>
      </c>
      <c r="H530" s="91"/>
      <c r="I530" s="89">
        <v>45260</v>
      </c>
      <c r="J530" s="90">
        <v>4.4249999999999998E-2</v>
      </c>
      <c r="K530" s="90">
        <v>1</v>
      </c>
      <c r="L530" s="88" t="s">
        <v>3275</v>
      </c>
      <c r="M530" s="88" t="s">
        <v>3276</v>
      </c>
      <c r="N530" s="88" t="s">
        <v>3276</v>
      </c>
      <c r="O530" s="98">
        <v>5.3220241119999998E-2</v>
      </c>
      <c r="P530" s="99">
        <f>Table1[[#This Row],[Equation_1_GHG_Intensity]]*Table1[[#This Row],[Number of employees
Last avail. yr]]</f>
        <v>5.3220241119999998E-2</v>
      </c>
      <c r="Q530" s="100">
        <v>0.778336519</v>
      </c>
      <c r="R530" s="101">
        <f>Table1[[#This Row],[Equation_2_GHG_intensity]]*Table1[[#This Row],[Operating revenue (Turnover)
m GBP Last avail. yr]]</f>
        <v>3.4441390965749996E-2</v>
      </c>
      <c r="S530" s="104">
        <v>0.16</v>
      </c>
      <c r="T530" s="103">
        <v>7.0799999999999995E-3</v>
      </c>
      <c r="U530" s="78">
        <f t="shared" si="8"/>
        <v>3.154896348455475E-2</v>
      </c>
      <c r="V530" s="78">
        <f>Table1[[#This Row],[R4NZ estimate
(thousand tonnes CO2e)]]*1000</f>
        <v>31.548963484554751</v>
      </c>
    </row>
    <row r="531" spans="1:22" ht="40.700000000000003" customHeight="1">
      <c r="A531" s="86" t="s">
        <v>3277</v>
      </c>
      <c r="B531" s="86" t="s">
        <v>3278</v>
      </c>
      <c r="C531" s="86" t="s">
        <v>3279</v>
      </c>
      <c r="D531" s="86" t="s">
        <v>2625</v>
      </c>
      <c r="E531" s="86" t="s">
        <v>2625</v>
      </c>
      <c r="F531" s="86" t="s">
        <v>18</v>
      </c>
      <c r="G531" s="91"/>
      <c r="H531" s="91"/>
      <c r="I531" s="89">
        <v>45473</v>
      </c>
      <c r="J531" s="90">
        <v>4.3902999999999998E-2</v>
      </c>
      <c r="K531" s="90">
        <v>1</v>
      </c>
      <c r="L531" s="88" t="s">
        <v>3280</v>
      </c>
      <c r="M531" s="88" t="s">
        <v>3281</v>
      </c>
      <c r="N531" s="88" t="s">
        <v>3281</v>
      </c>
      <c r="O531" s="98">
        <v>5.3414726840000006E-3</v>
      </c>
      <c r="P531" s="99">
        <f>Table1[[#This Row],[Equation_1_GHG_Intensity]]*Table1[[#This Row],[Number of employees
Last avail. yr]]</f>
        <v>5.3414726840000006E-3</v>
      </c>
      <c r="Q531" s="100">
        <v>7.8125890000000003E-2</v>
      </c>
      <c r="R531" s="101">
        <f>Table1[[#This Row],[Equation_2_GHG_intensity]]*Table1[[#This Row],[Operating revenue (Turnover)
m GBP Last avail. yr]]</f>
        <v>3.4299609486699999E-3</v>
      </c>
      <c r="S531" s="104">
        <v>7.0000000000000007E-2</v>
      </c>
      <c r="T531" s="103">
        <v>3.0732100000000003E-3</v>
      </c>
      <c r="U531" s="78">
        <f t="shared" si="8"/>
        <v>3.9442663296791105E-3</v>
      </c>
      <c r="V531" s="78">
        <f>Table1[[#This Row],[R4NZ estimate
(thousand tonnes CO2e)]]*1000</f>
        <v>3.9442663296791105</v>
      </c>
    </row>
    <row r="532" spans="1:22" ht="36" customHeight="1">
      <c r="A532" s="86" t="s">
        <v>3282</v>
      </c>
      <c r="B532" s="86" t="s">
        <v>3283</v>
      </c>
      <c r="C532" s="86" t="s">
        <v>3284</v>
      </c>
      <c r="D532" s="86" t="s">
        <v>3285</v>
      </c>
      <c r="E532" s="86" t="s">
        <v>3285</v>
      </c>
      <c r="F532" s="86" t="s">
        <v>21</v>
      </c>
      <c r="G532" s="91"/>
      <c r="H532" s="91"/>
      <c r="I532" s="89">
        <v>45322</v>
      </c>
      <c r="J532" s="90">
        <v>4.3829E-2</v>
      </c>
      <c r="K532" s="90">
        <v>2</v>
      </c>
      <c r="L532" s="88" t="s">
        <v>3286</v>
      </c>
      <c r="M532" s="88" t="s">
        <v>3287</v>
      </c>
      <c r="N532" s="88" t="s">
        <v>3287</v>
      </c>
      <c r="O532" s="98">
        <v>2.599737108E-3</v>
      </c>
      <c r="P532" s="99">
        <f>Table1[[#This Row],[Equation_1_GHG_Intensity]]*Table1[[#This Row],[Number of employees
Last avail. yr]]</f>
        <v>5.1994742159999999E-3</v>
      </c>
      <c r="Q532" s="100">
        <v>5.0386056999999998E-2</v>
      </c>
      <c r="R532" s="101">
        <f>Table1[[#This Row],[Equation_2_GHG_intensity]]*Table1[[#This Row],[Operating revenue (Turnover)
m GBP Last avail. yr]]</f>
        <v>2.2083704922529999E-3</v>
      </c>
      <c r="S532" s="104">
        <v>7.0000000000000007E-2</v>
      </c>
      <c r="T532" s="103">
        <v>3.0680300000000002E-3</v>
      </c>
      <c r="U532" s="78">
        <f t="shared" si="8"/>
        <v>3.4884662778482496E-3</v>
      </c>
      <c r="V532" s="78">
        <f>Table1[[#This Row],[R4NZ estimate
(thousand tonnes CO2e)]]*1000</f>
        <v>3.4884662778482496</v>
      </c>
    </row>
    <row r="533" spans="1:22" ht="40.700000000000003" customHeight="1">
      <c r="A533" s="86" t="s">
        <v>3288</v>
      </c>
      <c r="B533" s="86" t="s">
        <v>3289</v>
      </c>
      <c r="C533" s="86" t="s">
        <v>3290</v>
      </c>
      <c r="D533" s="86" t="s">
        <v>290</v>
      </c>
      <c r="E533" s="86" t="s">
        <v>290</v>
      </c>
      <c r="F533" s="86" t="s">
        <v>24</v>
      </c>
      <c r="G533" s="91"/>
      <c r="H533" s="91"/>
      <c r="I533" s="89">
        <v>45443</v>
      </c>
      <c r="J533" s="90">
        <v>4.2789000000000001E-2</v>
      </c>
      <c r="K533" s="90">
        <v>2</v>
      </c>
      <c r="L533" s="88" t="s">
        <v>2710</v>
      </c>
      <c r="M533" s="88" t="s">
        <v>3291</v>
      </c>
      <c r="N533" s="91"/>
      <c r="O533" s="98">
        <v>5.3220241119999998E-2</v>
      </c>
      <c r="P533" s="99">
        <f>Table1[[#This Row],[Equation_1_GHG_Intensity]]*Table1[[#This Row],[Number of employees
Last avail. yr]]</f>
        <v>0.10644048224</v>
      </c>
      <c r="Q533" s="100">
        <v>0.778336519</v>
      </c>
      <c r="R533" s="101">
        <f>Table1[[#This Row],[Equation_2_GHG_intensity]]*Table1[[#This Row],[Operating revenue (Turnover)
m GBP Last avail. yr]]</f>
        <v>3.3304241311490998E-2</v>
      </c>
      <c r="S533" s="104">
        <v>0.16</v>
      </c>
      <c r="T533" s="103">
        <v>6.84624E-3</v>
      </c>
      <c r="U533" s="78">
        <f t="shared" si="8"/>
        <v>4.88147908626465E-2</v>
      </c>
      <c r="V533" s="78">
        <f>Table1[[#This Row],[R4NZ estimate
(thousand tonnes CO2e)]]*1000</f>
        <v>48.814790862646497</v>
      </c>
    </row>
    <row r="534" spans="1:22" ht="36" customHeight="1">
      <c r="A534" s="86" t="s">
        <v>3292</v>
      </c>
      <c r="B534" s="86" t="s">
        <v>3293</v>
      </c>
      <c r="C534" s="86" t="s">
        <v>3294</v>
      </c>
      <c r="D534" s="86" t="s">
        <v>290</v>
      </c>
      <c r="E534" s="86" t="s">
        <v>290</v>
      </c>
      <c r="F534" s="86" t="s">
        <v>24</v>
      </c>
      <c r="G534" s="91"/>
      <c r="H534" s="91"/>
      <c r="I534" s="89">
        <v>45199</v>
      </c>
      <c r="J534" s="90">
        <v>4.2762000000000001E-2</v>
      </c>
      <c r="K534" s="90">
        <v>1</v>
      </c>
      <c r="L534" s="88" t="s">
        <v>3295</v>
      </c>
      <c r="M534" s="88" t="s">
        <v>3296</v>
      </c>
      <c r="N534" s="88" t="s">
        <v>3296</v>
      </c>
      <c r="O534" s="98">
        <v>5.3220241119999998E-2</v>
      </c>
      <c r="P534" s="99">
        <f>Table1[[#This Row],[Equation_1_GHG_Intensity]]*Table1[[#This Row],[Number of employees
Last avail. yr]]</f>
        <v>5.3220241119999998E-2</v>
      </c>
      <c r="Q534" s="100">
        <v>0.778336519</v>
      </c>
      <c r="R534" s="101">
        <f>Table1[[#This Row],[Equation_2_GHG_intensity]]*Table1[[#This Row],[Operating revenue (Turnover)
m GBP Last avail. yr]]</f>
        <v>3.3283226225478003E-2</v>
      </c>
      <c r="S534" s="104">
        <v>0.16</v>
      </c>
      <c r="T534" s="103">
        <v>6.8419200000000005E-3</v>
      </c>
      <c r="U534" s="78">
        <f t="shared" si="8"/>
        <v>3.1084013986044174E-2</v>
      </c>
      <c r="V534" s="78">
        <f>Table1[[#This Row],[R4NZ estimate
(thousand tonnes CO2e)]]*1000</f>
        <v>31.084013986044173</v>
      </c>
    </row>
    <row r="535" spans="1:22" ht="36" customHeight="1">
      <c r="A535" s="86" t="s">
        <v>3297</v>
      </c>
      <c r="B535" s="86" t="s">
        <v>3298</v>
      </c>
      <c r="C535" s="86" t="s">
        <v>3299</v>
      </c>
      <c r="D535" s="86" t="s">
        <v>290</v>
      </c>
      <c r="E535" s="86" t="s">
        <v>290</v>
      </c>
      <c r="F535" s="86" t="s">
        <v>24</v>
      </c>
      <c r="G535" s="91"/>
      <c r="H535" s="91"/>
      <c r="I535" s="89">
        <v>45626</v>
      </c>
      <c r="J535" s="90">
        <v>4.1882000000000003E-2</v>
      </c>
      <c r="K535" s="90">
        <v>2</v>
      </c>
      <c r="L535" s="88" t="s">
        <v>3300</v>
      </c>
      <c r="M535" s="88" t="s">
        <v>3301</v>
      </c>
      <c r="N535" s="91"/>
      <c r="O535" s="98">
        <v>5.3220241119999998E-2</v>
      </c>
      <c r="P535" s="99">
        <f>Table1[[#This Row],[Equation_1_GHG_Intensity]]*Table1[[#This Row],[Number of employees
Last avail. yr]]</f>
        <v>0.10644048224</v>
      </c>
      <c r="Q535" s="100">
        <v>0.778336519</v>
      </c>
      <c r="R535" s="101">
        <f>Table1[[#This Row],[Equation_2_GHG_intensity]]*Table1[[#This Row],[Operating revenue (Turnover)
m GBP Last avail. yr]]</f>
        <v>3.2598290088758003E-2</v>
      </c>
      <c r="S535" s="104">
        <v>0.16</v>
      </c>
      <c r="T535" s="103">
        <v>6.7011200000000005E-3</v>
      </c>
      <c r="U535" s="78">
        <f t="shared" si="8"/>
        <v>4.8531384145476412E-2</v>
      </c>
      <c r="V535" s="78">
        <f>Table1[[#This Row],[R4NZ estimate
(thousand tonnes CO2e)]]*1000</f>
        <v>48.531384145476416</v>
      </c>
    </row>
    <row r="536" spans="1:22" ht="36" customHeight="1">
      <c r="A536" s="86" t="s">
        <v>3302</v>
      </c>
      <c r="B536" s="86" t="s">
        <v>3303</v>
      </c>
      <c r="C536" s="86" t="s">
        <v>3304</v>
      </c>
      <c r="D536" s="86" t="s">
        <v>1736</v>
      </c>
      <c r="E536" s="86" t="s">
        <v>1736</v>
      </c>
      <c r="F536" s="86" t="s">
        <v>30</v>
      </c>
      <c r="G536" s="91"/>
      <c r="H536" s="91"/>
      <c r="I536" s="89">
        <v>45382</v>
      </c>
      <c r="J536" s="90">
        <v>4.1875000000000002E-2</v>
      </c>
      <c r="K536" s="90">
        <v>2</v>
      </c>
      <c r="L536" s="88" t="s">
        <v>3305</v>
      </c>
      <c r="M536" s="88" t="s">
        <v>3306</v>
      </c>
      <c r="N536" s="91"/>
      <c r="O536" s="98">
        <v>5.5728975400000001E-4</v>
      </c>
      <c r="P536" s="99">
        <f>Table1[[#This Row],[Equation_1_GHG_Intensity]]*Table1[[#This Row],[Number of employees
Last avail. yr]]</f>
        <v>1.114579508E-3</v>
      </c>
      <c r="Q536" s="100">
        <v>6.3602830000000004E-3</v>
      </c>
      <c r="R536" s="101">
        <f>Table1[[#This Row],[Equation_2_GHG_intensity]]*Table1[[#This Row],[Operating revenue (Turnover)
m GBP Last avail. yr]]</f>
        <v>2.6633685062500001E-4</v>
      </c>
      <c r="S536" s="104">
        <v>0.01</v>
      </c>
      <c r="T536" s="103">
        <v>4.1875000000000001E-4</v>
      </c>
      <c r="U536" s="78">
        <f t="shared" si="8"/>
        <v>5.9928889742212501E-4</v>
      </c>
      <c r="V536" s="78">
        <f>Table1[[#This Row],[R4NZ estimate
(thousand tonnes CO2e)]]*1000</f>
        <v>0.59928889742212499</v>
      </c>
    </row>
    <row r="537" spans="1:22" ht="36" customHeight="1">
      <c r="A537" s="86" t="s">
        <v>3307</v>
      </c>
      <c r="B537" s="86" t="s">
        <v>3308</v>
      </c>
      <c r="C537" s="86" t="s">
        <v>3309</v>
      </c>
      <c r="D537" s="86" t="s">
        <v>3310</v>
      </c>
      <c r="E537" s="86" t="s">
        <v>3310</v>
      </c>
      <c r="F537" s="86" t="s">
        <v>21</v>
      </c>
      <c r="G537" s="91"/>
      <c r="H537" s="91"/>
      <c r="I537" s="89">
        <v>45169</v>
      </c>
      <c r="J537" s="90">
        <v>4.1404999999999997E-2</v>
      </c>
      <c r="K537" s="90">
        <v>1</v>
      </c>
      <c r="L537" s="88" t="s">
        <v>3311</v>
      </c>
      <c r="M537" s="88" t="s">
        <v>3312</v>
      </c>
      <c r="N537" s="88" t="s">
        <v>3312</v>
      </c>
      <c r="O537" s="98">
        <v>2.599737108E-3</v>
      </c>
      <c r="P537" s="99">
        <f>Table1[[#This Row],[Equation_1_GHG_Intensity]]*Table1[[#This Row],[Number of employees
Last avail. yr]]</f>
        <v>2.599737108E-3</v>
      </c>
      <c r="Q537" s="100">
        <v>5.0386056999999998E-2</v>
      </c>
      <c r="R537" s="101">
        <f>Table1[[#This Row],[Equation_2_GHG_intensity]]*Table1[[#This Row],[Operating revenue (Turnover)
m GBP Last avail. yr]]</f>
        <v>2.0862346900849997E-3</v>
      </c>
      <c r="S537" s="104">
        <v>7.0000000000000007E-2</v>
      </c>
      <c r="T537" s="103">
        <v>2.8983500000000001E-3</v>
      </c>
      <c r="U537" s="78">
        <f t="shared" si="8"/>
        <v>2.525579158762305E-3</v>
      </c>
      <c r="V537" s="78">
        <f>Table1[[#This Row],[R4NZ estimate
(thousand tonnes CO2e)]]*1000</f>
        <v>2.5255791587623051</v>
      </c>
    </row>
    <row r="538" spans="1:22" ht="40.700000000000003" customHeight="1">
      <c r="A538" s="86" t="s">
        <v>3313</v>
      </c>
      <c r="B538" s="86" t="s">
        <v>3314</v>
      </c>
      <c r="C538" s="86" t="s">
        <v>3315</v>
      </c>
      <c r="D538" s="86" t="s">
        <v>290</v>
      </c>
      <c r="E538" s="86" t="s">
        <v>290</v>
      </c>
      <c r="F538" s="86" t="s">
        <v>24</v>
      </c>
      <c r="G538" s="91"/>
      <c r="H538" s="91"/>
      <c r="I538" s="89">
        <v>45199</v>
      </c>
      <c r="J538" s="90">
        <v>4.1369999999999997E-2</v>
      </c>
      <c r="K538" s="90">
        <v>1</v>
      </c>
      <c r="L538" s="88" t="s">
        <v>2889</v>
      </c>
      <c r="M538" s="88" t="s">
        <v>3316</v>
      </c>
      <c r="N538" s="88" t="s">
        <v>3316</v>
      </c>
      <c r="O538" s="98">
        <v>5.3220241119999998E-2</v>
      </c>
      <c r="P538" s="99">
        <f>Table1[[#This Row],[Equation_1_GHG_Intensity]]*Table1[[#This Row],[Number of employees
Last avail. yr]]</f>
        <v>5.3220241119999998E-2</v>
      </c>
      <c r="Q538" s="100">
        <v>0.778336519</v>
      </c>
      <c r="R538" s="101">
        <f>Table1[[#This Row],[Equation_2_GHG_intensity]]*Table1[[#This Row],[Operating revenue (Turnover)
m GBP Last avail. yr]]</f>
        <v>3.2199781791029995E-2</v>
      </c>
      <c r="S538" s="104">
        <v>0.16</v>
      </c>
      <c r="T538" s="103">
        <v>6.6191999999999996E-3</v>
      </c>
      <c r="U538" s="78">
        <f t="shared" si="8"/>
        <v>3.0649061229372991E-2</v>
      </c>
      <c r="V538" s="78">
        <f>Table1[[#This Row],[R4NZ estimate
(thousand tonnes CO2e)]]*1000</f>
        <v>30.64906122937299</v>
      </c>
    </row>
    <row r="539" spans="1:22" ht="36" customHeight="1">
      <c r="A539" s="86" t="s">
        <v>3317</v>
      </c>
      <c r="B539" s="86" t="s">
        <v>3318</v>
      </c>
      <c r="C539" s="86" t="s">
        <v>3319</v>
      </c>
      <c r="D539" s="86" t="s">
        <v>577</v>
      </c>
      <c r="E539" s="86" t="s">
        <v>577</v>
      </c>
      <c r="F539" s="86" t="s">
        <v>30</v>
      </c>
      <c r="G539" s="88" t="s">
        <v>3320</v>
      </c>
      <c r="H539" s="91"/>
      <c r="I539" s="89">
        <v>45107</v>
      </c>
      <c r="J539" s="90">
        <v>4.1332000000000001E-2</v>
      </c>
      <c r="K539" s="91">
        <v>0</v>
      </c>
      <c r="L539" s="88" t="s">
        <v>2771</v>
      </c>
      <c r="M539" s="88" t="s">
        <v>3321</v>
      </c>
      <c r="N539" s="88" t="s">
        <v>3321</v>
      </c>
      <c r="O539" s="98">
        <v>5.5728975400000001E-4</v>
      </c>
      <c r="P539" s="99">
        <f>Table1[[#This Row],[Equation_1_GHG_Intensity]]*Table1[[#This Row],[Number of employees
Last avail. yr]]</f>
        <v>0</v>
      </c>
      <c r="Q539" s="100">
        <v>6.3602830000000004E-3</v>
      </c>
      <c r="R539" s="101">
        <f>Table1[[#This Row],[Equation_2_GHG_intensity]]*Table1[[#This Row],[Operating revenue (Turnover)
m GBP Last avail. yr]]</f>
        <v>2.6288321695600004E-4</v>
      </c>
      <c r="S539" s="106">
        <v>0.02</v>
      </c>
      <c r="T539" s="103">
        <v>8.2664000000000001E-4</v>
      </c>
      <c r="U539" s="78">
        <f t="shared" si="8"/>
        <v>3.6281123124634802E-4</v>
      </c>
      <c r="V539" s="78">
        <f>Table1[[#This Row],[R4NZ estimate
(thousand tonnes CO2e)]]*1000</f>
        <v>0.36281123124634801</v>
      </c>
    </row>
    <row r="540" spans="1:22" ht="36" customHeight="1">
      <c r="A540" s="86" t="s">
        <v>3322</v>
      </c>
      <c r="B540" s="86" t="s">
        <v>3323</v>
      </c>
      <c r="C540" s="86" t="s">
        <v>3324</v>
      </c>
      <c r="D540" s="86" t="s">
        <v>2216</v>
      </c>
      <c r="E540" s="86" t="s">
        <v>2216</v>
      </c>
      <c r="F540" s="86" t="s">
        <v>30</v>
      </c>
      <c r="G540" s="91"/>
      <c r="H540" s="91"/>
      <c r="I540" s="89">
        <v>45382</v>
      </c>
      <c r="J540" s="90">
        <v>4.1201000000000002E-2</v>
      </c>
      <c r="K540" s="90">
        <v>1</v>
      </c>
      <c r="L540" s="88" t="s">
        <v>3325</v>
      </c>
      <c r="M540" s="88" t="s">
        <v>3326</v>
      </c>
      <c r="N540" s="91"/>
      <c r="O540" s="98">
        <v>5.5728975400000001E-4</v>
      </c>
      <c r="P540" s="99">
        <f>Table1[[#This Row],[Equation_1_GHG_Intensity]]*Table1[[#This Row],[Number of employees
Last avail. yr]]</f>
        <v>5.5728975400000001E-4</v>
      </c>
      <c r="Q540" s="100">
        <v>6.3602830000000004E-3</v>
      </c>
      <c r="R540" s="101">
        <f>Table1[[#This Row],[Equation_2_GHG_intensity]]*Table1[[#This Row],[Operating revenue (Turnover)
m GBP Last avail. yr]]</f>
        <v>2.6205001988300003E-4</v>
      </c>
      <c r="S540" s="104">
        <v>0</v>
      </c>
      <c r="T540" s="103">
        <v>0</v>
      </c>
      <c r="U540" s="78">
        <f t="shared" si="8"/>
        <v>2.7284014470303904E-4</v>
      </c>
      <c r="V540" s="78">
        <f>Table1[[#This Row],[R4NZ estimate
(thousand tonnes CO2e)]]*1000</f>
        <v>0.27284014470303902</v>
      </c>
    </row>
    <row r="541" spans="1:22" ht="36" customHeight="1">
      <c r="A541" s="86" t="s">
        <v>3327</v>
      </c>
      <c r="B541" s="86" t="s">
        <v>3328</v>
      </c>
      <c r="C541" s="86" t="s">
        <v>3329</v>
      </c>
      <c r="D541" s="86" t="s">
        <v>290</v>
      </c>
      <c r="E541" s="86" t="s">
        <v>290</v>
      </c>
      <c r="F541" s="86" t="s">
        <v>24</v>
      </c>
      <c r="G541" s="91"/>
      <c r="H541" s="91"/>
      <c r="I541" s="89">
        <v>44712</v>
      </c>
      <c r="J541" s="90">
        <v>4.0934999999999999E-2</v>
      </c>
      <c r="K541" s="90">
        <v>3</v>
      </c>
      <c r="L541" s="88" t="s">
        <v>3330</v>
      </c>
      <c r="M541" s="88" t="s">
        <v>3331</v>
      </c>
      <c r="N541" s="88" t="s">
        <v>3331</v>
      </c>
      <c r="O541" s="98">
        <v>5.3220241119999998E-2</v>
      </c>
      <c r="P541" s="99">
        <f>Table1[[#This Row],[Equation_1_GHG_Intensity]]*Table1[[#This Row],[Number of employees
Last avail. yr]]</f>
        <v>0.15966072335999998</v>
      </c>
      <c r="Q541" s="100">
        <v>0.778336519</v>
      </c>
      <c r="R541" s="101">
        <f>Table1[[#This Row],[Equation_2_GHG_intensity]]*Table1[[#This Row],[Operating revenue (Turnover)
m GBP Last avail. yr]]</f>
        <v>3.1861205405264999E-2</v>
      </c>
      <c r="S541" s="104">
        <v>0.16</v>
      </c>
      <c r="T541" s="103">
        <v>6.5496E-3</v>
      </c>
      <c r="U541" s="78">
        <f t="shared" si="8"/>
        <v>6.5957819078833246E-2</v>
      </c>
      <c r="V541" s="78">
        <f>Table1[[#This Row],[R4NZ estimate
(thousand tonnes CO2e)]]*1000</f>
        <v>65.957819078833239</v>
      </c>
    </row>
    <row r="542" spans="1:22" ht="40.700000000000003" customHeight="1">
      <c r="A542" s="86" t="s">
        <v>3332</v>
      </c>
      <c r="B542" s="86" t="s">
        <v>3333</v>
      </c>
      <c r="C542" s="86" t="s">
        <v>3334</v>
      </c>
      <c r="D542" s="86" t="s">
        <v>3335</v>
      </c>
      <c r="E542" s="86" t="s">
        <v>3335</v>
      </c>
      <c r="F542" s="86" t="s">
        <v>21</v>
      </c>
      <c r="G542" s="88" t="s">
        <v>3336</v>
      </c>
      <c r="H542" s="91"/>
      <c r="I542" s="89">
        <v>45016</v>
      </c>
      <c r="J542" s="90">
        <v>4.0675000000000003E-2</v>
      </c>
      <c r="K542" s="90">
        <v>1</v>
      </c>
      <c r="L542" s="88" t="s">
        <v>3337</v>
      </c>
      <c r="M542" s="88" t="s">
        <v>3338</v>
      </c>
      <c r="N542" s="88" t="s">
        <v>3338</v>
      </c>
      <c r="O542" s="98">
        <v>2.599737108E-3</v>
      </c>
      <c r="P542" s="99">
        <f>Table1[[#This Row],[Equation_1_GHG_Intensity]]*Table1[[#This Row],[Number of employees
Last avail. yr]]</f>
        <v>2.599737108E-3</v>
      </c>
      <c r="Q542" s="100">
        <v>5.0386056999999998E-2</v>
      </c>
      <c r="R542" s="101">
        <f>Table1[[#This Row],[Equation_2_GHG_intensity]]*Table1[[#This Row],[Operating revenue (Turnover)
m GBP Last avail. yr]]</f>
        <v>2.049452868475E-3</v>
      </c>
      <c r="S542" s="104">
        <v>0.08</v>
      </c>
      <c r="T542" s="103">
        <v>3.2540000000000004E-3</v>
      </c>
      <c r="U542" s="78">
        <f t="shared" si="8"/>
        <v>2.6317622621661752E-3</v>
      </c>
      <c r="V542" s="78">
        <f>Table1[[#This Row],[R4NZ estimate
(thousand tonnes CO2e)]]*1000</f>
        <v>2.6317622621661751</v>
      </c>
    </row>
    <row r="543" spans="1:22" ht="40.700000000000003" customHeight="1">
      <c r="A543" s="86" t="s">
        <v>3339</v>
      </c>
      <c r="B543" s="86" t="s">
        <v>3340</v>
      </c>
      <c r="C543" s="86" t="s">
        <v>3341</v>
      </c>
      <c r="D543" s="86" t="s">
        <v>3342</v>
      </c>
      <c r="E543" s="86" t="s">
        <v>3342</v>
      </c>
      <c r="F543" s="86" t="s">
        <v>30</v>
      </c>
      <c r="G543" s="91"/>
      <c r="H543" s="91"/>
      <c r="I543" s="89">
        <v>44347</v>
      </c>
      <c r="J543" s="90">
        <v>4.0547E-2</v>
      </c>
      <c r="K543" s="91">
        <v>0</v>
      </c>
      <c r="L543" s="88" t="s">
        <v>3343</v>
      </c>
      <c r="M543" s="88" t="s">
        <v>3344</v>
      </c>
      <c r="N543" s="88" t="s">
        <v>3344</v>
      </c>
      <c r="O543" s="98">
        <v>5.5728975400000001E-4</v>
      </c>
      <c r="P543" s="99">
        <f>Table1[[#This Row],[Equation_1_GHG_Intensity]]*Table1[[#This Row],[Number of employees
Last avail. yr]]</f>
        <v>0</v>
      </c>
      <c r="Q543" s="100">
        <v>6.3602830000000004E-3</v>
      </c>
      <c r="R543" s="101">
        <f>Table1[[#This Row],[Equation_2_GHG_intensity]]*Table1[[#This Row],[Operating revenue (Turnover)
m GBP Last avail. yr]]</f>
        <v>2.5789039480100004E-4</v>
      </c>
      <c r="S543" s="106">
        <v>0.02</v>
      </c>
      <c r="T543" s="103">
        <v>8.1094000000000001E-4</v>
      </c>
      <c r="U543" s="78">
        <f t="shared" si="8"/>
        <v>3.5592052146873302E-4</v>
      </c>
      <c r="V543" s="78">
        <f>Table1[[#This Row],[R4NZ estimate
(thousand tonnes CO2e)]]*1000</f>
        <v>0.35592052146873304</v>
      </c>
    </row>
    <row r="544" spans="1:22" ht="40.700000000000003" customHeight="1">
      <c r="A544" s="86" t="s">
        <v>3345</v>
      </c>
      <c r="B544" s="86" t="s">
        <v>3346</v>
      </c>
      <c r="C544" s="86" t="s">
        <v>3347</v>
      </c>
      <c r="D544" s="86" t="s">
        <v>2216</v>
      </c>
      <c r="E544" s="86" t="s">
        <v>2216</v>
      </c>
      <c r="F544" s="86" t="s">
        <v>30</v>
      </c>
      <c r="G544" s="91"/>
      <c r="H544" s="91"/>
      <c r="I544" s="89">
        <v>45291</v>
      </c>
      <c r="J544" s="90">
        <v>4.0500000000000001E-2</v>
      </c>
      <c r="K544" s="90">
        <v>2</v>
      </c>
      <c r="L544" s="88" t="s">
        <v>3348</v>
      </c>
      <c r="M544" s="88" t="s">
        <v>3349</v>
      </c>
      <c r="N544" s="91"/>
      <c r="O544" s="98">
        <v>5.5728975400000001E-4</v>
      </c>
      <c r="P544" s="99">
        <f>Table1[[#This Row],[Equation_1_GHG_Intensity]]*Table1[[#This Row],[Number of employees
Last avail. yr]]</f>
        <v>1.114579508E-3</v>
      </c>
      <c r="Q544" s="100">
        <v>6.3602830000000004E-3</v>
      </c>
      <c r="R544" s="101">
        <f>Table1[[#This Row],[Equation_2_GHG_intensity]]*Table1[[#This Row],[Operating revenue (Turnover)
m GBP Last avail. yr]]</f>
        <v>2.5759146150000005E-4</v>
      </c>
      <c r="S544" s="104">
        <v>0</v>
      </c>
      <c r="T544" s="103">
        <v>0</v>
      </c>
      <c r="U544" s="78">
        <f t="shared" si="8"/>
        <v>4.5693293284350005E-4</v>
      </c>
      <c r="V544" s="78">
        <f>Table1[[#This Row],[R4NZ estimate
(thousand tonnes CO2e)]]*1000</f>
        <v>0.45693293284350006</v>
      </c>
    </row>
    <row r="545" spans="1:22" ht="36" customHeight="1">
      <c r="A545" s="86" t="s">
        <v>3350</v>
      </c>
      <c r="B545" s="86" t="s">
        <v>3351</v>
      </c>
      <c r="C545" s="86" t="s">
        <v>3352</v>
      </c>
      <c r="D545" s="86" t="s">
        <v>3191</v>
      </c>
      <c r="E545" s="86" t="s">
        <v>3191</v>
      </c>
      <c r="F545" s="86" t="s">
        <v>24</v>
      </c>
      <c r="G545" s="91"/>
      <c r="H545" s="91"/>
      <c r="I545" s="89">
        <v>45657</v>
      </c>
      <c r="J545" s="90">
        <v>3.9780999999999997E-2</v>
      </c>
      <c r="K545" s="90">
        <v>1</v>
      </c>
      <c r="L545" s="88" t="s">
        <v>3353</v>
      </c>
      <c r="M545" s="88" t="s">
        <v>3354</v>
      </c>
      <c r="N545" s="88" t="s">
        <v>3354</v>
      </c>
      <c r="O545" s="98">
        <v>5.3220241119999998E-2</v>
      </c>
      <c r="P545" s="99">
        <f>Table1[[#This Row],[Equation_1_GHG_Intensity]]*Table1[[#This Row],[Number of employees
Last avail. yr]]</f>
        <v>5.3220241119999998E-2</v>
      </c>
      <c r="Q545" s="100">
        <v>0.778336519</v>
      </c>
      <c r="R545" s="101">
        <f>Table1[[#This Row],[Equation_2_GHG_intensity]]*Table1[[#This Row],[Operating revenue (Turnover)
m GBP Last avail. yr]]</f>
        <v>3.0963005062338997E-2</v>
      </c>
      <c r="S545" s="104">
        <v>0.16</v>
      </c>
      <c r="T545" s="103">
        <v>6.3649599999999994E-3</v>
      </c>
      <c r="U545" s="78">
        <f t="shared" si="8"/>
        <v>3.0152552658718884E-2</v>
      </c>
      <c r="V545" s="78">
        <f>Table1[[#This Row],[R4NZ estimate
(thousand tonnes CO2e)]]*1000</f>
        <v>30.152552658718886</v>
      </c>
    </row>
    <row r="546" spans="1:22" ht="54" customHeight="1">
      <c r="A546" s="86" t="s">
        <v>3355</v>
      </c>
      <c r="B546" s="86" t="s">
        <v>3356</v>
      </c>
      <c r="C546" s="86" t="s">
        <v>3357</v>
      </c>
      <c r="D546" s="86" t="s">
        <v>260</v>
      </c>
      <c r="E546" s="86" t="s">
        <v>260</v>
      </c>
      <c r="F546" s="86" t="s">
        <v>33</v>
      </c>
      <c r="G546" s="91"/>
      <c r="H546" s="91"/>
      <c r="I546" s="89">
        <v>44620</v>
      </c>
      <c r="J546" s="90">
        <v>3.9190000000000003E-2</v>
      </c>
      <c r="K546" s="90">
        <v>1</v>
      </c>
      <c r="L546" s="88" t="s">
        <v>3358</v>
      </c>
      <c r="M546" s="88" t="s">
        <v>3359</v>
      </c>
      <c r="N546" s="88" t="s">
        <v>3359</v>
      </c>
      <c r="O546" s="98">
        <v>1.0369230770000001E-3</v>
      </c>
      <c r="P546" s="99">
        <f>Table1[[#This Row],[Equation_1_GHG_Intensity]]*Table1[[#This Row],[Number of employees
Last avail. yr]]</f>
        <v>1.0369230770000001E-3</v>
      </c>
      <c r="Q546" s="100">
        <v>1.9284453E-2</v>
      </c>
      <c r="R546" s="101">
        <f>Table1[[#This Row],[Equation_2_GHG_intensity]]*Table1[[#This Row],[Operating revenue (Turnover)
m GBP Last avail. yr]]</f>
        <v>7.557577130700001E-4</v>
      </c>
      <c r="S546" s="104">
        <v>0.03</v>
      </c>
      <c r="T546" s="103">
        <v>1.1757E-3</v>
      </c>
      <c r="U546" s="78">
        <f t="shared" si="8"/>
        <v>9.8847080309331014E-4</v>
      </c>
      <c r="V546" s="78">
        <f>Table1[[#This Row],[R4NZ estimate
(thousand tonnes CO2e)]]*1000</f>
        <v>0.98847080309331015</v>
      </c>
    </row>
    <row r="547" spans="1:22" ht="36" customHeight="1">
      <c r="A547" s="86" t="s">
        <v>3360</v>
      </c>
      <c r="B547" s="86" t="s">
        <v>3361</v>
      </c>
      <c r="C547" s="86" t="s">
        <v>3362</v>
      </c>
      <c r="D547" s="86" t="s">
        <v>290</v>
      </c>
      <c r="E547" s="86" t="s">
        <v>290</v>
      </c>
      <c r="F547" s="86" t="s">
        <v>24</v>
      </c>
      <c r="G547" s="88" t="s">
        <v>3363</v>
      </c>
      <c r="H547" s="91"/>
      <c r="I547" s="89">
        <v>45138</v>
      </c>
      <c r="J547" s="90">
        <v>3.8989000000000003E-2</v>
      </c>
      <c r="K547" s="90">
        <v>1</v>
      </c>
      <c r="L547" s="88" t="s">
        <v>3364</v>
      </c>
      <c r="M547" s="88" t="s">
        <v>3365</v>
      </c>
      <c r="N547" s="91"/>
      <c r="O547" s="98">
        <v>5.3220241119999998E-2</v>
      </c>
      <c r="P547" s="99">
        <f>Table1[[#This Row],[Equation_1_GHG_Intensity]]*Table1[[#This Row],[Number of employees
Last avail. yr]]</f>
        <v>5.3220241119999998E-2</v>
      </c>
      <c r="Q547" s="100">
        <v>0.778336519</v>
      </c>
      <c r="R547" s="101">
        <f>Table1[[#This Row],[Equation_2_GHG_intensity]]*Table1[[#This Row],[Operating revenue (Turnover)
m GBP Last avail. yr]]</f>
        <v>3.0346562539291001E-2</v>
      </c>
      <c r="S547" s="104">
        <v>0.16</v>
      </c>
      <c r="T547" s="103">
        <v>6.2382400000000008E-3</v>
      </c>
      <c r="U547" s="78">
        <f t="shared" si="8"/>
        <v>2.9905079538543905E-2</v>
      </c>
      <c r="V547" s="78">
        <f>Table1[[#This Row],[R4NZ estimate
(thousand tonnes CO2e)]]*1000</f>
        <v>29.905079538543905</v>
      </c>
    </row>
    <row r="548" spans="1:22" ht="40.700000000000003" customHeight="1">
      <c r="A548" s="86" t="s">
        <v>3366</v>
      </c>
      <c r="B548" s="86" t="s">
        <v>3367</v>
      </c>
      <c r="C548" s="86" t="s">
        <v>3368</v>
      </c>
      <c r="D548" s="86" t="s">
        <v>577</v>
      </c>
      <c r="E548" s="86" t="s">
        <v>577</v>
      </c>
      <c r="F548" s="86" t="s">
        <v>30</v>
      </c>
      <c r="G548" s="91"/>
      <c r="H548" s="91"/>
      <c r="I548" s="89">
        <v>44043</v>
      </c>
      <c r="J548" s="90">
        <v>3.8988000000000002E-2</v>
      </c>
      <c r="K548" s="90">
        <v>1</v>
      </c>
      <c r="L548" s="88" t="s">
        <v>3369</v>
      </c>
      <c r="M548" s="88" t="s">
        <v>3370</v>
      </c>
      <c r="N548" s="88" t="s">
        <v>3370</v>
      </c>
      <c r="O548" s="98">
        <v>5.5728975400000001E-4</v>
      </c>
      <c r="P548" s="99">
        <f>Table1[[#This Row],[Equation_1_GHG_Intensity]]*Table1[[#This Row],[Number of employees
Last avail. yr]]</f>
        <v>5.5728975400000001E-4</v>
      </c>
      <c r="Q548" s="100">
        <v>6.3602830000000004E-3</v>
      </c>
      <c r="R548" s="101">
        <f>Table1[[#This Row],[Equation_2_GHG_intensity]]*Table1[[#This Row],[Operating revenue (Turnover)
m GBP Last avail. yr]]</f>
        <v>2.4797471360400004E-4</v>
      </c>
      <c r="S548" s="104">
        <v>0.02</v>
      </c>
      <c r="T548" s="103">
        <v>7.7976E-4</v>
      </c>
      <c r="U548" s="78">
        <f t="shared" si="8"/>
        <v>5.2781314771213205E-4</v>
      </c>
      <c r="V548" s="78">
        <f>Table1[[#This Row],[R4NZ estimate
(thousand tonnes CO2e)]]*1000</f>
        <v>0.52781314771213206</v>
      </c>
    </row>
    <row r="549" spans="1:22" ht="40.700000000000003" customHeight="1">
      <c r="A549" s="86" t="s">
        <v>3371</v>
      </c>
      <c r="B549" s="86" t="s">
        <v>3372</v>
      </c>
      <c r="C549" s="86" t="s">
        <v>3373</v>
      </c>
      <c r="D549" s="86" t="s">
        <v>431</v>
      </c>
      <c r="E549" s="86" t="s">
        <v>431</v>
      </c>
      <c r="F549" s="86" t="s">
        <v>15</v>
      </c>
      <c r="G549" s="91"/>
      <c r="H549" s="91"/>
      <c r="I549" s="89">
        <v>45199</v>
      </c>
      <c r="J549" s="90">
        <v>3.8829000000000002E-2</v>
      </c>
      <c r="K549" s="91">
        <v>0</v>
      </c>
      <c r="L549" s="88" t="s">
        <v>3374</v>
      </c>
      <c r="M549" s="88" t="s">
        <v>3375</v>
      </c>
      <c r="N549" s="91"/>
      <c r="O549" s="98">
        <v>2.8833581800000001E-2</v>
      </c>
      <c r="P549" s="99">
        <f>Table1[[#This Row],[Equation_1_GHG_Intensity]]*Table1[[#This Row],[Number of employees
Last avail. yr]]</f>
        <v>0</v>
      </c>
      <c r="Q549" s="100">
        <v>0.36693909499999999</v>
      </c>
      <c r="R549" s="101">
        <f>Table1[[#This Row],[Equation_2_GHG_intensity]]*Table1[[#This Row],[Operating revenue (Turnover)
m GBP Last avail. yr]]</f>
        <v>1.4247878119755001E-2</v>
      </c>
      <c r="S549" s="106">
        <v>0.78</v>
      </c>
      <c r="T549" s="103">
        <v>3.0286620000000004E-2</v>
      </c>
      <c r="U549" s="78">
        <f t="shared" si="8"/>
        <v>1.4829987873878417E-2</v>
      </c>
      <c r="V549" s="78">
        <f>Table1[[#This Row],[R4NZ estimate
(thousand tonnes CO2e)]]*1000</f>
        <v>14.829987873878418</v>
      </c>
    </row>
    <row r="550" spans="1:22" ht="40.700000000000003" customHeight="1">
      <c r="A550" s="86" t="s">
        <v>3376</v>
      </c>
      <c r="B550" s="86" t="s">
        <v>3377</v>
      </c>
      <c r="C550" s="86" t="s">
        <v>3378</v>
      </c>
      <c r="D550" s="86" t="s">
        <v>276</v>
      </c>
      <c r="E550" s="86" t="s">
        <v>276</v>
      </c>
      <c r="F550" s="86" t="s">
        <v>18</v>
      </c>
      <c r="G550" s="91"/>
      <c r="H550" s="91"/>
      <c r="I550" s="89">
        <v>45382</v>
      </c>
      <c r="J550" s="90">
        <v>3.8496000000000002E-2</v>
      </c>
      <c r="K550" s="90">
        <v>1</v>
      </c>
      <c r="L550" s="88" t="s">
        <v>3379</v>
      </c>
      <c r="M550" s="88" t="s">
        <v>3380</v>
      </c>
      <c r="N550" s="91"/>
      <c r="O550" s="98">
        <v>5.3414726840000006E-3</v>
      </c>
      <c r="P550" s="99">
        <f>Table1[[#This Row],[Equation_1_GHG_Intensity]]*Table1[[#This Row],[Number of employees
Last avail. yr]]</f>
        <v>5.3414726840000006E-3</v>
      </c>
      <c r="Q550" s="100">
        <v>7.8125890000000003E-2</v>
      </c>
      <c r="R550" s="101">
        <f>Table1[[#This Row],[Equation_2_GHG_intensity]]*Table1[[#This Row],[Operating revenue (Turnover)
m GBP Last avail. yr]]</f>
        <v>3.0075342614400004E-3</v>
      </c>
      <c r="S550" s="104">
        <v>7.0000000000000007E-2</v>
      </c>
      <c r="T550" s="103">
        <v>2.6947200000000003E-3</v>
      </c>
      <c r="U550" s="78">
        <f t="shared" si="8"/>
        <v>3.677561072831521E-3</v>
      </c>
      <c r="V550" s="78">
        <f>Table1[[#This Row],[R4NZ estimate
(thousand tonnes CO2e)]]*1000</f>
        <v>3.6775610728315211</v>
      </c>
    </row>
    <row r="551" spans="1:22" ht="36" customHeight="1">
      <c r="A551" s="86" t="s">
        <v>3381</v>
      </c>
      <c r="B551" s="86" t="s">
        <v>3382</v>
      </c>
      <c r="C551" s="86" t="s">
        <v>3383</v>
      </c>
      <c r="D551" s="86" t="s">
        <v>290</v>
      </c>
      <c r="E551" s="86" t="s">
        <v>290</v>
      </c>
      <c r="F551" s="86" t="s">
        <v>24</v>
      </c>
      <c r="G551" s="91"/>
      <c r="H551" s="91"/>
      <c r="I551" s="89">
        <v>45138</v>
      </c>
      <c r="J551" s="90">
        <v>3.8457999999999999E-2</v>
      </c>
      <c r="K551" s="90">
        <v>1</v>
      </c>
      <c r="L551" s="88" t="s">
        <v>692</v>
      </c>
      <c r="M551" s="88" t="s">
        <v>3384</v>
      </c>
      <c r="N551" s="91"/>
      <c r="O551" s="98">
        <v>5.3220241119999998E-2</v>
      </c>
      <c r="P551" s="99">
        <f>Table1[[#This Row],[Equation_1_GHG_Intensity]]*Table1[[#This Row],[Number of employees
Last avail. yr]]</f>
        <v>5.3220241119999998E-2</v>
      </c>
      <c r="Q551" s="100">
        <v>0.778336519</v>
      </c>
      <c r="R551" s="101">
        <f>Table1[[#This Row],[Equation_2_GHG_intensity]]*Table1[[#This Row],[Operating revenue (Turnover)
m GBP Last avail. yr]]</f>
        <v>2.9933265847701999E-2</v>
      </c>
      <c r="S551" s="104">
        <v>0.16</v>
      </c>
      <c r="T551" s="103">
        <v>6.1532799999999997E-3</v>
      </c>
      <c r="U551" s="78">
        <f t="shared" si="8"/>
        <v>2.9739160060244768E-2</v>
      </c>
      <c r="V551" s="78">
        <f>Table1[[#This Row],[R4NZ estimate
(thousand tonnes CO2e)]]*1000</f>
        <v>29.739160060244767</v>
      </c>
    </row>
    <row r="552" spans="1:22" ht="40.700000000000003" customHeight="1">
      <c r="A552" s="86" t="s">
        <v>3385</v>
      </c>
      <c r="B552" s="86" t="s">
        <v>3386</v>
      </c>
      <c r="C552" s="86" t="s">
        <v>3387</v>
      </c>
      <c r="D552" s="86" t="s">
        <v>290</v>
      </c>
      <c r="E552" s="86" t="s">
        <v>290</v>
      </c>
      <c r="F552" s="86" t="s">
        <v>24</v>
      </c>
      <c r="G552" s="91"/>
      <c r="H552" s="91"/>
      <c r="I552" s="89">
        <v>45199</v>
      </c>
      <c r="J552" s="90">
        <v>3.7932E-2</v>
      </c>
      <c r="K552" s="90">
        <v>1</v>
      </c>
      <c r="L552" s="88" t="s">
        <v>2889</v>
      </c>
      <c r="M552" s="88" t="s">
        <v>3316</v>
      </c>
      <c r="N552" s="91"/>
      <c r="O552" s="98">
        <v>5.3220241119999998E-2</v>
      </c>
      <c r="P552" s="99">
        <f>Table1[[#This Row],[Equation_1_GHG_Intensity]]*Table1[[#This Row],[Number of employees
Last avail. yr]]</f>
        <v>5.3220241119999998E-2</v>
      </c>
      <c r="Q552" s="100">
        <v>0.778336519</v>
      </c>
      <c r="R552" s="101">
        <f>Table1[[#This Row],[Equation_2_GHG_intensity]]*Table1[[#This Row],[Operating revenue (Turnover)
m GBP Last avail. yr]]</f>
        <v>2.9523860838708001E-2</v>
      </c>
      <c r="S552" s="104">
        <v>0.16</v>
      </c>
      <c r="T552" s="103">
        <v>6.0691199999999999E-3</v>
      </c>
      <c r="U552" s="78">
        <f t="shared" si="8"/>
        <v>2.9574802912249763E-2</v>
      </c>
      <c r="V552" s="78">
        <f>Table1[[#This Row],[R4NZ estimate
(thousand tonnes CO2e)]]*1000</f>
        <v>29.574802912249762</v>
      </c>
    </row>
    <row r="553" spans="1:22" ht="40.700000000000003" customHeight="1">
      <c r="A553" s="86" t="s">
        <v>3388</v>
      </c>
      <c r="B553" s="86" t="s">
        <v>3389</v>
      </c>
      <c r="C553" s="86" t="s">
        <v>3390</v>
      </c>
      <c r="D553" s="86" t="s">
        <v>2070</v>
      </c>
      <c r="E553" s="86" t="s">
        <v>2070</v>
      </c>
      <c r="F553" s="86" t="s">
        <v>30</v>
      </c>
      <c r="G553" s="88" t="s">
        <v>3391</v>
      </c>
      <c r="H553" s="91"/>
      <c r="I553" s="89">
        <v>45688</v>
      </c>
      <c r="J553" s="90">
        <v>4.1043000000000003E-2</v>
      </c>
      <c r="K553" s="91">
        <v>0</v>
      </c>
      <c r="L553" s="88" t="s">
        <v>3392</v>
      </c>
      <c r="M553" s="88" t="s">
        <v>3393</v>
      </c>
      <c r="N553" s="91"/>
      <c r="O553" s="98">
        <v>5.5728975400000001E-4</v>
      </c>
      <c r="P553" s="99">
        <f>Table1[[#This Row],[Equation_1_GHG_Intensity]]*Table1[[#This Row],[Number of employees
Last avail. yr]]</f>
        <v>0</v>
      </c>
      <c r="Q553" s="100">
        <v>6.3602830000000004E-3</v>
      </c>
      <c r="R553" s="101">
        <f>Table1[[#This Row],[Equation_2_GHG_intensity]]*Table1[[#This Row],[Operating revenue (Turnover)
m GBP Last avail. yr]]</f>
        <v>2.6104509516900002E-4</v>
      </c>
      <c r="S553" s="106">
        <v>0.01</v>
      </c>
      <c r="T553" s="103">
        <v>4.1043000000000004E-4</v>
      </c>
      <c r="U553" s="78">
        <f t="shared" si="8"/>
        <v>2.2360120669127703E-4</v>
      </c>
      <c r="V553" s="78">
        <f>Table1[[#This Row],[R4NZ estimate
(thousand tonnes CO2e)]]*1000</f>
        <v>0.22360120669127703</v>
      </c>
    </row>
    <row r="554" spans="1:22" ht="36" customHeight="1">
      <c r="A554" s="86" t="s">
        <v>3394</v>
      </c>
      <c r="B554" s="86" t="s">
        <v>3395</v>
      </c>
      <c r="C554" s="86" t="s">
        <v>3396</v>
      </c>
      <c r="D554" s="86" t="s">
        <v>792</v>
      </c>
      <c r="E554" s="86" t="s">
        <v>792</v>
      </c>
      <c r="F554" s="86" t="s">
        <v>18</v>
      </c>
      <c r="G554" s="91"/>
      <c r="H554" s="91"/>
      <c r="I554" s="89">
        <v>45565</v>
      </c>
      <c r="J554" s="90">
        <v>3.7739000000000002E-2</v>
      </c>
      <c r="K554" s="90">
        <v>2</v>
      </c>
      <c r="L554" s="88" t="s">
        <v>3397</v>
      </c>
      <c r="M554" s="88" t="s">
        <v>3398</v>
      </c>
      <c r="N554" s="88" t="s">
        <v>3398</v>
      </c>
      <c r="O554" s="98">
        <v>5.3414726840000006E-3</v>
      </c>
      <c r="P554" s="99">
        <f>Table1[[#This Row],[Equation_1_GHG_Intensity]]*Table1[[#This Row],[Number of employees
Last avail. yr]]</f>
        <v>1.0682945368000001E-2</v>
      </c>
      <c r="Q554" s="100">
        <v>7.8125890000000003E-2</v>
      </c>
      <c r="R554" s="101">
        <f>Table1[[#This Row],[Equation_2_GHG_intensity]]*Table1[[#This Row],[Operating revenue (Turnover)
m GBP Last avail. yr]]</f>
        <v>2.9483929627100005E-3</v>
      </c>
      <c r="S554" s="104">
        <v>0.04</v>
      </c>
      <c r="T554" s="103">
        <v>1.5095600000000001E-3</v>
      </c>
      <c r="U554" s="78">
        <f t="shared" si="8"/>
        <v>5.041919144126431E-3</v>
      </c>
      <c r="V554" s="78">
        <f>Table1[[#This Row],[R4NZ estimate
(thousand tonnes CO2e)]]*1000</f>
        <v>5.0419191441264308</v>
      </c>
    </row>
    <row r="555" spans="1:22" ht="36" customHeight="1">
      <c r="A555" s="86" t="s">
        <v>3399</v>
      </c>
      <c r="B555" s="86" t="s">
        <v>3400</v>
      </c>
      <c r="C555" s="86" t="s">
        <v>3401</v>
      </c>
      <c r="D555" s="86" t="s">
        <v>290</v>
      </c>
      <c r="E555" s="86" t="s">
        <v>290</v>
      </c>
      <c r="F555" s="86" t="s">
        <v>24</v>
      </c>
      <c r="G555" s="88" t="s">
        <v>1826</v>
      </c>
      <c r="H555" s="91"/>
      <c r="I555" s="89">
        <v>45626</v>
      </c>
      <c r="J555" s="90">
        <v>4.0550000000000003E-2</v>
      </c>
      <c r="K555" s="90">
        <v>1</v>
      </c>
      <c r="L555" s="88" t="s">
        <v>3402</v>
      </c>
      <c r="M555" s="88" t="s">
        <v>3403</v>
      </c>
      <c r="N555" s="91"/>
      <c r="O555" s="98">
        <v>5.3220241119999998E-2</v>
      </c>
      <c r="P555" s="99">
        <f>Table1[[#This Row],[Equation_1_GHG_Intensity]]*Table1[[#This Row],[Number of employees
Last avail. yr]]</f>
        <v>5.3220241119999998E-2</v>
      </c>
      <c r="Q555" s="100">
        <v>0.778336519</v>
      </c>
      <c r="R555" s="101">
        <f>Table1[[#This Row],[Equation_2_GHG_intensity]]*Table1[[#This Row],[Operating revenue (Turnover)
m GBP Last avail. yr]]</f>
        <v>3.1561545845450005E-2</v>
      </c>
      <c r="S555" s="104">
        <v>0.16</v>
      </c>
      <c r="T555" s="103">
        <v>6.4880000000000007E-3</v>
      </c>
      <c r="U555" s="78">
        <f t="shared" si="8"/>
        <v>3.0392839059494851E-2</v>
      </c>
      <c r="V555" s="78">
        <f>Table1[[#This Row],[R4NZ estimate
(thousand tonnes CO2e)]]*1000</f>
        <v>30.39283905949485</v>
      </c>
    </row>
    <row r="556" spans="1:22" ht="36" customHeight="1">
      <c r="A556" s="86" t="s">
        <v>3404</v>
      </c>
      <c r="B556" s="86" t="s">
        <v>3405</v>
      </c>
      <c r="C556" s="86" t="s">
        <v>3406</v>
      </c>
      <c r="D556" s="86" t="s">
        <v>748</v>
      </c>
      <c r="E556" s="86" t="s">
        <v>748</v>
      </c>
      <c r="F556" s="86" t="s">
        <v>18</v>
      </c>
      <c r="G556" s="91"/>
      <c r="H556" s="91"/>
      <c r="I556" s="89">
        <v>45504</v>
      </c>
      <c r="J556" s="90">
        <v>3.7321E-2</v>
      </c>
      <c r="K556" s="91">
        <v>0</v>
      </c>
      <c r="L556" s="88" t="s">
        <v>3407</v>
      </c>
      <c r="M556" s="88" t="s">
        <v>3408</v>
      </c>
      <c r="N556" s="91"/>
      <c r="O556" s="98">
        <v>5.3414726840000006E-3</v>
      </c>
      <c r="P556" s="99">
        <f>Table1[[#This Row],[Equation_1_GHG_Intensity]]*Table1[[#This Row],[Number of employees
Last avail. yr]]</f>
        <v>0</v>
      </c>
      <c r="Q556" s="100">
        <v>7.8125890000000003E-2</v>
      </c>
      <c r="R556" s="101">
        <f>Table1[[#This Row],[Equation_2_GHG_intensity]]*Table1[[#This Row],[Operating revenue (Turnover)
m GBP Last avail. yr]]</f>
        <v>2.91573634069E-3</v>
      </c>
      <c r="S556" s="106">
        <v>7.0000000000000007E-2</v>
      </c>
      <c r="T556" s="103">
        <v>2.6124700000000004E-3</v>
      </c>
      <c r="U556" s="78">
        <f t="shared" si="8"/>
        <v>1.8408927114497702E-3</v>
      </c>
      <c r="V556" s="78">
        <f>Table1[[#This Row],[R4NZ estimate
(thousand tonnes CO2e)]]*1000</f>
        <v>1.8408927114497702</v>
      </c>
    </row>
    <row r="557" spans="1:22" ht="40.700000000000003" customHeight="1">
      <c r="A557" s="86" t="s">
        <v>3409</v>
      </c>
      <c r="B557" s="86" t="s">
        <v>3410</v>
      </c>
      <c r="C557" s="86" t="s">
        <v>3411</v>
      </c>
      <c r="D557" s="86" t="s">
        <v>829</v>
      </c>
      <c r="E557" s="86" t="s">
        <v>829</v>
      </c>
      <c r="F557" s="86" t="s">
        <v>21</v>
      </c>
      <c r="G557" s="91"/>
      <c r="H557" s="91"/>
      <c r="I557" s="89">
        <v>45351</v>
      </c>
      <c r="J557" s="90">
        <v>3.7272E-2</v>
      </c>
      <c r="K557" s="90">
        <v>1</v>
      </c>
      <c r="L557" s="88" t="s">
        <v>3412</v>
      </c>
      <c r="M557" s="88" t="s">
        <v>3413</v>
      </c>
      <c r="N557" s="88" t="s">
        <v>3413</v>
      </c>
      <c r="O557" s="98">
        <v>2.599737108E-3</v>
      </c>
      <c r="P557" s="99">
        <f>Table1[[#This Row],[Equation_1_GHG_Intensity]]*Table1[[#This Row],[Number of employees
Last avail. yr]]</f>
        <v>2.599737108E-3</v>
      </c>
      <c r="Q557" s="100">
        <v>5.0386056999999998E-2</v>
      </c>
      <c r="R557" s="101">
        <f>Table1[[#This Row],[Equation_2_GHG_intensity]]*Table1[[#This Row],[Operating revenue (Turnover)
m GBP Last avail. yr]]</f>
        <v>1.8779891165039999E-3</v>
      </c>
      <c r="S557" s="104">
        <v>0.05</v>
      </c>
      <c r="T557" s="103">
        <v>1.8636E-3</v>
      </c>
      <c r="U557" s="78">
        <f t="shared" si="8"/>
        <v>2.1116616327598319E-3</v>
      </c>
      <c r="V557" s="78">
        <f>Table1[[#This Row],[R4NZ estimate
(thousand tonnes CO2e)]]*1000</f>
        <v>2.1116616327598319</v>
      </c>
    </row>
    <row r="558" spans="1:22" ht="40.700000000000003" customHeight="1">
      <c r="A558" s="86" t="s">
        <v>3414</v>
      </c>
      <c r="B558" s="86" t="s">
        <v>3415</v>
      </c>
      <c r="C558" s="86" t="s">
        <v>3416</v>
      </c>
      <c r="D558" s="86" t="s">
        <v>1337</v>
      </c>
      <c r="E558" s="86" t="s">
        <v>669</v>
      </c>
      <c r="F558" s="86" t="s">
        <v>21</v>
      </c>
      <c r="G558" s="91"/>
      <c r="H558" s="91"/>
      <c r="I558" s="89">
        <v>45169</v>
      </c>
      <c r="J558" s="90">
        <v>3.7241999999999997E-2</v>
      </c>
      <c r="K558" s="91">
        <v>0</v>
      </c>
      <c r="L558" s="88" t="s">
        <v>3417</v>
      </c>
      <c r="M558" s="88" t="s">
        <v>3418</v>
      </c>
      <c r="N558" s="88" t="s">
        <v>3418</v>
      </c>
      <c r="O558" s="98">
        <v>2.599737108E-3</v>
      </c>
      <c r="P558" s="99">
        <f>Table1[[#This Row],[Equation_1_GHG_Intensity]]*Table1[[#This Row],[Number of employees
Last avail. yr]]</f>
        <v>0</v>
      </c>
      <c r="Q558" s="100">
        <v>5.0386056999999998E-2</v>
      </c>
      <c r="R558" s="101">
        <f>Table1[[#This Row],[Equation_2_GHG_intensity]]*Table1[[#This Row],[Operating revenue (Turnover)
m GBP Last avail. yr]]</f>
        <v>1.8764775347939998E-3</v>
      </c>
      <c r="S558" s="106">
        <v>0.05</v>
      </c>
      <c r="T558" s="103">
        <v>1.8621E-3</v>
      </c>
      <c r="U558" s="78">
        <f t="shared" si="8"/>
        <v>1.2449463190864021E-3</v>
      </c>
      <c r="V558" s="78">
        <f>Table1[[#This Row],[R4NZ estimate
(thousand tonnes CO2e)]]*1000</f>
        <v>1.2449463190864021</v>
      </c>
    </row>
    <row r="559" spans="1:22" ht="40.700000000000003" customHeight="1">
      <c r="A559" s="86" t="s">
        <v>3419</v>
      </c>
      <c r="B559" s="86" t="s">
        <v>3420</v>
      </c>
      <c r="C559" s="86" t="s">
        <v>3421</v>
      </c>
      <c r="D559" s="86" t="s">
        <v>290</v>
      </c>
      <c r="E559" s="86" t="s">
        <v>290</v>
      </c>
      <c r="F559" s="86" t="s">
        <v>24</v>
      </c>
      <c r="G559" s="91"/>
      <c r="H559" s="91"/>
      <c r="I559" s="89">
        <v>45382</v>
      </c>
      <c r="J559" s="90">
        <v>3.7004000000000002E-2</v>
      </c>
      <c r="K559" s="90">
        <v>2</v>
      </c>
      <c r="L559" s="88" t="s">
        <v>3422</v>
      </c>
      <c r="M559" s="88" t="s">
        <v>3423</v>
      </c>
      <c r="N559" s="88" t="s">
        <v>3423</v>
      </c>
      <c r="O559" s="98">
        <v>5.3220241119999998E-2</v>
      </c>
      <c r="P559" s="99">
        <f>Table1[[#This Row],[Equation_1_GHG_Intensity]]*Table1[[#This Row],[Number of employees
Last avail. yr]]</f>
        <v>0.10644048224</v>
      </c>
      <c r="Q559" s="100">
        <v>0.778336519</v>
      </c>
      <c r="R559" s="101">
        <f>Table1[[#This Row],[Equation_2_GHG_intensity]]*Table1[[#This Row],[Operating revenue (Turnover)
m GBP Last avail. yr]]</f>
        <v>2.8801564549076002E-2</v>
      </c>
      <c r="S559" s="104">
        <v>0.16</v>
      </c>
      <c r="T559" s="103">
        <v>5.9206400000000005E-3</v>
      </c>
      <c r="U559" s="78">
        <f t="shared" si="8"/>
        <v>4.7007174700762308E-2</v>
      </c>
      <c r="V559" s="78">
        <f>Table1[[#This Row],[R4NZ estimate
(thousand tonnes CO2e)]]*1000</f>
        <v>47.007174700762306</v>
      </c>
    </row>
    <row r="560" spans="1:22" ht="40.700000000000003" customHeight="1">
      <c r="A560" s="86" t="s">
        <v>3424</v>
      </c>
      <c r="B560" s="86" t="s">
        <v>3425</v>
      </c>
      <c r="C560" s="86" t="s">
        <v>3426</v>
      </c>
      <c r="D560" s="86" t="s">
        <v>290</v>
      </c>
      <c r="E560" s="86" t="s">
        <v>290</v>
      </c>
      <c r="F560" s="86" t="s">
        <v>24</v>
      </c>
      <c r="G560" s="91"/>
      <c r="H560" s="91"/>
      <c r="I560" s="89">
        <v>45535</v>
      </c>
      <c r="J560" s="90">
        <v>3.6826999999999999E-2</v>
      </c>
      <c r="K560" s="90">
        <v>2</v>
      </c>
      <c r="L560" s="88" t="s">
        <v>2471</v>
      </c>
      <c r="M560" s="88" t="s">
        <v>2472</v>
      </c>
      <c r="N560" s="88" t="s">
        <v>2472</v>
      </c>
      <c r="O560" s="98">
        <v>5.3220241119999998E-2</v>
      </c>
      <c r="P560" s="99">
        <f>Table1[[#This Row],[Equation_1_GHG_Intensity]]*Table1[[#This Row],[Number of employees
Last avail. yr]]</f>
        <v>0.10644048224</v>
      </c>
      <c r="Q560" s="100">
        <v>0.778336519</v>
      </c>
      <c r="R560" s="101">
        <f>Table1[[#This Row],[Equation_2_GHG_intensity]]*Table1[[#This Row],[Operating revenue (Turnover)
m GBP Last avail. yr]]</f>
        <v>2.8663798985212999E-2</v>
      </c>
      <c r="S560" s="104">
        <v>0.16</v>
      </c>
      <c r="T560" s="103">
        <v>5.8923199999999995E-3</v>
      </c>
      <c r="U560" s="78">
        <f t="shared" si="8"/>
        <v>4.6951868207995927E-2</v>
      </c>
      <c r="V560" s="78">
        <f>Table1[[#This Row],[R4NZ estimate
(thousand tonnes CO2e)]]*1000</f>
        <v>46.951868207995929</v>
      </c>
    </row>
    <row r="561" spans="1:22" ht="36" customHeight="1">
      <c r="A561" s="86" t="s">
        <v>3427</v>
      </c>
      <c r="B561" s="86" t="s">
        <v>3428</v>
      </c>
      <c r="C561" s="86" t="s">
        <v>3429</v>
      </c>
      <c r="D561" s="86" t="s">
        <v>2607</v>
      </c>
      <c r="E561" s="86" t="s">
        <v>2607</v>
      </c>
      <c r="F561" s="86" t="s">
        <v>33</v>
      </c>
      <c r="G561" s="91"/>
      <c r="H561" s="91"/>
      <c r="I561" s="89">
        <v>45322</v>
      </c>
      <c r="J561" s="90">
        <v>3.6200000000000003E-2</v>
      </c>
      <c r="K561" s="90">
        <v>1</v>
      </c>
      <c r="L561" s="88" t="s">
        <v>3430</v>
      </c>
      <c r="M561" s="88" t="s">
        <v>3431</v>
      </c>
      <c r="N561" s="91"/>
      <c r="O561" s="98">
        <v>1.0369230770000001E-3</v>
      </c>
      <c r="P561" s="99">
        <f>Table1[[#This Row],[Equation_1_GHG_Intensity]]*Table1[[#This Row],[Number of employees
Last avail. yr]]</f>
        <v>1.0369230770000001E-3</v>
      </c>
      <c r="Q561" s="100">
        <v>1.9284453E-2</v>
      </c>
      <c r="R561" s="101">
        <f>Table1[[#This Row],[Equation_2_GHG_intensity]]*Table1[[#This Row],[Operating revenue (Turnover)
m GBP Last avail. yr]]</f>
        <v>6.9809719860000001E-4</v>
      </c>
      <c r="S561" s="104">
        <v>0.06</v>
      </c>
      <c r="T561" s="103">
        <v>2.1719999999999999E-3</v>
      </c>
      <c r="U561" s="78">
        <f t="shared" si="8"/>
        <v>1.3010377517748001E-3</v>
      </c>
      <c r="V561" s="78">
        <f>Table1[[#This Row],[R4NZ estimate
(thousand tonnes CO2e)]]*1000</f>
        <v>1.3010377517748002</v>
      </c>
    </row>
    <row r="562" spans="1:22" ht="36" customHeight="1">
      <c r="A562" s="86" t="s">
        <v>3432</v>
      </c>
      <c r="B562" s="86" t="s">
        <v>3433</v>
      </c>
      <c r="C562" s="86" t="s">
        <v>3434</v>
      </c>
      <c r="D562" s="86" t="s">
        <v>2681</v>
      </c>
      <c r="E562" s="86" t="s">
        <v>2681</v>
      </c>
      <c r="F562" s="86" t="s">
        <v>24</v>
      </c>
      <c r="G562" s="91"/>
      <c r="H562" s="91"/>
      <c r="I562" s="89">
        <v>45596</v>
      </c>
      <c r="J562" s="90">
        <v>3.8949999999999999E-2</v>
      </c>
      <c r="K562" s="90">
        <v>1</v>
      </c>
      <c r="L562" s="88" t="s">
        <v>3435</v>
      </c>
      <c r="M562" s="88" t="s">
        <v>3436</v>
      </c>
      <c r="N562" s="91"/>
      <c r="O562" s="98">
        <v>5.3220241119999998E-2</v>
      </c>
      <c r="P562" s="99">
        <f>Table1[[#This Row],[Equation_1_GHG_Intensity]]*Table1[[#This Row],[Number of employees
Last avail. yr]]</f>
        <v>5.3220241119999998E-2</v>
      </c>
      <c r="Q562" s="100">
        <v>0.778336519</v>
      </c>
      <c r="R562" s="101">
        <f>Table1[[#This Row],[Equation_2_GHG_intensity]]*Table1[[#This Row],[Operating revenue (Turnover)
m GBP Last avail. yr]]</f>
        <v>3.0316207415049999E-2</v>
      </c>
      <c r="S562" s="104">
        <v>0.14000000000000001</v>
      </c>
      <c r="T562" s="103">
        <v>5.4530000000000004E-3</v>
      </c>
      <c r="U562" s="78">
        <f t="shared" si="8"/>
        <v>2.9633486362171651E-2</v>
      </c>
      <c r="V562" s="78">
        <f>Table1[[#This Row],[R4NZ estimate
(thousand tonnes CO2e)]]*1000</f>
        <v>29.633486362171652</v>
      </c>
    </row>
    <row r="563" spans="1:22" ht="36" customHeight="1">
      <c r="A563" s="86" t="s">
        <v>3437</v>
      </c>
      <c r="B563" s="86" t="s">
        <v>3438</v>
      </c>
      <c r="C563" s="86" t="s">
        <v>3439</v>
      </c>
      <c r="D563" s="86" t="s">
        <v>2166</v>
      </c>
      <c r="E563" s="86" t="s">
        <v>2166</v>
      </c>
      <c r="F563" s="86" t="s">
        <v>21</v>
      </c>
      <c r="G563" s="91"/>
      <c r="H563" s="91"/>
      <c r="I563" s="89">
        <v>45322</v>
      </c>
      <c r="J563" s="90">
        <v>3.5909000000000003E-2</v>
      </c>
      <c r="K563" s="91">
        <v>0</v>
      </c>
      <c r="L563" s="88" t="s">
        <v>3440</v>
      </c>
      <c r="M563" s="88" t="s">
        <v>3441</v>
      </c>
      <c r="N563" s="91"/>
      <c r="O563" s="98">
        <v>2.599737108E-3</v>
      </c>
      <c r="P563" s="99">
        <f>Table1[[#This Row],[Equation_1_GHG_Intensity]]*Table1[[#This Row],[Number of employees
Last avail. yr]]</f>
        <v>0</v>
      </c>
      <c r="Q563" s="100">
        <v>5.0386056999999998E-2</v>
      </c>
      <c r="R563" s="101">
        <f>Table1[[#This Row],[Equation_2_GHG_intensity]]*Table1[[#This Row],[Operating revenue (Turnover)
m GBP Last avail. yr]]</f>
        <v>1.8093129208130001E-3</v>
      </c>
      <c r="S563" s="106">
        <v>0.05</v>
      </c>
      <c r="T563" s="103">
        <v>1.7954500000000003E-3</v>
      </c>
      <c r="U563" s="78">
        <f t="shared" si="8"/>
        <v>1.2003860526307291E-3</v>
      </c>
      <c r="V563" s="78">
        <f>Table1[[#This Row],[R4NZ estimate
(thousand tonnes CO2e)]]*1000</f>
        <v>1.2003860526307291</v>
      </c>
    </row>
    <row r="564" spans="1:22" ht="40.700000000000003" customHeight="1">
      <c r="A564" s="86" t="s">
        <v>3442</v>
      </c>
      <c r="B564" s="86" t="s">
        <v>3443</v>
      </c>
      <c r="C564" s="86" t="s">
        <v>3444</v>
      </c>
      <c r="D564" s="86" t="s">
        <v>1261</v>
      </c>
      <c r="E564" s="86" t="s">
        <v>1261</v>
      </c>
      <c r="F564" s="86" t="s">
        <v>33</v>
      </c>
      <c r="G564" s="91"/>
      <c r="H564" s="91"/>
      <c r="I564" s="89">
        <v>45107</v>
      </c>
      <c r="J564" s="90">
        <v>3.8879999999999998E-2</v>
      </c>
      <c r="K564" s="91">
        <v>0</v>
      </c>
      <c r="L564" s="88" t="s">
        <v>3445</v>
      </c>
      <c r="M564" s="88" t="s">
        <v>3446</v>
      </c>
      <c r="N564" s="91"/>
      <c r="O564" s="98">
        <v>1.0369230770000001E-3</v>
      </c>
      <c r="P564" s="99">
        <f>Table1[[#This Row],[Equation_1_GHG_Intensity]]*Table1[[#This Row],[Number of employees
Last avail. yr]]</f>
        <v>0</v>
      </c>
      <c r="Q564" s="100">
        <v>1.9284453E-2</v>
      </c>
      <c r="R564" s="101">
        <f>Table1[[#This Row],[Equation_2_GHG_intensity]]*Table1[[#This Row],[Operating revenue (Turnover)
m GBP Last avail. yr]]</f>
        <v>7.4977953263999993E-4</v>
      </c>
      <c r="S564" s="106">
        <v>0.06</v>
      </c>
      <c r="T564" s="103">
        <v>2.3327999999999999E-3</v>
      </c>
      <c r="U564" s="78">
        <f t="shared" si="8"/>
        <v>1.0264989843691199E-3</v>
      </c>
      <c r="V564" s="78">
        <f>Table1[[#This Row],[R4NZ estimate
(thousand tonnes CO2e)]]*1000</f>
        <v>1.0264989843691199</v>
      </c>
    </row>
    <row r="565" spans="1:22" ht="36" customHeight="1">
      <c r="A565" s="86" t="s">
        <v>3447</v>
      </c>
      <c r="B565" s="86" t="s">
        <v>3448</v>
      </c>
      <c r="C565" s="86" t="s">
        <v>3449</v>
      </c>
      <c r="D565" s="86" t="s">
        <v>792</v>
      </c>
      <c r="E565" s="86" t="s">
        <v>792</v>
      </c>
      <c r="F565" s="86" t="s">
        <v>18</v>
      </c>
      <c r="G565" s="88" t="s">
        <v>3450</v>
      </c>
      <c r="H565" s="91"/>
      <c r="I565" s="89">
        <v>45199</v>
      </c>
      <c r="J565" s="90">
        <v>3.5868999999999998E-2</v>
      </c>
      <c r="K565" s="90">
        <v>1</v>
      </c>
      <c r="L565" s="88" t="s">
        <v>3451</v>
      </c>
      <c r="M565" s="88" t="s">
        <v>3452</v>
      </c>
      <c r="N565" s="88" t="s">
        <v>3452</v>
      </c>
      <c r="O565" s="98">
        <v>5.3414726840000006E-3</v>
      </c>
      <c r="P565" s="99">
        <f>Table1[[#This Row],[Equation_1_GHG_Intensity]]*Table1[[#This Row],[Number of employees
Last avail. yr]]</f>
        <v>5.3414726840000006E-3</v>
      </c>
      <c r="Q565" s="100">
        <v>7.8125890000000003E-2</v>
      </c>
      <c r="R565" s="101">
        <f>Table1[[#This Row],[Equation_2_GHG_intensity]]*Table1[[#This Row],[Operating revenue (Turnover)
m GBP Last avail. yr]]</f>
        <v>2.8022975484100002E-3</v>
      </c>
      <c r="S565" s="104">
        <v>0.04</v>
      </c>
      <c r="T565" s="103">
        <v>1.43476E-3</v>
      </c>
      <c r="U565" s="78">
        <f t="shared" si="8"/>
        <v>3.1896505673925306E-3</v>
      </c>
      <c r="V565" s="78">
        <f>Table1[[#This Row],[R4NZ estimate
(thousand tonnes CO2e)]]*1000</f>
        <v>3.1896505673925306</v>
      </c>
    </row>
    <row r="566" spans="1:22" ht="36" customHeight="1">
      <c r="A566" s="86" t="s">
        <v>3453</v>
      </c>
      <c r="B566" s="86" t="s">
        <v>3454</v>
      </c>
      <c r="C566" s="86" t="s">
        <v>3455</v>
      </c>
      <c r="D566" s="86" t="s">
        <v>577</v>
      </c>
      <c r="E566" s="86" t="s">
        <v>577</v>
      </c>
      <c r="F566" s="86" t="s">
        <v>30</v>
      </c>
      <c r="G566" s="91"/>
      <c r="H566" s="91"/>
      <c r="I566" s="89">
        <v>45351</v>
      </c>
      <c r="J566" s="90">
        <v>3.5860000000000003E-2</v>
      </c>
      <c r="K566" s="90">
        <v>2</v>
      </c>
      <c r="L566" s="88" t="s">
        <v>1462</v>
      </c>
      <c r="M566" s="88" t="s">
        <v>3456</v>
      </c>
      <c r="N566" s="91"/>
      <c r="O566" s="98">
        <v>5.5728975400000001E-4</v>
      </c>
      <c r="P566" s="99">
        <f>Table1[[#This Row],[Equation_1_GHG_Intensity]]*Table1[[#This Row],[Number of employees
Last avail. yr]]</f>
        <v>1.114579508E-3</v>
      </c>
      <c r="Q566" s="100">
        <v>6.3602830000000004E-3</v>
      </c>
      <c r="R566" s="101">
        <f>Table1[[#This Row],[Equation_2_GHG_intensity]]*Table1[[#This Row],[Operating revenue (Turnover)
m GBP Last avail. yr]]</f>
        <v>2.2807974838000004E-4</v>
      </c>
      <c r="S566" s="104">
        <v>0.02</v>
      </c>
      <c r="T566" s="103">
        <v>7.1720000000000009E-4</v>
      </c>
      <c r="U566" s="78">
        <f t="shared" si="8"/>
        <v>6.8593313237454005E-4</v>
      </c>
      <c r="V566" s="78">
        <f>Table1[[#This Row],[R4NZ estimate
(thousand tonnes CO2e)]]*1000</f>
        <v>0.68593313237454001</v>
      </c>
    </row>
    <row r="567" spans="1:22" ht="36" customHeight="1">
      <c r="A567" s="86" t="s">
        <v>3457</v>
      </c>
      <c r="B567" s="86" t="s">
        <v>3458</v>
      </c>
      <c r="C567" s="86" t="s">
        <v>3459</v>
      </c>
      <c r="D567" s="86" t="s">
        <v>290</v>
      </c>
      <c r="E567" s="86" t="s">
        <v>290</v>
      </c>
      <c r="F567" s="86" t="s">
        <v>24</v>
      </c>
      <c r="G567" s="91"/>
      <c r="H567" s="91"/>
      <c r="I567" s="89">
        <v>45443</v>
      </c>
      <c r="J567" s="90">
        <v>3.5854999999999998E-2</v>
      </c>
      <c r="K567" s="90">
        <v>1</v>
      </c>
      <c r="L567" s="88" t="s">
        <v>3460</v>
      </c>
      <c r="M567" s="88" t="s">
        <v>3461</v>
      </c>
      <c r="N567" s="88" t="s">
        <v>3461</v>
      </c>
      <c r="O567" s="98">
        <v>5.3220241119999998E-2</v>
      </c>
      <c r="P567" s="99">
        <f>Table1[[#This Row],[Equation_1_GHG_Intensity]]*Table1[[#This Row],[Number of employees
Last avail. yr]]</f>
        <v>5.3220241119999998E-2</v>
      </c>
      <c r="Q567" s="100">
        <v>0.778336519</v>
      </c>
      <c r="R567" s="101">
        <f>Table1[[#This Row],[Equation_2_GHG_intensity]]*Table1[[#This Row],[Operating revenue (Turnover)
m GBP Last avail. yr]]</f>
        <v>2.7907255888745E-2</v>
      </c>
      <c r="S567" s="104">
        <v>0.16</v>
      </c>
      <c r="T567" s="103">
        <v>5.7367999999999994E-3</v>
      </c>
      <c r="U567" s="78">
        <f t="shared" si="8"/>
        <v>2.8925810903912087E-2</v>
      </c>
      <c r="V567" s="78">
        <f>Table1[[#This Row],[R4NZ estimate
(thousand tonnes CO2e)]]*1000</f>
        <v>28.925810903912087</v>
      </c>
    </row>
    <row r="568" spans="1:22" ht="40.700000000000003" customHeight="1">
      <c r="A568" s="86" t="s">
        <v>3462</v>
      </c>
      <c r="B568" s="86" t="s">
        <v>3463</v>
      </c>
      <c r="C568" s="86" t="s">
        <v>3464</v>
      </c>
      <c r="D568" s="86" t="s">
        <v>2389</v>
      </c>
      <c r="E568" s="86" t="s">
        <v>2389</v>
      </c>
      <c r="F568" s="86" t="s">
        <v>18</v>
      </c>
      <c r="G568" s="91"/>
      <c r="H568" s="91"/>
      <c r="I568" s="89">
        <v>45260</v>
      </c>
      <c r="J568" s="90">
        <v>3.8802000000000003E-2</v>
      </c>
      <c r="K568" s="90">
        <v>4</v>
      </c>
      <c r="L568" s="88" t="s">
        <v>3465</v>
      </c>
      <c r="M568" s="88" t="s">
        <v>3466</v>
      </c>
      <c r="N568" s="91"/>
      <c r="O568" s="98">
        <v>5.3414726840000006E-3</v>
      </c>
      <c r="P568" s="99">
        <f>Table1[[#This Row],[Equation_1_GHG_Intensity]]*Table1[[#This Row],[Number of employees
Last avail. yr]]</f>
        <v>2.1365890736000002E-2</v>
      </c>
      <c r="Q568" s="100">
        <v>7.8125890000000003E-2</v>
      </c>
      <c r="R568" s="101">
        <f>Table1[[#This Row],[Equation_2_GHG_intensity]]*Table1[[#This Row],[Operating revenue (Turnover)
m GBP Last avail. yr]]</f>
        <v>3.0314407837800004E-3</v>
      </c>
      <c r="S568" s="104">
        <v>0.2</v>
      </c>
      <c r="T568" s="103">
        <v>7.7604000000000006E-3</v>
      </c>
      <c r="U568" s="78">
        <f t="shared" si="8"/>
        <v>1.0708524596086743E-2</v>
      </c>
      <c r="V568" s="78">
        <f>Table1[[#This Row],[R4NZ estimate
(thousand tonnes CO2e)]]*1000</f>
        <v>10.708524596086743</v>
      </c>
    </row>
    <row r="569" spans="1:22" ht="40.700000000000003" customHeight="1">
      <c r="A569" s="86" t="s">
        <v>3467</v>
      </c>
      <c r="B569" s="86" t="s">
        <v>3468</v>
      </c>
      <c r="C569" s="86" t="s">
        <v>3469</v>
      </c>
      <c r="D569" s="86" t="s">
        <v>290</v>
      </c>
      <c r="E569" s="86" t="s">
        <v>290</v>
      </c>
      <c r="F569" s="86" t="s">
        <v>24</v>
      </c>
      <c r="G569" s="91"/>
      <c r="H569" s="91"/>
      <c r="I569" s="89">
        <v>45473</v>
      </c>
      <c r="J569" s="90">
        <v>3.5515999999999999E-2</v>
      </c>
      <c r="K569" s="90">
        <v>1</v>
      </c>
      <c r="L569" s="88" t="s">
        <v>3470</v>
      </c>
      <c r="M569" s="88" t="s">
        <v>3471</v>
      </c>
      <c r="N569" s="88" t="s">
        <v>3471</v>
      </c>
      <c r="O569" s="98">
        <v>5.3220241119999998E-2</v>
      </c>
      <c r="P569" s="99">
        <f>Table1[[#This Row],[Equation_1_GHG_Intensity]]*Table1[[#This Row],[Number of employees
Last avail. yr]]</f>
        <v>5.3220241119999998E-2</v>
      </c>
      <c r="Q569" s="100">
        <v>0.778336519</v>
      </c>
      <c r="R569" s="101">
        <f>Table1[[#This Row],[Equation_2_GHG_intensity]]*Table1[[#This Row],[Operating revenue (Turnover)
m GBP Last avail. yr]]</f>
        <v>2.7643399808803999E-2</v>
      </c>
      <c r="S569" s="104">
        <v>0.16</v>
      </c>
      <c r="T569" s="103">
        <v>5.6825599999999997E-3</v>
      </c>
      <c r="U569" s="78">
        <f t="shared" si="8"/>
        <v>2.8819884909291729E-2</v>
      </c>
      <c r="V569" s="78">
        <f>Table1[[#This Row],[R4NZ estimate
(thousand tonnes CO2e)]]*1000</f>
        <v>28.81988490929173</v>
      </c>
    </row>
    <row r="570" spans="1:22" ht="36" customHeight="1">
      <c r="A570" s="86" t="s">
        <v>3472</v>
      </c>
      <c r="B570" s="86" t="s">
        <v>3473</v>
      </c>
      <c r="C570" s="86" t="s">
        <v>3474</v>
      </c>
      <c r="D570" s="86" t="s">
        <v>290</v>
      </c>
      <c r="E570" s="86" t="s">
        <v>290</v>
      </c>
      <c r="F570" s="86" t="s">
        <v>24</v>
      </c>
      <c r="G570" s="91"/>
      <c r="H570" s="91"/>
      <c r="I570" s="89">
        <v>45688</v>
      </c>
      <c r="J570" s="90">
        <v>3.5434E-2</v>
      </c>
      <c r="K570" s="90">
        <v>1</v>
      </c>
      <c r="L570" s="88" t="s">
        <v>3475</v>
      </c>
      <c r="M570" s="88" t="s">
        <v>3476</v>
      </c>
      <c r="N570" s="88" t="s">
        <v>3476</v>
      </c>
      <c r="O570" s="98">
        <v>5.3220241119999998E-2</v>
      </c>
      <c r="P570" s="99">
        <f>Table1[[#This Row],[Equation_1_GHG_Intensity]]*Table1[[#This Row],[Number of employees
Last avail. yr]]</f>
        <v>5.3220241119999998E-2</v>
      </c>
      <c r="Q570" s="100">
        <v>0.778336519</v>
      </c>
      <c r="R570" s="101">
        <f>Table1[[#This Row],[Equation_2_GHG_intensity]]*Table1[[#This Row],[Operating revenue (Turnover)
m GBP Last avail. yr]]</f>
        <v>2.7579576214246001E-2</v>
      </c>
      <c r="S570" s="104">
        <v>0.16</v>
      </c>
      <c r="T570" s="103">
        <v>5.6694400000000004E-3</v>
      </c>
      <c r="U570" s="78">
        <f t="shared" si="8"/>
        <v>2.879426269230392E-2</v>
      </c>
      <c r="V570" s="78">
        <f>Table1[[#This Row],[R4NZ estimate
(thousand tonnes CO2e)]]*1000</f>
        <v>28.794262692303921</v>
      </c>
    </row>
    <row r="571" spans="1:22" ht="36" customHeight="1">
      <c r="A571" s="86" t="s">
        <v>3477</v>
      </c>
      <c r="B571" s="86" t="s">
        <v>3478</v>
      </c>
      <c r="C571" s="86" t="s">
        <v>3479</v>
      </c>
      <c r="D571" s="86" t="s">
        <v>290</v>
      </c>
      <c r="E571" s="86" t="s">
        <v>290</v>
      </c>
      <c r="F571" s="86" t="s">
        <v>24</v>
      </c>
      <c r="G571" s="91"/>
      <c r="H571" s="91"/>
      <c r="I571" s="89">
        <v>45412</v>
      </c>
      <c r="J571" s="90">
        <v>3.5400000000000001E-2</v>
      </c>
      <c r="K571" s="90">
        <v>2</v>
      </c>
      <c r="L571" s="88" t="s">
        <v>3480</v>
      </c>
      <c r="M571" s="88" t="s">
        <v>3481</v>
      </c>
      <c r="N571" s="88" t="s">
        <v>3481</v>
      </c>
      <c r="O571" s="98">
        <v>5.3220241119999998E-2</v>
      </c>
      <c r="P571" s="99">
        <f>Table1[[#This Row],[Equation_1_GHG_Intensity]]*Table1[[#This Row],[Number of employees
Last avail. yr]]</f>
        <v>0.10644048224</v>
      </c>
      <c r="Q571" s="100">
        <v>0.778336519</v>
      </c>
      <c r="R571" s="101">
        <f>Table1[[#This Row],[Equation_2_GHG_intensity]]*Table1[[#This Row],[Operating revenue (Turnover)
m GBP Last avail. yr]]</f>
        <v>2.7553112772600002E-2</v>
      </c>
      <c r="S571" s="104">
        <v>0.16</v>
      </c>
      <c r="T571" s="103">
        <v>5.6640000000000006E-3</v>
      </c>
      <c r="U571" s="78">
        <f t="shared" si="8"/>
        <v>4.6505979139195804E-2</v>
      </c>
      <c r="V571" s="78">
        <f>Table1[[#This Row],[R4NZ estimate
(thousand tonnes CO2e)]]*1000</f>
        <v>46.505979139195802</v>
      </c>
    </row>
    <row r="572" spans="1:22" ht="40.700000000000003" customHeight="1">
      <c r="A572" s="86" t="s">
        <v>3482</v>
      </c>
      <c r="B572" s="86" t="s">
        <v>3483</v>
      </c>
      <c r="C572" s="86" t="s">
        <v>3484</v>
      </c>
      <c r="D572" s="86" t="s">
        <v>577</v>
      </c>
      <c r="E572" s="86" t="s">
        <v>577</v>
      </c>
      <c r="F572" s="86" t="s">
        <v>30</v>
      </c>
      <c r="G572" s="91"/>
      <c r="H572" s="91"/>
      <c r="I572" s="89">
        <v>45169</v>
      </c>
      <c r="J572" s="90">
        <v>3.5375999999999998E-2</v>
      </c>
      <c r="K572" s="90">
        <v>1</v>
      </c>
      <c r="L572" s="88" t="s">
        <v>3485</v>
      </c>
      <c r="M572" s="88" t="s">
        <v>3486</v>
      </c>
      <c r="N572" s="88" t="s">
        <v>3486</v>
      </c>
      <c r="O572" s="98">
        <v>5.5728975400000001E-4</v>
      </c>
      <c r="P572" s="99">
        <f>Table1[[#This Row],[Equation_1_GHG_Intensity]]*Table1[[#This Row],[Number of employees
Last avail. yr]]</f>
        <v>5.5728975400000001E-4</v>
      </c>
      <c r="Q572" s="100">
        <v>6.3602830000000004E-3</v>
      </c>
      <c r="R572" s="101">
        <f>Table1[[#This Row],[Equation_2_GHG_intensity]]*Table1[[#This Row],[Operating revenue (Turnover)
m GBP Last avail. yr]]</f>
        <v>2.2500137140800001E-4</v>
      </c>
      <c r="S572" s="104">
        <v>0.02</v>
      </c>
      <c r="T572" s="103">
        <v>7.0752E-4</v>
      </c>
      <c r="U572" s="78">
        <f t="shared" si="8"/>
        <v>4.9610710476086402E-4</v>
      </c>
      <c r="V572" s="78">
        <f>Table1[[#This Row],[R4NZ estimate
(thousand tonnes CO2e)]]*1000</f>
        <v>0.496107104760864</v>
      </c>
    </row>
    <row r="573" spans="1:22" ht="40.700000000000003" customHeight="1">
      <c r="A573" s="86" t="s">
        <v>3487</v>
      </c>
      <c r="B573" s="86" t="s">
        <v>3488</v>
      </c>
      <c r="C573" s="86" t="s">
        <v>3489</v>
      </c>
      <c r="D573" s="86" t="s">
        <v>290</v>
      </c>
      <c r="E573" s="86" t="s">
        <v>290</v>
      </c>
      <c r="F573" s="86" t="s">
        <v>24</v>
      </c>
      <c r="G573" s="91"/>
      <c r="H573" s="91"/>
      <c r="I573" s="89">
        <v>45626</v>
      </c>
      <c r="J573" s="90">
        <v>3.5160999999999998E-2</v>
      </c>
      <c r="K573" s="90">
        <v>2</v>
      </c>
      <c r="L573" s="88" t="s">
        <v>2471</v>
      </c>
      <c r="M573" s="88" t="s">
        <v>2472</v>
      </c>
      <c r="N573" s="91"/>
      <c r="O573" s="98">
        <v>5.3220241119999998E-2</v>
      </c>
      <c r="P573" s="99">
        <f>Table1[[#This Row],[Equation_1_GHG_Intensity]]*Table1[[#This Row],[Number of employees
Last avail. yr]]</f>
        <v>0.10644048224</v>
      </c>
      <c r="Q573" s="100">
        <v>0.778336519</v>
      </c>
      <c r="R573" s="101">
        <f>Table1[[#This Row],[Equation_2_GHG_intensity]]*Table1[[#This Row],[Operating revenue (Turnover)
m GBP Last avail. yr]]</f>
        <v>2.7367090344559E-2</v>
      </c>
      <c r="S573" s="104">
        <v>0.16</v>
      </c>
      <c r="T573" s="103">
        <v>5.6257599999999996E-3</v>
      </c>
      <c r="U573" s="78">
        <f t="shared" si="8"/>
        <v>4.6431299750658149E-2</v>
      </c>
      <c r="V573" s="78">
        <f>Table1[[#This Row],[R4NZ estimate
(thousand tonnes CO2e)]]*1000</f>
        <v>46.431299750658148</v>
      </c>
    </row>
    <row r="574" spans="1:22" ht="40.700000000000003" customHeight="1">
      <c r="A574" s="86" t="s">
        <v>3490</v>
      </c>
      <c r="B574" s="86" t="s">
        <v>3491</v>
      </c>
      <c r="C574" s="86" t="s">
        <v>3492</v>
      </c>
      <c r="D574" s="86" t="s">
        <v>290</v>
      </c>
      <c r="E574" s="86" t="s">
        <v>290</v>
      </c>
      <c r="F574" s="86" t="s">
        <v>24</v>
      </c>
      <c r="G574" s="91"/>
      <c r="H574" s="91"/>
      <c r="I574" s="89">
        <v>44255</v>
      </c>
      <c r="J574" s="90">
        <v>3.5000000000000003E-2</v>
      </c>
      <c r="K574" s="90">
        <v>1</v>
      </c>
      <c r="L574" s="88" t="s">
        <v>2471</v>
      </c>
      <c r="M574" s="88" t="s">
        <v>2472</v>
      </c>
      <c r="N574" s="88" t="s">
        <v>2472</v>
      </c>
      <c r="O574" s="98">
        <v>5.3220241119999998E-2</v>
      </c>
      <c r="P574" s="99">
        <f>Table1[[#This Row],[Equation_1_GHG_Intensity]]*Table1[[#This Row],[Number of employees
Last avail. yr]]</f>
        <v>5.3220241119999998E-2</v>
      </c>
      <c r="Q574" s="100">
        <v>0.778336519</v>
      </c>
      <c r="R574" s="101">
        <f>Table1[[#This Row],[Equation_2_GHG_intensity]]*Table1[[#This Row],[Operating revenue (Turnover)
m GBP Last avail. yr]]</f>
        <v>2.7241778165000004E-2</v>
      </c>
      <c r="S574" s="104">
        <v>0.16</v>
      </c>
      <c r="T574" s="103">
        <v>5.6000000000000008E-3</v>
      </c>
      <c r="U574" s="78">
        <f t="shared" si="8"/>
        <v>2.8658652421905004E-2</v>
      </c>
      <c r="V574" s="78">
        <f>Table1[[#This Row],[R4NZ estimate
(thousand tonnes CO2e)]]*1000</f>
        <v>28.658652421905003</v>
      </c>
    </row>
    <row r="575" spans="1:22" ht="40.700000000000003" customHeight="1">
      <c r="A575" s="86" t="s">
        <v>3493</v>
      </c>
      <c r="B575" s="86" t="s">
        <v>3494</v>
      </c>
      <c r="C575" s="86" t="s">
        <v>3495</v>
      </c>
      <c r="D575" s="86" t="s">
        <v>748</v>
      </c>
      <c r="E575" s="86" t="s">
        <v>748</v>
      </c>
      <c r="F575" s="86" t="s">
        <v>18</v>
      </c>
      <c r="G575" s="88" t="s">
        <v>3496</v>
      </c>
      <c r="H575" s="91"/>
      <c r="I575" s="89">
        <v>45046</v>
      </c>
      <c r="J575" s="90">
        <v>3.4624000000000002E-2</v>
      </c>
      <c r="K575" s="90">
        <v>3</v>
      </c>
      <c r="L575" s="88" t="s">
        <v>3497</v>
      </c>
      <c r="M575" s="88" t="s">
        <v>3498</v>
      </c>
      <c r="N575" s="88" t="s">
        <v>3498</v>
      </c>
      <c r="O575" s="98">
        <v>5.3414726840000006E-3</v>
      </c>
      <c r="P575" s="99">
        <f>Table1[[#This Row],[Equation_1_GHG_Intensity]]*Table1[[#This Row],[Number of employees
Last avail. yr]]</f>
        <v>1.6024418052E-2</v>
      </c>
      <c r="Q575" s="100">
        <v>7.8125890000000003E-2</v>
      </c>
      <c r="R575" s="101">
        <f>Table1[[#This Row],[Equation_2_GHG_intensity]]*Table1[[#This Row],[Operating revenue (Turnover)
m GBP Last avail. yr]]</f>
        <v>2.7050308153600002E-3</v>
      </c>
      <c r="S575" s="104">
        <v>7.0000000000000007E-2</v>
      </c>
      <c r="T575" s="103">
        <v>2.4236800000000005E-3</v>
      </c>
      <c r="U575" s="78">
        <f t="shared" si="8"/>
        <v>7.0439919128308806E-3</v>
      </c>
      <c r="V575" s="78">
        <f>Table1[[#This Row],[R4NZ estimate
(thousand tonnes CO2e)]]*1000</f>
        <v>7.0439919128308803</v>
      </c>
    </row>
    <row r="576" spans="1:22" ht="36" customHeight="1">
      <c r="A576" s="86" t="s">
        <v>3499</v>
      </c>
      <c r="B576" s="86" t="s">
        <v>3500</v>
      </c>
      <c r="C576" s="86" t="s">
        <v>3501</v>
      </c>
      <c r="D576" s="86" t="s">
        <v>290</v>
      </c>
      <c r="E576" s="86" t="s">
        <v>290</v>
      </c>
      <c r="F576" s="86" t="s">
        <v>24</v>
      </c>
      <c r="G576" s="88" t="s">
        <v>1826</v>
      </c>
      <c r="H576" s="91"/>
      <c r="I576" s="89">
        <v>45322</v>
      </c>
      <c r="J576" s="90">
        <v>3.4329999999999999E-2</v>
      </c>
      <c r="K576" s="90">
        <v>1</v>
      </c>
      <c r="L576" s="88" t="s">
        <v>3502</v>
      </c>
      <c r="M576" s="88" t="s">
        <v>3503</v>
      </c>
      <c r="N576" s="91"/>
      <c r="O576" s="98">
        <v>5.3220241119999998E-2</v>
      </c>
      <c r="P576" s="99">
        <f>Table1[[#This Row],[Equation_1_GHG_Intensity]]*Table1[[#This Row],[Number of employees
Last avail. yr]]</f>
        <v>5.3220241119999998E-2</v>
      </c>
      <c r="Q576" s="100">
        <v>0.778336519</v>
      </c>
      <c r="R576" s="101">
        <f>Table1[[#This Row],[Equation_2_GHG_intensity]]*Table1[[#This Row],[Operating revenue (Turnover)
m GBP Last avail. yr]]</f>
        <v>2.6720292697269998E-2</v>
      </c>
      <c r="S576" s="104">
        <v>0.16</v>
      </c>
      <c r="T576" s="103">
        <v>5.4927999999999999E-3</v>
      </c>
      <c r="U576" s="78">
        <f t="shared" si="8"/>
        <v>2.8449300161150912E-2</v>
      </c>
      <c r="V576" s="78">
        <f>Table1[[#This Row],[R4NZ estimate
(thousand tonnes CO2e)]]*1000</f>
        <v>28.449300161150912</v>
      </c>
    </row>
    <row r="577" spans="1:22" ht="36" customHeight="1">
      <c r="A577" s="86" t="s">
        <v>3504</v>
      </c>
      <c r="B577" s="86" t="s">
        <v>3505</v>
      </c>
      <c r="C577" s="86" t="s">
        <v>3506</v>
      </c>
      <c r="D577" s="86" t="s">
        <v>3507</v>
      </c>
      <c r="E577" s="86" t="s">
        <v>3507</v>
      </c>
      <c r="F577" s="86" t="s">
        <v>27</v>
      </c>
      <c r="G577" s="88" t="s">
        <v>3508</v>
      </c>
      <c r="H577" s="91"/>
      <c r="I577" s="89">
        <v>43131</v>
      </c>
      <c r="J577" s="90">
        <v>3.4314999999999998E-2</v>
      </c>
      <c r="K577" s="90">
        <v>1</v>
      </c>
      <c r="L577" s="88" t="s">
        <v>3509</v>
      </c>
      <c r="M577" s="88" t="s">
        <v>3510</v>
      </c>
      <c r="N577" s="88" t="s">
        <v>3510</v>
      </c>
      <c r="O577" s="98">
        <v>1.6788990829999999E-3</v>
      </c>
      <c r="P577" s="99">
        <f>Table1[[#This Row],[Equation_1_GHG_Intensity]]*Table1[[#This Row],[Number of employees
Last avail. yr]]</f>
        <v>1.6788990829999999E-3</v>
      </c>
      <c r="Q577" s="100">
        <v>1.7553619999999999E-2</v>
      </c>
      <c r="R577" s="101">
        <f>Table1[[#This Row],[Equation_2_GHG_intensity]]*Table1[[#This Row],[Operating revenue (Turnover)
m GBP Last avail. yr]]</f>
        <v>6.0235247029999991E-4</v>
      </c>
      <c r="S577" s="105">
        <v>0.01</v>
      </c>
      <c r="T577" s="103">
        <v>3.4314999999999997E-4</v>
      </c>
      <c r="U577" s="78">
        <f t="shared" si="8"/>
        <v>8.7392571724890004E-4</v>
      </c>
      <c r="V577" s="78">
        <f>Table1[[#This Row],[R4NZ estimate
(thousand tonnes CO2e)]]*1000</f>
        <v>0.8739257172489</v>
      </c>
    </row>
    <row r="578" spans="1:22" ht="36" customHeight="1">
      <c r="A578" s="86" t="s">
        <v>3511</v>
      </c>
      <c r="B578" s="86" t="s">
        <v>3512</v>
      </c>
      <c r="C578" s="86" t="s">
        <v>3513</v>
      </c>
      <c r="D578" s="86" t="s">
        <v>767</v>
      </c>
      <c r="E578" s="86" t="s">
        <v>767</v>
      </c>
      <c r="F578" s="86" t="s">
        <v>18</v>
      </c>
      <c r="G578" s="91"/>
      <c r="H578" s="91"/>
      <c r="I578" s="89">
        <v>45382</v>
      </c>
      <c r="J578" s="90">
        <v>3.4231999999999999E-2</v>
      </c>
      <c r="K578" s="90">
        <v>10</v>
      </c>
      <c r="L578" s="88" t="s">
        <v>3514</v>
      </c>
      <c r="M578" s="88" t="s">
        <v>3515</v>
      </c>
      <c r="N578" s="91"/>
      <c r="O578" s="98">
        <v>5.3414726840000006E-3</v>
      </c>
      <c r="P578" s="99">
        <f>Table1[[#This Row],[Equation_1_GHG_Intensity]]*Table1[[#This Row],[Number of employees
Last avail. yr]]</f>
        <v>5.341472684000001E-2</v>
      </c>
      <c r="Q578" s="100">
        <v>7.8125890000000003E-2</v>
      </c>
      <c r="R578" s="101">
        <f>Table1[[#This Row],[Equation_2_GHG_intensity]]*Table1[[#This Row],[Operating revenue (Turnover)
m GBP Last avail. yr]]</f>
        <v>2.67440546648E-3</v>
      </c>
      <c r="S578" s="104">
        <v>0.04</v>
      </c>
      <c r="T578" s="103">
        <v>1.3692800000000001E-3</v>
      </c>
      <c r="U578" s="78">
        <f t="shared" ref="U578:U641" si="9">(P578*0.333)+(R578*0.333)+(T578*0.333)/1</f>
        <v>1.9133651298057844E-2</v>
      </c>
      <c r="V578" s="78">
        <f>Table1[[#This Row],[R4NZ estimate
(thousand tonnes CO2e)]]*1000</f>
        <v>19.133651298057845</v>
      </c>
    </row>
    <row r="579" spans="1:22" ht="40.700000000000003" customHeight="1">
      <c r="A579" s="86" t="s">
        <v>3516</v>
      </c>
      <c r="B579" s="86" t="s">
        <v>3517</v>
      </c>
      <c r="C579" s="86" t="s">
        <v>3518</v>
      </c>
      <c r="D579" s="86" t="s">
        <v>767</v>
      </c>
      <c r="E579" s="86" t="s">
        <v>767</v>
      </c>
      <c r="F579" s="86" t="s">
        <v>18</v>
      </c>
      <c r="G579" s="91"/>
      <c r="H579" s="91"/>
      <c r="I579" s="89">
        <v>45565</v>
      </c>
      <c r="J579" s="90">
        <v>3.3931000000000003E-2</v>
      </c>
      <c r="K579" s="90">
        <v>1</v>
      </c>
      <c r="L579" s="88" t="s">
        <v>3519</v>
      </c>
      <c r="M579" s="88" t="s">
        <v>3520</v>
      </c>
      <c r="N579" s="88" t="s">
        <v>3520</v>
      </c>
      <c r="O579" s="98">
        <v>5.3414726840000006E-3</v>
      </c>
      <c r="P579" s="99">
        <f>Table1[[#This Row],[Equation_1_GHG_Intensity]]*Table1[[#This Row],[Number of employees
Last avail. yr]]</f>
        <v>5.3414726840000006E-3</v>
      </c>
      <c r="Q579" s="100">
        <v>7.8125890000000003E-2</v>
      </c>
      <c r="R579" s="101">
        <f>Table1[[#This Row],[Equation_2_GHG_intensity]]*Table1[[#This Row],[Operating revenue (Turnover)
m GBP Last avail. yr]]</f>
        <v>2.6508895735900002E-3</v>
      </c>
      <c r="S579" s="104">
        <v>0.04</v>
      </c>
      <c r="T579" s="103">
        <v>1.3572400000000002E-3</v>
      </c>
      <c r="U579" s="78">
        <f t="shared" si="9"/>
        <v>3.1134175517774708E-3</v>
      </c>
      <c r="V579" s="78">
        <f>Table1[[#This Row],[R4NZ estimate
(thousand tonnes CO2e)]]*1000</f>
        <v>3.1134175517774709</v>
      </c>
    </row>
    <row r="580" spans="1:22" ht="36" customHeight="1">
      <c r="A580" s="86" t="s">
        <v>3521</v>
      </c>
      <c r="B580" s="86" t="s">
        <v>3522</v>
      </c>
      <c r="C580" s="86" t="s">
        <v>3523</v>
      </c>
      <c r="D580" s="86" t="s">
        <v>2077</v>
      </c>
      <c r="E580" s="86" t="s">
        <v>2077</v>
      </c>
      <c r="F580" s="86" t="s">
        <v>44</v>
      </c>
      <c r="G580" s="88" t="s">
        <v>3524</v>
      </c>
      <c r="H580" s="91"/>
      <c r="I580" s="89">
        <v>45138</v>
      </c>
      <c r="J580" s="90">
        <v>3.3373E-2</v>
      </c>
      <c r="K580" s="90">
        <v>1</v>
      </c>
      <c r="L580" s="88" t="s">
        <v>3525</v>
      </c>
      <c r="M580" s="88" t="s">
        <v>3526</v>
      </c>
      <c r="N580" s="88" t="s">
        <v>3526</v>
      </c>
      <c r="O580" s="98">
        <v>0.10097905539999999</v>
      </c>
      <c r="P580" s="99">
        <f>Table1[[#This Row],[Equation_1_GHG_Intensity]]*Table1[[#This Row],[Number of employees
Last avail. yr]]</f>
        <v>0.10097905539999999</v>
      </c>
      <c r="Q580" s="100">
        <v>15.29604977</v>
      </c>
      <c r="R580" s="101">
        <f>Table1[[#This Row],[Equation_2_GHG_intensity]]*Table1[[#This Row],[Operating revenue (Turnover)
m GBP Last avail. yr]]</f>
        <v>0.51047506897421002</v>
      </c>
      <c r="S580" s="104">
        <v>1.35</v>
      </c>
      <c r="T580" s="103">
        <v>4.5053550000000005E-2</v>
      </c>
      <c r="U580" s="78">
        <f t="shared" si="9"/>
        <v>0.21861705556661196</v>
      </c>
      <c r="V580" s="78">
        <f>Table1[[#This Row],[R4NZ estimate
(thousand tonnes CO2e)]]*1000</f>
        <v>218.61705556661195</v>
      </c>
    </row>
    <row r="581" spans="1:22" ht="40.700000000000003" customHeight="1">
      <c r="A581" s="86" t="s">
        <v>3527</v>
      </c>
      <c r="B581" s="86" t="s">
        <v>3528</v>
      </c>
      <c r="C581" s="86" t="s">
        <v>3529</v>
      </c>
      <c r="D581" s="86" t="s">
        <v>767</v>
      </c>
      <c r="E581" s="86" t="s">
        <v>767</v>
      </c>
      <c r="F581" s="86" t="s">
        <v>18</v>
      </c>
      <c r="G581" s="91"/>
      <c r="H581" s="91"/>
      <c r="I581" s="89">
        <v>45565</v>
      </c>
      <c r="J581" s="90">
        <v>3.3328999999999998E-2</v>
      </c>
      <c r="K581" s="90">
        <v>1</v>
      </c>
      <c r="L581" s="88" t="s">
        <v>3530</v>
      </c>
      <c r="M581" s="88" t="s">
        <v>3531</v>
      </c>
      <c r="N581" s="88" t="s">
        <v>3531</v>
      </c>
      <c r="O581" s="98">
        <v>5.3414726840000006E-3</v>
      </c>
      <c r="P581" s="99">
        <f>Table1[[#This Row],[Equation_1_GHG_Intensity]]*Table1[[#This Row],[Number of employees
Last avail. yr]]</f>
        <v>5.3414726840000006E-3</v>
      </c>
      <c r="Q581" s="100">
        <v>7.8125890000000003E-2</v>
      </c>
      <c r="R581" s="101">
        <f>Table1[[#This Row],[Equation_2_GHG_intensity]]*Table1[[#This Row],[Operating revenue (Turnover)
m GBP Last avail. yr]]</f>
        <v>2.6038577878099997E-3</v>
      </c>
      <c r="S581" s="104">
        <v>0.04</v>
      </c>
      <c r="T581" s="103">
        <v>1.3331599999999999E-3</v>
      </c>
      <c r="U581" s="78">
        <f t="shared" si="9"/>
        <v>3.0897373271127301E-3</v>
      </c>
      <c r="V581" s="78">
        <f>Table1[[#This Row],[R4NZ estimate
(thousand tonnes CO2e)]]*1000</f>
        <v>3.0897373271127302</v>
      </c>
    </row>
    <row r="582" spans="1:22" ht="36" customHeight="1">
      <c r="A582" s="86" t="s">
        <v>3532</v>
      </c>
      <c r="B582" s="86" t="s">
        <v>3533</v>
      </c>
      <c r="C582" s="86" t="s">
        <v>3534</v>
      </c>
      <c r="D582" s="86" t="s">
        <v>290</v>
      </c>
      <c r="E582" s="86" t="s">
        <v>290</v>
      </c>
      <c r="F582" s="86" t="s">
        <v>24</v>
      </c>
      <c r="G582" s="91"/>
      <c r="H582" s="91"/>
      <c r="I582" s="89">
        <v>45412</v>
      </c>
      <c r="J582" s="90">
        <v>3.3110000000000001E-2</v>
      </c>
      <c r="K582" s="90">
        <v>3</v>
      </c>
      <c r="L582" s="88" t="s">
        <v>3535</v>
      </c>
      <c r="M582" s="88" t="s">
        <v>3536</v>
      </c>
      <c r="N582" s="88" t="s">
        <v>3536</v>
      </c>
      <c r="O582" s="98">
        <v>5.3220241119999998E-2</v>
      </c>
      <c r="P582" s="99">
        <f>Table1[[#This Row],[Equation_1_GHG_Intensity]]*Table1[[#This Row],[Number of employees
Last avail. yr]]</f>
        <v>0.15966072335999998</v>
      </c>
      <c r="Q582" s="100">
        <v>0.778336519</v>
      </c>
      <c r="R582" s="101">
        <f>Table1[[#This Row],[Equation_2_GHG_intensity]]*Table1[[#This Row],[Operating revenue (Turnover)
m GBP Last avail. yr]]</f>
        <v>2.577072214409E-2</v>
      </c>
      <c r="S582" s="104">
        <v>0.16</v>
      </c>
      <c r="T582" s="103">
        <v>5.2976000000000004E-3</v>
      </c>
      <c r="U582" s="78">
        <f t="shared" si="9"/>
        <v>6.3512772152861968E-2</v>
      </c>
      <c r="V582" s="78">
        <f>Table1[[#This Row],[R4NZ estimate
(thousand tonnes CO2e)]]*1000</f>
        <v>63.51277215286197</v>
      </c>
    </row>
    <row r="583" spans="1:22" ht="36" customHeight="1">
      <c r="A583" s="86" t="s">
        <v>3537</v>
      </c>
      <c r="B583" s="86" t="s">
        <v>3538</v>
      </c>
      <c r="C583" s="86" t="s">
        <v>3539</v>
      </c>
      <c r="D583" s="86" t="s">
        <v>183</v>
      </c>
      <c r="E583" s="86" t="s">
        <v>183</v>
      </c>
      <c r="F583" s="86" t="s">
        <v>18</v>
      </c>
      <c r="G583" s="91"/>
      <c r="H583" s="91"/>
      <c r="I583" s="89">
        <v>45382</v>
      </c>
      <c r="J583" s="90">
        <v>3.304E-2</v>
      </c>
      <c r="K583" s="90">
        <v>1</v>
      </c>
      <c r="L583" s="88" t="s">
        <v>3540</v>
      </c>
      <c r="M583" s="88" t="s">
        <v>3541</v>
      </c>
      <c r="N583" s="91"/>
      <c r="O583" s="98">
        <v>5.3414726840000006E-3</v>
      </c>
      <c r="P583" s="99">
        <f>Table1[[#This Row],[Equation_1_GHG_Intensity]]*Table1[[#This Row],[Number of employees
Last avail. yr]]</f>
        <v>5.3414726840000006E-3</v>
      </c>
      <c r="Q583" s="100">
        <v>7.8125890000000003E-2</v>
      </c>
      <c r="R583" s="101">
        <f>Table1[[#This Row],[Equation_2_GHG_intensity]]*Table1[[#This Row],[Operating revenue (Turnover)
m GBP Last avail. yr]]</f>
        <v>2.5812794055999999E-3</v>
      </c>
      <c r="S583" s="104">
        <v>7.0000000000000007E-2</v>
      </c>
      <c r="T583" s="103">
        <v>2.3128000000000003E-3</v>
      </c>
      <c r="U583" s="78">
        <f t="shared" si="9"/>
        <v>3.4084388458368005E-3</v>
      </c>
      <c r="V583" s="78">
        <f>Table1[[#This Row],[R4NZ estimate
(thousand tonnes CO2e)]]*1000</f>
        <v>3.4084388458368005</v>
      </c>
    </row>
    <row r="584" spans="1:22" ht="40.700000000000003" customHeight="1">
      <c r="A584" s="86" t="s">
        <v>3542</v>
      </c>
      <c r="B584" s="86" t="s">
        <v>3543</v>
      </c>
      <c r="C584" s="86" t="s">
        <v>3544</v>
      </c>
      <c r="D584" s="86" t="s">
        <v>1261</v>
      </c>
      <c r="E584" s="86" t="s">
        <v>1261</v>
      </c>
      <c r="F584" s="86" t="s">
        <v>33</v>
      </c>
      <c r="G584" s="88" t="s">
        <v>3545</v>
      </c>
      <c r="H584" s="91"/>
      <c r="I584" s="89">
        <v>45351</v>
      </c>
      <c r="J584" s="90">
        <v>3.3008000000000003E-2</v>
      </c>
      <c r="K584" s="90">
        <v>2</v>
      </c>
      <c r="L584" s="88" t="s">
        <v>3546</v>
      </c>
      <c r="M584" s="88" t="s">
        <v>3547</v>
      </c>
      <c r="N584" s="88" t="s">
        <v>3547</v>
      </c>
      <c r="O584" s="98">
        <v>1.0369230770000001E-3</v>
      </c>
      <c r="P584" s="99">
        <f>Table1[[#This Row],[Equation_1_GHG_Intensity]]*Table1[[#This Row],[Number of employees
Last avail. yr]]</f>
        <v>2.0738461540000001E-3</v>
      </c>
      <c r="Q584" s="100">
        <v>1.9284453E-2</v>
      </c>
      <c r="R584" s="101">
        <f>Table1[[#This Row],[Equation_2_GHG_intensity]]*Table1[[#This Row],[Operating revenue (Turnover)
m GBP Last avail. yr]]</f>
        <v>6.3654122462400008E-4</v>
      </c>
      <c r="S584" s="104">
        <v>0.06</v>
      </c>
      <c r="T584" s="103">
        <v>1.9804800000000002E-3</v>
      </c>
      <c r="U584" s="78">
        <f t="shared" si="9"/>
        <v>1.5620588370817922E-3</v>
      </c>
      <c r="V584" s="78">
        <f>Table1[[#This Row],[R4NZ estimate
(thousand tonnes CO2e)]]*1000</f>
        <v>1.5620588370817923</v>
      </c>
    </row>
    <row r="585" spans="1:22" ht="36" customHeight="1">
      <c r="A585" s="86" t="s">
        <v>3548</v>
      </c>
      <c r="B585" s="86" t="s">
        <v>3549</v>
      </c>
      <c r="C585" s="86" t="s">
        <v>3550</v>
      </c>
      <c r="D585" s="86" t="s">
        <v>268</v>
      </c>
      <c r="E585" s="86" t="s">
        <v>268</v>
      </c>
      <c r="F585" s="86" t="s">
        <v>27</v>
      </c>
      <c r="G585" s="88" t="s">
        <v>3551</v>
      </c>
      <c r="H585" s="91"/>
      <c r="I585" s="89">
        <v>45412</v>
      </c>
      <c r="J585" s="90">
        <v>3.3000000000000002E-2</v>
      </c>
      <c r="K585" s="91">
        <v>0</v>
      </c>
      <c r="L585" s="88" t="s">
        <v>3552</v>
      </c>
      <c r="M585" s="88" t="s">
        <v>3553</v>
      </c>
      <c r="N585" s="88" t="s">
        <v>3553</v>
      </c>
      <c r="O585" s="98">
        <v>1.6788990829999999E-3</v>
      </c>
      <c r="P585" s="99">
        <f>Table1[[#This Row],[Equation_1_GHG_Intensity]]*Table1[[#This Row],[Number of employees
Last avail. yr]]</f>
        <v>0</v>
      </c>
      <c r="Q585" s="100">
        <v>1.7553619999999999E-2</v>
      </c>
      <c r="R585" s="101">
        <f>Table1[[#This Row],[Equation_2_GHG_intensity]]*Table1[[#This Row],[Operating revenue (Turnover)
m GBP Last avail. yr]]</f>
        <v>5.7926945999999999E-4</v>
      </c>
      <c r="S585" s="106">
        <v>0.01</v>
      </c>
      <c r="T585" s="103">
        <v>3.3E-4</v>
      </c>
      <c r="U585" s="78">
        <f t="shared" si="9"/>
        <v>3.0278673018E-4</v>
      </c>
      <c r="V585" s="78">
        <f>Table1[[#This Row],[R4NZ estimate
(thousand tonnes CO2e)]]*1000</f>
        <v>0.30278673018000002</v>
      </c>
    </row>
    <row r="586" spans="1:22" ht="40.700000000000003" customHeight="1">
      <c r="A586" s="86" t="s">
        <v>3554</v>
      </c>
      <c r="B586" s="86" t="s">
        <v>3555</v>
      </c>
      <c r="C586" s="86" t="s">
        <v>3556</v>
      </c>
      <c r="D586" s="86" t="s">
        <v>3239</v>
      </c>
      <c r="E586" s="86" t="s">
        <v>3239</v>
      </c>
      <c r="F586" s="86" t="s">
        <v>33</v>
      </c>
      <c r="G586" s="91"/>
      <c r="H586" s="91"/>
      <c r="I586" s="89">
        <v>45350</v>
      </c>
      <c r="J586" s="90">
        <v>3.5748000000000002E-2</v>
      </c>
      <c r="K586" s="91">
        <v>0</v>
      </c>
      <c r="L586" s="88" t="s">
        <v>3557</v>
      </c>
      <c r="M586" s="88" t="s">
        <v>3558</v>
      </c>
      <c r="N586" s="88" t="s">
        <v>3558</v>
      </c>
      <c r="O586" s="98">
        <v>1.0369230770000001E-3</v>
      </c>
      <c r="P586" s="99">
        <f>Table1[[#This Row],[Equation_1_GHG_Intensity]]*Table1[[#This Row],[Number of employees
Last avail. yr]]</f>
        <v>0</v>
      </c>
      <c r="Q586" s="100">
        <v>1.9284453E-2</v>
      </c>
      <c r="R586" s="101">
        <f>Table1[[#This Row],[Equation_2_GHG_intensity]]*Table1[[#This Row],[Operating revenue (Turnover)
m GBP Last avail. yr]]</f>
        <v>6.8938062584400007E-4</v>
      </c>
      <c r="S586" s="106">
        <v>0.01</v>
      </c>
      <c r="T586" s="103">
        <v>3.5748000000000003E-4</v>
      </c>
      <c r="U586" s="78">
        <f t="shared" si="9"/>
        <v>3.4860458840605204E-4</v>
      </c>
      <c r="V586" s="78">
        <f>Table1[[#This Row],[R4NZ estimate
(thousand tonnes CO2e)]]*1000</f>
        <v>0.34860458840605202</v>
      </c>
    </row>
    <row r="587" spans="1:22" ht="36" customHeight="1">
      <c r="A587" s="86" t="s">
        <v>3559</v>
      </c>
      <c r="B587" s="86" t="s">
        <v>3560</v>
      </c>
      <c r="C587" s="86" t="s">
        <v>3561</v>
      </c>
      <c r="D587" s="86" t="s">
        <v>792</v>
      </c>
      <c r="E587" s="86" t="s">
        <v>792</v>
      </c>
      <c r="F587" s="86" t="s">
        <v>18</v>
      </c>
      <c r="G587" s="91"/>
      <c r="H587" s="91"/>
      <c r="I587" s="89">
        <v>45382</v>
      </c>
      <c r="J587" s="90">
        <v>3.2584000000000002E-2</v>
      </c>
      <c r="K587" s="90">
        <v>3</v>
      </c>
      <c r="L587" s="88" t="s">
        <v>3562</v>
      </c>
      <c r="M587" s="88" t="s">
        <v>3563</v>
      </c>
      <c r="N587" s="88" t="s">
        <v>3563</v>
      </c>
      <c r="O587" s="98">
        <v>5.3414726840000006E-3</v>
      </c>
      <c r="P587" s="99">
        <f>Table1[[#This Row],[Equation_1_GHG_Intensity]]*Table1[[#This Row],[Number of employees
Last avail. yr]]</f>
        <v>1.6024418052E-2</v>
      </c>
      <c r="Q587" s="100">
        <v>7.8125890000000003E-2</v>
      </c>
      <c r="R587" s="101">
        <f>Table1[[#This Row],[Equation_2_GHG_intensity]]*Table1[[#This Row],[Operating revenue (Turnover)
m GBP Last avail. yr]]</f>
        <v>2.5456539997600002E-3</v>
      </c>
      <c r="S587" s="104">
        <v>0.04</v>
      </c>
      <c r="T587" s="103">
        <v>1.3033600000000002E-3</v>
      </c>
      <c r="U587" s="78">
        <f t="shared" si="9"/>
        <v>6.6178528732360811E-3</v>
      </c>
      <c r="V587" s="78">
        <f>Table1[[#This Row],[R4NZ estimate
(thousand tonnes CO2e)]]*1000</f>
        <v>6.6178528732360808</v>
      </c>
    </row>
    <row r="588" spans="1:22" ht="36" customHeight="1">
      <c r="A588" s="86" t="s">
        <v>3564</v>
      </c>
      <c r="B588" s="86" t="s">
        <v>3565</v>
      </c>
      <c r="C588" s="86" t="s">
        <v>3566</v>
      </c>
      <c r="D588" s="86" t="s">
        <v>290</v>
      </c>
      <c r="E588" s="86" t="s">
        <v>290</v>
      </c>
      <c r="F588" s="86" t="s">
        <v>24</v>
      </c>
      <c r="G588" s="88" t="s">
        <v>1826</v>
      </c>
      <c r="H588" s="91"/>
      <c r="I588" s="89">
        <v>45535</v>
      </c>
      <c r="J588" s="90">
        <v>3.2559999999999999E-2</v>
      </c>
      <c r="K588" s="90">
        <v>1</v>
      </c>
      <c r="L588" s="88" t="s">
        <v>2049</v>
      </c>
      <c r="M588" s="88" t="s">
        <v>3567</v>
      </c>
      <c r="N588" s="91"/>
      <c r="O588" s="98">
        <v>5.3220241119999998E-2</v>
      </c>
      <c r="P588" s="99">
        <f>Table1[[#This Row],[Equation_1_GHG_Intensity]]*Table1[[#This Row],[Number of employees
Last avail. yr]]</f>
        <v>5.3220241119999998E-2</v>
      </c>
      <c r="Q588" s="100">
        <v>0.778336519</v>
      </c>
      <c r="R588" s="101">
        <f>Table1[[#This Row],[Equation_2_GHG_intensity]]*Table1[[#This Row],[Operating revenue (Turnover)
m GBP Last avail. yr]]</f>
        <v>2.534263705864E-2</v>
      </c>
      <c r="S588" s="104">
        <v>0.16</v>
      </c>
      <c r="T588" s="103">
        <v>5.2096E-3</v>
      </c>
      <c r="U588" s="78">
        <f t="shared" si="9"/>
        <v>2.789623523348712E-2</v>
      </c>
      <c r="V588" s="78">
        <f>Table1[[#This Row],[R4NZ estimate
(thousand tonnes CO2e)]]*1000</f>
        <v>27.896235233487122</v>
      </c>
    </row>
    <row r="589" spans="1:22" ht="40.700000000000003" customHeight="1">
      <c r="A589" s="86" t="s">
        <v>3568</v>
      </c>
      <c r="B589" s="86" t="s">
        <v>3569</v>
      </c>
      <c r="C589" s="86" t="s">
        <v>3570</v>
      </c>
      <c r="D589" s="86" t="s">
        <v>577</v>
      </c>
      <c r="E589" s="86" t="s">
        <v>577</v>
      </c>
      <c r="F589" s="86" t="s">
        <v>30</v>
      </c>
      <c r="G589" s="88" t="s">
        <v>3571</v>
      </c>
      <c r="H589" s="91"/>
      <c r="I589" s="89">
        <v>45473</v>
      </c>
      <c r="J589" s="90">
        <v>3.2494000000000002E-2</v>
      </c>
      <c r="K589" s="90">
        <v>3</v>
      </c>
      <c r="L589" s="88" t="s">
        <v>3572</v>
      </c>
      <c r="M589" s="88" t="s">
        <v>3573</v>
      </c>
      <c r="N589" s="88" t="s">
        <v>3573</v>
      </c>
      <c r="O589" s="98">
        <v>5.5728975400000001E-4</v>
      </c>
      <c r="P589" s="99">
        <f>Table1[[#This Row],[Equation_1_GHG_Intensity]]*Table1[[#This Row],[Number of employees
Last avail. yr]]</f>
        <v>1.6718692620000001E-3</v>
      </c>
      <c r="Q589" s="100">
        <v>6.3602830000000004E-3</v>
      </c>
      <c r="R589" s="101">
        <f>Table1[[#This Row],[Equation_2_GHG_intensity]]*Table1[[#This Row],[Operating revenue (Turnover)
m GBP Last avail. yr]]</f>
        <v>2.0667103580200002E-4</v>
      </c>
      <c r="S589" s="104">
        <v>0.02</v>
      </c>
      <c r="T589" s="103">
        <v>6.4988000000000003E-4</v>
      </c>
      <c r="U589" s="78">
        <f t="shared" si="9"/>
        <v>8.4196395916806609E-4</v>
      </c>
      <c r="V589" s="78">
        <f>Table1[[#This Row],[R4NZ estimate
(thousand tonnes CO2e)]]*1000</f>
        <v>0.8419639591680661</v>
      </c>
    </row>
    <row r="590" spans="1:22" ht="40.700000000000003" customHeight="1">
      <c r="A590" s="86" t="s">
        <v>3574</v>
      </c>
      <c r="B590" s="86" t="s">
        <v>3575</v>
      </c>
      <c r="C590" s="86" t="s">
        <v>3576</v>
      </c>
      <c r="D590" s="86" t="s">
        <v>792</v>
      </c>
      <c r="E590" s="86" t="s">
        <v>792</v>
      </c>
      <c r="F590" s="86" t="s">
        <v>18</v>
      </c>
      <c r="G590" s="91"/>
      <c r="H590" s="91"/>
      <c r="I590" s="89">
        <v>45382</v>
      </c>
      <c r="J590" s="90">
        <v>3.2481000000000003E-2</v>
      </c>
      <c r="K590" s="90">
        <v>1</v>
      </c>
      <c r="L590" s="88" t="s">
        <v>3577</v>
      </c>
      <c r="M590" s="88" t="s">
        <v>3578</v>
      </c>
      <c r="N590" s="88" t="s">
        <v>3578</v>
      </c>
      <c r="O590" s="98">
        <v>5.3414726840000006E-3</v>
      </c>
      <c r="P590" s="99">
        <f>Table1[[#This Row],[Equation_1_GHG_Intensity]]*Table1[[#This Row],[Number of employees
Last avail. yr]]</f>
        <v>5.3414726840000006E-3</v>
      </c>
      <c r="Q590" s="100">
        <v>7.8125890000000003E-2</v>
      </c>
      <c r="R590" s="101">
        <f>Table1[[#This Row],[Equation_2_GHG_intensity]]*Table1[[#This Row],[Operating revenue (Turnover)
m GBP Last avail. yr]]</f>
        <v>2.5376070330900002E-3</v>
      </c>
      <c r="S590" s="104">
        <v>0.04</v>
      </c>
      <c r="T590" s="103">
        <v>1.2992400000000001E-3</v>
      </c>
      <c r="U590" s="78">
        <f t="shared" si="9"/>
        <v>3.0563804657909709E-3</v>
      </c>
      <c r="V590" s="78">
        <f>Table1[[#This Row],[R4NZ estimate
(thousand tonnes CO2e)]]*1000</f>
        <v>3.056380465790971</v>
      </c>
    </row>
    <row r="591" spans="1:22" ht="40.700000000000003" customHeight="1">
      <c r="A591" s="86" t="s">
        <v>3579</v>
      </c>
      <c r="B591" s="86" t="s">
        <v>3580</v>
      </c>
      <c r="C591" s="86" t="s">
        <v>3581</v>
      </c>
      <c r="D591" s="86" t="s">
        <v>290</v>
      </c>
      <c r="E591" s="86" t="s">
        <v>290</v>
      </c>
      <c r="F591" s="86" t="s">
        <v>24</v>
      </c>
      <c r="G591" s="91"/>
      <c r="H591" s="91"/>
      <c r="I591" s="89">
        <v>45626</v>
      </c>
      <c r="J591" s="90">
        <v>3.2372999999999999E-2</v>
      </c>
      <c r="K591" s="90">
        <v>1</v>
      </c>
      <c r="L591" s="88" t="s">
        <v>3582</v>
      </c>
      <c r="M591" s="88" t="s">
        <v>3583</v>
      </c>
      <c r="N591" s="91"/>
      <c r="O591" s="98">
        <v>5.3220241119999998E-2</v>
      </c>
      <c r="P591" s="99">
        <f>Table1[[#This Row],[Equation_1_GHG_Intensity]]*Table1[[#This Row],[Number of employees
Last avail. yr]]</f>
        <v>5.3220241119999998E-2</v>
      </c>
      <c r="Q591" s="100">
        <v>0.778336519</v>
      </c>
      <c r="R591" s="101">
        <f>Table1[[#This Row],[Equation_2_GHG_intensity]]*Table1[[#This Row],[Operating revenue (Turnover)
m GBP Last avail. yr]]</f>
        <v>2.5197088129587E-2</v>
      </c>
      <c r="S591" s="104">
        <v>0.16</v>
      </c>
      <c r="T591" s="103">
        <v>5.1796799999999999E-3</v>
      </c>
      <c r="U591" s="78">
        <f t="shared" si="9"/>
        <v>2.7837804080112469E-2</v>
      </c>
      <c r="V591" s="78">
        <f>Table1[[#This Row],[R4NZ estimate
(thousand tonnes CO2e)]]*1000</f>
        <v>27.83780408011247</v>
      </c>
    </row>
    <row r="592" spans="1:22" ht="54" customHeight="1">
      <c r="A592" s="86" t="s">
        <v>3584</v>
      </c>
      <c r="B592" s="86" t="s">
        <v>3585</v>
      </c>
      <c r="C592" s="86" t="s">
        <v>3586</v>
      </c>
      <c r="D592" s="86" t="s">
        <v>2216</v>
      </c>
      <c r="E592" s="86" t="s">
        <v>2216</v>
      </c>
      <c r="F592" s="86" t="s">
        <v>30</v>
      </c>
      <c r="G592" s="88" t="s">
        <v>3587</v>
      </c>
      <c r="H592" s="91"/>
      <c r="I592" s="89">
        <v>45260</v>
      </c>
      <c r="J592" s="90">
        <v>3.2044999999999997E-2</v>
      </c>
      <c r="K592" s="90">
        <v>1</v>
      </c>
      <c r="L592" s="88" t="s">
        <v>3588</v>
      </c>
      <c r="M592" s="88" t="s">
        <v>3589</v>
      </c>
      <c r="N592" s="88" t="s">
        <v>3589</v>
      </c>
      <c r="O592" s="98">
        <v>5.5728975400000001E-4</v>
      </c>
      <c r="P592" s="99">
        <f>Table1[[#This Row],[Equation_1_GHG_Intensity]]*Table1[[#This Row],[Number of employees
Last avail. yr]]</f>
        <v>5.5728975400000001E-4</v>
      </c>
      <c r="Q592" s="100">
        <v>6.3602830000000004E-3</v>
      </c>
      <c r="R592" s="101">
        <f>Table1[[#This Row],[Equation_2_GHG_intensity]]*Table1[[#This Row],[Operating revenue (Turnover)
m GBP Last avail. yr]]</f>
        <v>2.03815268735E-4</v>
      </c>
      <c r="S592" s="104">
        <v>0</v>
      </c>
      <c r="T592" s="103">
        <v>0</v>
      </c>
      <c r="U592" s="78">
        <f t="shared" si="9"/>
        <v>2.5344797257075501E-4</v>
      </c>
      <c r="V592" s="78">
        <f>Table1[[#This Row],[R4NZ estimate
(thousand tonnes CO2e)]]*1000</f>
        <v>0.25344797257075502</v>
      </c>
    </row>
    <row r="593" spans="1:22" ht="36" customHeight="1">
      <c r="A593" s="86" t="s">
        <v>3590</v>
      </c>
      <c r="B593" s="86" t="s">
        <v>3591</v>
      </c>
      <c r="C593" s="86" t="s">
        <v>3592</v>
      </c>
      <c r="D593" s="86" t="s">
        <v>705</v>
      </c>
      <c r="E593" s="86" t="s">
        <v>705</v>
      </c>
      <c r="F593" s="86" t="s">
        <v>27</v>
      </c>
      <c r="G593" s="91"/>
      <c r="H593" s="91"/>
      <c r="I593" s="89">
        <v>45291</v>
      </c>
      <c r="J593" s="90">
        <v>3.1777E-2</v>
      </c>
      <c r="K593" s="91">
        <v>0</v>
      </c>
      <c r="L593" s="88" t="s">
        <v>3593</v>
      </c>
      <c r="M593" s="88" t="s">
        <v>3594</v>
      </c>
      <c r="N593" s="88" t="s">
        <v>3594</v>
      </c>
      <c r="O593" s="98">
        <v>1.6788990829999999E-3</v>
      </c>
      <c r="P593" s="99">
        <f>Table1[[#This Row],[Equation_1_GHG_Intensity]]*Table1[[#This Row],[Number of employees
Last avail. yr]]</f>
        <v>0</v>
      </c>
      <c r="Q593" s="100">
        <v>1.7553619999999999E-2</v>
      </c>
      <c r="R593" s="101">
        <f>Table1[[#This Row],[Equation_2_GHG_intensity]]*Table1[[#This Row],[Operating revenue (Turnover)
m GBP Last avail. yr]]</f>
        <v>5.5780138273999998E-4</v>
      </c>
      <c r="S593" s="106">
        <v>0.01</v>
      </c>
      <c r="T593" s="103">
        <v>3.1776999999999999E-4</v>
      </c>
      <c r="U593" s="78">
        <f t="shared" si="9"/>
        <v>2.9156527045242004E-4</v>
      </c>
      <c r="V593" s="78">
        <f>Table1[[#This Row],[R4NZ estimate
(thousand tonnes CO2e)]]*1000</f>
        <v>0.29156527045242003</v>
      </c>
    </row>
    <row r="594" spans="1:22" ht="40.700000000000003" customHeight="1">
      <c r="A594" s="86" t="s">
        <v>3595</v>
      </c>
      <c r="B594" s="86" t="s">
        <v>3596</v>
      </c>
      <c r="C594" s="86" t="s">
        <v>3597</v>
      </c>
      <c r="D594" s="86" t="s">
        <v>577</v>
      </c>
      <c r="E594" s="86" t="s">
        <v>577</v>
      </c>
      <c r="F594" s="86" t="s">
        <v>30</v>
      </c>
      <c r="G594" s="91"/>
      <c r="H594" s="91"/>
      <c r="I594" s="89">
        <v>45322</v>
      </c>
      <c r="J594" s="90">
        <v>3.1687E-2</v>
      </c>
      <c r="K594" s="90">
        <v>2</v>
      </c>
      <c r="L594" s="88" t="s">
        <v>1462</v>
      </c>
      <c r="M594" s="88" t="s">
        <v>3598</v>
      </c>
      <c r="N594" s="91"/>
      <c r="O594" s="98">
        <v>5.5728975400000001E-4</v>
      </c>
      <c r="P594" s="99">
        <f>Table1[[#This Row],[Equation_1_GHG_Intensity]]*Table1[[#This Row],[Number of employees
Last avail. yr]]</f>
        <v>1.114579508E-3</v>
      </c>
      <c r="Q594" s="100">
        <v>6.3602830000000004E-3</v>
      </c>
      <c r="R594" s="101">
        <f>Table1[[#This Row],[Equation_2_GHG_intensity]]*Table1[[#This Row],[Operating revenue (Turnover)
m GBP Last avail. yr]]</f>
        <v>2.0153828742100003E-4</v>
      </c>
      <c r="S594" s="104">
        <v>0.02</v>
      </c>
      <c r="T594" s="103">
        <v>6.3374000000000004E-4</v>
      </c>
      <c r="U594" s="78">
        <f t="shared" si="9"/>
        <v>6.4930264587519299E-4</v>
      </c>
      <c r="V594" s="78">
        <f>Table1[[#This Row],[R4NZ estimate
(thousand tonnes CO2e)]]*1000</f>
        <v>0.64930264587519304</v>
      </c>
    </row>
    <row r="595" spans="1:22" ht="36" customHeight="1">
      <c r="A595" s="86" t="s">
        <v>3599</v>
      </c>
      <c r="B595" s="86" t="s">
        <v>3600</v>
      </c>
      <c r="C595" s="86" t="s">
        <v>3601</v>
      </c>
      <c r="D595" s="86" t="s">
        <v>119</v>
      </c>
      <c r="E595" s="86" t="s">
        <v>119</v>
      </c>
      <c r="F595" s="86" t="s">
        <v>21</v>
      </c>
      <c r="G595" s="88" t="s">
        <v>1826</v>
      </c>
      <c r="H595" s="91"/>
      <c r="I595" s="89">
        <v>45199</v>
      </c>
      <c r="J595" s="90">
        <v>3.1652E-2</v>
      </c>
      <c r="K595" s="90">
        <v>1</v>
      </c>
      <c r="L595" s="88" t="s">
        <v>3602</v>
      </c>
      <c r="M595" s="88" t="s">
        <v>3603</v>
      </c>
      <c r="N595" s="88" t="s">
        <v>3603</v>
      </c>
      <c r="O595" s="98">
        <v>2.599737108E-3</v>
      </c>
      <c r="P595" s="99">
        <f>Table1[[#This Row],[Equation_1_GHG_Intensity]]*Table1[[#This Row],[Number of employees
Last avail. yr]]</f>
        <v>2.599737108E-3</v>
      </c>
      <c r="Q595" s="100">
        <v>5.0386056999999998E-2</v>
      </c>
      <c r="R595" s="101">
        <f>Table1[[#This Row],[Equation_2_GHG_intensity]]*Table1[[#This Row],[Operating revenue (Turnover)
m GBP Last avail. yr]]</f>
        <v>1.5948194761639999E-3</v>
      </c>
      <c r="S595" s="104">
        <v>0.08</v>
      </c>
      <c r="T595" s="103">
        <v>2.5321599999999999E-3</v>
      </c>
      <c r="U595" s="78">
        <f t="shared" si="9"/>
        <v>2.239996622526612E-3</v>
      </c>
      <c r="V595" s="78">
        <f>Table1[[#This Row],[R4NZ estimate
(thousand tonnes CO2e)]]*1000</f>
        <v>2.2399966225266121</v>
      </c>
    </row>
    <row r="596" spans="1:22" ht="54" customHeight="1">
      <c r="A596" s="86" t="s">
        <v>3604</v>
      </c>
      <c r="B596" s="86" t="s">
        <v>3605</v>
      </c>
      <c r="C596" s="86" t="s">
        <v>3606</v>
      </c>
      <c r="D596" s="86" t="s">
        <v>2282</v>
      </c>
      <c r="E596" s="86" t="s">
        <v>2282</v>
      </c>
      <c r="F596" s="86" t="s">
        <v>30</v>
      </c>
      <c r="G596" s="88" t="s">
        <v>3607</v>
      </c>
      <c r="H596" s="91"/>
      <c r="I596" s="89">
        <v>45382</v>
      </c>
      <c r="J596" s="90">
        <v>3.1505999999999999E-2</v>
      </c>
      <c r="K596" s="90">
        <v>2</v>
      </c>
      <c r="L596" s="88" t="s">
        <v>2827</v>
      </c>
      <c r="M596" s="88" t="s">
        <v>2828</v>
      </c>
      <c r="N596" s="88" t="s">
        <v>2828</v>
      </c>
      <c r="O596" s="98">
        <v>5.5728975400000001E-4</v>
      </c>
      <c r="P596" s="99">
        <f>Table1[[#This Row],[Equation_1_GHG_Intensity]]*Table1[[#This Row],[Number of employees
Last avail. yr]]</f>
        <v>1.114579508E-3</v>
      </c>
      <c r="Q596" s="100">
        <v>6.3602830000000004E-3</v>
      </c>
      <c r="R596" s="101">
        <f>Table1[[#This Row],[Equation_2_GHG_intensity]]*Table1[[#This Row],[Operating revenue (Turnover)
m GBP Last avail. yr]]</f>
        <v>2.0038707619800001E-4</v>
      </c>
      <c r="S596" s="104">
        <v>0</v>
      </c>
      <c r="T596" s="103">
        <v>0</v>
      </c>
      <c r="U596" s="78">
        <f t="shared" si="9"/>
        <v>4.3788387253793402E-4</v>
      </c>
      <c r="V596" s="78">
        <f>Table1[[#This Row],[R4NZ estimate
(thousand tonnes CO2e)]]*1000</f>
        <v>0.43788387253793404</v>
      </c>
    </row>
    <row r="597" spans="1:22" ht="36" customHeight="1">
      <c r="A597" s="86" t="s">
        <v>3608</v>
      </c>
      <c r="B597" s="86" t="s">
        <v>3609</v>
      </c>
      <c r="C597" s="86" t="s">
        <v>3610</v>
      </c>
      <c r="D597" s="86" t="s">
        <v>290</v>
      </c>
      <c r="E597" s="86" t="s">
        <v>290</v>
      </c>
      <c r="F597" s="86" t="s">
        <v>24</v>
      </c>
      <c r="G597" s="88" t="s">
        <v>3611</v>
      </c>
      <c r="H597" s="91"/>
      <c r="I597" s="89">
        <v>45322</v>
      </c>
      <c r="J597" s="90">
        <v>3.1300000000000001E-2</v>
      </c>
      <c r="K597" s="90">
        <v>1</v>
      </c>
      <c r="L597" s="88" t="s">
        <v>3612</v>
      </c>
      <c r="M597" s="88" t="s">
        <v>3613</v>
      </c>
      <c r="N597" s="88" t="s">
        <v>3613</v>
      </c>
      <c r="O597" s="98">
        <v>5.3220241119999998E-2</v>
      </c>
      <c r="P597" s="99">
        <f>Table1[[#This Row],[Equation_1_GHG_Intensity]]*Table1[[#This Row],[Number of employees
Last avail. yr]]</f>
        <v>5.3220241119999998E-2</v>
      </c>
      <c r="Q597" s="100">
        <v>0.778336519</v>
      </c>
      <c r="R597" s="101">
        <f>Table1[[#This Row],[Equation_2_GHG_intensity]]*Table1[[#This Row],[Operating revenue (Turnover)
m GBP Last avail. yr]]</f>
        <v>2.4361933044700003E-2</v>
      </c>
      <c r="S597" s="104">
        <v>0.16</v>
      </c>
      <c r="T597" s="103">
        <v>5.0080000000000003E-3</v>
      </c>
      <c r="U597" s="78">
        <f t="shared" si="9"/>
        <v>2.7502527996845098E-2</v>
      </c>
      <c r="V597" s="78">
        <f>Table1[[#This Row],[R4NZ estimate
(thousand tonnes CO2e)]]*1000</f>
        <v>27.5025279968451</v>
      </c>
    </row>
    <row r="598" spans="1:22" ht="36" customHeight="1">
      <c r="A598" s="86" t="s">
        <v>3614</v>
      </c>
      <c r="B598" s="86" t="s">
        <v>3615</v>
      </c>
      <c r="C598" s="86" t="s">
        <v>3616</v>
      </c>
      <c r="D598" s="86" t="s">
        <v>3617</v>
      </c>
      <c r="E598" s="86" t="s">
        <v>3617</v>
      </c>
      <c r="F598" s="86" t="s">
        <v>24</v>
      </c>
      <c r="G598" s="88" t="s">
        <v>3618</v>
      </c>
      <c r="H598" s="91"/>
      <c r="I598" s="89">
        <v>45448</v>
      </c>
      <c r="J598" s="90">
        <v>3.1206999999999999E-2</v>
      </c>
      <c r="K598" s="90">
        <v>1</v>
      </c>
      <c r="L598" s="88" t="s">
        <v>3619</v>
      </c>
      <c r="M598" s="88" t="s">
        <v>3620</v>
      </c>
      <c r="N598" s="91"/>
      <c r="O598" s="98">
        <v>5.3220241119999998E-2</v>
      </c>
      <c r="P598" s="99">
        <f>Table1[[#This Row],[Equation_1_GHG_Intensity]]*Table1[[#This Row],[Number of employees
Last avail. yr]]</f>
        <v>5.3220241119999998E-2</v>
      </c>
      <c r="Q598" s="100">
        <v>0.778336519</v>
      </c>
      <c r="R598" s="101">
        <f>Table1[[#This Row],[Equation_2_GHG_intensity]]*Table1[[#This Row],[Operating revenue (Turnover)
m GBP Last avail. yr]]</f>
        <v>2.4289547748432998E-2</v>
      </c>
      <c r="S598" s="104">
        <v>0.1</v>
      </c>
      <c r="T598" s="103">
        <v>3.1207000000000001E-3</v>
      </c>
      <c r="U598" s="78">
        <f t="shared" si="9"/>
        <v>2.6849952793188189E-2</v>
      </c>
      <c r="V598" s="78">
        <f>Table1[[#This Row],[R4NZ estimate
(thousand tonnes CO2e)]]*1000</f>
        <v>26.849952793188187</v>
      </c>
    </row>
    <row r="599" spans="1:22" ht="40.700000000000003" customHeight="1">
      <c r="A599" s="86" t="s">
        <v>3621</v>
      </c>
      <c r="B599" s="86" t="s">
        <v>3622</v>
      </c>
      <c r="C599" s="86" t="s">
        <v>3623</v>
      </c>
      <c r="D599" s="86" t="s">
        <v>276</v>
      </c>
      <c r="E599" s="86" t="s">
        <v>276</v>
      </c>
      <c r="F599" s="86" t="s">
        <v>18</v>
      </c>
      <c r="G599" s="88" t="s">
        <v>3624</v>
      </c>
      <c r="H599" s="91"/>
      <c r="I599" s="89">
        <v>45382</v>
      </c>
      <c r="J599" s="90">
        <v>3.1196999999999999E-2</v>
      </c>
      <c r="K599" s="90">
        <v>1</v>
      </c>
      <c r="L599" s="88" t="s">
        <v>3625</v>
      </c>
      <c r="M599" s="88" t="s">
        <v>3626</v>
      </c>
      <c r="N599" s="88" t="s">
        <v>3626</v>
      </c>
      <c r="O599" s="98">
        <v>5.3414726840000006E-3</v>
      </c>
      <c r="P599" s="99">
        <f>Table1[[#This Row],[Equation_1_GHG_Intensity]]*Table1[[#This Row],[Number of employees
Last avail. yr]]</f>
        <v>5.3414726840000006E-3</v>
      </c>
      <c r="Q599" s="100">
        <v>7.8125890000000003E-2</v>
      </c>
      <c r="R599" s="101">
        <f>Table1[[#This Row],[Equation_2_GHG_intensity]]*Table1[[#This Row],[Operating revenue (Turnover)
m GBP Last avail. yr]]</f>
        <v>2.4372933903300002E-3</v>
      </c>
      <c r="S599" s="104">
        <v>7.0000000000000007E-2</v>
      </c>
      <c r="T599" s="103">
        <v>2.1837900000000001E-3</v>
      </c>
      <c r="U599" s="78">
        <f t="shared" si="9"/>
        <v>3.3175311727518903E-3</v>
      </c>
      <c r="V599" s="78">
        <f>Table1[[#This Row],[R4NZ estimate
(thousand tonnes CO2e)]]*1000</f>
        <v>3.3175311727518904</v>
      </c>
    </row>
    <row r="600" spans="1:22" ht="40.700000000000003" customHeight="1">
      <c r="A600" s="86" t="s">
        <v>3627</v>
      </c>
      <c r="B600" s="86" t="s">
        <v>3628</v>
      </c>
      <c r="C600" s="86" t="s">
        <v>3629</v>
      </c>
      <c r="D600" s="86" t="s">
        <v>3630</v>
      </c>
      <c r="E600" s="86" t="s">
        <v>3630</v>
      </c>
      <c r="F600" s="86" t="s">
        <v>15</v>
      </c>
      <c r="G600" s="91"/>
      <c r="H600" s="91"/>
      <c r="I600" s="89">
        <v>44592</v>
      </c>
      <c r="J600" s="90">
        <v>3.117E-2</v>
      </c>
      <c r="K600" s="91">
        <v>0</v>
      </c>
      <c r="L600" s="88" t="s">
        <v>3631</v>
      </c>
      <c r="M600" s="88" t="s">
        <v>3632</v>
      </c>
      <c r="N600" s="88" t="s">
        <v>3632</v>
      </c>
      <c r="O600" s="98">
        <v>2.8833581800000001E-2</v>
      </c>
      <c r="P600" s="99">
        <f>Table1[[#This Row],[Equation_1_GHG_Intensity]]*Table1[[#This Row],[Number of employees
Last avail. yr]]</f>
        <v>0</v>
      </c>
      <c r="Q600" s="100">
        <v>0.36693909499999999</v>
      </c>
      <c r="R600" s="101">
        <f>Table1[[#This Row],[Equation_2_GHG_intensity]]*Table1[[#This Row],[Operating revenue (Turnover)
m GBP Last avail. yr]]</f>
        <v>1.143749159115E-2</v>
      </c>
      <c r="S600" s="106">
        <v>0.13</v>
      </c>
      <c r="T600" s="103">
        <v>4.0521000000000003E-3</v>
      </c>
      <c r="U600" s="78">
        <f t="shared" si="9"/>
        <v>5.1580339998529498E-3</v>
      </c>
      <c r="V600" s="78">
        <f>Table1[[#This Row],[R4NZ estimate
(thousand tonnes CO2e)]]*1000</f>
        <v>5.1580339998529494</v>
      </c>
    </row>
    <row r="601" spans="1:22" ht="40.700000000000003" customHeight="1">
      <c r="A601" s="86" t="s">
        <v>3633</v>
      </c>
      <c r="B601" s="86" t="s">
        <v>3634</v>
      </c>
      <c r="C601" s="86" t="s">
        <v>3635</v>
      </c>
      <c r="D601" s="86" t="s">
        <v>260</v>
      </c>
      <c r="E601" s="86" t="s">
        <v>260</v>
      </c>
      <c r="F601" s="86" t="s">
        <v>33</v>
      </c>
      <c r="G601" s="88" t="s">
        <v>3636</v>
      </c>
      <c r="H601" s="91"/>
      <c r="I601" s="89">
        <v>45322</v>
      </c>
      <c r="J601" s="90">
        <v>3.1137000000000001E-2</v>
      </c>
      <c r="K601" s="90">
        <v>1</v>
      </c>
      <c r="L601" s="88" t="s">
        <v>3637</v>
      </c>
      <c r="M601" s="88" t="s">
        <v>3638</v>
      </c>
      <c r="N601" s="88" t="s">
        <v>3638</v>
      </c>
      <c r="O601" s="98">
        <v>1.0369230770000001E-3</v>
      </c>
      <c r="P601" s="99">
        <f>Table1[[#This Row],[Equation_1_GHG_Intensity]]*Table1[[#This Row],[Number of employees
Last avail. yr]]</f>
        <v>1.0369230770000001E-3</v>
      </c>
      <c r="Q601" s="100">
        <v>1.9284453E-2</v>
      </c>
      <c r="R601" s="101">
        <f>Table1[[#This Row],[Equation_2_GHG_intensity]]*Table1[[#This Row],[Operating revenue (Turnover)
m GBP Last avail. yr]]</f>
        <v>6.0046001306100002E-4</v>
      </c>
      <c r="S601" s="104">
        <v>0.03</v>
      </c>
      <c r="T601" s="103">
        <v>9.3411000000000004E-4</v>
      </c>
      <c r="U601" s="78">
        <f t="shared" si="9"/>
        <v>8.563071989903131E-4</v>
      </c>
      <c r="V601" s="78">
        <f>Table1[[#This Row],[R4NZ estimate
(thousand tonnes CO2e)]]*1000</f>
        <v>0.85630719899031316</v>
      </c>
    </row>
    <row r="602" spans="1:22" ht="40.700000000000003" customHeight="1">
      <c r="A602" s="86" t="s">
        <v>3639</v>
      </c>
      <c r="B602" s="86" t="s">
        <v>3640</v>
      </c>
      <c r="C602" s="86" t="s">
        <v>3641</v>
      </c>
      <c r="D602" s="86" t="s">
        <v>1087</v>
      </c>
      <c r="E602" s="86" t="s">
        <v>1087</v>
      </c>
      <c r="F602" s="86" t="s">
        <v>18</v>
      </c>
      <c r="G602" s="91"/>
      <c r="H602" s="91"/>
      <c r="I602" s="89">
        <v>45473</v>
      </c>
      <c r="J602" s="90">
        <v>3.1134999999999999E-2</v>
      </c>
      <c r="K602" s="90">
        <v>1</v>
      </c>
      <c r="L602" s="88" t="s">
        <v>3642</v>
      </c>
      <c r="M602" s="88" t="s">
        <v>3643</v>
      </c>
      <c r="N602" s="88" t="s">
        <v>3643</v>
      </c>
      <c r="O602" s="98">
        <v>5.3414726840000006E-3</v>
      </c>
      <c r="P602" s="99">
        <f>Table1[[#This Row],[Equation_1_GHG_Intensity]]*Table1[[#This Row],[Number of employees
Last avail. yr]]</f>
        <v>5.3414726840000006E-3</v>
      </c>
      <c r="Q602" s="100">
        <v>7.8125890000000003E-2</v>
      </c>
      <c r="R602" s="101">
        <f>Table1[[#This Row],[Equation_2_GHG_intensity]]*Table1[[#This Row],[Operating revenue (Turnover)
m GBP Last avail. yr]]</f>
        <v>2.4324495851500002E-3</v>
      </c>
      <c r="S602" s="104">
        <v>0.04</v>
      </c>
      <c r="T602" s="103">
        <v>1.2454E-3</v>
      </c>
      <c r="U602" s="78">
        <f t="shared" si="9"/>
        <v>3.0034343156269505E-3</v>
      </c>
      <c r="V602" s="78">
        <f>Table1[[#This Row],[R4NZ estimate
(thousand tonnes CO2e)]]*1000</f>
        <v>3.0034343156269503</v>
      </c>
    </row>
    <row r="603" spans="1:22" ht="36" customHeight="1">
      <c r="A603" s="86" t="s">
        <v>3644</v>
      </c>
      <c r="B603" s="86" t="s">
        <v>3645</v>
      </c>
      <c r="C603" s="86" t="s">
        <v>3646</v>
      </c>
      <c r="D603" s="86" t="s">
        <v>290</v>
      </c>
      <c r="E603" s="86" t="s">
        <v>290</v>
      </c>
      <c r="F603" s="86" t="s">
        <v>24</v>
      </c>
      <c r="G603" s="88" t="s">
        <v>3647</v>
      </c>
      <c r="H603" s="91"/>
      <c r="I603" s="89">
        <v>45382</v>
      </c>
      <c r="J603" s="90">
        <v>3.0887000000000001E-2</v>
      </c>
      <c r="K603" s="90">
        <v>1</v>
      </c>
      <c r="L603" s="88" t="s">
        <v>3648</v>
      </c>
      <c r="M603" s="88" t="s">
        <v>3649</v>
      </c>
      <c r="N603" s="91"/>
      <c r="O603" s="98">
        <v>5.3220241119999998E-2</v>
      </c>
      <c r="P603" s="99">
        <f>Table1[[#This Row],[Equation_1_GHG_Intensity]]*Table1[[#This Row],[Number of employees
Last avail. yr]]</f>
        <v>5.3220241119999998E-2</v>
      </c>
      <c r="Q603" s="100">
        <v>0.778336519</v>
      </c>
      <c r="R603" s="101">
        <f>Table1[[#This Row],[Equation_2_GHG_intensity]]*Table1[[#This Row],[Operating revenue (Turnover)
m GBP Last avail. yr]]</f>
        <v>2.4040480062353001E-2</v>
      </c>
      <c r="S603" s="104">
        <v>0.16</v>
      </c>
      <c r="T603" s="103">
        <v>4.9419200000000007E-3</v>
      </c>
      <c r="U603" s="78">
        <f t="shared" si="9"/>
        <v>2.7373479513723549E-2</v>
      </c>
      <c r="V603" s="78">
        <f>Table1[[#This Row],[R4NZ estimate
(thousand tonnes CO2e)]]*1000</f>
        <v>27.373479513723549</v>
      </c>
    </row>
    <row r="604" spans="1:22" ht="40.700000000000003" customHeight="1">
      <c r="A604" s="86" t="s">
        <v>3650</v>
      </c>
      <c r="B604" s="86" t="s">
        <v>3651</v>
      </c>
      <c r="C604" s="86" t="s">
        <v>3652</v>
      </c>
      <c r="D604" s="86" t="s">
        <v>1261</v>
      </c>
      <c r="E604" s="86" t="s">
        <v>1261</v>
      </c>
      <c r="F604" s="86" t="s">
        <v>33</v>
      </c>
      <c r="G604" s="91"/>
      <c r="H604" s="91"/>
      <c r="I604" s="89">
        <v>45382</v>
      </c>
      <c r="J604" s="90">
        <v>3.0800000000000001E-2</v>
      </c>
      <c r="K604" s="91">
        <v>0</v>
      </c>
      <c r="L604" s="88" t="s">
        <v>3653</v>
      </c>
      <c r="M604" s="88" t="s">
        <v>3654</v>
      </c>
      <c r="N604" s="91"/>
      <c r="O604" s="98">
        <v>1.0369230770000001E-3</v>
      </c>
      <c r="P604" s="99">
        <f>Table1[[#This Row],[Equation_1_GHG_Intensity]]*Table1[[#This Row],[Number of employees
Last avail. yr]]</f>
        <v>0</v>
      </c>
      <c r="Q604" s="100">
        <v>1.9284453E-2</v>
      </c>
      <c r="R604" s="101">
        <f>Table1[[#This Row],[Equation_2_GHG_intensity]]*Table1[[#This Row],[Operating revenue (Turnover)
m GBP Last avail. yr]]</f>
        <v>5.9396115240000001E-4</v>
      </c>
      <c r="S604" s="106">
        <v>0.06</v>
      </c>
      <c r="T604" s="103">
        <v>1.848E-3</v>
      </c>
      <c r="U604" s="78">
        <f t="shared" si="9"/>
        <v>8.1317306374920008E-4</v>
      </c>
      <c r="V604" s="78">
        <f>Table1[[#This Row],[R4NZ estimate
(thousand tonnes CO2e)]]*1000</f>
        <v>0.81317306374920006</v>
      </c>
    </row>
    <row r="605" spans="1:22" ht="40.700000000000003" customHeight="1">
      <c r="A605" s="86" t="s">
        <v>3655</v>
      </c>
      <c r="B605" s="86" t="s">
        <v>3656</v>
      </c>
      <c r="C605" s="86" t="s">
        <v>3657</v>
      </c>
      <c r="D605" s="86" t="s">
        <v>632</v>
      </c>
      <c r="E605" s="86" t="s">
        <v>632</v>
      </c>
      <c r="F605" s="86" t="s">
        <v>33</v>
      </c>
      <c r="G605" s="91"/>
      <c r="H605" s="91"/>
      <c r="I605" s="89">
        <v>45473</v>
      </c>
      <c r="J605" s="90">
        <v>3.0720999999999998E-2</v>
      </c>
      <c r="K605" s="90">
        <v>2</v>
      </c>
      <c r="L605" s="88" t="s">
        <v>2471</v>
      </c>
      <c r="M605" s="88" t="s">
        <v>2472</v>
      </c>
      <c r="N605" s="91"/>
      <c r="O605" s="98">
        <v>1.0369230770000001E-3</v>
      </c>
      <c r="P605" s="99">
        <f>Table1[[#This Row],[Equation_1_GHG_Intensity]]*Table1[[#This Row],[Number of employees
Last avail. yr]]</f>
        <v>2.0738461540000001E-3</v>
      </c>
      <c r="Q605" s="100">
        <v>1.9284453E-2</v>
      </c>
      <c r="R605" s="101">
        <f>Table1[[#This Row],[Equation_2_GHG_intensity]]*Table1[[#This Row],[Operating revenue (Turnover)
m GBP Last avail. yr]]</f>
        <v>5.9243768061300001E-4</v>
      </c>
      <c r="S605" s="104">
        <v>0.03</v>
      </c>
      <c r="T605" s="103">
        <v>9.2162999999999989E-4</v>
      </c>
      <c r="U605" s="78">
        <f t="shared" si="9"/>
        <v>1.1947753069261292E-3</v>
      </c>
      <c r="V605" s="78">
        <f>Table1[[#This Row],[R4NZ estimate
(thousand tonnes CO2e)]]*1000</f>
        <v>1.1947753069261291</v>
      </c>
    </row>
    <row r="606" spans="1:22" ht="36" customHeight="1">
      <c r="A606" s="86" t="s">
        <v>3658</v>
      </c>
      <c r="B606" s="86" t="s">
        <v>3659</v>
      </c>
      <c r="C606" s="86" t="s">
        <v>3660</v>
      </c>
      <c r="D606" s="86" t="s">
        <v>1782</v>
      </c>
      <c r="E606" s="86" t="s">
        <v>1782</v>
      </c>
      <c r="F606" s="86" t="s">
        <v>18</v>
      </c>
      <c r="G606" s="91"/>
      <c r="H606" s="91"/>
      <c r="I606" s="89">
        <v>45291</v>
      </c>
      <c r="J606" s="90">
        <v>3.0380000000000001E-2</v>
      </c>
      <c r="K606" s="90">
        <v>1</v>
      </c>
      <c r="L606" s="88" t="s">
        <v>3661</v>
      </c>
      <c r="M606" s="88" t="s">
        <v>3662</v>
      </c>
      <c r="N606" s="91"/>
      <c r="O606" s="98">
        <v>5.3414726840000006E-3</v>
      </c>
      <c r="P606" s="99">
        <f>Table1[[#This Row],[Equation_1_GHG_Intensity]]*Table1[[#This Row],[Number of employees
Last avail. yr]]</f>
        <v>5.3414726840000006E-3</v>
      </c>
      <c r="Q606" s="100">
        <v>7.8125890000000003E-2</v>
      </c>
      <c r="R606" s="101">
        <f>Table1[[#This Row],[Equation_2_GHG_intensity]]*Table1[[#This Row],[Operating revenue (Turnover)
m GBP Last avail. yr]]</f>
        <v>2.3734645382000002E-3</v>
      </c>
      <c r="S606" s="104">
        <v>7.0000000000000007E-2</v>
      </c>
      <c r="T606" s="103">
        <v>2.1266000000000002E-3</v>
      </c>
      <c r="U606" s="78">
        <f t="shared" si="9"/>
        <v>3.2772318949926011E-3</v>
      </c>
      <c r="V606" s="78">
        <f>Table1[[#This Row],[R4NZ estimate
(thousand tonnes CO2e)]]*1000</f>
        <v>3.2772318949926009</v>
      </c>
    </row>
    <row r="607" spans="1:22" ht="40.700000000000003" customHeight="1">
      <c r="A607" s="86" t="s">
        <v>3663</v>
      </c>
      <c r="B607" s="86" t="s">
        <v>3664</v>
      </c>
      <c r="C607" s="86" t="s">
        <v>3665</v>
      </c>
      <c r="D607" s="86" t="s">
        <v>3666</v>
      </c>
      <c r="E607" s="86" t="s">
        <v>3666</v>
      </c>
      <c r="F607" s="86" t="s">
        <v>15</v>
      </c>
      <c r="G607" s="91"/>
      <c r="H607" s="91"/>
      <c r="I607" s="89">
        <v>45504</v>
      </c>
      <c r="J607" s="90">
        <v>3.0318999999999999E-2</v>
      </c>
      <c r="K607" s="90">
        <v>2</v>
      </c>
      <c r="L607" s="88" t="s">
        <v>3667</v>
      </c>
      <c r="M607" s="88" t="s">
        <v>3668</v>
      </c>
      <c r="N607" s="91"/>
      <c r="O607" s="98">
        <v>2.8833581800000001E-2</v>
      </c>
      <c r="P607" s="99">
        <f>Table1[[#This Row],[Equation_1_GHG_Intensity]]*Table1[[#This Row],[Number of employees
Last avail. yr]]</f>
        <v>5.7667163600000002E-2</v>
      </c>
      <c r="Q607" s="100">
        <v>0.36693909499999999</v>
      </c>
      <c r="R607" s="101">
        <f>Table1[[#This Row],[Equation_2_GHG_intensity]]*Table1[[#This Row],[Operating revenue (Turnover)
m GBP Last avail. yr]]</f>
        <v>1.1125226421305E-2</v>
      </c>
      <c r="S607" s="104">
        <v>0.09</v>
      </c>
      <c r="T607" s="103">
        <v>2.7287099999999996E-3</v>
      </c>
      <c r="U607" s="78">
        <f t="shared" si="9"/>
        <v>2.3816526307094566E-2</v>
      </c>
      <c r="V607" s="78">
        <f>Table1[[#This Row],[R4NZ estimate
(thousand tonnes CO2e)]]*1000</f>
        <v>23.816526307094566</v>
      </c>
    </row>
    <row r="608" spans="1:22" ht="40.700000000000003" customHeight="1">
      <c r="A608" s="86" t="s">
        <v>3669</v>
      </c>
      <c r="B608" s="86" t="s">
        <v>3670</v>
      </c>
      <c r="C608" s="86" t="s">
        <v>3671</v>
      </c>
      <c r="D608" s="86" t="s">
        <v>290</v>
      </c>
      <c r="E608" s="86" t="s">
        <v>290</v>
      </c>
      <c r="F608" s="86" t="s">
        <v>24</v>
      </c>
      <c r="G608" s="91"/>
      <c r="H608" s="91"/>
      <c r="I608" s="89">
        <v>45382</v>
      </c>
      <c r="J608" s="90">
        <v>3.0012E-2</v>
      </c>
      <c r="K608" s="90">
        <v>3</v>
      </c>
      <c r="L608" s="88" t="s">
        <v>2471</v>
      </c>
      <c r="M608" s="88" t="s">
        <v>2472</v>
      </c>
      <c r="N608" s="88" t="s">
        <v>2472</v>
      </c>
      <c r="O608" s="98">
        <v>5.3220241119999998E-2</v>
      </c>
      <c r="P608" s="99">
        <f>Table1[[#This Row],[Equation_1_GHG_Intensity]]*Table1[[#This Row],[Number of employees
Last avail. yr]]</f>
        <v>0.15966072335999998</v>
      </c>
      <c r="Q608" s="100">
        <v>0.778336519</v>
      </c>
      <c r="R608" s="101">
        <f>Table1[[#This Row],[Equation_2_GHG_intensity]]*Table1[[#This Row],[Operating revenue (Turnover)
m GBP Last avail. yr]]</f>
        <v>2.3359435608228001E-2</v>
      </c>
      <c r="S608" s="104">
        <v>0.16</v>
      </c>
      <c r="T608" s="103">
        <v>4.8019200000000003E-3</v>
      </c>
      <c r="U608" s="78">
        <f t="shared" si="9"/>
        <v>6.2544752296419925E-2</v>
      </c>
      <c r="V608" s="78">
        <f>Table1[[#This Row],[R4NZ estimate
(thousand tonnes CO2e)]]*1000</f>
        <v>62.544752296419922</v>
      </c>
    </row>
    <row r="609" spans="1:22" ht="54" customHeight="1">
      <c r="A609" s="86" t="s">
        <v>3672</v>
      </c>
      <c r="B609" s="86" t="s">
        <v>3673</v>
      </c>
      <c r="C609" s="86" t="s">
        <v>3674</v>
      </c>
      <c r="D609" s="86" t="s">
        <v>284</v>
      </c>
      <c r="E609" s="86" t="s">
        <v>284</v>
      </c>
      <c r="F609" s="86" t="s">
        <v>30</v>
      </c>
      <c r="G609" s="88" t="s">
        <v>3675</v>
      </c>
      <c r="H609" s="88" t="s">
        <v>3676</v>
      </c>
      <c r="I609" s="89">
        <v>45138</v>
      </c>
      <c r="J609" s="90">
        <v>0.03</v>
      </c>
      <c r="K609" s="90">
        <v>2</v>
      </c>
      <c r="L609" s="88" t="s">
        <v>934</v>
      </c>
      <c r="M609" s="88" t="s">
        <v>3677</v>
      </c>
      <c r="N609" s="91"/>
      <c r="O609" s="98">
        <v>5.5728975400000001E-4</v>
      </c>
      <c r="P609" s="99">
        <f>Table1[[#This Row],[Equation_1_GHG_Intensity]]*Table1[[#This Row],[Number of employees
Last avail. yr]]</f>
        <v>1.114579508E-3</v>
      </c>
      <c r="Q609" s="100">
        <v>6.3602830000000004E-3</v>
      </c>
      <c r="R609" s="101">
        <f>Table1[[#This Row],[Equation_2_GHG_intensity]]*Table1[[#This Row],[Operating revenue (Turnover)
m GBP Last avail. yr]]</f>
        <v>1.9080849000000001E-4</v>
      </c>
      <c r="S609" s="104">
        <v>0.02</v>
      </c>
      <c r="T609" s="103">
        <v>5.9999999999999995E-4</v>
      </c>
      <c r="U609" s="78">
        <f t="shared" si="9"/>
        <v>6.3449420333400001E-4</v>
      </c>
      <c r="V609" s="78">
        <f>Table1[[#This Row],[R4NZ estimate
(thousand tonnes CO2e)]]*1000</f>
        <v>0.63449420333399997</v>
      </c>
    </row>
    <row r="610" spans="1:22" ht="40.700000000000003" customHeight="1">
      <c r="A610" s="86" t="s">
        <v>3678</v>
      </c>
      <c r="B610" s="86" t="s">
        <v>3679</v>
      </c>
      <c r="C610" s="86" t="s">
        <v>3680</v>
      </c>
      <c r="D610" s="86" t="s">
        <v>260</v>
      </c>
      <c r="E610" s="86" t="s">
        <v>260</v>
      </c>
      <c r="F610" s="86" t="s">
        <v>33</v>
      </c>
      <c r="G610" s="88" t="s">
        <v>3681</v>
      </c>
      <c r="H610" s="91"/>
      <c r="I610" s="89">
        <v>45565</v>
      </c>
      <c r="J610" s="90">
        <v>2.9558999999999998E-2</v>
      </c>
      <c r="K610" s="90">
        <v>2</v>
      </c>
      <c r="L610" s="88" t="s">
        <v>3682</v>
      </c>
      <c r="M610" s="88" t="s">
        <v>3683</v>
      </c>
      <c r="N610" s="88" t="s">
        <v>3683</v>
      </c>
      <c r="O610" s="98">
        <v>1.0369230770000001E-3</v>
      </c>
      <c r="P610" s="99">
        <f>Table1[[#This Row],[Equation_1_GHG_Intensity]]*Table1[[#This Row],[Number of employees
Last avail. yr]]</f>
        <v>2.0738461540000001E-3</v>
      </c>
      <c r="Q610" s="100">
        <v>1.9284453E-2</v>
      </c>
      <c r="R610" s="101">
        <f>Table1[[#This Row],[Equation_2_GHG_intensity]]*Table1[[#This Row],[Operating revenue (Turnover)
m GBP Last avail. yr]]</f>
        <v>5.7002914622700002E-4</v>
      </c>
      <c r="S610" s="104">
        <v>0.03</v>
      </c>
      <c r="T610" s="103">
        <v>8.8676999999999994E-4</v>
      </c>
      <c r="U610" s="78">
        <f t="shared" si="9"/>
        <v>1.1757048849755911E-3</v>
      </c>
      <c r="V610" s="78">
        <f>Table1[[#This Row],[R4NZ estimate
(thousand tonnes CO2e)]]*1000</f>
        <v>1.1757048849755911</v>
      </c>
    </row>
    <row r="611" spans="1:22" ht="40.700000000000003" customHeight="1">
      <c r="A611" s="86" t="s">
        <v>3684</v>
      </c>
      <c r="B611" s="86" t="s">
        <v>3685</v>
      </c>
      <c r="C611" s="86" t="s">
        <v>3686</v>
      </c>
      <c r="D611" s="86" t="s">
        <v>290</v>
      </c>
      <c r="E611" s="86" t="s">
        <v>290</v>
      </c>
      <c r="F611" s="86" t="s">
        <v>24</v>
      </c>
      <c r="G611" s="91"/>
      <c r="H611" s="91"/>
      <c r="I611" s="89">
        <v>45351</v>
      </c>
      <c r="J611" s="90">
        <v>2.9307E-2</v>
      </c>
      <c r="K611" s="91">
        <v>0</v>
      </c>
      <c r="L611" s="88" t="s">
        <v>3687</v>
      </c>
      <c r="M611" s="88" t="s">
        <v>3688</v>
      </c>
      <c r="N611" s="88" t="s">
        <v>3688</v>
      </c>
      <c r="O611" s="98">
        <v>5.3220241119999998E-2</v>
      </c>
      <c r="P611" s="99">
        <f>Table1[[#This Row],[Equation_1_GHG_Intensity]]*Table1[[#This Row],[Number of employees
Last avail. yr]]</f>
        <v>0</v>
      </c>
      <c r="Q611" s="100">
        <v>0.778336519</v>
      </c>
      <c r="R611" s="101">
        <f>Table1[[#This Row],[Equation_2_GHG_intensity]]*Table1[[#This Row],[Operating revenue (Turnover)
m GBP Last avail. yr]]</f>
        <v>2.2810708362332999E-2</v>
      </c>
      <c r="S611" s="106">
        <v>0.16</v>
      </c>
      <c r="T611" s="103">
        <v>4.6891199999999997E-3</v>
      </c>
      <c r="U611" s="78">
        <f t="shared" si="9"/>
        <v>9.1574428446568896E-3</v>
      </c>
      <c r="V611" s="78">
        <f>Table1[[#This Row],[R4NZ estimate
(thousand tonnes CO2e)]]*1000</f>
        <v>9.1574428446568898</v>
      </c>
    </row>
    <row r="612" spans="1:22" ht="36" customHeight="1">
      <c r="A612" s="86" t="s">
        <v>3689</v>
      </c>
      <c r="B612" s="86" t="s">
        <v>3690</v>
      </c>
      <c r="C612" s="86" t="s">
        <v>3691</v>
      </c>
      <c r="D612" s="86" t="s">
        <v>792</v>
      </c>
      <c r="E612" s="86" t="s">
        <v>792</v>
      </c>
      <c r="F612" s="86" t="s">
        <v>18</v>
      </c>
      <c r="G612" s="88" t="s">
        <v>3692</v>
      </c>
      <c r="H612" s="91"/>
      <c r="I612" s="89">
        <v>43251</v>
      </c>
      <c r="J612" s="90">
        <v>2.92E-2</v>
      </c>
      <c r="K612" s="91">
        <v>0</v>
      </c>
      <c r="L612" s="88" t="s">
        <v>3693</v>
      </c>
      <c r="M612" s="88" t="s">
        <v>3694</v>
      </c>
      <c r="N612" s="88" t="s">
        <v>3694</v>
      </c>
      <c r="O612" s="98">
        <v>5.3414726840000006E-3</v>
      </c>
      <c r="P612" s="99">
        <f>Table1[[#This Row],[Equation_1_GHG_Intensity]]*Table1[[#This Row],[Number of employees
Last avail. yr]]</f>
        <v>0</v>
      </c>
      <c r="Q612" s="100">
        <v>7.8125890000000003E-2</v>
      </c>
      <c r="R612" s="101">
        <f>Table1[[#This Row],[Equation_2_GHG_intensity]]*Table1[[#This Row],[Operating revenue (Turnover)
m GBP Last avail. yr]]</f>
        <v>2.2812759880000001E-3</v>
      </c>
      <c r="S612" s="106">
        <v>0.04</v>
      </c>
      <c r="T612" s="103">
        <v>1.168E-3</v>
      </c>
      <c r="U612" s="78">
        <f t="shared" si="9"/>
        <v>1.1486089040040001E-3</v>
      </c>
      <c r="V612" s="78">
        <f>Table1[[#This Row],[R4NZ estimate
(thousand tonnes CO2e)]]*1000</f>
        <v>1.1486089040040002</v>
      </c>
    </row>
    <row r="613" spans="1:22" ht="36" customHeight="1">
      <c r="A613" s="86" t="s">
        <v>3695</v>
      </c>
      <c r="B613" s="86" t="s">
        <v>3696</v>
      </c>
      <c r="C613" s="86" t="s">
        <v>3697</v>
      </c>
      <c r="D613" s="86" t="s">
        <v>1174</v>
      </c>
      <c r="E613" s="86" t="s">
        <v>1174</v>
      </c>
      <c r="F613" s="86" t="s">
        <v>24</v>
      </c>
      <c r="G613" s="91"/>
      <c r="H613" s="91"/>
      <c r="I613" s="89">
        <v>45443</v>
      </c>
      <c r="J613" s="90">
        <v>2.9187000000000001E-2</v>
      </c>
      <c r="K613" s="90">
        <v>1</v>
      </c>
      <c r="L613" s="88" t="s">
        <v>3698</v>
      </c>
      <c r="M613" s="88" t="s">
        <v>3699</v>
      </c>
      <c r="N613" s="88" t="s">
        <v>3699</v>
      </c>
      <c r="O613" s="98">
        <v>5.3220241119999998E-2</v>
      </c>
      <c r="P613" s="99">
        <f>Table1[[#This Row],[Equation_1_GHG_Intensity]]*Table1[[#This Row],[Number of employees
Last avail. yr]]</f>
        <v>5.3220241119999998E-2</v>
      </c>
      <c r="Q613" s="100">
        <v>0.778336519</v>
      </c>
      <c r="R613" s="101">
        <f>Table1[[#This Row],[Equation_2_GHG_intensity]]*Table1[[#This Row],[Operating revenue (Turnover)
m GBP Last avail. yr]]</f>
        <v>2.2717307980053E-2</v>
      </c>
      <c r="S613" s="104">
        <v>0.1</v>
      </c>
      <c r="T613" s="103">
        <v>2.9187000000000002E-3</v>
      </c>
      <c r="U613" s="78">
        <f t="shared" si="9"/>
        <v>2.625913095031765E-2</v>
      </c>
      <c r="V613" s="78">
        <f>Table1[[#This Row],[R4NZ estimate
(thousand tonnes CO2e)]]*1000</f>
        <v>26.259130950317651</v>
      </c>
    </row>
    <row r="614" spans="1:22" ht="40.700000000000003" customHeight="1">
      <c r="A614" s="86" t="s">
        <v>3700</v>
      </c>
      <c r="B614" s="86" t="s">
        <v>3701</v>
      </c>
      <c r="C614" s="86" t="s">
        <v>3702</v>
      </c>
      <c r="D614" s="86" t="s">
        <v>577</v>
      </c>
      <c r="E614" s="86" t="s">
        <v>577</v>
      </c>
      <c r="F614" s="86" t="s">
        <v>30</v>
      </c>
      <c r="G614" s="91"/>
      <c r="H614" s="91"/>
      <c r="I614" s="89">
        <v>45322</v>
      </c>
      <c r="J614" s="90">
        <v>2.8964E-2</v>
      </c>
      <c r="K614" s="90">
        <v>2</v>
      </c>
      <c r="L614" s="88" t="s">
        <v>1462</v>
      </c>
      <c r="M614" s="88" t="s">
        <v>3598</v>
      </c>
      <c r="N614" s="91"/>
      <c r="O614" s="98">
        <v>5.5728975400000001E-4</v>
      </c>
      <c r="P614" s="99">
        <f>Table1[[#This Row],[Equation_1_GHG_Intensity]]*Table1[[#This Row],[Number of employees
Last avail. yr]]</f>
        <v>1.114579508E-3</v>
      </c>
      <c r="Q614" s="100">
        <v>6.3602830000000004E-3</v>
      </c>
      <c r="R614" s="101">
        <f>Table1[[#This Row],[Equation_2_GHG_intensity]]*Table1[[#This Row],[Operating revenue (Turnover)
m GBP Last avail. yr]]</f>
        <v>1.84219236812E-4</v>
      </c>
      <c r="S614" s="104">
        <v>0.02</v>
      </c>
      <c r="T614" s="103">
        <v>5.7928000000000005E-4</v>
      </c>
      <c r="U614" s="78">
        <f t="shared" si="9"/>
        <v>6.2540022202239604E-4</v>
      </c>
      <c r="V614" s="78">
        <f>Table1[[#This Row],[R4NZ estimate
(thousand tonnes CO2e)]]*1000</f>
        <v>0.62540022202239609</v>
      </c>
    </row>
    <row r="615" spans="1:22" ht="36" customHeight="1">
      <c r="A615" s="86" t="s">
        <v>3703</v>
      </c>
      <c r="B615" s="86" t="s">
        <v>3704</v>
      </c>
      <c r="C615" s="86" t="s">
        <v>3705</v>
      </c>
      <c r="D615" s="86" t="s">
        <v>577</v>
      </c>
      <c r="E615" s="86" t="s">
        <v>577</v>
      </c>
      <c r="F615" s="86" t="s">
        <v>30</v>
      </c>
      <c r="G615" s="91"/>
      <c r="H615" s="91"/>
      <c r="I615" s="89">
        <v>45199</v>
      </c>
      <c r="J615" s="90">
        <v>2.8743000000000001E-2</v>
      </c>
      <c r="K615" s="90">
        <v>2</v>
      </c>
      <c r="L615" s="88" t="s">
        <v>3706</v>
      </c>
      <c r="M615" s="88" t="s">
        <v>3707</v>
      </c>
      <c r="N615" s="91"/>
      <c r="O615" s="98">
        <v>5.5728975400000001E-4</v>
      </c>
      <c r="P615" s="99">
        <f>Table1[[#This Row],[Equation_1_GHG_Intensity]]*Table1[[#This Row],[Number of employees
Last avail. yr]]</f>
        <v>1.114579508E-3</v>
      </c>
      <c r="Q615" s="100">
        <v>6.3602830000000004E-3</v>
      </c>
      <c r="R615" s="101">
        <f>Table1[[#This Row],[Equation_2_GHG_intensity]]*Table1[[#This Row],[Operating revenue (Turnover)
m GBP Last avail. yr]]</f>
        <v>1.8281361426900002E-4</v>
      </c>
      <c r="S615" s="104">
        <v>0.02</v>
      </c>
      <c r="T615" s="103">
        <v>5.7486000000000006E-4</v>
      </c>
      <c r="U615" s="78">
        <f t="shared" si="9"/>
        <v>6.2346028971557699E-4</v>
      </c>
      <c r="V615" s="78">
        <f>Table1[[#This Row],[R4NZ estimate
(thousand tonnes CO2e)]]*1000</f>
        <v>0.62346028971557699</v>
      </c>
    </row>
    <row r="616" spans="1:22" ht="40.700000000000003" customHeight="1">
      <c r="A616" s="86" t="s">
        <v>3708</v>
      </c>
      <c r="B616" s="86" t="s">
        <v>3709</v>
      </c>
      <c r="C616" s="86" t="s">
        <v>3710</v>
      </c>
      <c r="D616" s="86" t="s">
        <v>682</v>
      </c>
      <c r="E616" s="86" t="s">
        <v>682</v>
      </c>
      <c r="F616" s="86" t="s">
        <v>15</v>
      </c>
      <c r="G616" s="91"/>
      <c r="H616" s="91"/>
      <c r="I616" s="89">
        <v>45443</v>
      </c>
      <c r="J616" s="90">
        <v>3.0894000000000001E-2</v>
      </c>
      <c r="K616" s="91">
        <v>0</v>
      </c>
      <c r="L616" s="88" t="s">
        <v>3711</v>
      </c>
      <c r="M616" s="88" t="s">
        <v>3712</v>
      </c>
      <c r="N616" s="91"/>
      <c r="O616" s="98">
        <v>2.8833581800000001E-2</v>
      </c>
      <c r="P616" s="99">
        <f>Table1[[#This Row],[Equation_1_GHG_Intensity]]*Table1[[#This Row],[Number of employees
Last avail. yr]]</f>
        <v>0</v>
      </c>
      <c r="Q616" s="100">
        <v>0.36693909499999999</v>
      </c>
      <c r="R616" s="101">
        <f>Table1[[#This Row],[Equation_2_GHG_intensity]]*Table1[[#This Row],[Operating revenue (Turnover)
m GBP Last avail. yr]]</f>
        <v>1.1336216400930001E-2</v>
      </c>
      <c r="S616" s="106">
        <v>0.27</v>
      </c>
      <c r="T616" s="103">
        <v>8.3413800000000007E-3</v>
      </c>
      <c r="U616" s="78">
        <f t="shared" si="9"/>
        <v>6.5526396015096909E-3</v>
      </c>
      <c r="V616" s="78">
        <f>Table1[[#This Row],[R4NZ estimate
(thousand tonnes CO2e)]]*1000</f>
        <v>6.552639601509691</v>
      </c>
    </row>
    <row r="617" spans="1:22" ht="36" customHeight="1">
      <c r="A617" s="86" t="s">
        <v>3713</v>
      </c>
      <c r="B617" s="86" t="s">
        <v>3714</v>
      </c>
      <c r="C617" s="86" t="s">
        <v>3715</v>
      </c>
      <c r="D617" s="86" t="s">
        <v>3716</v>
      </c>
      <c r="E617" s="86" t="s">
        <v>3716</v>
      </c>
      <c r="F617" s="86" t="s">
        <v>24</v>
      </c>
      <c r="G617" s="91"/>
      <c r="H617" s="91"/>
      <c r="I617" s="89">
        <v>45199</v>
      </c>
      <c r="J617" s="90">
        <v>2.777E-2</v>
      </c>
      <c r="K617" s="90">
        <v>1</v>
      </c>
      <c r="L617" s="88" t="s">
        <v>3717</v>
      </c>
      <c r="M617" s="88" t="s">
        <v>3718</v>
      </c>
      <c r="N617" s="91"/>
      <c r="O617" s="98">
        <v>5.3220241119999998E-2</v>
      </c>
      <c r="P617" s="99">
        <f>Table1[[#This Row],[Equation_1_GHG_Intensity]]*Table1[[#This Row],[Number of employees
Last avail. yr]]</f>
        <v>5.3220241119999998E-2</v>
      </c>
      <c r="Q617" s="100">
        <v>0.778336519</v>
      </c>
      <c r="R617" s="101">
        <f>Table1[[#This Row],[Equation_2_GHG_intensity]]*Table1[[#This Row],[Operating revenue (Turnover)
m GBP Last avail. yr]]</f>
        <v>2.161440513263E-2</v>
      </c>
      <c r="S617" s="104">
        <v>0.1</v>
      </c>
      <c r="T617" s="103">
        <v>2.777E-3</v>
      </c>
      <c r="U617" s="78">
        <f t="shared" si="9"/>
        <v>2.5844678202125791E-2</v>
      </c>
      <c r="V617" s="78">
        <f>Table1[[#This Row],[R4NZ estimate
(thousand tonnes CO2e)]]*1000</f>
        <v>25.844678202125792</v>
      </c>
    </row>
    <row r="618" spans="1:22" ht="40.700000000000003" customHeight="1">
      <c r="A618" s="86" t="s">
        <v>3719</v>
      </c>
      <c r="B618" s="86" t="s">
        <v>3720</v>
      </c>
      <c r="C618" s="86" t="s">
        <v>3721</v>
      </c>
      <c r="D618" s="86" t="s">
        <v>3617</v>
      </c>
      <c r="E618" s="86" t="s">
        <v>3617</v>
      </c>
      <c r="F618" s="86" t="s">
        <v>24</v>
      </c>
      <c r="G618" s="91"/>
      <c r="H618" s="91"/>
      <c r="I618" s="89">
        <v>45199</v>
      </c>
      <c r="J618" s="90">
        <v>2.7737999999999999E-2</v>
      </c>
      <c r="K618" s="90">
        <v>1</v>
      </c>
      <c r="L618" s="88" t="s">
        <v>3722</v>
      </c>
      <c r="M618" s="88" t="s">
        <v>3723</v>
      </c>
      <c r="N618" s="88" t="s">
        <v>3723</v>
      </c>
      <c r="O618" s="98">
        <v>5.3220241119999998E-2</v>
      </c>
      <c r="P618" s="99">
        <f>Table1[[#This Row],[Equation_1_GHG_Intensity]]*Table1[[#This Row],[Number of employees
Last avail. yr]]</f>
        <v>5.3220241119999998E-2</v>
      </c>
      <c r="Q618" s="100">
        <v>0.778336519</v>
      </c>
      <c r="R618" s="101">
        <f>Table1[[#This Row],[Equation_2_GHG_intensity]]*Table1[[#This Row],[Operating revenue (Turnover)
m GBP Last avail. yr]]</f>
        <v>2.1589498364021999E-2</v>
      </c>
      <c r="S618" s="104">
        <v>0.1</v>
      </c>
      <c r="T618" s="103">
        <v>2.7737999999999999E-3</v>
      </c>
      <c r="U618" s="78">
        <f t="shared" si="9"/>
        <v>2.5835318648179326E-2</v>
      </c>
      <c r="V618" s="78">
        <f>Table1[[#This Row],[R4NZ estimate
(thousand tonnes CO2e)]]*1000</f>
        <v>25.835318648179324</v>
      </c>
    </row>
    <row r="619" spans="1:22" ht="36" customHeight="1">
      <c r="A619" s="86" t="s">
        <v>3724</v>
      </c>
      <c r="B619" s="86" t="s">
        <v>3725</v>
      </c>
      <c r="C619" s="86" t="s">
        <v>3726</v>
      </c>
      <c r="D619" s="86" t="s">
        <v>2721</v>
      </c>
      <c r="E619" s="86" t="s">
        <v>2721</v>
      </c>
      <c r="F619" s="86" t="s">
        <v>33</v>
      </c>
      <c r="G619" s="91"/>
      <c r="H619" s="91"/>
      <c r="I619" s="89">
        <v>45291</v>
      </c>
      <c r="J619" s="90">
        <v>2.7657999999999999E-2</v>
      </c>
      <c r="K619" s="91">
        <v>0</v>
      </c>
      <c r="L619" s="88" t="s">
        <v>3727</v>
      </c>
      <c r="M619" s="88" t="s">
        <v>3728</v>
      </c>
      <c r="N619" s="88" t="s">
        <v>3728</v>
      </c>
      <c r="O619" s="98">
        <v>1.0369230770000001E-3</v>
      </c>
      <c r="P619" s="99">
        <f>Table1[[#This Row],[Equation_1_GHG_Intensity]]*Table1[[#This Row],[Number of employees
Last avail. yr]]</f>
        <v>0</v>
      </c>
      <c r="Q619" s="100">
        <v>1.9284453E-2</v>
      </c>
      <c r="R619" s="101">
        <f>Table1[[#This Row],[Equation_2_GHG_intensity]]*Table1[[#This Row],[Operating revenue (Turnover)
m GBP Last avail. yr]]</f>
        <v>5.3336940107399998E-4</v>
      </c>
      <c r="S619" s="106">
        <v>0.06</v>
      </c>
      <c r="T619" s="103">
        <v>1.6594799999999999E-3</v>
      </c>
      <c r="U619" s="78">
        <f t="shared" si="9"/>
        <v>7.3021885055764204E-4</v>
      </c>
      <c r="V619" s="78">
        <f>Table1[[#This Row],[R4NZ estimate
(thousand tonnes CO2e)]]*1000</f>
        <v>0.73021885055764202</v>
      </c>
    </row>
    <row r="620" spans="1:22" ht="36" customHeight="1">
      <c r="A620" s="86" t="s">
        <v>3729</v>
      </c>
      <c r="B620" s="86" t="s">
        <v>3730</v>
      </c>
      <c r="C620" s="86" t="s">
        <v>3731</v>
      </c>
      <c r="D620" s="86" t="s">
        <v>3732</v>
      </c>
      <c r="E620" s="86" t="s">
        <v>3732</v>
      </c>
      <c r="F620" s="86" t="s">
        <v>24</v>
      </c>
      <c r="G620" s="91"/>
      <c r="H620" s="91"/>
      <c r="I620" s="89">
        <v>45260</v>
      </c>
      <c r="J620" s="90">
        <v>2.7612999999999999E-2</v>
      </c>
      <c r="K620" s="90">
        <v>1</v>
      </c>
      <c r="L620" s="88" t="s">
        <v>3733</v>
      </c>
      <c r="M620" s="88" t="s">
        <v>3734</v>
      </c>
      <c r="N620" s="88" t="s">
        <v>3734</v>
      </c>
      <c r="O620" s="98">
        <v>5.3220241119999998E-2</v>
      </c>
      <c r="P620" s="99">
        <f>Table1[[#This Row],[Equation_1_GHG_Intensity]]*Table1[[#This Row],[Number of employees
Last avail. yr]]</f>
        <v>5.3220241119999998E-2</v>
      </c>
      <c r="Q620" s="100">
        <v>0.778336519</v>
      </c>
      <c r="R620" s="101">
        <f>Table1[[#This Row],[Equation_2_GHG_intensity]]*Table1[[#This Row],[Operating revenue (Turnover)
m GBP Last avail. yr]]</f>
        <v>2.1492206299146999E-2</v>
      </c>
      <c r="S620" s="104">
        <v>0.16</v>
      </c>
      <c r="T620" s="103">
        <v>4.4180799999999996E-3</v>
      </c>
      <c r="U620" s="78">
        <f t="shared" si="9"/>
        <v>2.6350465630575949E-2</v>
      </c>
      <c r="V620" s="78">
        <f>Table1[[#This Row],[R4NZ estimate
(thousand tonnes CO2e)]]*1000</f>
        <v>26.35046563057595</v>
      </c>
    </row>
    <row r="621" spans="1:22" ht="40.700000000000003" customHeight="1">
      <c r="A621" s="86" t="s">
        <v>3735</v>
      </c>
      <c r="B621" s="86" t="s">
        <v>3736</v>
      </c>
      <c r="C621" s="86" t="s">
        <v>3737</v>
      </c>
      <c r="D621" s="86" t="s">
        <v>821</v>
      </c>
      <c r="E621" s="86" t="s">
        <v>821</v>
      </c>
      <c r="F621" s="86" t="s">
        <v>15</v>
      </c>
      <c r="G621" s="88" t="s">
        <v>3738</v>
      </c>
      <c r="H621" s="91"/>
      <c r="I621" s="89">
        <v>45443</v>
      </c>
      <c r="J621" s="90">
        <v>2.7571999999999999E-2</v>
      </c>
      <c r="K621" s="90">
        <v>1</v>
      </c>
      <c r="L621" s="88" t="s">
        <v>2716</v>
      </c>
      <c r="M621" s="88" t="s">
        <v>2717</v>
      </c>
      <c r="N621" s="91"/>
      <c r="O621" s="98">
        <v>2.8833581800000001E-2</v>
      </c>
      <c r="P621" s="99">
        <f>Table1[[#This Row],[Equation_1_GHG_Intensity]]*Table1[[#This Row],[Number of employees
Last avail. yr]]</f>
        <v>2.8833581800000001E-2</v>
      </c>
      <c r="Q621" s="100">
        <v>0.36693909499999999</v>
      </c>
      <c r="R621" s="101">
        <f>Table1[[#This Row],[Equation_2_GHG_intensity]]*Table1[[#This Row],[Operating revenue (Turnover)
m GBP Last avail. yr]]</f>
        <v>1.011724472734E-2</v>
      </c>
      <c r="S621" s="104">
        <v>0.16</v>
      </c>
      <c r="T621" s="103">
        <v>4.4115200000000004E-3</v>
      </c>
      <c r="U621" s="78">
        <f t="shared" si="9"/>
        <v>1.4439661393604222E-2</v>
      </c>
      <c r="V621" s="78">
        <f>Table1[[#This Row],[R4NZ estimate
(thousand tonnes CO2e)]]*1000</f>
        <v>14.439661393604222</v>
      </c>
    </row>
    <row r="622" spans="1:22" ht="36" customHeight="1">
      <c r="A622" s="86" t="s">
        <v>3739</v>
      </c>
      <c r="B622" s="86" t="s">
        <v>3740</v>
      </c>
      <c r="C622" s="86" t="s">
        <v>3741</v>
      </c>
      <c r="D622" s="86" t="s">
        <v>290</v>
      </c>
      <c r="E622" s="86" t="s">
        <v>290</v>
      </c>
      <c r="F622" s="86" t="s">
        <v>24</v>
      </c>
      <c r="G622" s="91"/>
      <c r="H622" s="91"/>
      <c r="I622" s="89">
        <v>45412</v>
      </c>
      <c r="J622" s="90">
        <v>2.7227999999999999E-2</v>
      </c>
      <c r="K622" s="91">
        <v>0</v>
      </c>
      <c r="L622" s="88" t="s">
        <v>3742</v>
      </c>
      <c r="M622" s="88" t="s">
        <v>3743</v>
      </c>
      <c r="N622" s="91"/>
      <c r="O622" s="98">
        <v>5.3220241119999998E-2</v>
      </c>
      <c r="P622" s="99">
        <f>Table1[[#This Row],[Equation_1_GHG_Intensity]]*Table1[[#This Row],[Number of employees
Last avail. yr]]</f>
        <v>0</v>
      </c>
      <c r="Q622" s="100">
        <v>0.778336519</v>
      </c>
      <c r="R622" s="101">
        <f>Table1[[#This Row],[Equation_2_GHG_intensity]]*Table1[[#This Row],[Operating revenue (Turnover)
m GBP Last avail. yr]]</f>
        <v>2.1192546739331998E-2</v>
      </c>
      <c r="S622" s="106">
        <v>0.16</v>
      </c>
      <c r="T622" s="103">
        <v>4.3564800000000002E-3</v>
      </c>
      <c r="U622" s="78">
        <f t="shared" si="9"/>
        <v>8.5078259041975555E-3</v>
      </c>
      <c r="V622" s="78">
        <f>Table1[[#This Row],[R4NZ estimate
(thousand tonnes CO2e)]]*1000</f>
        <v>8.5078259041975564</v>
      </c>
    </row>
    <row r="623" spans="1:22" ht="36" customHeight="1">
      <c r="A623" s="86" t="s">
        <v>3744</v>
      </c>
      <c r="B623" s="86" t="s">
        <v>3745</v>
      </c>
      <c r="C623" s="86" t="s">
        <v>3746</v>
      </c>
      <c r="D623" s="86" t="s">
        <v>119</v>
      </c>
      <c r="E623" s="86" t="s">
        <v>119</v>
      </c>
      <c r="F623" s="86" t="s">
        <v>21</v>
      </c>
      <c r="G623" s="88" t="s">
        <v>3747</v>
      </c>
      <c r="H623" s="91"/>
      <c r="I623" s="89">
        <v>45443</v>
      </c>
      <c r="J623" s="90">
        <v>2.7220999999999999E-2</v>
      </c>
      <c r="K623" s="90">
        <v>1</v>
      </c>
      <c r="L623" s="88" t="s">
        <v>3602</v>
      </c>
      <c r="M623" s="88" t="s">
        <v>3603</v>
      </c>
      <c r="N623" s="88" t="s">
        <v>3603</v>
      </c>
      <c r="O623" s="98">
        <v>2.599737108E-3</v>
      </c>
      <c r="P623" s="99">
        <f>Table1[[#This Row],[Equation_1_GHG_Intensity]]*Table1[[#This Row],[Number of employees
Last avail. yr]]</f>
        <v>2.599737108E-3</v>
      </c>
      <c r="Q623" s="100">
        <v>5.0386056999999998E-2</v>
      </c>
      <c r="R623" s="101">
        <f>Table1[[#This Row],[Equation_2_GHG_intensity]]*Table1[[#This Row],[Operating revenue (Turnover)
m GBP Last avail. yr]]</f>
        <v>1.3715588575969999E-3</v>
      </c>
      <c r="S623" s="104">
        <v>0.08</v>
      </c>
      <c r="T623" s="103">
        <v>2.17768E-3</v>
      </c>
      <c r="U623" s="78">
        <f t="shared" si="9"/>
        <v>2.0476089965438008E-3</v>
      </c>
      <c r="V623" s="78">
        <f>Table1[[#This Row],[R4NZ estimate
(thousand tonnes CO2e)]]*1000</f>
        <v>2.0476089965438007</v>
      </c>
    </row>
    <row r="624" spans="1:22" ht="40.700000000000003" customHeight="1">
      <c r="A624" s="86" t="s">
        <v>3748</v>
      </c>
      <c r="B624" s="86" t="s">
        <v>3749</v>
      </c>
      <c r="C624" s="86" t="s">
        <v>3750</v>
      </c>
      <c r="D624" s="86" t="s">
        <v>2282</v>
      </c>
      <c r="E624" s="86" t="s">
        <v>2282</v>
      </c>
      <c r="F624" s="86" t="s">
        <v>30</v>
      </c>
      <c r="G624" s="88" t="s">
        <v>3751</v>
      </c>
      <c r="H624" s="91"/>
      <c r="I624" s="89">
        <v>45046</v>
      </c>
      <c r="J624" s="90">
        <v>2.6866999999999999E-2</v>
      </c>
      <c r="K624" s="91">
        <v>0</v>
      </c>
      <c r="L624" s="88" t="s">
        <v>2944</v>
      </c>
      <c r="M624" s="88" t="s">
        <v>3752</v>
      </c>
      <c r="N624" s="88" t="s">
        <v>3752</v>
      </c>
      <c r="O624" s="98">
        <v>5.5728975400000001E-4</v>
      </c>
      <c r="P624" s="99">
        <f>Table1[[#This Row],[Equation_1_GHG_Intensity]]*Table1[[#This Row],[Number of employees
Last avail. yr]]</f>
        <v>0</v>
      </c>
      <c r="Q624" s="100">
        <v>6.3602830000000004E-3</v>
      </c>
      <c r="R624" s="101">
        <f>Table1[[#This Row],[Equation_2_GHG_intensity]]*Table1[[#This Row],[Operating revenue (Turnover)
m GBP Last avail. yr]]</f>
        <v>1.7088172336100001E-4</v>
      </c>
      <c r="S624" s="106">
        <v>0</v>
      </c>
      <c r="T624" s="103">
        <v>0</v>
      </c>
      <c r="U624" s="78">
        <f t="shared" si="9"/>
        <v>5.6903613879213007E-5</v>
      </c>
      <c r="V624" s="78">
        <f>Table1[[#This Row],[R4NZ estimate
(thousand tonnes CO2e)]]*1000</f>
        <v>5.6903613879213007E-2</v>
      </c>
    </row>
    <row r="625" spans="1:22" ht="36" customHeight="1">
      <c r="A625" s="86" t="s">
        <v>3753</v>
      </c>
      <c r="B625" s="86" t="s">
        <v>3754</v>
      </c>
      <c r="C625" s="86" t="s">
        <v>3755</v>
      </c>
      <c r="D625" s="86" t="s">
        <v>290</v>
      </c>
      <c r="E625" s="86" t="s">
        <v>290</v>
      </c>
      <c r="F625" s="86" t="s">
        <v>24</v>
      </c>
      <c r="G625" s="88" t="s">
        <v>3756</v>
      </c>
      <c r="H625" s="91"/>
      <c r="I625" s="89">
        <v>45077</v>
      </c>
      <c r="J625" s="90">
        <v>2.6619E-2</v>
      </c>
      <c r="K625" s="90">
        <v>1</v>
      </c>
      <c r="L625" s="88" t="s">
        <v>1988</v>
      </c>
      <c r="M625" s="88" t="s">
        <v>3757</v>
      </c>
      <c r="N625" s="91"/>
      <c r="O625" s="98">
        <v>5.3220241119999998E-2</v>
      </c>
      <c r="P625" s="99">
        <f>Table1[[#This Row],[Equation_1_GHG_Intensity]]*Table1[[#This Row],[Number of employees
Last avail. yr]]</f>
        <v>5.3220241119999998E-2</v>
      </c>
      <c r="Q625" s="100">
        <v>0.778336519</v>
      </c>
      <c r="R625" s="101">
        <f>Table1[[#This Row],[Equation_2_GHG_intensity]]*Table1[[#This Row],[Operating revenue (Turnover)
m GBP Last avail. yr]]</f>
        <v>2.0718539799260999E-2</v>
      </c>
      <c r="S625" s="104">
        <v>0.16</v>
      </c>
      <c r="T625" s="103">
        <v>4.2590400000000004E-3</v>
      </c>
      <c r="U625" s="78">
        <f t="shared" si="9"/>
        <v>2.6039874366113911E-2</v>
      </c>
      <c r="V625" s="78">
        <f>Table1[[#This Row],[R4NZ estimate
(thousand tonnes CO2e)]]*1000</f>
        <v>26.03987436611391</v>
      </c>
    </row>
    <row r="626" spans="1:22" ht="36" customHeight="1">
      <c r="A626" s="86" t="s">
        <v>3758</v>
      </c>
      <c r="B626" s="86" t="s">
        <v>3759</v>
      </c>
      <c r="C626" s="86" t="s">
        <v>3760</v>
      </c>
      <c r="D626" s="86" t="s">
        <v>577</v>
      </c>
      <c r="E626" s="86" t="s">
        <v>577</v>
      </c>
      <c r="F626" s="86" t="s">
        <v>30</v>
      </c>
      <c r="G626" s="91"/>
      <c r="H626" s="91"/>
      <c r="I626" s="89">
        <v>45473</v>
      </c>
      <c r="J626" s="90">
        <v>2.6599999999999999E-2</v>
      </c>
      <c r="K626" s="90">
        <v>3</v>
      </c>
      <c r="L626" s="88" t="s">
        <v>3761</v>
      </c>
      <c r="M626" s="88" t="s">
        <v>3762</v>
      </c>
      <c r="N626" s="91"/>
      <c r="O626" s="98">
        <v>5.5728975400000001E-4</v>
      </c>
      <c r="P626" s="99">
        <f>Table1[[#This Row],[Equation_1_GHG_Intensity]]*Table1[[#This Row],[Number of employees
Last avail. yr]]</f>
        <v>1.6718692620000001E-3</v>
      </c>
      <c r="Q626" s="100">
        <v>6.3602830000000004E-3</v>
      </c>
      <c r="R626" s="101">
        <f>Table1[[#This Row],[Equation_2_GHG_intensity]]*Table1[[#This Row],[Operating revenue (Turnover)
m GBP Last avail. yr]]</f>
        <v>1.6918352779999999E-4</v>
      </c>
      <c r="S626" s="104">
        <v>0.02</v>
      </c>
      <c r="T626" s="103">
        <v>5.3200000000000003E-4</v>
      </c>
      <c r="U626" s="78">
        <f t="shared" si="9"/>
        <v>7.9022657900340012E-4</v>
      </c>
      <c r="V626" s="78">
        <f>Table1[[#This Row],[R4NZ estimate
(thousand tonnes CO2e)]]*1000</f>
        <v>0.7902265790034001</v>
      </c>
    </row>
    <row r="627" spans="1:22" ht="36" customHeight="1">
      <c r="A627" s="86" t="s">
        <v>3763</v>
      </c>
      <c r="B627" s="86" t="s">
        <v>3764</v>
      </c>
      <c r="C627" s="86" t="s">
        <v>3765</v>
      </c>
      <c r="D627" s="86" t="s">
        <v>2513</v>
      </c>
      <c r="E627" s="86" t="s">
        <v>2513</v>
      </c>
      <c r="F627" s="86" t="s">
        <v>30</v>
      </c>
      <c r="G627" s="88" t="s">
        <v>3766</v>
      </c>
      <c r="H627" s="91"/>
      <c r="I627" s="89">
        <v>45412</v>
      </c>
      <c r="J627" s="90">
        <v>2.6335999999999998E-2</v>
      </c>
      <c r="K627" s="90">
        <v>1</v>
      </c>
      <c r="L627" s="88" t="s">
        <v>3767</v>
      </c>
      <c r="M627" s="88" t="s">
        <v>3768</v>
      </c>
      <c r="N627" s="88" t="s">
        <v>3768</v>
      </c>
      <c r="O627" s="98">
        <v>5.5728975400000001E-4</v>
      </c>
      <c r="P627" s="99">
        <f>Table1[[#This Row],[Equation_1_GHG_Intensity]]*Table1[[#This Row],[Number of employees
Last avail. yr]]</f>
        <v>5.5728975400000001E-4</v>
      </c>
      <c r="Q627" s="100">
        <v>6.3602830000000004E-3</v>
      </c>
      <c r="R627" s="101">
        <f>Table1[[#This Row],[Equation_2_GHG_intensity]]*Table1[[#This Row],[Operating revenue (Turnover)
m GBP Last avail. yr]]</f>
        <v>1.6750441308799999E-4</v>
      </c>
      <c r="S627" s="104">
        <v>0.01</v>
      </c>
      <c r="T627" s="103">
        <v>2.6335999999999997E-4</v>
      </c>
      <c r="U627" s="78">
        <f t="shared" si="9"/>
        <v>3.2905533764030398E-4</v>
      </c>
      <c r="V627" s="78">
        <f>Table1[[#This Row],[R4NZ estimate
(thousand tonnes CO2e)]]*1000</f>
        <v>0.32905533764030398</v>
      </c>
    </row>
    <row r="628" spans="1:22" ht="36" customHeight="1">
      <c r="A628" s="86" t="s">
        <v>3769</v>
      </c>
      <c r="B628" s="86" t="s">
        <v>3770</v>
      </c>
      <c r="C628" s="86" t="s">
        <v>3771</v>
      </c>
      <c r="D628" s="86" t="s">
        <v>3772</v>
      </c>
      <c r="E628" s="86" t="s">
        <v>3772</v>
      </c>
      <c r="F628" s="86" t="s">
        <v>33</v>
      </c>
      <c r="G628" s="91"/>
      <c r="H628" s="91"/>
      <c r="I628" s="89">
        <v>45322</v>
      </c>
      <c r="J628" s="90">
        <v>2.6318000000000001E-2</v>
      </c>
      <c r="K628" s="91">
        <v>0</v>
      </c>
      <c r="L628" s="88" t="s">
        <v>3773</v>
      </c>
      <c r="M628" s="88" t="s">
        <v>3774</v>
      </c>
      <c r="N628" s="88" t="s">
        <v>3774</v>
      </c>
      <c r="O628" s="98">
        <v>1.0369230770000001E-3</v>
      </c>
      <c r="P628" s="99">
        <f>Table1[[#This Row],[Equation_1_GHG_Intensity]]*Table1[[#This Row],[Number of employees
Last avail. yr]]</f>
        <v>0</v>
      </c>
      <c r="Q628" s="100">
        <v>1.9284453E-2</v>
      </c>
      <c r="R628" s="101">
        <f>Table1[[#This Row],[Equation_2_GHG_intensity]]*Table1[[#This Row],[Operating revenue (Turnover)
m GBP Last avail. yr]]</f>
        <v>5.0752823405400007E-4</v>
      </c>
      <c r="S628" s="106">
        <v>0.04</v>
      </c>
      <c r="T628" s="103">
        <v>1.05272E-3</v>
      </c>
      <c r="U628" s="78">
        <f t="shared" si="9"/>
        <v>5.195626619399821E-4</v>
      </c>
      <c r="V628" s="78">
        <f>Table1[[#This Row],[R4NZ estimate
(thousand tonnes CO2e)]]*1000</f>
        <v>0.51956266193998213</v>
      </c>
    </row>
    <row r="629" spans="1:22" ht="36" customHeight="1">
      <c r="A629" s="86" t="s">
        <v>3775</v>
      </c>
      <c r="B629" s="86" t="s">
        <v>3776</v>
      </c>
      <c r="C629" s="86" t="s">
        <v>3777</v>
      </c>
      <c r="D629" s="86" t="s">
        <v>2216</v>
      </c>
      <c r="E629" s="86" t="s">
        <v>2216</v>
      </c>
      <c r="F629" s="86" t="s">
        <v>30</v>
      </c>
      <c r="G629" s="91"/>
      <c r="H629" s="91"/>
      <c r="I629" s="89">
        <v>45169</v>
      </c>
      <c r="J629" s="90">
        <v>2.6148999999999999E-2</v>
      </c>
      <c r="K629" s="90">
        <v>1</v>
      </c>
      <c r="L629" s="88" t="s">
        <v>3778</v>
      </c>
      <c r="M629" s="88" t="s">
        <v>3779</v>
      </c>
      <c r="N629" s="91"/>
      <c r="O629" s="98">
        <v>5.5728975400000001E-4</v>
      </c>
      <c r="P629" s="99">
        <f>Table1[[#This Row],[Equation_1_GHG_Intensity]]*Table1[[#This Row],[Number of employees
Last avail. yr]]</f>
        <v>5.5728975400000001E-4</v>
      </c>
      <c r="Q629" s="100">
        <v>6.3602830000000004E-3</v>
      </c>
      <c r="R629" s="101">
        <f>Table1[[#This Row],[Equation_2_GHG_intensity]]*Table1[[#This Row],[Operating revenue (Turnover)
m GBP Last avail. yr]]</f>
        <v>1.6631504016700001E-4</v>
      </c>
      <c r="S629" s="104">
        <v>0</v>
      </c>
      <c r="T629" s="103">
        <v>0</v>
      </c>
      <c r="U629" s="78">
        <f t="shared" si="9"/>
        <v>2.4096039645761101E-4</v>
      </c>
      <c r="V629" s="78">
        <f>Table1[[#This Row],[R4NZ estimate
(thousand tonnes CO2e)]]*1000</f>
        <v>0.24096039645761103</v>
      </c>
    </row>
    <row r="630" spans="1:22" ht="36" customHeight="1">
      <c r="A630" s="86" t="s">
        <v>3780</v>
      </c>
      <c r="B630" s="86" t="s">
        <v>3781</v>
      </c>
      <c r="C630" s="86" t="s">
        <v>3782</v>
      </c>
      <c r="D630" s="86" t="s">
        <v>3239</v>
      </c>
      <c r="E630" s="86" t="s">
        <v>3239</v>
      </c>
      <c r="F630" s="86" t="s">
        <v>33</v>
      </c>
      <c r="G630" s="91"/>
      <c r="H630" s="91"/>
      <c r="I630" s="89">
        <v>45596</v>
      </c>
      <c r="J630" s="90">
        <v>2.5999999999999999E-2</v>
      </c>
      <c r="K630" s="90">
        <v>1</v>
      </c>
      <c r="L630" s="88" t="s">
        <v>3783</v>
      </c>
      <c r="M630" s="88" t="s">
        <v>3784</v>
      </c>
      <c r="N630" s="91"/>
      <c r="O630" s="98">
        <v>1.0369230770000001E-3</v>
      </c>
      <c r="P630" s="99">
        <f>Table1[[#This Row],[Equation_1_GHG_Intensity]]*Table1[[#This Row],[Number of employees
Last avail. yr]]</f>
        <v>1.0369230770000001E-3</v>
      </c>
      <c r="Q630" s="100">
        <v>1.9284453E-2</v>
      </c>
      <c r="R630" s="101">
        <f>Table1[[#This Row],[Equation_2_GHG_intensity]]*Table1[[#This Row],[Operating revenue (Turnover)
m GBP Last avail. yr]]</f>
        <v>5.01395778E-4</v>
      </c>
      <c r="S630" s="104">
        <v>0.01</v>
      </c>
      <c r="T630" s="103">
        <v>2.5999999999999998E-4</v>
      </c>
      <c r="U630" s="78">
        <f t="shared" si="9"/>
        <v>5.9884017871500005E-4</v>
      </c>
      <c r="V630" s="78">
        <f>Table1[[#This Row],[R4NZ estimate
(thousand tonnes CO2e)]]*1000</f>
        <v>0.59884017871500006</v>
      </c>
    </row>
    <row r="631" spans="1:22" ht="40.700000000000003" customHeight="1">
      <c r="A631" s="86" t="s">
        <v>3785</v>
      </c>
      <c r="B631" s="86" t="s">
        <v>3786</v>
      </c>
      <c r="C631" s="86" t="s">
        <v>3787</v>
      </c>
      <c r="D631" s="86" t="s">
        <v>3788</v>
      </c>
      <c r="E631" s="86" t="s">
        <v>3788</v>
      </c>
      <c r="F631" s="86" t="s">
        <v>33</v>
      </c>
      <c r="G631" s="91"/>
      <c r="H631" s="91"/>
      <c r="I631" s="89">
        <v>45412</v>
      </c>
      <c r="J631" s="90">
        <v>2.5843000000000001E-2</v>
      </c>
      <c r="K631" s="90">
        <v>1</v>
      </c>
      <c r="L631" s="88" t="s">
        <v>3789</v>
      </c>
      <c r="M631" s="88" t="s">
        <v>3790</v>
      </c>
      <c r="N631" s="88" t="s">
        <v>3790</v>
      </c>
      <c r="O631" s="98">
        <v>1.0369230770000001E-3</v>
      </c>
      <c r="P631" s="99">
        <f>Table1[[#This Row],[Equation_1_GHG_Intensity]]*Table1[[#This Row],[Number of employees
Last avail. yr]]</f>
        <v>1.0369230770000001E-3</v>
      </c>
      <c r="Q631" s="100">
        <v>1.9284453E-2</v>
      </c>
      <c r="R631" s="101">
        <f>Table1[[#This Row],[Equation_2_GHG_intensity]]*Table1[[#This Row],[Operating revenue (Turnover)
m GBP Last avail. yr]]</f>
        <v>4.9836811887900008E-4</v>
      </c>
      <c r="S631" s="104">
        <v>0.01</v>
      </c>
      <c r="T631" s="103">
        <v>2.5843000000000003E-4</v>
      </c>
      <c r="U631" s="78">
        <f t="shared" si="9"/>
        <v>5.9730915822770716E-4</v>
      </c>
      <c r="V631" s="78">
        <f>Table1[[#This Row],[R4NZ estimate
(thousand tonnes CO2e)]]*1000</f>
        <v>0.59730915822770714</v>
      </c>
    </row>
    <row r="632" spans="1:22" ht="36" customHeight="1">
      <c r="A632" s="86" t="s">
        <v>3791</v>
      </c>
      <c r="B632" s="86" t="s">
        <v>3792</v>
      </c>
      <c r="C632" s="86" t="s">
        <v>3793</v>
      </c>
      <c r="D632" s="86" t="s">
        <v>268</v>
      </c>
      <c r="E632" s="86" t="s">
        <v>268</v>
      </c>
      <c r="F632" s="86" t="s">
        <v>27</v>
      </c>
      <c r="G632" s="91"/>
      <c r="H632" s="91"/>
      <c r="I632" s="89">
        <v>45199</v>
      </c>
      <c r="J632" s="90">
        <v>2.5704000000000001E-2</v>
      </c>
      <c r="K632" s="91">
        <v>0</v>
      </c>
      <c r="L632" s="88" t="s">
        <v>3794</v>
      </c>
      <c r="M632" s="88" t="s">
        <v>3795</v>
      </c>
      <c r="N632" s="91"/>
      <c r="O632" s="98">
        <v>1.6788990829999999E-3</v>
      </c>
      <c r="P632" s="99">
        <f>Table1[[#This Row],[Equation_1_GHG_Intensity]]*Table1[[#This Row],[Number of employees
Last avail. yr]]</f>
        <v>0</v>
      </c>
      <c r="Q632" s="100">
        <v>1.7553619999999999E-2</v>
      </c>
      <c r="R632" s="101">
        <f>Table1[[#This Row],[Equation_2_GHG_intensity]]*Table1[[#This Row],[Operating revenue (Turnover)
m GBP Last avail. yr]]</f>
        <v>4.5119824848000002E-4</v>
      </c>
      <c r="S632" s="106">
        <v>0.01</v>
      </c>
      <c r="T632" s="103">
        <v>2.5703999999999999E-4</v>
      </c>
      <c r="U632" s="78">
        <f t="shared" si="9"/>
        <v>2.3584333674384002E-4</v>
      </c>
      <c r="V632" s="78">
        <f>Table1[[#This Row],[R4NZ estimate
(thousand tonnes CO2e)]]*1000</f>
        <v>0.23584333674384003</v>
      </c>
    </row>
    <row r="633" spans="1:22" ht="40.700000000000003" customHeight="1">
      <c r="A633" s="86" t="s">
        <v>3796</v>
      </c>
      <c r="B633" s="86" t="s">
        <v>3797</v>
      </c>
      <c r="C633" s="86" t="s">
        <v>3798</v>
      </c>
      <c r="D633" s="86" t="s">
        <v>577</v>
      </c>
      <c r="E633" s="86" t="s">
        <v>577</v>
      </c>
      <c r="F633" s="86" t="s">
        <v>30</v>
      </c>
      <c r="G633" s="88" t="s">
        <v>3799</v>
      </c>
      <c r="H633" s="91"/>
      <c r="I633" s="89">
        <v>45382</v>
      </c>
      <c r="J633" s="90">
        <v>2.5534000000000001E-2</v>
      </c>
      <c r="K633" s="90">
        <v>2</v>
      </c>
      <c r="L633" s="88" t="s">
        <v>3800</v>
      </c>
      <c r="M633" s="88" t="s">
        <v>3801</v>
      </c>
      <c r="N633" s="91"/>
      <c r="O633" s="98">
        <v>5.5728975400000001E-4</v>
      </c>
      <c r="P633" s="99">
        <f>Table1[[#This Row],[Equation_1_GHG_Intensity]]*Table1[[#This Row],[Number of employees
Last avail. yr]]</f>
        <v>1.114579508E-3</v>
      </c>
      <c r="Q633" s="100">
        <v>6.3602830000000004E-3</v>
      </c>
      <c r="R633" s="101">
        <f>Table1[[#This Row],[Equation_2_GHG_intensity]]*Table1[[#This Row],[Operating revenue (Turnover)
m GBP Last avail. yr]]</f>
        <v>1.6240346612200003E-4</v>
      </c>
      <c r="S633" s="104">
        <v>0.02</v>
      </c>
      <c r="T633" s="103">
        <v>5.1068000000000001E-4</v>
      </c>
      <c r="U633" s="78">
        <f t="shared" si="9"/>
        <v>5.9529177038262604E-4</v>
      </c>
      <c r="V633" s="78">
        <f>Table1[[#This Row],[R4NZ estimate
(thousand tonnes CO2e)]]*1000</f>
        <v>0.59529177038262604</v>
      </c>
    </row>
    <row r="634" spans="1:22" ht="40.700000000000003" customHeight="1">
      <c r="A634" s="86" t="s">
        <v>3802</v>
      </c>
      <c r="B634" s="86" t="s">
        <v>3803</v>
      </c>
      <c r="C634" s="86" t="s">
        <v>3804</v>
      </c>
      <c r="D634" s="86" t="s">
        <v>268</v>
      </c>
      <c r="E634" s="86" t="s">
        <v>268</v>
      </c>
      <c r="F634" s="86" t="s">
        <v>27</v>
      </c>
      <c r="G634" s="88" t="s">
        <v>3805</v>
      </c>
      <c r="H634" s="91"/>
      <c r="I634" s="89">
        <v>45291</v>
      </c>
      <c r="J634" s="90">
        <v>2.5080000000000002E-2</v>
      </c>
      <c r="K634" s="91">
        <v>0</v>
      </c>
      <c r="L634" s="88" t="s">
        <v>3806</v>
      </c>
      <c r="M634" s="88" t="s">
        <v>3807</v>
      </c>
      <c r="N634" s="88" t="s">
        <v>3807</v>
      </c>
      <c r="O634" s="98">
        <v>1.6788990829999999E-3</v>
      </c>
      <c r="P634" s="99">
        <f>Table1[[#This Row],[Equation_1_GHG_Intensity]]*Table1[[#This Row],[Number of employees
Last avail. yr]]</f>
        <v>0</v>
      </c>
      <c r="Q634" s="100">
        <v>1.7553619999999999E-2</v>
      </c>
      <c r="R634" s="101">
        <f>Table1[[#This Row],[Equation_2_GHG_intensity]]*Table1[[#This Row],[Operating revenue (Turnover)
m GBP Last avail. yr]]</f>
        <v>4.4024478959999998E-4</v>
      </c>
      <c r="S634" s="106">
        <v>0.01</v>
      </c>
      <c r="T634" s="103">
        <v>2.5080000000000002E-4</v>
      </c>
      <c r="U634" s="78">
        <f t="shared" si="9"/>
        <v>2.3011791493679999E-4</v>
      </c>
      <c r="V634" s="78">
        <f>Table1[[#This Row],[R4NZ estimate
(thousand tonnes CO2e)]]*1000</f>
        <v>0.23011791493680001</v>
      </c>
    </row>
    <row r="635" spans="1:22" ht="40.700000000000003" customHeight="1">
      <c r="A635" s="86" t="s">
        <v>3808</v>
      </c>
      <c r="B635" s="86" t="s">
        <v>3809</v>
      </c>
      <c r="C635" s="86" t="s">
        <v>3810</v>
      </c>
      <c r="D635" s="86" t="s">
        <v>1971</v>
      </c>
      <c r="E635" s="86" t="s">
        <v>1971</v>
      </c>
      <c r="F635" s="86" t="s">
        <v>33</v>
      </c>
      <c r="G635" s="88" t="s">
        <v>3811</v>
      </c>
      <c r="H635" s="91"/>
      <c r="I635" s="89">
        <v>43100</v>
      </c>
      <c r="J635" s="90">
        <v>2.6439000000000001E-2</v>
      </c>
      <c r="K635" s="90">
        <v>4</v>
      </c>
      <c r="L635" s="88" t="s">
        <v>649</v>
      </c>
      <c r="M635" s="88" t="s">
        <v>3812</v>
      </c>
      <c r="N635" s="88" t="s">
        <v>3812</v>
      </c>
      <c r="O635" s="98">
        <v>1.0369230770000001E-3</v>
      </c>
      <c r="P635" s="99">
        <f>Table1[[#This Row],[Equation_1_GHG_Intensity]]*Table1[[#This Row],[Number of employees
Last avail. yr]]</f>
        <v>4.1476923080000002E-3</v>
      </c>
      <c r="Q635" s="100">
        <v>1.9284453E-2</v>
      </c>
      <c r="R635" s="101">
        <f>Table1[[#This Row],[Equation_2_GHG_intensity]]*Table1[[#This Row],[Operating revenue (Turnover)
m GBP Last avail. yr]]</f>
        <v>5.0986165286700006E-4</v>
      </c>
      <c r="S635" s="104">
        <v>0.05</v>
      </c>
      <c r="T635" s="103">
        <v>1.3219500000000001E-3</v>
      </c>
      <c r="U635" s="78">
        <f t="shared" si="9"/>
        <v>1.9911748189687111E-3</v>
      </c>
      <c r="V635" s="78">
        <f>Table1[[#This Row],[R4NZ estimate
(thousand tonnes CO2e)]]*1000</f>
        <v>1.9911748189687111</v>
      </c>
    </row>
    <row r="636" spans="1:22" ht="36" customHeight="1">
      <c r="A636" s="86" t="s">
        <v>3813</v>
      </c>
      <c r="B636" s="86" t="s">
        <v>3814</v>
      </c>
      <c r="C636" s="86" t="s">
        <v>3815</v>
      </c>
      <c r="D636" s="86" t="s">
        <v>446</v>
      </c>
      <c r="E636" s="86" t="s">
        <v>446</v>
      </c>
      <c r="F636" s="86" t="s">
        <v>21</v>
      </c>
      <c r="G636" s="91"/>
      <c r="H636" s="91"/>
      <c r="I636" s="89">
        <v>45382</v>
      </c>
      <c r="J636" s="90">
        <v>2.332E-2</v>
      </c>
      <c r="K636" s="90">
        <v>1</v>
      </c>
      <c r="L636" s="88" t="s">
        <v>3816</v>
      </c>
      <c r="M636" s="88" t="s">
        <v>3817</v>
      </c>
      <c r="N636" s="91"/>
      <c r="O636" s="98">
        <v>2.599737108E-3</v>
      </c>
      <c r="P636" s="99">
        <f>Table1[[#This Row],[Equation_1_GHG_Intensity]]*Table1[[#This Row],[Number of employees
Last avail. yr]]</f>
        <v>2.599737108E-3</v>
      </c>
      <c r="Q636" s="100">
        <v>5.0386056999999998E-2</v>
      </c>
      <c r="R636" s="101">
        <f>Table1[[#This Row],[Equation_2_GHG_intensity]]*Table1[[#This Row],[Operating revenue (Turnover)
m GBP Last avail. yr]]</f>
        <v>1.17500284924E-3</v>
      </c>
      <c r="S636" s="104">
        <v>7.0000000000000007E-2</v>
      </c>
      <c r="T636" s="103">
        <v>1.6324000000000002E-3</v>
      </c>
      <c r="U636" s="78">
        <f t="shared" si="9"/>
        <v>1.80057760576092E-3</v>
      </c>
      <c r="V636" s="78">
        <f>Table1[[#This Row],[R4NZ estimate
(thousand tonnes CO2e)]]*1000</f>
        <v>1.80057760576092</v>
      </c>
    </row>
    <row r="637" spans="1:22" ht="36" customHeight="1">
      <c r="A637" s="86" t="s">
        <v>3818</v>
      </c>
      <c r="B637" s="86" t="s">
        <v>3819</v>
      </c>
      <c r="C637" s="86" t="s">
        <v>3820</v>
      </c>
      <c r="D637" s="86" t="s">
        <v>183</v>
      </c>
      <c r="E637" s="86" t="s">
        <v>183</v>
      </c>
      <c r="F637" s="86" t="s">
        <v>18</v>
      </c>
      <c r="G637" s="91"/>
      <c r="H637" s="91"/>
      <c r="I637" s="89">
        <v>45107</v>
      </c>
      <c r="J637" s="90">
        <v>2.2685E-2</v>
      </c>
      <c r="K637" s="91">
        <v>0</v>
      </c>
      <c r="L637" s="88" t="s">
        <v>3821</v>
      </c>
      <c r="M637" s="88" t="s">
        <v>3822</v>
      </c>
      <c r="N637" s="91"/>
      <c r="O637" s="98">
        <v>5.3414726840000006E-3</v>
      </c>
      <c r="P637" s="99">
        <f>Table1[[#This Row],[Equation_1_GHG_Intensity]]*Table1[[#This Row],[Number of employees
Last avail. yr]]</f>
        <v>0</v>
      </c>
      <c r="Q637" s="100">
        <v>7.8125890000000003E-2</v>
      </c>
      <c r="R637" s="101">
        <f>Table1[[#This Row],[Equation_2_GHG_intensity]]*Table1[[#This Row],[Operating revenue (Turnover)
m GBP Last avail. yr]]</f>
        <v>1.7722858146500002E-3</v>
      </c>
      <c r="S637" s="106">
        <v>7.0000000000000007E-2</v>
      </c>
      <c r="T637" s="103">
        <v>1.5879500000000001E-3</v>
      </c>
      <c r="U637" s="78">
        <f t="shared" si="9"/>
        <v>1.1189585262784503E-3</v>
      </c>
      <c r="V637" s="78">
        <f>Table1[[#This Row],[R4NZ estimate
(thousand tonnes CO2e)]]*1000</f>
        <v>1.1189585262784503</v>
      </c>
    </row>
    <row r="638" spans="1:22" ht="40.700000000000003" customHeight="1">
      <c r="A638" s="86" t="s">
        <v>3823</v>
      </c>
      <c r="B638" s="86" t="s">
        <v>3824</v>
      </c>
      <c r="C638" s="86" t="s">
        <v>3825</v>
      </c>
      <c r="D638" s="86" t="s">
        <v>3826</v>
      </c>
      <c r="E638" s="86" t="s">
        <v>3826</v>
      </c>
      <c r="F638" s="86" t="s">
        <v>21</v>
      </c>
      <c r="G638" s="91"/>
      <c r="H638" s="91"/>
      <c r="I638" s="89">
        <v>45169</v>
      </c>
      <c r="J638" s="90">
        <v>2.2601E-2</v>
      </c>
      <c r="K638" s="91">
        <v>0</v>
      </c>
      <c r="L638" s="88" t="s">
        <v>3827</v>
      </c>
      <c r="M638" s="88" t="s">
        <v>3828</v>
      </c>
      <c r="N638" s="91"/>
      <c r="O638" s="98">
        <v>2.599737108E-3</v>
      </c>
      <c r="P638" s="99">
        <f>Table1[[#This Row],[Equation_1_GHG_Intensity]]*Table1[[#This Row],[Number of employees
Last avail. yr]]</f>
        <v>0</v>
      </c>
      <c r="Q638" s="100">
        <v>5.0386056999999998E-2</v>
      </c>
      <c r="R638" s="101">
        <f>Table1[[#This Row],[Equation_2_GHG_intensity]]*Table1[[#This Row],[Operating revenue (Turnover)
m GBP Last avail. yr]]</f>
        <v>1.138775274257E-3</v>
      </c>
      <c r="S638" s="106">
        <v>0.05</v>
      </c>
      <c r="T638" s="103">
        <v>1.1300500000000001E-3</v>
      </c>
      <c r="U638" s="78">
        <f t="shared" si="9"/>
        <v>7.55518816327581E-4</v>
      </c>
      <c r="V638" s="78">
        <f>Table1[[#This Row],[R4NZ estimate
(thousand tonnes CO2e)]]*1000</f>
        <v>0.755518816327581</v>
      </c>
    </row>
    <row r="639" spans="1:22" ht="36" customHeight="1">
      <c r="A639" s="86" t="s">
        <v>3829</v>
      </c>
      <c r="B639" s="86" t="s">
        <v>3830</v>
      </c>
      <c r="C639" s="86" t="s">
        <v>3831</v>
      </c>
      <c r="D639" s="86" t="s">
        <v>2413</v>
      </c>
      <c r="E639" s="86" t="s">
        <v>290</v>
      </c>
      <c r="F639" s="86" t="s">
        <v>24</v>
      </c>
      <c r="G639" s="88" t="s">
        <v>1826</v>
      </c>
      <c r="H639" s="91"/>
      <c r="I639" s="89">
        <v>44255</v>
      </c>
      <c r="J639" s="90">
        <v>2.2499999999999999E-2</v>
      </c>
      <c r="K639" s="91">
        <v>0</v>
      </c>
      <c r="L639" s="88" t="s">
        <v>3832</v>
      </c>
      <c r="M639" s="88" t="s">
        <v>3833</v>
      </c>
      <c r="N639" s="91"/>
      <c r="O639" s="98">
        <v>5.3220241119999998E-2</v>
      </c>
      <c r="P639" s="99">
        <f>Table1[[#This Row],[Equation_1_GHG_Intensity]]*Table1[[#This Row],[Number of employees
Last avail. yr]]</f>
        <v>0</v>
      </c>
      <c r="Q639" s="100">
        <v>0.778336519</v>
      </c>
      <c r="R639" s="101">
        <f>Table1[[#This Row],[Equation_2_GHG_intensity]]*Table1[[#This Row],[Operating revenue (Turnover)
m GBP Last avail. yr]]</f>
        <v>1.7512571677499998E-2</v>
      </c>
      <c r="S639" s="106">
        <v>0.16</v>
      </c>
      <c r="T639" s="103">
        <v>3.5999999999999999E-3</v>
      </c>
      <c r="U639" s="78">
        <f t="shared" si="9"/>
        <v>7.0304863686074994E-3</v>
      </c>
      <c r="V639" s="78">
        <f>Table1[[#This Row],[R4NZ estimate
(thousand tonnes CO2e)]]*1000</f>
        <v>7.030486368607499</v>
      </c>
    </row>
    <row r="640" spans="1:22" ht="40.700000000000003" customHeight="1">
      <c r="A640" s="86" t="s">
        <v>3834</v>
      </c>
      <c r="B640" s="86" t="s">
        <v>3835</v>
      </c>
      <c r="C640" s="86" t="s">
        <v>3836</v>
      </c>
      <c r="D640" s="86" t="s">
        <v>577</v>
      </c>
      <c r="E640" s="86" t="s">
        <v>577</v>
      </c>
      <c r="F640" s="86" t="s">
        <v>30</v>
      </c>
      <c r="G640" s="91"/>
      <c r="H640" s="91"/>
      <c r="I640" s="89">
        <v>45382</v>
      </c>
      <c r="J640" s="90">
        <v>2.2429000000000001E-2</v>
      </c>
      <c r="K640" s="90">
        <v>1</v>
      </c>
      <c r="L640" s="88" t="s">
        <v>3837</v>
      </c>
      <c r="M640" s="88" t="s">
        <v>3838</v>
      </c>
      <c r="N640" s="88" t="s">
        <v>3838</v>
      </c>
      <c r="O640" s="98">
        <v>5.5728975400000001E-4</v>
      </c>
      <c r="P640" s="99">
        <f>Table1[[#This Row],[Equation_1_GHG_Intensity]]*Table1[[#This Row],[Number of employees
Last avail. yr]]</f>
        <v>5.5728975400000001E-4</v>
      </c>
      <c r="Q640" s="100">
        <v>6.3602830000000004E-3</v>
      </c>
      <c r="R640" s="101">
        <f>Table1[[#This Row],[Equation_2_GHG_intensity]]*Table1[[#This Row],[Operating revenue (Turnover)
m GBP Last avail. yr]]</f>
        <v>1.4265478740700001E-4</v>
      </c>
      <c r="S640" s="104">
        <v>0.02</v>
      </c>
      <c r="T640" s="103">
        <v>4.4858000000000002E-4</v>
      </c>
      <c r="U640" s="78">
        <f t="shared" si="9"/>
        <v>3.8245867228853107E-4</v>
      </c>
      <c r="V640" s="78">
        <f>Table1[[#This Row],[R4NZ estimate
(thousand tonnes CO2e)]]*1000</f>
        <v>0.38245867228853109</v>
      </c>
    </row>
    <row r="641" spans="1:22" ht="36" customHeight="1">
      <c r="A641" s="86" t="s">
        <v>3839</v>
      </c>
      <c r="B641" s="86" t="s">
        <v>3840</v>
      </c>
      <c r="C641" s="86" t="s">
        <v>3841</v>
      </c>
      <c r="D641" s="86" t="s">
        <v>3842</v>
      </c>
      <c r="E641" s="86" t="s">
        <v>2476</v>
      </c>
      <c r="F641" s="86" t="s">
        <v>21</v>
      </c>
      <c r="G641" s="91"/>
      <c r="H641" s="91"/>
      <c r="I641" s="89">
        <v>44043</v>
      </c>
      <c r="J641" s="90">
        <v>2.1821E-2</v>
      </c>
      <c r="K641" s="91">
        <v>0</v>
      </c>
      <c r="L641" s="88" t="s">
        <v>3843</v>
      </c>
      <c r="M641" s="88" t="s">
        <v>3844</v>
      </c>
      <c r="N641" s="88" t="s">
        <v>3844</v>
      </c>
      <c r="O641" s="98">
        <v>2.599737108E-3</v>
      </c>
      <c r="P641" s="99">
        <f>Table1[[#This Row],[Equation_1_GHG_Intensity]]*Table1[[#This Row],[Number of employees
Last avail. yr]]</f>
        <v>0</v>
      </c>
      <c r="Q641" s="100">
        <v>5.0386056999999998E-2</v>
      </c>
      <c r="R641" s="101">
        <f>Table1[[#This Row],[Equation_2_GHG_intensity]]*Table1[[#This Row],[Operating revenue (Turnover)
m GBP Last avail. yr]]</f>
        <v>1.0994741497969999E-3</v>
      </c>
      <c r="S641" s="106">
        <v>0.05</v>
      </c>
      <c r="T641" s="103">
        <v>1.0910500000000001E-3</v>
      </c>
      <c r="U641" s="78">
        <f t="shared" si="9"/>
        <v>7.2944454188240103E-4</v>
      </c>
      <c r="V641" s="78">
        <f>Table1[[#This Row],[R4NZ estimate
(thousand tonnes CO2e)]]*1000</f>
        <v>0.72944454188240104</v>
      </c>
    </row>
    <row r="642" spans="1:22" ht="36" customHeight="1">
      <c r="A642" s="86" t="s">
        <v>3845</v>
      </c>
      <c r="B642" s="86" t="s">
        <v>3846</v>
      </c>
      <c r="C642" s="86" t="s">
        <v>3847</v>
      </c>
      <c r="D642" s="86" t="s">
        <v>705</v>
      </c>
      <c r="E642" s="86" t="s">
        <v>705</v>
      </c>
      <c r="F642" s="86" t="s">
        <v>27</v>
      </c>
      <c r="G642" s="88" t="s">
        <v>3848</v>
      </c>
      <c r="H642" s="91"/>
      <c r="I642" s="89">
        <v>45688</v>
      </c>
      <c r="J642" s="90">
        <v>2.164E-2</v>
      </c>
      <c r="K642" s="91">
        <v>0</v>
      </c>
      <c r="L642" s="88" t="s">
        <v>3849</v>
      </c>
      <c r="M642" s="88" t="s">
        <v>3850</v>
      </c>
      <c r="N642" s="91"/>
      <c r="O642" s="98">
        <v>1.6788990829999999E-3</v>
      </c>
      <c r="P642" s="99">
        <f>Table1[[#This Row],[Equation_1_GHG_Intensity]]*Table1[[#This Row],[Number of employees
Last avail. yr]]</f>
        <v>0</v>
      </c>
      <c r="Q642" s="100">
        <v>1.7553619999999999E-2</v>
      </c>
      <c r="R642" s="101">
        <f>Table1[[#This Row],[Equation_2_GHG_intensity]]*Table1[[#This Row],[Operating revenue (Turnover)
m GBP Last avail. yr]]</f>
        <v>3.7986033679999998E-4</v>
      </c>
      <c r="S642" s="106">
        <v>0.01</v>
      </c>
      <c r="T642" s="103">
        <v>2.164E-4</v>
      </c>
      <c r="U642" s="78">
        <f t="shared" ref="U642:U705" si="10">(P642*0.333)+(R642*0.333)+(T642*0.333)/1</f>
        <v>1.9855469215440002E-4</v>
      </c>
      <c r="V642" s="78">
        <f>Table1[[#This Row],[R4NZ estimate
(thousand tonnes CO2e)]]*1000</f>
        <v>0.19855469215440003</v>
      </c>
    </row>
    <row r="643" spans="1:22" ht="36" customHeight="1">
      <c r="A643" s="86" t="s">
        <v>3851</v>
      </c>
      <c r="B643" s="86" t="s">
        <v>3852</v>
      </c>
      <c r="C643" s="86" t="s">
        <v>3853</v>
      </c>
      <c r="D643" s="86" t="s">
        <v>290</v>
      </c>
      <c r="E643" s="86" t="s">
        <v>290</v>
      </c>
      <c r="F643" s="86" t="s">
        <v>24</v>
      </c>
      <c r="G643" s="91"/>
      <c r="H643" s="91"/>
      <c r="I643" s="89">
        <v>45382</v>
      </c>
      <c r="J643" s="90">
        <v>2.1566999999999999E-2</v>
      </c>
      <c r="K643" s="90">
        <v>2</v>
      </c>
      <c r="L643" s="88" t="s">
        <v>3854</v>
      </c>
      <c r="M643" s="88" t="s">
        <v>3855</v>
      </c>
      <c r="N643" s="88" t="s">
        <v>3855</v>
      </c>
      <c r="O643" s="98">
        <v>5.3220241119999998E-2</v>
      </c>
      <c r="P643" s="99">
        <f>Table1[[#This Row],[Equation_1_GHG_Intensity]]*Table1[[#This Row],[Number of employees
Last avail. yr]]</f>
        <v>0.10644048224</v>
      </c>
      <c r="Q643" s="100">
        <v>0.778336519</v>
      </c>
      <c r="R643" s="101">
        <f>Table1[[#This Row],[Equation_2_GHG_intensity]]*Table1[[#This Row],[Operating revenue (Turnover)
m GBP Last avail. yr]]</f>
        <v>1.6786383705272998E-2</v>
      </c>
      <c r="S643" s="104">
        <v>0.16</v>
      </c>
      <c r="T643" s="103">
        <v>3.45072E-3</v>
      </c>
      <c r="U643" s="78">
        <f t="shared" si="10"/>
        <v>4.2183636119775908E-2</v>
      </c>
      <c r="V643" s="78">
        <f>Table1[[#This Row],[R4NZ estimate
(thousand tonnes CO2e)]]*1000</f>
        <v>42.183636119775905</v>
      </c>
    </row>
    <row r="644" spans="1:22" ht="40.700000000000003" customHeight="1">
      <c r="A644" s="86" t="s">
        <v>3856</v>
      </c>
      <c r="B644" s="86" t="s">
        <v>3857</v>
      </c>
      <c r="C644" s="86" t="s">
        <v>3858</v>
      </c>
      <c r="D644" s="86" t="s">
        <v>1087</v>
      </c>
      <c r="E644" s="86" t="s">
        <v>1087</v>
      </c>
      <c r="F644" s="86" t="s">
        <v>18</v>
      </c>
      <c r="G644" s="88" t="s">
        <v>3859</v>
      </c>
      <c r="H644" s="91"/>
      <c r="I644" s="89">
        <v>45626</v>
      </c>
      <c r="J644" s="90">
        <v>2.1250000000000002E-2</v>
      </c>
      <c r="K644" s="91">
        <v>0</v>
      </c>
      <c r="L644" s="88" t="s">
        <v>3860</v>
      </c>
      <c r="M644" s="88" t="s">
        <v>3861</v>
      </c>
      <c r="N644" s="88" t="s">
        <v>3861</v>
      </c>
      <c r="O644" s="98">
        <v>5.3414726840000006E-3</v>
      </c>
      <c r="P644" s="99">
        <f>Table1[[#This Row],[Equation_1_GHG_Intensity]]*Table1[[#This Row],[Number of employees
Last avail. yr]]</f>
        <v>0</v>
      </c>
      <c r="Q644" s="100">
        <v>7.8125890000000003E-2</v>
      </c>
      <c r="R644" s="101">
        <f>Table1[[#This Row],[Equation_2_GHG_intensity]]*Table1[[#This Row],[Operating revenue (Turnover)
m GBP Last avail. yr]]</f>
        <v>1.6601751625000003E-3</v>
      </c>
      <c r="S644" s="106">
        <v>0.04</v>
      </c>
      <c r="T644" s="103">
        <v>8.5000000000000006E-4</v>
      </c>
      <c r="U644" s="78">
        <f t="shared" si="10"/>
        <v>8.3588832911250018E-4</v>
      </c>
      <c r="V644" s="78">
        <f>Table1[[#This Row],[R4NZ estimate
(thousand tonnes CO2e)]]*1000</f>
        <v>0.83588832911250022</v>
      </c>
    </row>
    <row r="645" spans="1:22" ht="36" customHeight="1">
      <c r="A645" s="86" t="s">
        <v>3862</v>
      </c>
      <c r="B645" s="86" t="s">
        <v>3863</v>
      </c>
      <c r="C645" s="86" t="s">
        <v>3864</v>
      </c>
      <c r="D645" s="86" t="s">
        <v>705</v>
      </c>
      <c r="E645" s="86" t="s">
        <v>705</v>
      </c>
      <c r="F645" s="86" t="s">
        <v>27</v>
      </c>
      <c r="G645" s="91"/>
      <c r="H645" s="91"/>
      <c r="I645" s="89">
        <v>45443</v>
      </c>
      <c r="J645" s="90">
        <v>2.1049999999999999E-2</v>
      </c>
      <c r="K645" s="90">
        <v>3</v>
      </c>
      <c r="L645" s="88" t="s">
        <v>3865</v>
      </c>
      <c r="M645" s="88" t="s">
        <v>3866</v>
      </c>
      <c r="N645" s="91"/>
      <c r="O645" s="98">
        <v>1.6788990829999999E-3</v>
      </c>
      <c r="P645" s="99">
        <f>Table1[[#This Row],[Equation_1_GHG_Intensity]]*Table1[[#This Row],[Number of employees
Last avail. yr]]</f>
        <v>5.0366972489999991E-3</v>
      </c>
      <c r="Q645" s="100">
        <v>1.7553619999999999E-2</v>
      </c>
      <c r="R645" s="101">
        <f>Table1[[#This Row],[Equation_2_GHG_intensity]]*Table1[[#This Row],[Operating revenue (Turnover)
m GBP Last avail. yr]]</f>
        <v>3.6950370099999994E-4</v>
      </c>
      <c r="S645" s="105">
        <v>0.01</v>
      </c>
      <c r="T645" s="103">
        <v>2.1049999999999999E-4</v>
      </c>
      <c r="U645" s="78">
        <f t="shared" si="10"/>
        <v>1.8703614163499997E-3</v>
      </c>
      <c r="V645" s="78">
        <f>Table1[[#This Row],[R4NZ estimate
(thousand tonnes CO2e)]]*1000</f>
        <v>1.8703614163499998</v>
      </c>
    </row>
    <row r="646" spans="1:22" ht="40.700000000000003" customHeight="1">
      <c r="A646" s="86" t="s">
        <v>3867</v>
      </c>
      <c r="B646" s="86" t="s">
        <v>3868</v>
      </c>
      <c r="C646" s="86" t="s">
        <v>3869</v>
      </c>
      <c r="D646" s="86" t="s">
        <v>260</v>
      </c>
      <c r="E646" s="86" t="s">
        <v>260</v>
      </c>
      <c r="F646" s="86" t="s">
        <v>33</v>
      </c>
      <c r="G646" s="88" t="s">
        <v>3870</v>
      </c>
      <c r="H646" s="91"/>
      <c r="I646" s="89">
        <v>45296</v>
      </c>
      <c r="J646" s="90">
        <v>2.1000000000000001E-2</v>
      </c>
      <c r="K646" s="90">
        <v>3</v>
      </c>
      <c r="L646" s="88" t="s">
        <v>271</v>
      </c>
      <c r="M646" s="88" t="s">
        <v>580</v>
      </c>
      <c r="N646" s="91"/>
      <c r="O646" s="98">
        <v>1.0369230770000001E-3</v>
      </c>
      <c r="P646" s="99">
        <f>Table1[[#This Row],[Equation_1_GHG_Intensity]]*Table1[[#This Row],[Number of employees
Last avail. yr]]</f>
        <v>3.1107692310000002E-3</v>
      </c>
      <c r="Q646" s="100">
        <v>1.9284453E-2</v>
      </c>
      <c r="R646" s="101">
        <f>Table1[[#This Row],[Equation_2_GHG_intensity]]*Table1[[#This Row],[Operating revenue (Turnover)
m GBP Last avail. yr]]</f>
        <v>4.0497351300000005E-4</v>
      </c>
      <c r="S646" s="104">
        <v>0.03</v>
      </c>
      <c r="T646" s="103">
        <v>6.3000000000000003E-4</v>
      </c>
      <c r="U646" s="78">
        <f t="shared" si="10"/>
        <v>1.3805323337520003E-3</v>
      </c>
      <c r="V646" s="78">
        <f>Table1[[#This Row],[R4NZ estimate
(thousand tonnes CO2e)]]*1000</f>
        <v>1.3805323337520004</v>
      </c>
    </row>
    <row r="647" spans="1:22" ht="36" customHeight="1">
      <c r="A647" s="86" t="s">
        <v>3871</v>
      </c>
      <c r="B647" s="86" t="s">
        <v>3872</v>
      </c>
      <c r="C647" s="86" t="s">
        <v>3873</v>
      </c>
      <c r="D647" s="86" t="s">
        <v>3874</v>
      </c>
      <c r="E647" s="86" t="s">
        <v>3874</v>
      </c>
      <c r="F647" s="86" t="s">
        <v>21</v>
      </c>
      <c r="G647" s="88" t="s">
        <v>3875</v>
      </c>
      <c r="H647" s="91"/>
      <c r="I647" s="89">
        <v>45626</v>
      </c>
      <c r="J647" s="90">
        <v>2.0788000000000001E-2</v>
      </c>
      <c r="K647" s="90">
        <v>2</v>
      </c>
      <c r="L647" s="88" t="s">
        <v>3876</v>
      </c>
      <c r="M647" s="88" t="s">
        <v>3877</v>
      </c>
      <c r="N647" s="88" t="s">
        <v>3877</v>
      </c>
      <c r="O647" s="98">
        <v>2.599737108E-3</v>
      </c>
      <c r="P647" s="99">
        <f>Table1[[#This Row],[Equation_1_GHG_Intensity]]*Table1[[#This Row],[Number of employees
Last avail. yr]]</f>
        <v>5.1994742159999999E-3</v>
      </c>
      <c r="Q647" s="100">
        <v>5.0386056999999998E-2</v>
      </c>
      <c r="R647" s="101">
        <f>Table1[[#This Row],[Equation_2_GHG_intensity]]*Table1[[#This Row],[Operating revenue (Turnover)
m GBP Last avail. yr]]</f>
        <v>1.0474253529160001E-3</v>
      </c>
      <c r="S647" s="104">
        <v>0.05</v>
      </c>
      <c r="T647" s="103">
        <v>1.0394E-3</v>
      </c>
      <c r="U647" s="78">
        <f t="shared" si="10"/>
        <v>2.4263377564490282E-3</v>
      </c>
      <c r="V647" s="78">
        <f>Table1[[#This Row],[R4NZ estimate
(thousand tonnes CO2e)]]*1000</f>
        <v>2.426337756449028</v>
      </c>
    </row>
    <row r="648" spans="1:22" ht="40.700000000000003" customHeight="1">
      <c r="A648" s="86" t="s">
        <v>3878</v>
      </c>
      <c r="B648" s="86" t="s">
        <v>3879</v>
      </c>
      <c r="C648" s="86" t="s">
        <v>3880</v>
      </c>
      <c r="D648" s="86" t="s">
        <v>829</v>
      </c>
      <c r="E648" s="86" t="s">
        <v>3842</v>
      </c>
      <c r="F648" s="86" t="s">
        <v>21</v>
      </c>
      <c r="G648" s="91"/>
      <c r="H648" s="91"/>
      <c r="I648" s="89">
        <v>45351</v>
      </c>
      <c r="J648" s="90">
        <v>2.0764999999999999E-2</v>
      </c>
      <c r="K648" s="91">
        <v>0</v>
      </c>
      <c r="L648" s="88" t="s">
        <v>3881</v>
      </c>
      <c r="M648" s="88" t="s">
        <v>3882</v>
      </c>
      <c r="N648" s="88" t="s">
        <v>3882</v>
      </c>
      <c r="O648" s="98">
        <v>2.599737108E-3</v>
      </c>
      <c r="P648" s="99">
        <f>Table1[[#This Row],[Equation_1_GHG_Intensity]]*Table1[[#This Row],[Number of employees
Last avail. yr]]</f>
        <v>0</v>
      </c>
      <c r="Q648" s="100">
        <v>5.0386056999999998E-2</v>
      </c>
      <c r="R648" s="101">
        <f>Table1[[#This Row],[Equation_2_GHG_intensity]]*Table1[[#This Row],[Operating revenue (Turnover)
m GBP Last avail. yr]]</f>
        <v>1.046266473605E-3</v>
      </c>
      <c r="S648" s="106">
        <v>0.05</v>
      </c>
      <c r="T648" s="103">
        <v>1.0382499999999999E-3</v>
      </c>
      <c r="U648" s="78">
        <f t="shared" si="10"/>
        <v>6.94143985710465E-4</v>
      </c>
      <c r="V648" s="78">
        <f>Table1[[#This Row],[R4NZ estimate
(thousand tonnes CO2e)]]*1000</f>
        <v>0.69414398571046498</v>
      </c>
    </row>
    <row r="649" spans="1:22" ht="40.700000000000003" customHeight="1">
      <c r="A649" s="86" t="s">
        <v>3883</v>
      </c>
      <c r="B649" s="86" t="s">
        <v>3884</v>
      </c>
      <c r="C649" s="86" t="s">
        <v>3885</v>
      </c>
      <c r="D649" s="86" t="s">
        <v>175</v>
      </c>
      <c r="E649" s="86" t="s">
        <v>175</v>
      </c>
      <c r="F649" s="86" t="s">
        <v>21</v>
      </c>
      <c r="G649" s="91"/>
      <c r="H649" s="91"/>
      <c r="I649" s="89">
        <v>45199</v>
      </c>
      <c r="J649" s="90">
        <v>2.0670000000000001E-2</v>
      </c>
      <c r="K649" s="91">
        <v>0</v>
      </c>
      <c r="L649" s="88" t="s">
        <v>3348</v>
      </c>
      <c r="M649" s="88" t="s">
        <v>3886</v>
      </c>
      <c r="N649" s="88" t="s">
        <v>3886</v>
      </c>
      <c r="O649" s="98">
        <v>2.599737108E-3</v>
      </c>
      <c r="P649" s="99">
        <f>Table1[[#This Row],[Equation_1_GHG_Intensity]]*Table1[[#This Row],[Number of employees
Last avail. yr]]</f>
        <v>0</v>
      </c>
      <c r="Q649" s="100">
        <v>5.0386056999999998E-2</v>
      </c>
      <c r="R649" s="101">
        <f>Table1[[#This Row],[Equation_2_GHG_intensity]]*Table1[[#This Row],[Operating revenue (Turnover)
m GBP Last avail. yr]]</f>
        <v>1.0414797981900001E-3</v>
      </c>
      <c r="S649" s="106">
        <v>0.08</v>
      </c>
      <c r="T649" s="103">
        <v>1.6536000000000001E-3</v>
      </c>
      <c r="U649" s="78">
        <f t="shared" si="10"/>
        <v>8.9746157279727012E-4</v>
      </c>
      <c r="V649" s="78">
        <f>Table1[[#This Row],[R4NZ estimate
(thousand tonnes CO2e)]]*1000</f>
        <v>0.89746157279727012</v>
      </c>
    </row>
    <row r="650" spans="1:22" ht="40.700000000000003" customHeight="1">
      <c r="A650" s="86" t="s">
        <v>3887</v>
      </c>
      <c r="B650" s="86" t="s">
        <v>3888</v>
      </c>
      <c r="C650" s="86" t="s">
        <v>3889</v>
      </c>
      <c r="D650" s="86" t="s">
        <v>2070</v>
      </c>
      <c r="E650" s="86" t="s">
        <v>2070</v>
      </c>
      <c r="F650" s="86" t="s">
        <v>30</v>
      </c>
      <c r="G650" s="91"/>
      <c r="H650" s="91"/>
      <c r="I650" s="89">
        <v>45688</v>
      </c>
      <c r="J650" s="90">
        <v>2.2342000000000001E-2</v>
      </c>
      <c r="K650" s="90">
        <v>1</v>
      </c>
      <c r="L650" s="88" t="s">
        <v>3890</v>
      </c>
      <c r="M650" s="88" t="s">
        <v>3891</v>
      </c>
      <c r="N650" s="91"/>
      <c r="O650" s="98">
        <v>5.5728975400000001E-4</v>
      </c>
      <c r="P650" s="99">
        <f>Table1[[#This Row],[Equation_1_GHG_Intensity]]*Table1[[#This Row],[Number of employees
Last avail. yr]]</f>
        <v>5.5728975400000001E-4</v>
      </c>
      <c r="Q650" s="100">
        <v>6.3602830000000004E-3</v>
      </c>
      <c r="R650" s="101">
        <f>Table1[[#This Row],[Equation_2_GHG_intensity]]*Table1[[#This Row],[Operating revenue (Turnover)
m GBP Last avail. yr]]</f>
        <v>1.42101442786E-4</v>
      </c>
      <c r="S650" s="104">
        <v>0.01</v>
      </c>
      <c r="T650" s="103">
        <v>2.2342E-4</v>
      </c>
      <c r="U650" s="78">
        <f t="shared" si="10"/>
        <v>3.0729612852973799E-4</v>
      </c>
      <c r="V650" s="78">
        <f>Table1[[#This Row],[R4NZ estimate
(thousand tonnes CO2e)]]*1000</f>
        <v>0.30729612852973798</v>
      </c>
    </row>
    <row r="651" spans="1:22" ht="40.700000000000003" customHeight="1">
      <c r="A651" s="86" t="s">
        <v>3892</v>
      </c>
      <c r="B651" s="86" t="s">
        <v>3893</v>
      </c>
      <c r="C651" s="86" t="s">
        <v>3894</v>
      </c>
      <c r="D651" s="86" t="s">
        <v>260</v>
      </c>
      <c r="E651" s="86" t="s">
        <v>260</v>
      </c>
      <c r="F651" s="86" t="s">
        <v>33</v>
      </c>
      <c r="G651" s="91"/>
      <c r="H651" s="91"/>
      <c r="I651" s="89">
        <v>44957</v>
      </c>
      <c r="J651" s="90">
        <v>2.0563000000000001E-2</v>
      </c>
      <c r="K651" s="91">
        <v>0</v>
      </c>
      <c r="L651" s="88" t="s">
        <v>3895</v>
      </c>
      <c r="M651" s="88" t="s">
        <v>3896</v>
      </c>
      <c r="N651" s="88" t="s">
        <v>3896</v>
      </c>
      <c r="O651" s="98">
        <v>1.0369230770000001E-3</v>
      </c>
      <c r="P651" s="99">
        <f>Table1[[#This Row],[Equation_1_GHG_Intensity]]*Table1[[#This Row],[Number of employees
Last avail. yr]]</f>
        <v>0</v>
      </c>
      <c r="Q651" s="100">
        <v>1.9284453E-2</v>
      </c>
      <c r="R651" s="101">
        <f>Table1[[#This Row],[Equation_2_GHG_intensity]]*Table1[[#This Row],[Operating revenue (Turnover)
m GBP Last avail. yr]]</f>
        <v>3.9654620703900005E-4</v>
      </c>
      <c r="S651" s="106">
        <v>0.03</v>
      </c>
      <c r="T651" s="103">
        <v>6.1689000000000004E-4</v>
      </c>
      <c r="U651" s="78">
        <f t="shared" si="10"/>
        <v>3.3747425694398707E-4</v>
      </c>
      <c r="V651" s="78">
        <f>Table1[[#This Row],[R4NZ estimate
(thousand tonnes CO2e)]]*1000</f>
        <v>0.33747425694398708</v>
      </c>
    </row>
    <row r="652" spans="1:22" ht="40.700000000000003" customHeight="1">
      <c r="A652" s="86" t="s">
        <v>3897</v>
      </c>
      <c r="B652" s="86" t="s">
        <v>3898</v>
      </c>
      <c r="C652" s="86" t="s">
        <v>3899</v>
      </c>
      <c r="D652" s="86" t="s">
        <v>268</v>
      </c>
      <c r="E652" s="86" t="s">
        <v>268</v>
      </c>
      <c r="F652" s="86" t="s">
        <v>27</v>
      </c>
      <c r="G652" s="88" t="s">
        <v>1732</v>
      </c>
      <c r="H652" s="91"/>
      <c r="I652" s="89">
        <v>45291</v>
      </c>
      <c r="J652" s="90">
        <v>2.0412E-2</v>
      </c>
      <c r="K652" s="91">
        <v>0</v>
      </c>
      <c r="L652" s="88" t="s">
        <v>1431</v>
      </c>
      <c r="M652" s="88" t="s">
        <v>1432</v>
      </c>
      <c r="N652" s="88" t="s">
        <v>1432</v>
      </c>
      <c r="O652" s="98">
        <v>1.6788990829999999E-3</v>
      </c>
      <c r="P652" s="99">
        <f>Table1[[#This Row],[Equation_1_GHG_Intensity]]*Table1[[#This Row],[Number of employees
Last avail. yr]]</f>
        <v>0</v>
      </c>
      <c r="Q652" s="100">
        <v>1.7553619999999999E-2</v>
      </c>
      <c r="R652" s="101">
        <f>Table1[[#This Row],[Equation_2_GHG_intensity]]*Table1[[#This Row],[Operating revenue (Turnover)
m GBP Last avail. yr]]</f>
        <v>3.5830449143999996E-4</v>
      </c>
      <c r="S652" s="106">
        <v>0.01</v>
      </c>
      <c r="T652" s="103">
        <v>2.0411999999999999E-4</v>
      </c>
      <c r="U652" s="78">
        <f t="shared" si="10"/>
        <v>1.8728735564951999E-4</v>
      </c>
      <c r="V652" s="78">
        <f>Table1[[#This Row],[R4NZ estimate
(thousand tonnes CO2e)]]*1000</f>
        <v>0.18728735564951998</v>
      </c>
    </row>
    <row r="653" spans="1:22" ht="40.700000000000003" customHeight="1">
      <c r="A653" s="86" t="s">
        <v>3900</v>
      </c>
      <c r="B653" s="86" t="s">
        <v>3901</v>
      </c>
      <c r="C653" s="86" t="s">
        <v>3902</v>
      </c>
      <c r="D653" s="86" t="s">
        <v>2166</v>
      </c>
      <c r="E653" s="86" t="s">
        <v>2166</v>
      </c>
      <c r="F653" s="86" t="s">
        <v>21</v>
      </c>
      <c r="G653" s="91"/>
      <c r="H653" s="91"/>
      <c r="I653" s="89">
        <v>45382</v>
      </c>
      <c r="J653" s="90">
        <v>2.0226000000000001E-2</v>
      </c>
      <c r="K653" s="91">
        <v>0</v>
      </c>
      <c r="L653" s="88" t="s">
        <v>3903</v>
      </c>
      <c r="M653" s="88" t="s">
        <v>3904</v>
      </c>
      <c r="N653" s="91"/>
      <c r="O653" s="98">
        <v>2.599737108E-3</v>
      </c>
      <c r="P653" s="99">
        <f>Table1[[#This Row],[Equation_1_GHG_Intensity]]*Table1[[#This Row],[Number of employees
Last avail. yr]]</f>
        <v>0</v>
      </c>
      <c r="Q653" s="100">
        <v>5.0386056999999998E-2</v>
      </c>
      <c r="R653" s="101">
        <f>Table1[[#This Row],[Equation_2_GHG_intensity]]*Table1[[#This Row],[Operating revenue (Turnover)
m GBP Last avail. yr]]</f>
        <v>1.0191083888820001E-3</v>
      </c>
      <c r="S653" s="106">
        <v>0.05</v>
      </c>
      <c r="T653" s="103">
        <v>1.0113000000000001E-3</v>
      </c>
      <c r="U653" s="78">
        <f t="shared" si="10"/>
        <v>6.7612599349770605E-4</v>
      </c>
      <c r="V653" s="78">
        <f>Table1[[#This Row],[R4NZ estimate
(thousand tonnes CO2e)]]*1000</f>
        <v>0.67612599349770608</v>
      </c>
    </row>
    <row r="654" spans="1:22" ht="36" customHeight="1">
      <c r="A654" s="86" t="s">
        <v>3905</v>
      </c>
      <c r="B654" s="86" t="s">
        <v>3906</v>
      </c>
      <c r="C654" s="86" t="s">
        <v>3907</v>
      </c>
      <c r="D654" s="86" t="s">
        <v>268</v>
      </c>
      <c r="E654" s="86" t="s">
        <v>268</v>
      </c>
      <c r="F654" s="86" t="s">
        <v>27</v>
      </c>
      <c r="G654" s="88" t="s">
        <v>3908</v>
      </c>
      <c r="H654" s="91"/>
      <c r="I654" s="89">
        <v>45351</v>
      </c>
      <c r="J654" s="90">
        <v>2.0124E-2</v>
      </c>
      <c r="K654" s="91">
        <v>0</v>
      </c>
      <c r="L654" s="88" t="s">
        <v>3909</v>
      </c>
      <c r="M654" s="88" t="s">
        <v>3910</v>
      </c>
      <c r="N654" s="91"/>
      <c r="O654" s="98">
        <v>1.6788990829999999E-3</v>
      </c>
      <c r="P654" s="99">
        <f>Table1[[#This Row],[Equation_1_GHG_Intensity]]*Table1[[#This Row],[Number of employees
Last avail. yr]]</f>
        <v>0</v>
      </c>
      <c r="Q654" s="100">
        <v>1.7553619999999999E-2</v>
      </c>
      <c r="R654" s="101">
        <f>Table1[[#This Row],[Equation_2_GHG_intensity]]*Table1[[#This Row],[Operating revenue (Turnover)
m GBP Last avail. yr]]</f>
        <v>3.5324904887999996E-4</v>
      </c>
      <c r="S654" s="106">
        <v>0.01</v>
      </c>
      <c r="T654" s="103">
        <v>2.0123999999999999E-4</v>
      </c>
      <c r="U654" s="78">
        <f t="shared" si="10"/>
        <v>1.8464485327703998E-4</v>
      </c>
      <c r="V654" s="78">
        <f>Table1[[#This Row],[R4NZ estimate
(thousand tonnes CO2e)]]*1000</f>
        <v>0.18464485327703997</v>
      </c>
    </row>
    <row r="655" spans="1:22" ht="40.700000000000003" customHeight="1">
      <c r="A655" s="86" t="s">
        <v>3911</v>
      </c>
      <c r="B655" s="86" t="s">
        <v>3912</v>
      </c>
      <c r="C655" s="86" t="s">
        <v>3913</v>
      </c>
      <c r="D655" s="86" t="s">
        <v>829</v>
      </c>
      <c r="E655" s="86" t="s">
        <v>829</v>
      </c>
      <c r="F655" s="86" t="s">
        <v>21</v>
      </c>
      <c r="G655" s="91"/>
      <c r="H655" s="91"/>
      <c r="I655" s="89">
        <v>45473</v>
      </c>
      <c r="J655" s="90">
        <v>1.9650000000000001E-2</v>
      </c>
      <c r="K655" s="90">
        <v>1</v>
      </c>
      <c r="L655" s="88" t="s">
        <v>3914</v>
      </c>
      <c r="M655" s="88" t="s">
        <v>3915</v>
      </c>
      <c r="N655" s="88" t="s">
        <v>3915</v>
      </c>
      <c r="O655" s="98">
        <v>2.599737108E-3</v>
      </c>
      <c r="P655" s="99">
        <f>Table1[[#This Row],[Equation_1_GHG_Intensity]]*Table1[[#This Row],[Number of employees
Last avail. yr]]</f>
        <v>2.599737108E-3</v>
      </c>
      <c r="Q655" s="100">
        <v>5.0386056999999998E-2</v>
      </c>
      <c r="R655" s="101">
        <f>Table1[[#This Row],[Equation_2_GHG_intensity]]*Table1[[#This Row],[Operating revenue (Turnover)
m GBP Last avail. yr]]</f>
        <v>9.900860200499999E-4</v>
      </c>
      <c r="S655" s="104">
        <v>0.05</v>
      </c>
      <c r="T655" s="103">
        <v>9.8250000000000008E-4</v>
      </c>
      <c r="U655" s="78">
        <f t="shared" si="10"/>
        <v>1.5225836016406499E-3</v>
      </c>
      <c r="V655" s="78">
        <f>Table1[[#This Row],[R4NZ estimate
(thousand tonnes CO2e)]]*1000</f>
        <v>1.52258360164065</v>
      </c>
    </row>
    <row r="656" spans="1:22" ht="40.700000000000003" customHeight="1">
      <c r="A656" s="86" t="s">
        <v>3916</v>
      </c>
      <c r="B656" s="86" t="s">
        <v>3917</v>
      </c>
      <c r="C656" s="86" t="s">
        <v>3918</v>
      </c>
      <c r="D656" s="86" t="s">
        <v>260</v>
      </c>
      <c r="E656" s="86" t="s">
        <v>260</v>
      </c>
      <c r="F656" s="86" t="s">
        <v>33</v>
      </c>
      <c r="G656" s="91"/>
      <c r="H656" s="91"/>
      <c r="I656" s="89">
        <v>45535</v>
      </c>
      <c r="J656" s="90">
        <v>1.9574000000000001E-2</v>
      </c>
      <c r="K656" s="90">
        <v>1</v>
      </c>
      <c r="L656" s="88" t="s">
        <v>2471</v>
      </c>
      <c r="M656" s="88" t="s">
        <v>2472</v>
      </c>
      <c r="N656" s="88" t="s">
        <v>2472</v>
      </c>
      <c r="O656" s="98">
        <v>1.0369230770000001E-3</v>
      </c>
      <c r="P656" s="99">
        <f>Table1[[#This Row],[Equation_1_GHG_Intensity]]*Table1[[#This Row],[Number of employees
Last avail. yr]]</f>
        <v>1.0369230770000001E-3</v>
      </c>
      <c r="Q656" s="100">
        <v>1.9284453E-2</v>
      </c>
      <c r="R656" s="101">
        <f>Table1[[#This Row],[Equation_2_GHG_intensity]]*Table1[[#This Row],[Operating revenue (Turnover)
m GBP Last avail. yr]]</f>
        <v>3.77473883022E-4</v>
      </c>
      <c r="S656" s="104">
        <v>0.03</v>
      </c>
      <c r="T656" s="103">
        <v>5.8722000000000006E-4</v>
      </c>
      <c r="U656" s="78">
        <f t="shared" si="10"/>
        <v>6.6653844768732606E-4</v>
      </c>
      <c r="V656" s="78">
        <f>Table1[[#This Row],[R4NZ estimate
(thousand tonnes CO2e)]]*1000</f>
        <v>0.66653844768732606</v>
      </c>
    </row>
    <row r="657" spans="1:22" ht="40.700000000000003" customHeight="1">
      <c r="A657" s="86" t="s">
        <v>3919</v>
      </c>
      <c r="B657" s="86" t="s">
        <v>3920</v>
      </c>
      <c r="C657" s="86" t="s">
        <v>3921</v>
      </c>
      <c r="D657" s="86" t="s">
        <v>1422</v>
      </c>
      <c r="E657" s="86" t="s">
        <v>1422</v>
      </c>
      <c r="F657" s="86" t="s">
        <v>18</v>
      </c>
      <c r="G657" s="91"/>
      <c r="H657" s="91"/>
      <c r="I657" s="89">
        <v>45350</v>
      </c>
      <c r="J657" s="90">
        <v>1.9292E-2</v>
      </c>
      <c r="K657" s="90">
        <v>1</v>
      </c>
      <c r="L657" s="88" t="s">
        <v>3922</v>
      </c>
      <c r="M657" s="88" t="s">
        <v>3923</v>
      </c>
      <c r="N657" s="91"/>
      <c r="O657" s="98">
        <v>5.3414726840000006E-3</v>
      </c>
      <c r="P657" s="99">
        <f>Table1[[#This Row],[Equation_1_GHG_Intensity]]*Table1[[#This Row],[Number of employees
Last avail. yr]]</f>
        <v>5.3414726840000006E-3</v>
      </c>
      <c r="Q657" s="100">
        <v>7.8125890000000003E-2</v>
      </c>
      <c r="R657" s="101">
        <f>Table1[[#This Row],[Equation_2_GHG_intensity]]*Table1[[#This Row],[Operating revenue (Turnover)
m GBP Last avail. yr]]</f>
        <v>1.50720466988E-3</v>
      </c>
      <c r="S657" s="104">
        <v>7.0000000000000007E-2</v>
      </c>
      <c r="T657" s="103">
        <v>1.3504400000000001E-3</v>
      </c>
      <c r="U657" s="78">
        <f t="shared" si="10"/>
        <v>2.7303060788420406E-3</v>
      </c>
      <c r="V657" s="78">
        <f>Table1[[#This Row],[R4NZ estimate
(thousand tonnes CO2e)]]*1000</f>
        <v>2.7303060788420406</v>
      </c>
    </row>
    <row r="658" spans="1:22" ht="40.700000000000003" customHeight="1">
      <c r="A658" s="86" t="s">
        <v>3924</v>
      </c>
      <c r="B658" s="86" t="s">
        <v>3925</v>
      </c>
      <c r="C658" s="86" t="s">
        <v>3926</v>
      </c>
      <c r="D658" s="86" t="s">
        <v>767</v>
      </c>
      <c r="E658" s="86" t="s">
        <v>767</v>
      </c>
      <c r="F658" s="86" t="s">
        <v>18</v>
      </c>
      <c r="G658" s="88" t="s">
        <v>3927</v>
      </c>
      <c r="H658" s="91"/>
      <c r="I658" s="89">
        <v>45322</v>
      </c>
      <c r="J658" s="90">
        <v>1.9E-2</v>
      </c>
      <c r="K658" s="91">
        <v>0</v>
      </c>
      <c r="L658" s="88" t="s">
        <v>3928</v>
      </c>
      <c r="M658" s="88" t="s">
        <v>3929</v>
      </c>
      <c r="N658" s="91"/>
      <c r="O658" s="98">
        <v>5.3414726840000006E-3</v>
      </c>
      <c r="P658" s="99">
        <f>Table1[[#This Row],[Equation_1_GHG_Intensity]]*Table1[[#This Row],[Number of employees
Last avail. yr]]</f>
        <v>0</v>
      </c>
      <c r="Q658" s="100">
        <v>7.8125890000000003E-2</v>
      </c>
      <c r="R658" s="101">
        <f>Table1[[#This Row],[Equation_2_GHG_intensity]]*Table1[[#This Row],[Operating revenue (Turnover)
m GBP Last avail. yr]]</f>
        <v>1.4843919100000001E-3</v>
      </c>
      <c r="S658" s="106">
        <v>0.04</v>
      </c>
      <c r="T658" s="103">
        <v>7.6000000000000004E-4</v>
      </c>
      <c r="U658" s="78">
        <f t="shared" si="10"/>
        <v>7.4738250603000012E-4</v>
      </c>
      <c r="V658" s="78">
        <f>Table1[[#This Row],[R4NZ estimate
(thousand tonnes CO2e)]]*1000</f>
        <v>0.74738250603000012</v>
      </c>
    </row>
    <row r="659" spans="1:22" ht="36" customHeight="1">
      <c r="A659" s="86" t="s">
        <v>3930</v>
      </c>
      <c r="B659" s="86" t="s">
        <v>3931</v>
      </c>
      <c r="C659" s="86" t="s">
        <v>3932</v>
      </c>
      <c r="D659" s="86" t="s">
        <v>268</v>
      </c>
      <c r="E659" s="86" t="s">
        <v>268</v>
      </c>
      <c r="F659" s="86" t="s">
        <v>27</v>
      </c>
      <c r="G659" s="88" t="s">
        <v>3933</v>
      </c>
      <c r="H659" s="91"/>
      <c r="I659" s="89">
        <v>45322</v>
      </c>
      <c r="J659" s="90">
        <v>1.8962E-2</v>
      </c>
      <c r="K659" s="90">
        <v>1</v>
      </c>
      <c r="L659" s="88" t="s">
        <v>3934</v>
      </c>
      <c r="M659" s="88" t="s">
        <v>3935</v>
      </c>
      <c r="N659" s="88" t="s">
        <v>3935</v>
      </c>
      <c r="O659" s="98">
        <v>1.6788990829999999E-3</v>
      </c>
      <c r="P659" s="99">
        <f>Table1[[#This Row],[Equation_1_GHG_Intensity]]*Table1[[#This Row],[Number of employees
Last avail. yr]]</f>
        <v>1.6788990829999999E-3</v>
      </c>
      <c r="Q659" s="100">
        <v>1.7553619999999999E-2</v>
      </c>
      <c r="R659" s="101">
        <f>Table1[[#This Row],[Equation_2_GHG_intensity]]*Table1[[#This Row],[Operating revenue (Turnover)
m GBP Last avail. yr]]</f>
        <v>3.3285174244E-4</v>
      </c>
      <c r="S659" s="105">
        <v>0.01</v>
      </c>
      <c r="T659" s="103">
        <v>1.8961999999999999E-4</v>
      </c>
      <c r="U659" s="78">
        <f t="shared" si="10"/>
        <v>7.3305648487151994E-4</v>
      </c>
      <c r="V659" s="78">
        <f>Table1[[#This Row],[R4NZ estimate
(thousand tonnes CO2e)]]*1000</f>
        <v>0.73305648487151998</v>
      </c>
    </row>
    <row r="660" spans="1:22" ht="40.700000000000003" customHeight="1">
      <c r="A660" s="86" t="s">
        <v>3936</v>
      </c>
      <c r="B660" s="86" t="s">
        <v>3937</v>
      </c>
      <c r="C660" s="86" t="s">
        <v>3938</v>
      </c>
      <c r="D660" s="86" t="s">
        <v>268</v>
      </c>
      <c r="E660" s="86" t="s">
        <v>268</v>
      </c>
      <c r="F660" s="86" t="s">
        <v>27</v>
      </c>
      <c r="G660" s="88" t="s">
        <v>3939</v>
      </c>
      <c r="H660" s="91"/>
      <c r="I660" s="89">
        <v>45107</v>
      </c>
      <c r="J660" s="90">
        <v>1.8610999999999999E-2</v>
      </c>
      <c r="K660" s="91">
        <v>0</v>
      </c>
      <c r="L660" s="88" t="s">
        <v>3631</v>
      </c>
      <c r="M660" s="88" t="s">
        <v>3940</v>
      </c>
      <c r="N660" s="88" t="s">
        <v>3940</v>
      </c>
      <c r="O660" s="98">
        <v>1.6788990829999999E-3</v>
      </c>
      <c r="P660" s="99">
        <f>Table1[[#This Row],[Equation_1_GHG_Intensity]]*Table1[[#This Row],[Number of employees
Last avail. yr]]</f>
        <v>0</v>
      </c>
      <c r="Q660" s="100">
        <v>1.7553619999999999E-2</v>
      </c>
      <c r="R660" s="101">
        <f>Table1[[#This Row],[Equation_2_GHG_intensity]]*Table1[[#This Row],[Operating revenue (Turnover)
m GBP Last avail. yr]]</f>
        <v>3.2669042181999997E-4</v>
      </c>
      <c r="S660" s="106">
        <v>0.01</v>
      </c>
      <c r="T660" s="103">
        <v>1.8610999999999999E-4</v>
      </c>
      <c r="U660" s="78">
        <f t="shared" si="10"/>
        <v>1.7076254046606001E-4</v>
      </c>
      <c r="V660" s="78">
        <f>Table1[[#This Row],[R4NZ estimate
(thousand tonnes CO2e)]]*1000</f>
        <v>0.17076254046606001</v>
      </c>
    </row>
    <row r="661" spans="1:22" ht="36" customHeight="1">
      <c r="A661" s="86" t="s">
        <v>3941</v>
      </c>
      <c r="B661" s="86" t="s">
        <v>3942</v>
      </c>
      <c r="C661" s="86" t="s">
        <v>3943</v>
      </c>
      <c r="D661" s="86" t="s">
        <v>792</v>
      </c>
      <c r="E661" s="86" t="s">
        <v>792</v>
      </c>
      <c r="F661" s="86" t="s">
        <v>18</v>
      </c>
      <c r="G661" s="91"/>
      <c r="H661" s="91"/>
      <c r="I661" s="89">
        <v>45473</v>
      </c>
      <c r="J661" s="90">
        <v>1.8511E-2</v>
      </c>
      <c r="K661" s="90">
        <v>1</v>
      </c>
      <c r="L661" s="88" t="s">
        <v>3944</v>
      </c>
      <c r="M661" s="88" t="s">
        <v>3945</v>
      </c>
      <c r="N661" s="91"/>
      <c r="O661" s="98">
        <v>5.3414726840000006E-3</v>
      </c>
      <c r="P661" s="99">
        <f>Table1[[#This Row],[Equation_1_GHG_Intensity]]*Table1[[#This Row],[Number of employees
Last avail. yr]]</f>
        <v>5.3414726840000006E-3</v>
      </c>
      <c r="Q661" s="100">
        <v>7.8125890000000003E-2</v>
      </c>
      <c r="R661" s="101">
        <f>Table1[[#This Row],[Equation_2_GHG_intensity]]*Table1[[#This Row],[Operating revenue (Turnover)
m GBP Last avail. yr]]</f>
        <v>1.4461883497900001E-3</v>
      </c>
      <c r="S661" s="104">
        <v>0.04</v>
      </c>
      <c r="T661" s="103">
        <v>7.4043999999999998E-4</v>
      </c>
      <c r="U661" s="78">
        <f t="shared" si="10"/>
        <v>2.5068576442520705E-3</v>
      </c>
      <c r="V661" s="78">
        <f>Table1[[#This Row],[R4NZ estimate
(thousand tonnes CO2e)]]*1000</f>
        <v>2.5068576442520705</v>
      </c>
    </row>
    <row r="662" spans="1:22" ht="36" customHeight="1">
      <c r="A662" s="86" t="s">
        <v>3946</v>
      </c>
      <c r="B662" s="86" t="s">
        <v>3947</v>
      </c>
      <c r="C662" s="86" t="s">
        <v>3948</v>
      </c>
      <c r="D662" s="86" t="s">
        <v>1938</v>
      </c>
      <c r="E662" s="86" t="s">
        <v>1938</v>
      </c>
      <c r="F662" s="86" t="s">
        <v>33</v>
      </c>
      <c r="G662" s="91"/>
      <c r="H662" s="91"/>
      <c r="I662" s="89">
        <v>44920</v>
      </c>
      <c r="J662" s="90">
        <v>1.83E-2</v>
      </c>
      <c r="K662" s="90">
        <v>1</v>
      </c>
      <c r="L662" s="88" t="s">
        <v>3949</v>
      </c>
      <c r="M662" s="88" t="s">
        <v>3950</v>
      </c>
      <c r="N662" s="88" t="s">
        <v>3950</v>
      </c>
      <c r="O662" s="98">
        <v>1.0369230770000001E-3</v>
      </c>
      <c r="P662" s="99">
        <f>Table1[[#This Row],[Equation_1_GHG_Intensity]]*Table1[[#This Row],[Number of employees
Last avail. yr]]</f>
        <v>1.0369230770000001E-3</v>
      </c>
      <c r="Q662" s="100">
        <v>1.9284453E-2</v>
      </c>
      <c r="R662" s="101">
        <f>Table1[[#This Row],[Equation_2_GHG_intensity]]*Table1[[#This Row],[Operating revenue (Turnover)
m GBP Last avail. yr]]</f>
        <v>3.529054899E-4</v>
      </c>
      <c r="S662" s="104">
        <v>0.03</v>
      </c>
      <c r="T662" s="103">
        <v>5.4900000000000001E-4</v>
      </c>
      <c r="U662" s="78">
        <f t="shared" si="10"/>
        <v>6.456299127777001E-4</v>
      </c>
      <c r="V662" s="78">
        <f>Table1[[#This Row],[R4NZ estimate
(thousand tonnes CO2e)]]*1000</f>
        <v>0.6456299127777001</v>
      </c>
    </row>
    <row r="663" spans="1:22" ht="36" customHeight="1">
      <c r="A663" s="86" t="s">
        <v>3951</v>
      </c>
      <c r="B663" s="86" t="s">
        <v>3952</v>
      </c>
      <c r="C663" s="86" t="s">
        <v>3953</v>
      </c>
      <c r="D663" s="86" t="s">
        <v>1669</v>
      </c>
      <c r="E663" s="86" t="s">
        <v>3954</v>
      </c>
      <c r="F663" s="86" t="s">
        <v>30</v>
      </c>
      <c r="G663" s="91"/>
      <c r="H663" s="91"/>
      <c r="I663" s="89">
        <v>44865</v>
      </c>
      <c r="J663" s="90">
        <v>1.8218000000000002E-2</v>
      </c>
      <c r="K663" s="90">
        <v>1</v>
      </c>
      <c r="L663" s="88" t="s">
        <v>3955</v>
      </c>
      <c r="M663" s="88" t="s">
        <v>3956</v>
      </c>
      <c r="N663" s="91"/>
      <c r="O663" s="98">
        <v>5.5728975400000001E-4</v>
      </c>
      <c r="P663" s="99">
        <f>Table1[[#This Row],[Equation_1_GHG_Intensity]]*Table1[[#This Row],[Number of employees
Last avail. yr]]</f>
        <v>5.5728975400000001E-4</v>
      </c>
      <c r="Q663" s="100">
        <v>6.3602830000000004E-3</v>
      </c>
      <c r="R663" s="101">
        <f>Table1[[#This Row],[Equation_2_GHG_intensity]]*Table1[[#This Row],[Operating revenue (Turnover)
m GBP Last avail. yr]]</f>
        <v>1.1587163569400002E-4</v>
      </c>
      <c r="S663" s="104">
        <v>0.01</v>
      </c>
      <c r="T663" s="103">
        <v>1.8218000000000002E-4</v>
      </c>
      <c r="U663" s="78">
        <f t="shared" si="10"/>
        <v>2.8482868276810203E-4</v>
      </c>
      <c r="V663" s="78">
        <f>Table1[[#This Row],[R4NZ estimate
(thousand tonnes CO2e)]]*1000</f>
        <v>0.28482868276810203</v>
      </c>
    </row>
    <row r="664" spans="1:22" ht="36" customHeight="1">
      <c r="A664" s="86" t="s">
        <v>3957</v>
      </c>
      <c r="B664" s="86" t="s">
        <v>3958</v>
      </c>
      <c r="C664" s="86" t="s">
        <v>3959</v>
      </c>
      <c r="D664" s="86" t="s">
        <v>3960</v>
      </c>
      <c r="E664" s="86" t="s">
        <v>3960</v>
      </c>
      <c r="F664" s="86" t="s">
        <v>33</v>
      </c>
      <c r="G664" s="88" t="s">
        <v>3961</v>
      </c>
      <c r="H664" s="91"/>
      <c r="I664" s="89">
        <v>45169</v>
      </c>
      <c r="J664" s="90">
        <v>1.9449999999999999E-2</v>
      </c>
      <c r="K664" s="90">
        <v>4</v>
      </c>
      <c r="L664" s="88" t="s">
        <v>3962</v>
      </c>
      <c r="M664" s="88" t="s">
        <v>3963</v>
      </c>
      <c r="N664" s="91"/>
      <c r="O664" s="98">
        <v>1.0369230770000001E-3</v>
      </c>
      <c r="P664" s="99">
        <f>Table1[[#This Row],[Equation_1_GHG_Intensity]]*Table1[[#This Row],[Number of employees
Last avail. yr]]</f>
        <v>4.1476923080000002E-3</v>
      </c>
      <c r="Q664" s="100">
        <v>1.9284453E-2</v>
      </c>
      <c r="R664" s="101">
        <f>Table1[[#This Row],[Equation_2_GHG_intensity]]*Table1[[#This Row],[Operating revenue (Turnover)
m GBP Last avail. yr]]</f>
        <v>3.7508261084999997E-4</v>
      </c>
      <c r="S664" s="104">
        <v>0.06</v>
      </c>
      <c r="T664" s="103">
        <v>1.1669999999999999E-3</v>
      </c>
      <c r="U664" s="78">
        <f t="shared" si="10"/>
        <v>1.8946950479770503E-3</v>
      </c>
      <c r="V664" s="78">
        <f>Table1[[#This Row],[R4NZ estimate
(thousand tonnes CO2e)]]*1000</f>
        <v>1.8946950479770504</v>
      </c>
    </row>
    <row r="665" spans="1:22" ht="40.700000000000003" customHeight="1">
      <c r="A665" s="86" t="s">
        <v>3964</v>
      </c>
      <c r="B665" s="86" t="s">
        <v>3965</v>
      </c>
      <c r="C665" s="86" t="s">
        <v>3966</v>
      </c>
      <c r="D665" s="86" t="s">
        <v>298</v>
      </c>
      <c r="E665" s="86" t="s">
        <v>298</v>
      </c>
      <c r="F665" s="86" t="s">
        <v>30</v>
      </c>
      <c r="G665" s="91"/>
      <c r="H665" s="91"/>
      <c r="I665" s="89">
        <v>45382</v>
      </c>
      <c r="J665" s="90">
        <v>1.7905000000000001E-2</v>
      </c>
      <c r="K665" s="91">
        <v>0</v>
      </c>
      <c r="L665" s="88" t="s">
        <v>1125</v>
      </c>
      <c r="M665" s="88" t="s">
        <v>3967</v>
      </c>
      <c r="N665" s="88" t="s">
        <v>3967</v>
      </c>
      <c r="O665" s="98">
        <v>5.5728975400000001E-4</v>
      </c>
      <c r="P665" s="99">
        <f>Table1[[#This Row],[Equation_1_GHG_Intensity]]*Table1[[#This Row],[Number of employees
Last avail. yr]]</f>
        <v>0</v>
      </c>
      <c r="Q665" s="100">
        <v>6.3602830000000004E-3</v>
      </c>
      <c r="R665" s="101">
        <f>Table1[[#This Row],[Equation_2_GHG_intensity]]*Table1[[#This Row],[Operating revenue (Turnover)
m GBP Last avail. yr]]</f>
        <v>1.1388086711500002E-4</v>
      </c>
      <c r="S665" s="106">
        <v>0.01</v>
      </c>
      <c r="T665" s="103">
        <v>1.7905000000000002E-4</v>
      </c>
      <c r="U665" s="78">
        <f t="shared" si="10"/>
        <v>9.7545978749295005E-5</v>
      </c>
      <c r="V665" s="78">
        <f>Table1[[#This Row],[R4NZ estimate
(thousand tonnes CO2e)]]*1000</f>
        <v>9.7545978749295006E-2</v>
      </c>
    </row>
    <row r="666" spans="1:22" ht="36" customHeight="1">
      <c r="A666" s="86" t="s">
        <v>3968</v>
      </c>
      <c r="B666" s="86" t="s">
        <v>3969</v>
      </c>
      <c r="C666" s="86" t="s">
        <v>3970</v>
      </c>
      <c r="D666" s="86" t="s">
        <v>462</v>
      </c>
      <c r="E666" s="86" t="s">
        <v>462</v>
      </c>
      <c r="F666" s="86" t="s">
        <v>18</v>
      </c>
      <c r="G666" s="91"/>
      <c r="H666" s="91"/>
      <c r="I666" s="89">
        <v>45169</v>
      </c>
      <c r="J666" s="90">
        <v>1.78E-2</v>
      </c>
      <c r="K666" s="91">
        <v>0</v>
      </c>
      <c r="L666" s="88" t="s">
        <v>3971</v>
      </c>
      <c r="M666" s="88" t="s">
        <v>3972</v>
      </c>
      <c r="N666" s="88" t="s">
        <v>3972</v>
      </c>
      <c r="O666" s="98">
        <v>5.3414726840000006E-3</v>
      </c>
      <c r="P666" s="99">
        <f>Table1[[#This Row],[Equation_1_GHG_Intensity]]*Table1[[#This Row],[Number of employees
Last avail. yr]]</f>
        <v>0</v>
      </c>
      <c r="Q666" s="100">
        <v>7.8125890000000003E-2</v>
      </c>
      <c r="R666" s="101">
        <f>Table1[[#This Row],[Equation_2_GHG_intensity]]*Table1[[#This Row],[Operating revenue (Turnover)
m GBP Last avail. yr]]</f>
        <v>1.3906408419999999E-3</v>
      </c>
      <c r="S666" s="106">
        <v>7.0000000000000007E-2</v>
      </c>
      <c r="T666" s="103">
        <v>1.2460000000000001E-3</v>
      </c>
      <c r="U666" s="78">
        <f t="shared" si="10"/>
        <v>8.7800140038600007E-4</v>
      </c>
      <c r="V666" s="78">
        <f>Table1[[#This Row],[R4NZ estimate
(thousand tonnes CO2e)]]*1000</f>
        <v>0.87800140038600005</v>
      </c>
    </row>
    <row r="667" spans="1:22" ht="40.700000000000003" customHeight="1">
      <c r="A667" s="86" t="s">
        <v>3973</v>
      </c>
      <c r="B667" s="86" t="s">
        <v>3974</v>
      </c>
      <c r="C667" s="86" t="s">
        <v>3975</v>
      </c>
      <c r="D667" s="86" t="s">
        <v>577</v>
      </c>
      <c r="E667" s="86" t="s">
        <v>577</v>
      </c>
      <c r="F667" s="86" t="s">
        <v>30</v>
      </c>
      <c r="G667" s="91"/>
      <c r="H667" s="91"/>
      <c r="I667" s="89">
        <v>45291</v>
      </c>
      <c r="J667" s="90">
        <v>1.7600000000000001E-2</v>
      </c>
      <c r="K667" s="90">
        <v>1</v>
      </c>
      <c r="L667" s="88" t="s">
        <v>3976</v>
      </c>
      <c r="M667" s="88" t="s">
        <v>3977</v>
      </c>
      <c r="N667" s="91"/>
      <c r="O667" s="98">
        <v>5.5728975400000001E-4</v>
      </c>
      <c r="P667" s="99">
        <f>Table1[[#This Row],[Equation_1_GHG_Intensity]]*Table1[[#This Row],[Number of employees
Last avail. yr]]</f>
        <v>5.5728975400000001E-4</v>
      </c>
      <c r="Q667" s="100">
        <v>6.3602830000000004E-3</v>
      </c>
      <c r="R667" s="101">
        <f>Table1[[#This Row],[Equation_2_GHG_intensity]]*Table1[[#This Row],[Operating revenue (Turnover)
m GBP Last avail. yr]]</f>
        <v>1.1194098080000002E-4</v>
      </c>
      <c r="S667" s="104">
        <v>0.02</v>
      </c>
      <c r="T667" s="103">
        <v>3.5200000000000005E-4</v>
      </c>
      <c r="U667" s="78">
        <f t="shared" si="10"/>
        <v>3.4006983468840002E-4</v>
      </c>
      <c r="V667" s="78">
        <f>Table1[[#This Row],[R4NZ estimate
(thousand tonnes CO2e)]]*1000</f>
        <v>0.34006983468840002</v>
      </c>
    </row>
    <row r="668" spans="1:22" ht="54" customHeight="1">
      <c r="A668" s="86" t="s">
        <v>3978</v>
      </c>
      <c r="B668" s="86" t="s">
        <v>3979</v>
      </c>
      <c r="C668" s="86" t="s">
        <v>3980</v>
      </c>
      <c r="D668" s="86" t="s">
        <v>290</v>
      </c>
      <c r="E668" s="86" t="s">
        <v>290</v>
      </c>
      <c r="F668" s="86" t="s">
        <v>24</v>
      </c>
      <c r="G668" s="91"/>
      <c r="H668" s="91"/>
      <c r="I668" s="89">
        <v>45443</v>
      </c>
      <c r="J668" s="90">
        <v>1.7510999999999999E-2</v>
      </c>
      <c r="K668" s="90">
        <v>1</v>
      </c>
      <c r="L668" s="88" t="s">
        <v>3981</v>
      </c>
      <c r="M668" s="88" t="s">
        <v>3982</v>
      </c>
      <c r="N668" s="88" t="s">
        <v>3982</v>
      </c>
      <c r="O668" s="98">
        <v>5.3220241119999998E-2</v>
      </c>
      <c r="P668" s="99">
        <f>Table1[[#This Row],[Equation_1_GHG_Intensity]]*Table1[[#This Row],[Number of employees
Last avail. yr]]</f>
        <v>5.3220241119999998E-2</v>
      </c>
      <c r="Q668" s="100">
        <v>0.778336519</v>
      </c>
      <c r="R668" s="101">
        <f>Table1[[#This Row],[Equation_2_GHG_intensity]]*Table1[[#This Row],[Operating revenue (Turnover)
m GBP Last avail. yr]]</f>
        <v>1.3629450784208999E-2</v>
      </c>
      <c r="S668" s="104">
        <v>0.16</v>
      </c>
      <c r="T668" s="103">
        <v>2.8017599999999999E-3</v>
      </c>
      <c r="U668" s="78">
        <f t="shared" si="10"/>
        <v>2.3193933484101596E-2</v>
      </c>
      <c r="V668" s="78">
        <f>Table1[[#This Row],[R4NZ estimate
(thousand tonnes CO2e)]]*1000</f>
        <v>23.193933484101596</v>
      </c>
    </row>
    <row r="669" spans="1:22" ht="54" customHeight="1">
      <c r="A669" s="86" t="s">
        <v>3983</v>
      </c>
      <c r="B669" s="86" t="s">
        <v>3984</v>
      </c>
      <c r="C669" s="86" t="s">
        <v>3985</v>
      </c>
      <c r="D669" s="86" t="s">
        <v>2704</v>
      </c>
      <c r="E669" s="86" t="s">
        <v>2704</v>
      </c>
      <c r="F669" s="86" t="s">
        <v>33</v>
      </c>
      <c r="G669" s="91"/>
      <c r="H669" s="91"/>
      <c r="I669" s="89">
        <v>45138</v>
      </c>
      <c r="J669" s="90">
        <v>1.8918000000000001E-2</v>
      </c>
      <c r="K669" s="90">
        <v>1</v>
      </c>
      <c r="L669" s="88" t="s">
        <v>3986</v>
      </c>
      <c r="M669" s="88" t="s">
        <v>3987</v>
      </c>
      <c r="N669" s="91"/>
      <c r="O669" s="98">
        <v>1.0369230770000001E-3</v>
      </c>
      <c r="P669" s="99">
        <f>Table1[[#This Row],[Equation_1_GHG_Intensity]]*Table1[[#This Row],[Number of employees
Last avail. yr]]</f>
        <v>1.0369230770000001E-3</v>
      </c>
      <c r="Q669" s="100">
        <v>1.9284453E-2</v>
      </c>
      <c r="R669" s="101">
        <f>Table1[[#This Row],[Equation_2_GHG_intensity]]*Table1[[#This Row],[Operating revenue (Turnover)
m GBP Last avail. yr]]</f>
        <v>3.6482328185400001E-4</v>
      </c>
      <c r="S669" s="104">
        <v>0.06</v>
      </c>
      <c r="T669" s="103">
        <v>1.1350799999999999E-3</v>
      </c>
      <c r="U669" s="78">
        <f t="shared" si="10"/>
        <v>8.4476317749838199E-4</v>
      </c>
      <c r="V669" s="78">
        <f>Table1[[#This Row],[R4NZ estimate
(thousand tonnes CO2e)]]*1000</f>
        <v>0.84476317749838203</v>
      </c>
    </row>
    <row r="670" spans="1:22" ht="40.700000000000003" customHeight="1">
      <c r="A670" s="86" t="s">
        <v>3988</v>
      </c>
      <c r="B670" s="86" t="s">
        <v>3989</v>
      </c>
      <c r="C670" s="86" t="s">
        <v>3990</v>
      </c>
      <c r="D670" s="86" t="s">
        <v>1072</v>
      </c>
      <c r="E670" s="86" t="s">
        <v>1072</v>
      </c>
      <c r="F670" s="86" t="s">
        <v>30</v>
      </c>
      <c r="G670" s="91"/>
      <c r="H670" s="91"/>
      <c r="I670" s="89">
        <v>45107</v>
      </c>
      <c r="J670" s="90">
        <v>1.7413999999999999E-2</v>
      </c>
      <c r="K670" s="90">
        <v>1</v>
      </c>
      <c r="L670" s="88" t="s">
        <v>1462</v>
      </c>
      <c r="M670" s="88" t="s">
        <v>1463</v>
      </c>
      <c r="N670" s="88" t="s">
        <v>1463</v>
      </c>
      <c r="O670" s="98">
        <v>5.5728975400000001E-4</v>
      </c>
      <c r="P670" s="99">
        <f>Table1[[#This Row],[Equation_1_GHG_Intensity]]*Table1[[#This Row],[Number of employees
Last avail. yr]]</f>
        <v>5.5728975400000001E-4</v>
      </c>
      <c r="Q670" s="100">
        <v>6.3602830000000004E-3</v>
      </c>
      <c r="R670" s="101">
        <f>Table1[[#This Row],[Equation_2_GHG_intensity]]*Table1[[#This Row],[Operating revenue (Turnover)
m GBP Last avail. yr]]</f>
        <v>1.10757968162E-4</v>
      </c>
      <c r="S670" s="104">
        <v>0.01</v>
      </c>
      <c r="T670" s="103">
        <v>1.7413999999999998E-4</v>
      </c>
      <c r="U670" s="78">
        <f t="shared" si="10"/>
        <v>2.80448511479946E-4</v>
      </c>
      <c r="V670" s="78">
        <f>Table1[[#This Row],[R4NZ estimate
(thousand tonnes CO2e)]]*1000</f>
        <v>0.28044851147994598</v>
      </c>
    </row>
    <row r="671" spans="1:22" ht="36" customHeight="1">
      <c r="A671" s="86" t="s">
        <v>3991</v>
      </c>
      <c r="B671" s="86" t="s">
        <v>3992</v>
      </c>
      <c r="C671" s="86" t="s">
        <v>3993</v>
      </c>
      <c r="D671" s="86" t="s">
        <v>2969</v>
      </c>
      <c r="E671" s="86" t="s">
        <v>2969</v>
      </c>
      <c r="F671" s="86" t="s">
        <v>18</v>
      </c>
      <c r="G671" s="88" t="s">
        <v>3994</v>
      </c>
      <c r="H671" s="91"/>
      <c r="I671" s="89">
        <v>43830</v>
      </c>
      <c r="J671" s="90">
        <v>1.7311E-2</v>
      </c>
      <c r="K671" s="90">
        <v>1</v>
      </c>
      <c r="L671" s="88" t="s">
        <v>3995</v>
      </c>
      <c r="M671" s="88" t="s">
        <v>3996</v>
      </c>
      <c r="N671" s="88" t="s">
        <v>3996</v>
      </c>
      <c r="O671" s="98">
        <v>5.3414726840000006E-3</v>
      </c>
      <c r="P671" s="99">
        <f>Table1[[#This Row],[Equation_1_GHG_Intensity]]*Table1[[#This Row],[Number of employees
Last avail. yr]]</f>
        <v>5.3414726840000006E-3</v>
      </c>
      <c r="Q671" s="100">
        <v>7.8125890000000003E-2</v>
      </c>
      <c r="R671" s="101">
        <f>Table1[[#This Row],[Equation_2_GHG_intensity]]*Table1[[#This Row],[Operating revenue (Turnover)
m GBP Last avail. yr]]</f>
        <v>1.3524372817900001E-3</v>
      </c>
      <c r="S671" s="104">
        <v>0.2</v>
      </c>
      <c r="T671" s="103">
        <v>3.4622000000000003E-3</v>
      </c>
      <c r="U671" s="78">
        <f t="shared" si="10"/>
        <v>3.3819846186080704E-3</v>
      </c>
      <c r="V671" s="78">
        <f>Table1[[#This Row],[R4NZ estimate
(thousand tonnes CO2e)]]*1000</f>
        <v>3.3819846186080702</v>
      </c>
    </row>
    <row r="672" spans="1:22" ht="40.700000000000003" customHeight="1">
      <c r="A672" s="86" t="s">
        <v>3997</v>
      </c>
      <c r="B672" s="86" t="s">
        <v>3998</v>
      </c>
      <c r="C672" s="86" t="s">
        <v>3999</v>
      </c>
      <c r="D672" s="86" t="s">
        <v>2282</v>
      </c>
      <c r="E672" s="86" t="s">
        <v>2282</v>
      </c>
      <c r="F672" s="86" t="s">
        <v>30</v>
      </c>
      <c r="G672" s="91"/>
      <c r="H672" s="91"/>
      <c r="I672" s="89">
        <v>45291</v>
      </c>
      <c r="J672" s="90">
        <v>1.728E-2</v>
      </c>
      <c r="K672" s="90">
        <v>1</v>
      </c>
      <c r="L672" s="88" t="s">
        <v>4000</v>
      </c>
      <c r="M672" s="88" t="s">
        <v>4001</v>
      </c>
      <c r="N672" s="91"/>
      <c r="O672" s="98">
        <v>5.5728975400000001E-4</v>
      </c>
      <c r="P672" s="99">
        <f>Table1[[#This Row],[Equation_1_GHG_Intensity]]*Table1[[#This Row],[Number of employees
Last avail. yr]]</f>
        <v>5.5728975400000001E-4</v>
      </c>
      <c r="Q672" s="100">
        <v>6.3602830000000004E-3</v>
      </c>
      <c r="R672" s="101">
        <f>Table1[[#This Row],[Equation_2_GHG_intensity]]*Table1[[#This Row],[Operating revenue (Turnover)
m GBP Last avail. yr]]</f>
        <v>1.0990569024E-4</v>
      </c>
      <c r="S672" s="104">
        <v>0</v>
      </c>
      <c r="T672" s="103">
        <v>0</v>
      </c>
      <c r="U672" s="78">
        <f t="shared" si="10"/>
        <v>2.2217608293191999E-4</v>
      </c>
      <c r="V672" s="78">
        <f>Table1[[#This Row],[R4NZ estimate
(thousand tonnes CO2e)]]*1000</f>
        <v>0.22217608293191998</v>
      </c>
    </row>
    <row r="673" spans="1:22" ht="40.700000000000003" customHeight="1">
      <c r="A673" s="86" t="s">
        <v>4002</v>
      </c>
      <c r="B673" s="86" t="s">
        <v>4003</v>
      </c>
      <c r="C673" s="86" t="s">
        <v>4004</v>
      </c>
      <c r="D673" s="86" t="s">
        <v>4005</v>
      </c>
      <c r="E673" s="86" t="s">
        <v>4005</v>
      </c>
      <c r="F673" s="86" t="s">
        <v>30</v>
      </c>
      <c r="G673" s="91"/>
      <c r="H673" s="91"/>
      <c r="I673" s="89">
        <v>45350</v>
      </c>
      <c r="J673" s="90">
        <v>1.6941000000000001E-2</v>
      </c>
      <c r="K673" s="91">
        <v>0</v>
      </c>
      <c r="L673" s="88" t="s">
        <v>4006</v>
      </c>
      <c r="M673" s="88" t="s">
        <v>4007</v>
      </c>
      <c r="N673" s="91"/>
      <c r="O673" s="98">
        <v>5.5728975400000001E-4</v>
      </c>
      <c r="P673" s="99">
        <f>Table1[[#This Row],[Equation_1_GHG_Intensity]]*Table1[[#This Row],[Number of employees
Last avail. yr]]</f>
        <v>0</v>
      </c>
      <c r="Q673" s="100">
        <v>6.3602830000000004E-3</v>
      </c>
      <c r="R673" s="101">
        <f>Table1[[#This Row],[Equation_2_GHG_intensity]]*Table1[[#This Row],[Operating revenue (Turnover)
m GBP Last avail. yr]]</f>
        <v>1.0774955430300001E-4</v>
      </c>
      <c r="S673" s="106">
        <v>0.01</v>
      </c>
      <c r="T673" s="103">
        <v>1.6941000000000002E-4</v>
      </c>
      <c r="U673" s="78">
        <f t="shared" si="10"/>
        <v>9.2294131582899017E-5</v>
      </c>
      <c r="V673" s="78">
        <f>Table1[[#This Row],[R4NZ estimate
(thousand tonnes CO2e)]]*1000</f>
        <v>9.2294131582899022E-2</v>
      </c>
    </row>
    <row r="674" spans="1:22" ht="40.700000000000003" customHeight="1">
      <c r="A674" s="86" t="s">
        <v>4008</v>
      </c>
      <c r="B674" s="86" t="s">
        <v>4009</v>
      </c>
      <c r="C674" s="86" t="s">
        <v>4010</v>
      </c>
      <c r="D674" s="86" t="s">
        <v>290</v>
      </c>
      <c r="E674" s="86" t="s">
        <v>290</v>
      </c>
      <c r="F674" s="86" t="s">
        <v>24</v>
      </c>
      <c r="G674" s="91"/>
      <c r="H674" s="91"/>
      <c r="I674" s="89">
        <v>45199</v>
      </c>
      <c r="J674" s="90">
        <v>1.6868000000000001E-2</v>
      </c>
      <c r="K674" s="90">
        <v>1</v>
      </c>
      <c r="L674" s="88" t="s">
        <v>4011</v>
      </c>
      <c r="M674" s="88" t="s">
        <v>4012</v>
      </c>
      <c r="N674" s="91"/>
      <c r="O674" s="98">
        <v>5.3220241119999998E-2</v>
      </c>
      <c r="P674" s="99">
        <f>Table1[[#This Row],[Equation_1_GHG_Intensity]]*Table1[[#This Row],[Number of employees
Last avail. yr]]</f>
        <v>5.3220241119999998E-2</v>
      </c>
      <c r="Q674" s="100">
        <v>0.778336519</v>
      </c>
      <c r="R674" s="101">
        <f>Table1[[#This Row],[Equation_2_GHG_intensity]]*Table1[[#This Row],[Operating revenue (Turnover)
m GBP Last avail. yr]]</f>
        <v>1.3128980402492002E-2</v>
      </c>
      <c r="S674" s="104">
        <v>0.16</v>
      </c>
      <c r="T674" s="103">
        <v>2.6988800000000003E-3</v>
      </c>
      <c r="U674" s="78">
        <f t="shared" si="10"/>
        <v>2.2993017806989837E-2</v>
      </c>
      <c r="V674" s="78">
        <f>Table1[[#This Row],[R4NZ estimate
(thousand tonnes CO2e)]]*1000</f>
        <v>22.993017806989837</v>
      </c>
    </row>
    <row r="675" spans="1:22" ht="40.700000000000003" customHeight="1">
      <c r="A675" s="86" t="s">
        <v>4013</v>
      </c>
      <c r="B675" s="86" t="s">
        <v>4014</v>
      </c>
      <c r="C675" s="86" t="s">
        <v>4015</v>
      </c>
      <c r="D675" s="86" t="s">
        <v>4005</v>
      </c>
      <c r="E675" s="86" t="s">
        <v>4005</v>
      </c>
      <c r="F675" s="86" t="s">
        <v>30</v>
      </c>
      <c r="G675" s="91"/>
      <c r="H675" s="91"/>
      <c r="I675" s="89">
        <v>45199</v>
      </c>
      <c r="J675" s="90">
        <v>1.653E-2</v>
      </c>
      <c r="K675" s="90">
        <v>2</v>
      </c>
      <c r="L675" s="88" t="s">
        <v>4016</v>
      </c>
      <c r="M675" s="88" t="s">
        <v>4017</v>
      </c>
      <c r="N675" s="91"/>
      <c r="O675" s="98">
        <v>5.5728975400000001E-4</v>
      </c>
      <c r="P675" s="99">
        <f>Table1[[#This Row],[Equation_1_GHG_Intensity]]*Table1[[#This Row],[Number of employees
Last avail. yr]]</f>
        <v>1.114579508E-3</v>
      </c>
      <c r="Q675" s="100">
        <v>6.3602830000000004E-3</v>
      </c>
      <c r="R675" s="101">
        <f>Table1[[#This Row],[Equation_2_GHG_intensity]]*Table1[[#This Row],[Operating revenue (Turnover)
m GBP Last avail. yr]]</f>
        <v>1.0513547799E-4</v>
      </c>
      <c r="S675" s="104">
        <v>0.01</v>
      </c>
      <c r="T675" s="103">
        <v>1.6530000000000001E-4</v>
      </c>
      <c r="U675" s="78">
        <f t="shared" si="10"/>
        <v>4.6120999033467003E-4</v>
      </c>
      <c r="V675" s="78">
        <f>Table1[[#This Row],[R4NZ estimate
(thousand tonnes CO2e)]]*1000</f>
        <v>0.46120999033467003</v>
      </c>
    </row>
    <row r="676" spans="1:22" ht="36" customHeight="1">
      <c r="A676" s="86" t="s">
        <v>4018</v>
      </c>
      <c r="B676" s="86" t="s">
        <v>4019</v>
      </c>
      <c r="C676" s="86" t="s">
        <v>4020</v>
      </c>
      <c r="D676" s="86" t="s">
        <v>792</v>
      </c>
      <c r="E676" s="86" t="s">
        <v>792</v>
      </c>
      <c r="F676" s="86" t="s">
        <v>18</v>
      </c>
      <c r="G676" s="91"/>
      <c r="H676" s="91"/>
      <c r="I676" s="89">
        <v>45443</v>
      </c>
      <c r="J676" s="90">
        <v>1.6111E-2</v>
      </c>
      <c r="K676" s="90">
        <v>1</v>
      </c>
      <c r="L676" s="88" t="s">
        <v>3944</v>
      </c>
      <c r="M676" s="88" t="s">
        <v>4021</v>
      </c>
      <c r="N676" s="91"/>
      <c r="O676" s="98">
        <v>5.3414726840000006E-3</v>
      </c>
      <c r="P676" s="99">
        <f>Table1[[#This Row],[Equation_1_GHG_Intensity]]*Table1[[#This Row],[Number of employees
Last avail. yr]]</f>
        <v>5.3414726840000006E-3</v>
      </c>
      <c r="Q676" s="100">
        <v>7.8125890000000003E-2</v>
      </c>
      <c r="R676" s="101">
        <f>Table1[[#This Row],[Equation_2_GHG_intensity]]*Table1[[#This Row],[Operating revenue (Turnover)
m GBP Last avail. yr]]</f>
        <v>1.25868621379E-3</v>
      </c>
      <c r="S676" s="104">
        <v>0.04</v>
      </c>
      <c r="T676" s="103">
        <v>6.4444000000000003E-4</v>
      </c>
      <c r="U676" s="78">
        <f t="shared" si="10"/>
        <v>2.4124514329640703E-3</v>
      </c>
      <c r="V676" s="78">
        <f>Table1[[#This Row],[R4NZ estimate
(thousand tonnes CO2e)]]*1000</f>
        <v>2.4124514329640703</v>
      </c>
    </row>
    <row r="677" spans="1:22" ht="40.700000000000003" customHeight="1">
      <c r="A677" s="86" t="s">
        <v>4022</v>
      </c>
      <c r="B677" s="86" t="s">
        <v>4023</v>
      </c>
      <c r="C677" s="86" t="s">
        <v>4024</v>
      </c>
      <c r="D677" s="86" t="s">
        <v>290</v>
      </c>
      <c r="E677" s="86" t="s">
        <v>290</v>
      </c>
      <c r="F677" s="86" t="s">
        <v>24</v>
      </c>
      <c r="G677" s="88" t="s">
        <v>1150</v>
      </c>
      <c r="H677" s="91"/>
      <c r="I677" s="89">
        <v>43708</v>
      </c>
      <c r="J677" s="90">
        <v>1.5879999999999998E-2</v>
      </c>
      <c r="K677" s="91">
        <v>0</v>
      </c>
      <c r="L677" s="88" t="s">
        <v>4025</v>
      </c>
      <c r="M677" s="88" t="s">
        <v>4026</v>
      </c>
      <c r="N677" s="88" t="s">
        <v>4026</v>
      </c>
      <c r="O677" s="98">
        <v>5.3220241119999998E-2</v>
      </c>
      <c r="P677" s="99">
        <f>Table1[[#This Row],[Equation_1_GHG_Intensity]]*Table1[[#This Row],[Number of employees
Last avail. yr]]</f>
        <v>0</v>
      </c>
      <c r="Q677" s="100">
        <v>0.778336519</v>
      </c>
      <c r="R677" s="101">
        <f>Table1[[#This Row],[Equation_2_GHG_intensity]]*Table1[[#This Row],[Operating revenue (Turnover)
m GBP Last avail. yr]]</f>
        <v>1.2359983921719999E-2</v>
      </c>
      <c r="S677" s="106">
        <v>0.16</v>
      </c>
      <c r="T677" s="103">
        <v>2.5407999999999997E-3</v>
      </c>
      <c r="U677" s="78">
        <f t="shared" si="10"/>
        <v>4.9619610459327602E-3</v>
      </c>
      <c r="V677" s="78">
        <f>Table1[[#This Row],[R4NZ estimate
(thousand tonnes CO2e)]]*1000</f>
        <v>4.9619610459327603</v>
      </c>
    </row>
    <row r="678" spans="1:22" ht="36" customHeight="1">
      <c r="A678" s="86" t="s">
        <v>4027</v>
      </c>
      <c r="B678" s="86" t="s">
        <v>4028</v>
      </c>
      <c r="C678" s="86" t="s">
        <v>4029</v>
      </c>
      <c r="D678" s="86" t="s">
        <v>268</v>
      </c>
      <c r="E678" s="86" t="s">
        <v>268</v>
      </c>
      <c r="F678" s="86" t="s">
        <v>27</v>
      </c>
      <c r="G678" s="91"/>
      <c r="H678" s="91"/>
      <c r="I678" s="89">
        <v>45199</v>
      </c>
      <c r="J678" s="90">
        <v>1.5869000000000001E-2</v>
      </c>
      <c r="K678" s="90">
        <v>2</v>
      </c>
      <c r="L678" s="88" t="s">
        <v>4030</v>
      </c>
      <c r="M678" s="88" t="s">
        <v>4031</v>
      </c>
      <c r="N678" s="91"/>
      <c r="O678" s="98">
        <v>1.6788990829999999E-3</v>
      </c>
      <c r="P678" s="99">
        <f>Table1[[#This Row],[Equation_1_GHG_Intensity]]*Table1[[#This Row],[Number of employees
Last avail. yr]]</f>
        <v>3.3577981659999997E-3</v>
      </c>
      <c r="Q678" s="100">
        <v>1.7553619999999999E-2</v>
      </c>
      <c r="R678" s="101">
        <f>Table1[[#This Row],[Equation_2_GHG_intensity]]*Table1[[#This Row],[Operating revenue (Turnover)
m GBP Last avail. yr]]</f>
        <v>2.7855839578000001E-4</v>
      </c>
      <c r="S678" s="105">
        <v>0.01</v>
      </c>
      <c r="T678" s="103">
        <v>1.5869000000000001E-4</v>
      </c>
      <c r="U678" s="78">
        <f t="shared" si="10"/>
        <v>1.26375050507274E-3</v>
      </c>
      <c r="V678" s="78">
        <f>Table1[[#This Row],[R4NZ estimate
(thousand tonnes CO2e)]]*1000</f>
        <v>1.26375050507274</v>
      </c>
    </row>
    <row r="679" spans="1:22" ht="40.700000000000003" customHeight="1">
      <c r="A679" s="86" t="s">
        <v>4032</v>
      </c>
      <c r="B679" s="86" t="s">
        <v>4033</v>
      </c>
      <c r="C679" s="86" t="s">
        <v>4034</v>
      </c>
      <c r="D679" s="86" t="s">
        <v>4035</v>
      </c>
      <c r="E679" s="86" t="s">
        <v>4035</v>
      </c>
      <c r="F679" s="86" t="s">
        <v>21</v>
      </c>
      <c r="G679" s="91"/>
      <c r="H679" s="91"/>
      <c r="I679" s="89">
        <v>45107</v>
      </c>
      <c r="J679" s="90">
        <v>1.5803999999999999E-2</v>
      </c>
      <c r="K679" s="90">
        <v>1</v>
      </c>
      <c r="L679" s="88" t="s">
        <v>4036</v>
      </c>
      <c r="M679" s="88" t="s">
        <v>4037</v>
      </c>
      <c r="N679" s="88" t="s">
        <v>4037</v>
      </c>
      <c r="O679" s="98">
        <v>2.599737108E-3</v>
      </c>
      <c r="P679" s="99">
        <f>Table1[[#This Row],[Equation_1_GHG_Intensity]]*Table1[[#This Row],[Number of employees
Last avail. yr]]</f>
        <v>2.599737108E-3</v>
      </c>
      <c r="Q679" s="100">
        <v>5.0386056999999998E-2</v>
      </c>
      <c r="R679" s="101">
        <f>Table1[[#This Row],[Equation_2_GHG_intensity]]*Table1[[#This Row],[Operating revenue (Turnover)
m GBP Last avail. yr]]</f>
        <v>7.9630124482799991E-4</v>
      </c>
      <c r="S679" s="104">
        <v>0.05</v>
      </c>
      <c r="T679" s="103">
        <v>7.9020000000000002E-4</v>
      </c>
      <c r="U679" s="78">
        <f t="shared" si="10"/>
        <v>1.3940173714917239E-3</v>
      </c>
      <c r="V679" s="78">
        <f>Table1[[#This Row],[R4NZ estimate
(thousand tonnes CO2e)]]*1000</f>
        <v>1.3940173714917239</v>
      </c>
    </row>
    <row r="680" spans="1:22" ht="40.700000000000003" customHeight="1">
      <c r="A680" s="86" t="s">
        <v>4038</v>
      </c>
      <c r="B680" s="86" t="s">
        <v>4039</v>
      </c>
      <c r="C680" s="86" t="s">
        <v>4040</v>
      </c>
      <c r="D680" s="86" t="s">
        <v>2282</v>
      </c>
      <c r="E680" s="86" t="s">
        <v>2282</v>
      </c>
      <c r="F680" s="86" t="s">
        <v>30</v>
      </c>
      <c r="G680" s="91"/>
      <c r="H680" s="91"/>
      <c r="I680" s="89">
        <v>45138</v>
      </c>
      <c r="J680" s="90">
        <v>1.5800000000000002E-2</v>
      </c>
      <c r="K680" s="90">
        <v>1</v>
      </c>
      <c r="L680" s="88" t="s">
        <v>4041</v>
      </c>
      <c r="M680" s="88" t="s">
        <v>4042</v>
      </c>
      <c r="N680" s="88" t="s">
        <v>4042</v>
      </c>
      <c r="O680" s="98">
        <v>5.5728975400000001E-4</v>
      </c>
      <c r="P680" s="99">
        <f>Table1[[#This Row],[Equation_1_GHG_Intensity]]*Table1[[#This Row],[Number of employees
Last avail. yr]]</f>
        <v>5.5728975400000001E-4</v>
      </c>
      <c r="Q680" s="100">
        <v>6.3602830000000004E-3</v>
      </c>
      <c r="R680" s="101">
        <f>Table1[[#This Row],[Equation_2_GHG_intensity]]*Table1[[#This Row],[Operating revenue (Turnover)
m GBP Last avail. yr]]</f>
        <v>1.0049247140000002E-4</v>
      </c>
      <c r="S680" s="104">
        <v>0</v>
      </c>
      <c r="T680" s="103">
        <v>0</v>
      </c>
      <c r="U680" s="78">
        <f t="shared" si="10"/>
        <v>2.1904148105820001E-4</v>
      </c>
      <c r="V680" s="78">
        <f>Table1[[#This Row],[R4NZ estimate
(thousand tonnes CO2e)]]*1000</f>
        <v>0.21904148105820001</v>
      </c>
    </row>
    <row r="681" spans="1:22" ht="36" customHeight="1">
      <c r="A681" s="86" t="s">
        <v>4043</v>
      </c>
      <c r="B681" s="86" t="s">
        <v>4044</v>
      </c>
      <c r="C681" s="86" t="s">
        <v>4045</v>
      </c>
      <c r="D681" s="86" t="s">
        <v>206</v>
      </c>
      <c r="E681" s="86" t="s">
        <v>206</v>
      </c>
      <c r="F681" s="86" t="s">
        <v>15</v>
      </c>
      <c r="G681" s="88" t="s">
        <v>4046</v>
      </c>
      <c r="H681" s="91"/>
      <c r="I681" s="89">
        <v>45443</v>
      </c>
      <c r="J681" s="90">
        <v>1.6982000000000001E-2</v>
      </c>
      <c r="K681" s="91">
        <v>0</v>
      </c>
      <c r="L681" s="88" t="s">
        <v>4047</v>
      </c>
      <c r="M681" s="88" t="s">
        <v>4048</v>
      </c>
      <c r="N681" s="91"/>
      <c r="O681" s="98">
        <v>2.8833581800000001E-2</v>
      </c>
      <c r="P681" s="99">
        <f>Table1[[#This Row],[Equation_1_GHG_Intensity]]*Table1[[#This Row],[Number of employees
Last avail. yr]]</f>
        <v>0</v>
      </c>
      <c r="Q681" s="100">
        <v>0.36693909499999999</v>
      </c>
      <c r="R681" s="101">
        <f>Table1[[#This Row],[Equation_2_GHG_intensity]]*Table1[[#This Row],[Operating revenue (Turnover)
m GBP Last avail. yr]]</f>
        <v>6.2313597112899997E-3</v>
      </c>
      <c r="S681" s="106">
        <v>0.09</v>
      </c>
      <c r="T681" s="103">
        <v>1.52838E-3</v>
      </c>
      <c r="U681" s="78">
        <f t="shared" si="10"/>
        <v>2.5839933238595699E-3</v>
      </c>
      <c r="V681" s="78">
        <f>Table1[[#This Row],[R4NZ estimate
(thousand tonnes CO2e)]]*1000</f>
        <v>2.5839933238595698</v>
      </c>
    </row>
    <row r="682" spans="1:22" ht="36" customHeight="1">
      <c r="A682" s="86" t="s">
        <v>4049</v>
      </c>
      <c r="B682" s="86" t="s">
        <v>4050</v>
      </c>
      <c r="C682" s="86" t="s">
        <v>4051</v>
      </c>
      <c r="D682" s="86" t="s">
        <v>3089</v>
      </c>
      <c r="E682" s="86" t="s">
        <v>3089</v>
      </c>
      <c r="F682" s="86" t="s">
        <v>21</v>
      </c>
      <c r="G682" s="88" t="s">
        <v>4052</v>
      </c>
      <c r="H682" s="91"/>
      <c r="I682" s="89">
        <v>45382</v>
      </c>
      <c r="J682" s="90">
        <v>1.5447000000000001E-2</v>
      </c>
      <c r="K682" s="90">
        <v>1</v>
      </c>
      <c r="L682" s="88" t="s">
        <v>4053</v>
      </c>
      <c r="M682" s="88" t="s">
        <v>4054</v>
      </c>
      <c r="N682" s="88" t="s">
        <v>4054</v>
      </c>
      <c r="O682" s="98">
        <v>2.599737108E-3</v>
      </c>
      <c r="P682" s="99">
        <f>Table1[[#This Row],[Equation_1_GHG_Intensity]]*Table1[[#This Row],[Number of employees
Last avail. yr]]</f>
        <v>2.599737108E-3</v>
      </c>
      <c r="Q682" s="100">
        <v>5.0386056999999998E-2</v>
      </c>
      <c r="R682" s="101">
        <f>Table1[[#This Row],[Equation_2_GHG_intensity]]*Table1[[#This Row],[Operating revenue (Turnover)
m GBP Last avail. yr]]</f>
        <v>7.7831342247900001E-4</v>
      </c>
      <c r="S682" s="104">
        <v>0.05</v>
      </c>
      <c r="T682" s="103">
        <v>7.723500000000001E-4</v>
      </c>
      <c r="U682" s="78">
        <f t="shared" si="10"/>
        <v>1.382083376649507E-3</v>
      </c>
      <c r="V682" s="78">
        <f>Table1[[#This Row],[R4NZ estimate
(thousand tonnes CO2e)]]*1000</f>
        <v>1.3820833766495071</v>
      </c>
    </row>
    <row r="683" spans="1:22" ht="40.700000000000003" customHeight="1">
      <c r="A683" s="86" t="s">
        <v>4055</v>
      </c>
      <c r="B683" s="86" t="s">
        <v>4056</v>
      </c>
      <c r="C683" s="86" t="s">
        <v>4057</v>
      </c>
      <c r="D683" s="86" t="s">
        <v>462</v>
      </c>
      <c r="E683" s="86" t="s">
        <v>462</v>
      </c>
      <c r="F683" s="86" t="s">
        <v>18</v>
      </c>
      <c r="G683" s="91"/>
      <c r="H683" s="91"/>
      <c r="I683" s="89">
        <v>45291</v>
      </c>
      <c r="J683" s="90">
        <v>1.5436E-2</v>
      </c>
      <c r="K683" s="91">
        <v>0</v>
      </c>
      <c r="L683" s="88" t="s">
        <v>4058</v>
      </c>
      <c r="M683" s="88" t="s">
        <v>4059</v>
      </c>
      <c r="N683" s="88" t="s">
        <v>4059</v>
      </c>
      <c r="O683" s="98">
        <v>5.3414726840000006E-3</v>
      </c>
      <c r="P683" s="99">
        <f>Table1[[#This Row],[Equation_1_GHG_Intensity]]*Table1[[#This Row],[Number of employees
Last avail. yr]]</f>
        <v>0</v>
      </c>
      <c r="Q683" s="100">
        <v>7.8125890000000003E-2</v>
      </c>
      <c r="R683" s="101">
        <f>Table1[[#This Row],[Equation_2_GHG_intensity]]*Table1[[#This Row],[Operating revenue (Turnover)
m GBP Last avail. yr]]</f>
        <v>1.2059512380400001E-3</v>
      </c>
      <c r="S683" s="106">
        <v>7.0000000000000007E-2</v>
      </c>
      <c r="T683" s="103">
        <v>1.0805200000000002E-3</v>
      </c>
      <c r="U683" s="78">
        <f t="shared" si="10"/>
        <v>7.6139492226732011E-4</v>
      </c>
      <c r="V683" s="78">
        <f>Table1[[#This Row],[R4NZ estimate
(thousand tonnes CO2e)]]*1000</f>
        <v>0.76139492226732008</v>
      </c>
    </row>
    <row r="684" spans="1:22" ht="40.700000000000003" customHeight="1">
      <c r="A684" s="86" t="s">
        <v>4060</v>
      </c>
      <c r="B684" s="86" t="s">
        <v>4061</v>
      </c>
      <c r="C684" s="86" t="s">
        <v>4062</v>
      </c>
      <c r="D684" s="86" t="s">
        <v>4063</v>
      </c>
      <c r="E684" s="86" t="s">
        <v>4063</v>
      </c>
      <c r="F684" s="86" t="s">
        <v>15</v>
      </c>
      <c r="G684" s="91"/>
      <c r="H684" s="91"/>
      <c r="I684" s="89">
        <v>45382</v>
      </c>
      <c r="J684" s="90">
        <v>1.5377E-2</v>
      </c>
      <c r="K684" s="91">
        <v>0</v>
      </c>
      <c r="L684" s="88" t="s">
        <v>2529</v>
      </c>
      <c r="M684" s="88" t="s">
        <v>4064</v>
      </c>
      <c r="N684" s="88" t="s">
        <v>4064</v>
      </c>
      <c r="O684" s="98">
        <v>2.8833581800000001E-2</v>
      </c>
      <c r="P684" s="99">
        <f>Table1[[#This Row],[Equation_1_GHG_Intensity]]*Table1[[#This Row],[Number of employees
Last avail. yr]]</f>
        <v>0</v>
      </c>
      <c r="Q684" s="100">
        <v>0.36693909499999999</v>
      </c>
      <c r="R684" s="101">
        <f>Table1[[#This Row],[Equation_2_GHG_intensity]]*Table1[[#This Row],[Operating revenue (Turnover)
m GBP Last avail. yr]]</f>
        <v>5.6424224638149997E-3</v>
      </c>
      <c r="S684" s="106">
        <v>0.02</v>
      </c>
      <c r="T684" s="103">
        <v>3.0754000000000003E-4</v>
      </c>
      <c r="U684" s="78">
        <f t="shared" si="10"/>
        <v>1.9813375004503952E-3</v>
      </c>
      <c r="V684" s="78">
        <f>Table1[[#This Row],[R4NZ estimate
(thousand tonnes CO2e)]]*1000</f>
        <v>1.9813375004503953</v>
      </c>
    </row>
    <row r="685" spans="1:22" ht="40.700000000000003" customHeight="1">
      <c r="A685" s="86" t="s">
        <v>4065</v>
      </c>
      <c r="B685" s="86" t="s">
        <v>4066</v>
      </c>
      <c r="C685" s="86" t="s">
        <v>4067</v>
      </c>
      <c r="D685" s="86" t="s">
        <v>767</v>
      </c>
      <c r="E685" s="86" t="s">
        <v>767</v>
      </c>
      <c r="F685" s="86" t="s">
        <v>18</v>
      </c>
      <c r="G685" s="91"/>
      <c r="H685" s="91"/>
      <c r="I685" s="89">
        <v>45322</v>
      </c>
      <c r="J685" s="90">
        <v>1.6643000000000002E-2</v>
      </c>
      <c r="K685" s="91">
        <v>0</v>
      </c>
      <c r="L685" s="88" t="s">
        <v>4068</v>
      </c>
      <c r="M685" s="88" t="s">
        <v>4069</v>
      </c>
      <c r="N685" s="91"/>
      <c r="O685" s="98">
        <v>5.3414726840000006E-3</v>
      </c>
      <c r="P685" s="99">
        <f>Table1[[#This Row],[Equation_1_GHG_Intensity]]*Table1[[#This Row],[Number of employees
Last avail. yr]]</f>
        <v>0</v>
      </c>
      <c r="Q685" s="100">
        <v>7.8125890000000003E-2</v>
      </c>
      <c r="R685" s="101">
        <f>Table1[[#This Row],[Equation_2_GHG_intensity]]*Table1[[#This Row],[Operating revenue (Turnover)
m GBP Last avail. yr]]</f>
        <v>1.3002491872700001E-3</v>
      </c>
      <c r="S685" s="106">
        <v>0.04</v>
      </c>
      <c r="T685" s="103">
        <v>6.6572000000000007E-4</v>
      </c>
      <c r="U685" s="78">
        <f t="shared" si="10"/>
        <v>6.5466773936091011E-4</v>
      </c>
      <c r="V685" s="78">
        <f>Table1[[#This Row],[R4NZ estimate
(thousand tonnes CO2e)]]*1000</f>
        <v>0.65466773936091016</v>
      </c>
    </row>
    <row r="686" spans="1:22" ht="40.700000000000003" customHeight="1">
      <c r="A686" s="86" t="s">
        <v>4070</v>
      </c>
      <c r="B686" s="86" t="s">
        <v>4071</v>
      </c>
      <c r="C686" s="86" t="s">
        <v>4072</v>
      </c>
      <c r="D686" s="86" t="s">
        <v>298</v>
      </c>
      <c r="E686" s="86" t="s">
        <v>298</v>
      </c>
      <c r="F686" s="86" t="s">
        <v>30</v>
      </c>
      <c r="G686" s="91"/>
      <c r="H686" s="91"/>
      <c r="I686" s="89">
        <v>45504</v>
      </c>
      <c r="J686" s="90">
        <v>1.5091E-2</v>
      </c>
      <c r="K686" s="91">
        <v>0</v>
      </c>
      <c r="L686" s="88" t="s">
        <v>4073</v>
      </c>
      <c r="M686" s="88" t="s">
        <v>4074</v>
      </c>
      <c r="N686" s="88" t="s">
        <v>4074</v>
      </c>
      <c r="O686" s="98">
        <v>5.5728975400000001E-4</v>
      </c>
      <c r="P686" s="99">
        <f>Table1[[#This Row],[Equation_1_GHG_Intensity]]*Table1[[#This Row],[Number of employees
Last avail. yr]]</f>
        <v>0</v>
      </c>
      <c r="Q686" s="100">
        <v>6.3602830000000004E-3</v>
      </c>
      <c r="R686" s="101">
        <f>Table1[[#This Row],[Equation_2_GHG_intensity]]*Table1[[#This Row],[Operating revenue (Turnover)
m GBP Last avail. yr]]</f>
        <v>9.5983030753000006E-5</v>
      </c>
      <c r="S686" s="106">
        <v>0.01</v>
      </c>
      <c r="T686" s="103">
        <v>1.5091E-4</v>
      </c>
      <c r="U686" s="78">
        <f t="shared" si="10"/>
        <v>8.2215379240749005E-5</v>
      </c>
      <c r="V686" s="78">
        <f>Table1[[#This Row],[R4NZ estimate
(thousand tonnes CO2e)]]*1000</f>
        <v>8.2215379240749009E-2</v>
      </c>
    </row>
    <row r="687" spans="1:22" ht="36" customHeight="1">
      <c r="A687" s="86" t="s">
        <v>4075</v>
      </c>
      <c r="B687" s="86" t="s">
        <v>4076</v>
      </c>
      <c r="C687" s="86" t="s">
        <v>4077</v>
      </c>
      <c r="D687" s="86" t="s">
        <v>2216</v>
      </c>
      <c r="E687" s="86" t="s">
        <v>2216</v>
      </c>
      <c r="F687" s="86" t="s">
        <v>30</v>
      </c>
      <c r="G687" s="91"/>
      <c r="H687" s="91"/>
      <c r="I687" s="89">
        <v>45382</v>
      </c>
      <c r="J687" s="90">
        <v>1.4983E-2</v>
      </c>
      <c r="K687" s="90">
        <v>1</v>
      </c>
      <c r="L687" s="88" t="s">
        <v>4078</v>
      </c>
      <c r="M687" s="88" t="s">
        <v>4079</v>
      </c>
      <c r="N687" s="88" t="s">
        <v>4079</v>
      </c>
      <c r="O687" s="98">
        <v>5.5728975400000001E-4</v>
      </c>
      <c r="P687" s="99">
        <f>Table1[[#This Row],[Equation_1_GHG_Intensity]]*Table1[[#This Row],[Number of employees
Last avail. yr]]</f>
        <v>5.5728975400000001E-4</v>
      </c>
      <c r="Q687" s="100">
        <v>6.3602830000000004E-3</v>
      </c>
      <c r="R687" s="101">
        <f>Table1[[#This Row],[Equation_2_GHG_intensity]]*Table1[[#This Row],[Operating revenue (Turnover)
m GBP Last avail. yr]]</f>
        <v>9.5296120189000005E-5</v>
      </c>
      <c r="S687" s="104">
        <v>0</v>
      </c>
      <c r="T687" s="103">
        <v>0</v>
      </c>
      <c r="U687" s="78">
        <f t="shared" si="10"/>
        <v>2.17311096104937E-4</v>
      </c>
      <c r="V687" s="78">
        <f>Table1[[#This Row],[R4NZ estimate
(thousand tonnes CO2e)]]*1000</f>
        <v>0.21731109610493701</v>
      </c>
    </row>
    <row r="688" spans="1:22" ht="36" customHeight="1">
      <c r="A688" s="86" t="s">
        <v>4080</v>
      </c>
      <c r="B688" s="86" t="s">
        <v>4081</v>
      </c>
      <c r="C688" s="86" t="s">
        <v>4082</v>
      </c>
      <c r="D688" s="86" t="s">
        <v>2166</v>
      </c>
      <c r="E688" s="86" t="s">
        <v>2166</v>
      </c>
      <c r="F688" s="86" t="s">
        <v>21</v>
      </c>
      <c r="G688" s="91"/>
      <c r="H688" s="91"/>
      <c r="I688" s="89">
        <v>45382</v>
      </c>
      <c r="J688" s="90">
        <v>1.4881999999999999E-2</v>
      </c>
      <c r="K688" s="91">
        <v>0</v>
      </c>
      <c r="L688" s="88" t="s">
        <v>4083</v>
      </c>
      <c r="M688" s="88" t="s">
        <v>4084</v>
      </c>
      <c r="N688" s="91"/>
      <c r="O688" s="98">
        <v>2.599737108E-3</v>
      </c>
      <c r="P688" s="99">
        <f>Table1[[#This Row],[Equation_1_GHG_Intensity]]*Table1[[#This Row],[Number of employees
Last avail. yr]]</f>
        <v>0</v>
      </c>
      <c r="Q688" s="100">
        <v>5.0386056999999998E-2</v>
      </c>
      <c r="R688" s="101">
        <f>Table1[[#This Row],[Equation_2_GHG_intensity]]*Table1[[#This Row],[Operating revenue (Turnover)
m GBP Last avail. yr]]</f>
        <v>7.4984530027399996E-4</v>
      </c>
      <c r="S688" s="106">
        <v>0.05</v>
      </c>
      <c r="T688" s="103">
        <v>7.4410000000000003E-4</v>
      </c>
      <c r="U688" s="78">
        <f t="shared" si="10"/>
        <v>4.974837849912421E-4</v>
      </c>
      <c r="V688" s="78">
        <f>Table1[[#This Row],[R4NZ estimate
(thousand tonnes CO2e)]]*1000</f>
        <v>0.49748378499124213</v>
      </c>
    </row>
    <row r="689" spans="1:22" ht="36" customHeight="1">
      <c r="A689" s="86" t="s">
        <v>4085</v>
      </c>
      <c r="B689" s="86" t="s">
        <v>4086</v>
      </c>
      <c r="C689" s="86" t="s">
        <v>4087</v>
      </c>
      <c r="D689" s="86" t="s">
        <v>2913</v>
      </c>
      <c r="E689" s="86" t="s">
        <v>2913</v>
      </c>
      <c r="F689" s="86" t="s">
        <v>21</v>
      </c>
      <c r="G689" s="91"/>
      <c r="H689" s="91"/>
      <c r="I689" s="89">
        <v>45535</v>
      </c>
      <c r="J689" s="90">
        <v>1.4817E-2</v>
      </c>
      <c r="K689" s="91">
        <v>0</v>
      </c>
      <c r="L689" s="88" t="s">
        <v>4088</v>
      </c>
      <c r="M689" s="88" t="s">
        <v>4089</v>
      </c>
      <c r="N689" s="91"/>
      <c r="O689" s="98">
        <v>2.599737108E-3</v>
      </c>
      <c r="P689" s="99">
        <f>Table1[[#This Row],[Equation_1_GHG_Intensity]]*Table1[[#This Row],[Number of employees
Last avail. yr]]</f>
        <v>0</v>
      </c>
      <c r="Q689" s="100">
        <v>5.0386056999999998E-2</v>
      </c>
      <c r="R689" s="101">
        <f>Table1[[#This Row],[Equation_2_GHG_intensity]]*Table1[[#This Row],[Operating revenue (Turnover)
m GBP Last avail. yr]]</f>
        <v>7.4657020656899997E-4</v>
      </c>
      <c r="S689" s="106">
        <v>7.0000000000000007E-2</v>
      </c>
      <c r="T689" s="103">
        <v>1.0371900000000001E-3</v>
      </c>
      <c r="U689" s="78">
        <f t="shared" si="10"/>
        <v>5.9399214878747713E-4</v>
      </c>
      <c r="V689" s="78">
        <f>Table1[[#This Row],[R4NZ estimate
(thousand tonnes CO2e)]]*1000</f>
        <v>0.59399214878747708</v>
      </c>
    </row>
    <row r="690" spans="1:22" ht="54" customHeight="1">
      <c r="A690" s="86" t="s">
        <v>4090</v>
      </c>
      <c r="B690" s="86" t="s">
        <v>4091</v>
      </c>
      <c r="C690" s="86" t="s">
        <v>4092</v>
      </c>
      <c r="D690" s="86" t="s">
        <v>284</v>
      </c>
      <c r="E690" s="86" t="s">
        <v>284</v>
      </c>
      <c r="F690" s="86" t="s">
        <v>30</v>
      </c>
      <c r="G690" s="91"/>
      <c r="H690" s="91"/>
      <c r="I690" s="89">
        <v>45169</v>
      </c>
      <c r="J690" s="90">
        <v>1.4675000000000001E-2</v>
      </c>
      <c r="K690" s="91">
        <v>0</v>
      </c>
      <c r="L690" s="88" t="s">
        <v>3379</v>
      </c>
      <c r="M690" s="88" t="s">
        <v>4093</v>
      </c>
      <c r="N690" s="88" t="s">
        <v>4093</v>
      </c>
      <c r="O690" s="98">
        <v>5.5728975400000001E-4</v>
      </c>
      <c r="P690" s="99">
        <f>Table1[[#This Row],[Equation_1_GHG_Intensity]]*Table1[[#This Row],[Number of employees
Last avail. yr]]</f>
        <v>0</v>
      </c>
      <c r="Q690" s="100">
        <v>6.3602830000000004E-3</v>
      </c>
      <c r="R690" s="101">
        <f>Table1[[#This Row],[Equation_2_GHG_intensity]]*Table1[[#This Row],[Operating revenue (Turnover)
m GBP Last avail. yr]]</f>
        <v>9.3337153025000011E-5</v>
      </c>
      <c r="S690" s="106">
        <v>0.02</v>
      </c>
      <c r="T690" s="103">
        <v>2.9350000000000003E-4</v>
      </c>
      <c r="U690" s="78">
        <f t="shared" si="10"/>
        <v>1.2881677195732502E-4</v>
      </c>
      <c r="V690" s="78">
        <f>Table1[[#This Row],[R4NZ estimate
(thousand tonnes CO2e)]]*1000</f>
        <v>0.12881677195732502</v>
      </c>
    </row>
    <row r="691" spans="1:22" ht="36" customHeight="1">
      <c r="A691" s="86" t="s">
        <v>4094</v>
      </c>
      <c r="B691" s="86" t="s">
        <v>4095</v>
      </c>
      <c r="C691" s="86" t="s">
        <v>4096</v>
      </c>
      <c r="D691" s="86" t="s">
        <v>290</v>
      </c>
      <c r="E691" s="86" t="s">
        <v>290</v>
      </c>
      <c r="F691" s="86" t="s">
        <v>24</v>
      </c>
      <c r="G691" s="88" t="s">
        <v>1826</v>
      </c>
      <c r="H691" s="91"/>
      <c r="I691" s="89">
        <v>45169</v>
      </c>
      <c r="J691" s="90">
        <v>1.4448000000000001E-2</v>
      </c>
      <c r="K691" s="90">
        <v>1</v>
      </c>
      <c r="L691" s="88" t="s">
        <v>4097</v>
      </c>
      <c r="M691" s="88" t="s">
        <v>4098</v>
      </c>
      <c r="N691" s="91"/>
      <c r="O691" s="98">
        <v>5.3220241119999998E-2</v>
      </c>
      <c r="P691" s="99">
        <f>Table1[[#This Row],[Equation_1_GHG_Intensity]]*Table1[[#This Row],[Number of employees
Last avail. yr]]</f>
        <v>5.3220241119999998E-2</v>
      </c>
      <c r="Q691" s="100">
        <v>0.778336519</v>
      </c>
      <c r="R691" s="101">
        <f>Table1[[#This Row],[Equation_2_GHG_intensity]]*Table1[[#This Row],[Operating revenue (Turnover)
m GBP Last avail. yr]]</f>
        <v>1.1245406026512E-2</v>
      </c>
      <c r="S691" s="104">
        <v>0.16</v>
      </c>
      <c r="T691" s="103">
        <v>2.31168E-3</v>
      </c>
      <c r="U691" s="78">
        <f t="shared" si="10"/>
        <v>2.2236849939788497E-2</v>
      </c>
      <c r="V691" s="78">
        <f>Table1[[#This Row],[R4NZ estimate
(thousand tonnes CO2e)]]*1000</f>
        <v>22.236849939788495</v>
      </c>
    </row>
    <row r="692" spans="1:22" ht="36" customHeight="1">
      <c r="A692" s="86" t="s">
        <v>4099</v>
      </c>
      <c r="B692" s="86" t="s">
        <v>4100</v>
      </c>
      <c r="C692" s="86" t="s">
        <v>4101</v>
      </c>
      <c r="D692" s="86" t="s">
        <v>1422</v>
      </c>
      <c r="E692" s="86" t="s">
        <v>1422</v>
      </c>
      <c r="F692" s="86" t="s">
        <v>18</v>
      </c>
      <c r="G692" s="91"/>
      <c r="H692" s="91"/>
      <c r="I692" s="89">
        <v>45350</v>
      </c>
      <c r="J692" s="90">
        <v>1.4442E-2</v>
      </c>
      <c r="K692" s="90">
        <v>1</v>
      </c>
      <c r="L692" s="88" t="s">
        <v>4102</v>
      </c>
      <c r="M692" s="88" t="s">
        <v>4103</v>
      </c>
      <c r="N692" s="91"/>
      <c r="O692" s="98">
        <v>5.3414726840000006E-3</v>
      </c>
      <c r="P692" s="99">
        <f>Table1[[#This Row],[Equation_1_GHG_Intensity]]*Table1[[#This Row],[Number of employees
Last avail. yr]]</f>
        <v>5.3414726840000006E-3</v>
      </c>
      <c r="Q692" s="100">
        <v>7.8125890000000003E-2</v>
      </c>
      <c r="R692" s="101">
        <f>Table1[[#This Row],[Equation_2_GHG_intensity]]*Table1[[#This Row],[Operating revenue (Turnover)
m GBP Last avail. yr]]</f>
        <v>1.12829410338E-3</v>
      </c>
      <c r="S692" s="104">
        <v>7.0000000000000007E-2</v>
      </c>
      <c r="T692" s="103">
        <v>1.0109400000000001E-3</v>
      </c>
      <c r="U692" s="78">
        <f t="shared" si="10"/>
        <v>2.4910753601975408E-3</v>
      </c>
      <c r="V692" s="78">
        <f>Table1[[#This Row],[R4NZ estimate
(thousand tonnes CO2e)]]*1000</f>
        <v>2.4910753601975406</v>
      </c>
    </row>
    <row r="693" spans="1:22" ht="40.700000000000003" customHeight="1">
      <c r="A693" s="86" t="s">
        <v>4104</v>
      </c>
      <c r="B693" s="86" t="s">
        <v>4105</v>
      </c>
      <c r="C693" s="86" t="s">
        <v>4106</v>
      </c>
      <c r="D693" s="86" t="s">
        <v>1273</v>
      </c>
      <c r="E693" s="86" t="s">
        <v>1273</v>
      </c>
      <c r="F693" s="86" t="s">
        <v>24</v>
      </c>
      <c r="G693" s="91"/>
      <c r="H693" s="91"/>
      <c r="I693" s="89">
        <v>45504</v>
      </c>
      <c r="J693" s="90">
        <v>1.4414E-2</v>
      </c>
      <c r="K693" s="90">
        <v>1</v>
      </c>
      <c r="L693" s="88" t="s">
        <v>1675</v>
      </c>
      <c r="M693" s="88" t="s">
        <v>4107</v>
      </c>
      <c r="N693" s="91"/>
      <c r="O693" s="98">
        <v>5.3220241119999998E-2</v>
      </c>
      <c r="P693" s="99">
        <f>Table1[[#This Row],[Equation_1_GHG_Intensity]]*Table1[[#This Row],[Number of employees
Last avail. yr]]</f>
        <v>5.3220241119999998E-2</v>
      </c>
      <c r="Q693" s="100">
        <v>0.778336519</v>
      </c>
      <c r="R693" s="101">
        <f>Table1[[#This Row],[Equation_2_GHG_intensity]]*Table1[[#This Row],[Operating revenue (Turnover)
m GBP Last avail. yr]]</f>
        <v>1.1218942584866E-2</v>
      </c>
      <c r="S693" s="104">
        <v>0.16</v>
      </c>
      <c r="T693" s="103">
        <v>2.3062400000000002E-3</v>
      </c>
      <c r="U693" s="78">
        <f t="shared" si="10"/>
        <v>2.2226226093720377E-2</v>
      </c>
      <c r="V693" s="78">
        <f>Table1[[#This Row],[R4NZ estimate
(thousand tonnes CO2e)]]*1000</f>
        <v>22.226226093720378</v>
      </c>
    </row>
    <row r="694" spans="1:22" ht="36" customHeight="1">
      <c r="A694" s="86" t="s">
        <v>4108</v>
      </c>
      <c r="B694" s="86" t="s">
        <v>4109</v>
      </c>
      <c r="C694" s="86" t="s">
        <v>4110</v>
      </c>
      <c r="D694" s="86" t="s">
        <v>705</v>
      </c>
      <c r="E694" s="86" t="s">
        <v>705</v>
      </c>
      <c r="F694" s="86" t="s">
        <v>27</v>
      </c>
      <c r="G694" s="88" t="s">
        <v>4111</v>
      </c>
      <c r="H694" s="91"/>
      <c r="I694" s="89">
        <v>45596</v>
      </c>
      <c r="J694" s="90">
        <v>1.44E-2</v>
      </c>
      <c r="K694" s="91">
        <v>0</v>
      </c>
      <c r="L694" s="88" t="s">
        <v>4112</v>
      </c>
      <c r="M694" s="88" t="s">
        <v>4113</v>
      </c>
      <c r="N694" s="88" t="s">
        <v>4113</v>
      </c>
      <c r="O694" s="98">
        <v>1.6788990829999999E-3</v>
      </c>
      <c r="P694" s="99">
        <f>Table1[[#This Row],[Equation_1_GHG_Intensity]]*Table1[[#This Row],[Number of employees
Last avail. yr]]</f>
        <v>0</v>
      </c>
      <c r="Q694" s="100">
        <v>1.7553619999999999E-2</v>
      </c>
      <c r="R694" s="101">
        <f>Table1[[#This Row],[Equation_2_GHG_intensity]]*Table1[[#This Row],[Operating revenue (Turnover)
m GBP Last avail. yr]]</f>
        <v>2.5277212799999999E-4</v>
      </c>
      <c r="S694" s="106">
        <v>0.01</v>
      </c>
      <c r="T694" s="103">
        <v>1.44E-4</v>
      </c>
      <c r="U694" s="78">
        <f t="shared" si="10"/>
        <v>1.32125118624E-4</v>
      </c>
      <c r="V694" s="78">
        <f>Table1[[#This Row],[R4NZ estimate
(thousand tonnes CO2e)]]*1000</f>
        <v>0.132125118624</v>
      </c>
    </row>
    <row r="695" spans="1:22" ht="36" customHeight="1">
      <c r="A695" s="86" t="s">
        <v>4114</v>
      </c>
      <c r="B695" s="86" t="s">
        <v>4115</v>
      </c>
      <c r="C695" s="86" t="s">
        <v>4116</v>
      </c>
      <c r="D695" s="86" t="s">
        <v>268</v>
      </c>
      <c r="E695" s="86" t="s">
        <v>268</v>
      </c>
      <c r="F695" s="86" t="s">
        <v>27</v>
      </c>
      <c r="G695" s="91"/>
      <c r="H695" s="91"/>
      <c r="I695" s="89">
        <v>45260</v>
      </c>
      <c r="J695" s="90">
        <v>1.4370000000000001E-2</v>
      </c>
      <c r="K695" s="90">
        <v>2</v>
      </c>
      <c r="L695" s="88" t="s">
        <v>3619</v>
      </c>
      <c r="M695" s="88" t="s">
        <v>4117</v>
      </c>
      <c r="N695" s="88" t="s">
        <v>4117</v>
      </c>
      <c r="O695" s="98">
        <v>1.6788990829999999E-3</v>
      </c>
      <c r="P695" s="99">
        <f>Table1[[#This Row],[Equation_1_GHG_Intensity]]*Table1[[#This Row],[Number of employees
Last avail. yr]]</f>
        <v>3.3577981659999997E-3</v>
      </c>
      <c r="Q695" s="100">
        <v>1.7553619999999999E-2</v>
      </c>
      <c r="R695" s="101">
        <f>Table1[[#This Row],[Equation_2_GHG_intensity]]*Table1[[#This Row],[Operating revenue (Turnover)
m GBP Last avail. yr]]</f>
        <v>2.5224551940000001E-4</v>
      </c>
      <c r="S695" s="105">
        <v>0.01</v>
      </c>
      <c r="T695" s="103">
        <v>1.4370000000000002E-4</v>
      </c>
      <c r="U695" s="78">
        <f t="shared" si="10"/>
        <v>1.2499966472381998E-3</v>
      </c>
      <c r="V695" s="78">
        <f>Table1[[#This Row],[R4NZ estimate
(thousand tonnes CO2e)]]*1000</f>
        <v>1.2499966472381998</v>
      </c>
    </row>
    <row r="696" spans="1:22" ht="36" customHeight="1">
      <c r="A696" s="86" t="s">
        <v>4118</v>
      </c>
      <c r="B696" s="86" t="s">
        <v>4119</v>
      </c>
      <c r="C696" s="86" t="s">
        <v>4120</v>
      </c>
      <c r="D696" s="86" t="s">
        <v>290</v>
      </c>
      <c r="E696" s="86" t="s">
        <v>290</v>
      </c>
      <c r="F696" s="86" t="s">
        <v>24</v>
      </c>
      <c r="G696" s="88" t="s">
        <v>4121</v>
      </c>
      <c r="H696" s="91"/>
      <c r="I696" s="89">
        <v>45199</v>
      </c>
      <c r="J696" s="90">
        <v>1.5556E-2</v>
      </c>
      <c r="K696" s="90">
        <v>1</v>
      </c>
      <c r="L696" s="88" t="s">
        <v>2049</v>
      </c>
      <c r="M696" s="88" t="s">
        <v>3567</v>
      </c>
      <c r="N696" s="91"/>
      <c r="O696" s="98">
        <v>5.3220241119999998E-2</v>
      </c>
      <c r="P696" s="99">
        <f>Table1[[#This Row],[Equation_1_GHG_Intensity]]*Table1[[#This Row],[Number of employees
Last avail. yr]]</f>
        <v>5.3220241119999998E-2</v>
      </c>
      <c r="Q696" s="100">
        <v>0.778336519</v>
      </c>
      <c r="R696" s="101">
        <f>Table1[[#This Row],[Equation_2_GHG_intensity]]*Table1[[#This Row],[Operating revenue (Turnover)
m GBP Last avail. yr]]</f>
        <v>1.2107802889564E-2</v>
      </c>
      <c r="S696" s="104">
        <v>0.16</v>
      </c>
      <c r="T696" s="103">
        <v>2.4889600000000001E-3</v>
      </c>
      <c r="U696" s="78">
        <f t="shared" si="10"/>
        <v>2.2583062335184811E-2</v>
      </c>
      <c r="V696" s="78">
        <f>Table1[[#This Row],[R4NZ estimate
(thousand tonnes CO2e)]]*1000</f>
        <v>22.583062335184813</v>
      </c>
    </row>
    <row r="697" spans="1:22" ht="36" customHeight="1">
      <c r="A697" s="86" t="s">
        <v>4122</v>
      </c>
      <c r="B697" s="86" t="s">
        <v>4123</v>
      </c>
      <c r="C697" s="86" t="s">
        <v>4124</v>
      </c>
      <c r="D697" s="86" t="s">
        <v>1715</v>
      </c>
      <c r="E697" s="86" t="s">
        <v>1715</v>
      </c>
      <c r="F697" s="86" t="s">
        <v>30</v>
      </c>
      <c r="G697" s="91"/>
      <c r="H697" s="91"/>
      <c r="I697" s="89">
        <v>45291</v>
      </c>
      <c r="J697" s="90">
        <v>1.404E-2</v>
      </c>
      <c r="K697" s="90">
        <v>1</v>
      </c>
      <c r="L697" s="88" t="s">
        <v>4125</v>
      </c>
      <c r="M697" s="88" t="s">
        <v>4126</v>
      </c>
      <c r="N697" s="91"/>
      <c r="O697" s="98">
        <v>5.5728975400000001E-4</v>
      </c>
      <c r="P697" s="99">
        <f>Table1[[#This Row],[Equation_1_GHG_Intensity]]*Table1[[#This Row],[Number of employees
Last avail. yr]]</f>
        <v>5.5728975400000001E-4</v>
      </c>
      <c r="Q697" s="100">
        <v>6.3602830000000004E-3</v>
      </c>
      <c r="R697" s="101">
        <f>Table1[[#This Row],[Equation_2_GHG_intensity]]*Table1[[#This Row],[Operating revenue (Turnover)
m GBP Last avail. yr]]</f>
        <v>8.9298373320000006E-5</v>
      </c>
      <c r="S697" s="104">
        <v>0.01</v>
      </c>
      <c r="T697" s="103">
        <v>1.404E-4</v>
      </c>
      <c r="U697" s="78">
        <f t="shared" si="10"/>
        <v>2.6206704639756E-4</v>
      </c>
      <c r="V697" s="78">
        <f>Table1[[#This Row],[R4NZ estimate
(thousand tonnes CO2e)]]*1000</f>
        <v>0.26206704639756001</v>
      </c>
    </row>
    <row r="698" spans="1:22" ht="36" customHeight="1">
      <c r="A698" s="86" t="s">
        <v>4127</v>
      </c>
      <c r="B698" s="86" t="s">
        <v>4128</v>
      </c>
      <c r="C698" s="86" t="s">
        <v>4129</v>
      </c>
      <c r="D698" s="86" t="s">
        <v>2216</v>
      </c>
      <c r="E698" s="86" t="s">
        <v>2216</v>
      </c>
      <c r="F698" s="86" t="s">
        <v>30</v>
      </c>
      <c r="G698" s="91"/>
      <c r="H698" s="91"/>
      <c r="I698" s="89">
        <v>45169</v>
      </c>
      <c r="J698" s="90">
        <v>1.3709000000000001E-2</v>
      </c>
      <c r="K698" s="90">
        <v>2</v>
      </c>
      <c r="L698" s="88" t="s">
        <v>4130</v>
      </c>
      <c r="M698" s="88" t="s">
        <v>4131</v>
      </c>
      <c r="N698" s="91"/>
      <c r="O698" s="98">
        <v>5.5728975400000001E-4</v>
      </c>
      <c r="P698" s="99">
        <f>Table1[[#This Row],[Equation_1_GHG_Intensity]]*Table1[[#This Row],[Number of employees
Last avail. yr]]</f>
        <v>1.114579508E-3</v>
      </c>
      <c r="Q698" s="100">
        <v>6.3602830000000004E-3</v>
      </c>
      <c r="R698" s="101">
        <f>Table1[[#This Row],[Equation_2_GHG_intensity]]*Table1[[#This Row],[Operating revenue (Turnover)
m GBP Last avail. yr]]</f>
        <v>8.7193119647000007E-5</v>
      </c>
      <c r="S698" s="104">
        <v>0</v>
      </c>
      <c r="T698" s="103">
        <v>0</v>
      </c>
      <c r="U698" s="78">
        <f t="shared" si="10"/>
        <v>4.0019028500645103E-4</v>
      </c>
      <c r="V698" s="78">
        <f>Table1[[#This Row],[R4NZ estimate
(thousand tonnes CO2e)]]*1000</f>
        <v>0.40019028500645104</v>
      </c>
    </row>
    <row r="699" spans="1:22" ht="36" customHeight="1">
      <c r="A699" s="86" t="s">
        <v>4132</v>
      </c>
      <c r="B699" s="86" t="s">
        <v>4133</v>
      </c>
      <c r="C699" s="86" t="s">
        <v>4134</v>
      </c>
      <c r="D699" s="86" t="s">
        <v>4135</v>
      </c>
      <c r="E699" s="86" t="s">
        <v>4135</v>
      </c>
      <c r="F699" s="86" t="s">
        <v>33</v>
      </c>
      <c r="G699" s="91"/>
      <c r="H699" s="91"/>
      <c r="I699" s="89">
        <v>45473</v>
      </c>
      <c r="J699" s="90">
        <v>1.358E-2</v>
      </c>
      <c r="K699" s="90">
        <v>1</v>
      </c>
      <c r="L699" s="88" t="s">
        <v>4136</v>
      </c>
      <c r="M699" s="88" t="s">
        <v>4137</v>
      </c>
      <c r="N699" s="91"/>
      <c r="O699" s="98">
        <v>1.0369230770000001E-3</v>
      </c>
      <c r="P699" s="99">
        <f>Table1[[#This Row],[Equation_1_GHG_Intensity]]*Table1[[#This Row],[Number of employees
Last avail. yr]]</f>
        <v>1.0369230770000001E-3</v>
      </c>
      <c r="Q699" s="100">
        <v>1.9284453E-2</v>
      </c>
      <c r="R699" s="101">
        <f>Table1[[#This Row],[Equation_2_GHG_intensity]]*Table1[[#This Row],[Operating revenue (Turnover)
m GBP Last avail. yr]]</f>
        <v>2.6188287174000002E-4</v>
      </c>
      <c r="S699" s="104">
        <v>0.06</v>
      </c>
      <c r="T699" s="103">
        <v>8.1479999999999996E-4</v>
      </c>
      <c r="U699" s="78">
        <f t="shared" si="10"/>
        <v>7.0383078093042006E-4</v>
      </c>
      <c r="V699" s="78">
        <f>Table1[[#This Row],[R4NZ estimate
(thousand tonnes CO2e)]]*1000</f>
        <v>0.70383078093042006</v>
      </c>
    </row>
    <row r="700" spans="1:22" ht="54" customHeight="1">
      <c r="A700" s="86" t="s">
        <v>4138</v>
      </c>
      <c r="B700" s="86" t="s">
        <v>4139</v>
      </c>
      <c r="C700" s="86" t="s">
        <v>4140</v>
      </c>
      <c r="D700" s="86" t="s">
        <v>260</v>
      </c>
      <c r="E700" s="86" t="s">
        <v>260</v>
      </c>
      <c r="F700" s="86" t="s">
        <v>33</v>
      </c>
      <c r="G700" s="88" t="s">
        <v>4141</v>
      </c>
      <c r="H700" s="91"/>
      <c r="I700" s="89">
        <v>45291</v>
      </c>
      <c r="J700" s="90">
        <v>1.3393E-2</v>
      </c>
      <c r="K700" s="90">
        <v>1</v>
      </c>
      <c r="L700" s="88" t="s">
        <v>4142</v>
      </c>
      <c r="M700" s="88" t="s">
        <v>4143</v>
      </c>
      <c r="N700" s="88" t="s">
        <v>4143</v>
      </c>
      <c r="O700" s="98">
        <v>1.0369230770000001E-3</v>
      </c>
      <c r="P700" s="99">
        <f>Table1[[#This Row],[Equation_1_GHG_Intensity]]*Table1[[#This Row],[Number of employees
Last avail. yr]]</f>
        <v>1.0369230770000001E-3</v>
      </c>
      <c r="Q700" s="100">
        <v>1.9284453E-2</v>
      </c>
      <c r="R700" s="101">
        <f>Table1[[#This Row],[Equation_2_GHG_intensity]]*Table1[[#This Row],[Operating revenue (Turnover)
m GBP Last avail. yr]]</f>
        <v>2.5827667902900001E-4</v>
      </c>
      <c r="S700" s="104">
        <v>0.03</v>
      </c>
      <c r="T700" s="103">
        <v>4.0179000000000001E-4</v>
      </c>
      <c r="U700" s="78">
        <f t="shared" si="10"/>
        <v>5.6509758875765708E-4</v>
      </c>
      <c r="V700" s="78">
        <f>Table1[[#This Row],[R4NZ estimate
(thousand tonnes CO2e)]]*1000</f>
        <v>0.56509758875765703</v>
      </c>
    </row>
    <row r="701" spans="1:22" ht="40.700000000000003" customHeight="1">
      <c r="A701" s="86" t="s">
        <v>4144</v>
      </c>
      <c r="B701" s="86" t="s">
        <v>4145</v>
      </c>
      <c r="C701" s="86" t="s">
        <v>4146</v>
      </c>
      <c r="D701" s="86" t="s">
        <v>1838</v>
      </c>
      <c r="E701" s="86" t="s">
        <v>1838</v>
      </c>
      <c r="F701" s="86" t="s">
        <v>27</v>
      </c>
      <c r="G701" s="88" t="s">
        <v>4147</v>
      </c>
      <c r="H701" s="91"/>
      <c r="I701" s="89">
        <v>45291</v>
      </c>
      <c r="J701" s="90">
        <v>1.3051E-2</v>
      </c>
      <c r="K701" s="91">
        <v>0</v>
      </c>
      <c r="L701" s="88" t="s">
        <v>4148</v>
      </c>
      <c r="M701" s="88" t="s">
        <v>4149</v>
      </c>
      <c r="N701" s="88" t="s">
        <v>4149</v>
      </c>
      <c r="O701" s="98">
        <v>1.6788990829999999E-3</v>
      </c>
      <c r="P701" s="99">
        <f>Table1[[#This Row],[Equation_1_GHG_Intensity]]*Table1[[#This Row],[Number of employees
Last avail. yr]]</f>
        <v>0</v>
      </c>
      <c r="Q701" s="100">
        <v>1.7553619999999999E-2</v>
      </c>
      <c r="R701" s="101">
        <f>Table1[[#This Row],[Equation_2_GHG_intensity]]*Table1[[#This Row],[Operating revenue (Turnover)
m GBP Last avail. yr]]</f>
        <v>2.2909229461999999E-4</v>
      </c>
      <c r="S701" s="106">
        <v>0.04</v>
      </c>
      <c r="T701" s="103">
        <v>5.2203999999999998E-4</v>
      </c>
      <c r="U701" s="78">
        <f t="shared" si="10"/>
        <v>2.5012705410846001E-4</v>
      </c>
      <c r="V701" s="78">
        <f>Table1[[#This Row],[R4NZ estimate
(thousand tonnes CO2e)]]*1000</f>
        <v>0.25012705410846003</v>
      </c>
    </row>
    <row r="702" spans="1:22" ht="36" customHeight="1">
      <c r="A702" s="86" t="s">
        <v>4150</v>
      </c>
      <c r="B702" s="86" t="s">
        <v>4151</v>
      </c>
      <c r="C702" s="86" t="s">
        <v>4152</v>
      </c>
      <c r="D702" s="86" t="s">
        <v>3239</v>
      </c>
      <c r="E702" s="86" t="s">
        <v>3239</v>
      </c>
      <c r="F702" s="86" t="s">
        <v>33</v>
      </c>
      <c r="G702" s="91"/>
      <c r="H702" s="91"/>
      <c r="I702" s="89">
        <v>45382</v>
      </c>
      <c r="J702" s="90">
        <v>1.3032E-2</v>
      </c>
      <c r="K702" s="91">
        <v>0</v>
      </c>
      <c r="L702" s="88" t="s">
        <v>4153</v>
      </c>
      <c r="M702" s="88" t="s">
        <v>4154</v>
      </c>
      <c r="N702" s="91"/>
      <c r="O702" s="98">
        <v>1.0369230770000001E-3</v>
      </c>
      <c r="P702" s="99">
        <f>Table1[[#This Row],[Equation_1_GHG_Intensity]]*Table1[[#This Row],[Number of employees
Last avail. yr]]</f>
        <v>0</v>
      </c>
      <c r="Q702" s="100">
        <v>1.9284453E-2</v>
      </c>
      <c r="R702" s="101">
        <f>Table1[[#This Row],[Equation_2_GHG_intensity]]*Table1[[#This Row],[Operating revenue (Turnover)
m GBP Last avail. yr]]</f>
        <v>2.5131499149599998E-4</v>
      </c>
      <c r="S702" s="106">
        <v>0.01</v>
      </c>
      <c r="T702" s="103">
        <v>1.3032000000000001E-4</v>
      </c>
      <c r="U702" s="78">
        <f t="shared" si="10"/>
        <v>1.27084452168168E-4</v>
      </c>
      <c r="V702" s="78">
        <f>Table1[[#This Row],[R4NZ estimate
(thousand tonnes CO2e)]]*1000</f>
        <v>0.12708445216816799</v>
      </c>
    </row>
    <row r="703" spans="1:22" ht="40.700000000000003" customHeight="1">
      <c r="A703" s="86" t="s">
        <v>4155</v>
      </c>
      <c r="B703" s="86" t="s">
        <v>4156</v>
      </c>
      <c r="C703" s="86" t="s">
        <v>4157</v>
      </c>
      <c r="D703" s="86" t="s">
        <v>2721</v>
      </c>
      <c r="E703" s="86" t="s">
        <v>2955</v>
      </c>
      <c r="F703" s="86" t="s">
        <v>33</v>
      </c>
      <c r="G703" s="88" t="s">
        <v>4158</v>
      </c>
      <c r="H703" s="91"/>
      <c r="I703" s="89">
        <v>45387</v>
      </c>
      <c r="J703" s="90">
        <v>1.2975E-2</v>
      </c>
      <c r="K703" s="90">
        <v>2</v>
      </c>
      <c r="L703" s="88" t="s">
        <v>4159</v>
      </c>
      <c r="M703" s="88" t="s">
        <v>4160</v>
      </c>
      <c r="N703" s="91"/>
      <c r="O703" s="98">
        <v>1.0369230770000001E-3</v>
      </c>
      <c r="P703" s="99">
        <f>Table1[[#This Row],[Equation_1_GHG_Intensity]]*Table1[[#This Row],[Number of employees
Last avail. yr]]</f>
        <v>2.0738461540000001E-3</v>
      </c>
      <c r="Q703" s="100">
        <v>1.9284453E-2</v>
      </c>
      <c r="R703" s="101">
        <f>Table1[[#This Row],[Equation_2_GHG_intensity]]*Table1[[#This Row],[Operating revenue (Turnover)
m GBP Last avail. yr]]</f>
        <v>2.50215777675E-4</v>
      </c>
      <c r="S703" s="104">
        <v>0.06</v>
      </c>
      <c r="T703" s="103">
        <v>7.785E-4</v>
      </c>
      <c r="U703" s="78">
        <f t="shared" si="10"/>
        <v>1.033153123247775E-3</v>
      </c>
      <c r="V703" s="78">
        <f>Table1[[#This Row],[R4NZ estimate
(thousand tonnes CO2e)]]*1000</f>
        <v>1.0331531232477751</v>
      </c>
    </row>
    <row r="704" spans="1:22" ht="36" customHeight="1">
      <c r="A704" s="86" t="s">
        <v>4161</v>
      </c>
      <c r="B704" s="86" t="s">
        <v>4162</v>
      </c>
      <c r="C704" s="86" t="s">
        <v>4163</v>
      </c>
      <c r="D704" s="86" t="s">
        <v>1912</v>
      </c>
      <c r="E704" s="86" t="s">
        <v>1912</v>
      </c>
      <c r="F704" s="86" t="s">
        <v>18</v>
      </c>
      <c r="G704" s="88" t="s">
        <v>4164</v>
      </c>
      <c r="H704" s="91"/>
      <c r="I704" s="89">
        <v>45412</v>
      </c>
      <c r="J704" s="90">
        <v>1.2805E-2</v>
      </c>
      <c r="K704" s="91">
        <v>0</v>
      </c>
      <c r="L704" s="88" t="s">
        <v>4165</v>
      </c>
      <c r="M704" s="88" t="s">
        <v>4166</v>
      </c>
      <c r="N704" s="88" t="s">
        <v>4166</v>
      </c>
      <c r="O704" s="98">
        <v>5.3414726840000006E-3</v>
      </c>
      <c r="P704" s="99">
        <f>Table1[[#This Row],[Equation_1_GHG_Intensity]]*Table1[[#This Row],[Number of employees
Last avail. yr]]</f>
        <v>0</v>
      </c>
      <c r="Q704" s="100">
        <v>7.8125890000000003E-2</v>
      </c>
      <c r="R704" s="101">
        <f>Table1[[#This Row],[Equation_2_GHG_intensity]]*Table1[[#This Row],[Operating revenue (Turnover)
m GBP Last avail. yr]]</f>
        <v>1.00040202145E-3</v>
      </c>
      <c r="S704" s="106">
        <v>0.2</v>
      </c>
      <c r="T704" s="103">
        <v>2.5610000000000003E-3</v>
      </c>
      <c r="U704" s="78">
        <f t="shared" si="10"/>
        <v>1.1859468731428501E-3</v>
      </c>
      <c r="V704" s="78">
        <f>Table1[[#This Row],[R4NZ estimate
(thousand tonnes CO2e)]]*1000</f>
        <v>1.1859468731428502</v>
      </c>
    </row>
    <row r="705" spans="1:22" ht="40.700000000000003" customHeight="1">
      <c r="A705" s="86" t="s">
        <v>4167</v>
      </c>
      <c r="B705" s="86" t="s">
        <v>4168</v>
      </c>
      <c r="C705" s="86" t="s">
        <v>4169</v>
      </c>
      <c r="D705" s="86" t="s">
        <v>705</v>
      </c>
      <c r="E705" s="86" t="s">
        <v>705</v>
      </c>
      <c r="F705" s="86" t="s">
        <v>27</v>
      </c>
      <c r="G705" s="91"/>
      <c r="H705" s="91"/>
      <c r="I705" s="89">
        <v>45291</v>
      </c>
      <c r="J705" s="90">
        <v>1.2755000000000001E-2</v>
      </c>
      <c r="K705" s="91">
        <v>0</v>
      </c>
      <c r="L705" s="88" t="s">
        <v>4170</v>
      </c>
      <c r="M705" s="88" t="s">
        <v>4171</v>
      </c>
      <c r="N705" s="91"/>
      <c r="O705" s="98">
        <v>1.6788990829999999E-3</v>
      </c>
      <c r="P705" s="99">
        <f>Table1[[#This Row],[Equation_1_GHG_Intensity]]*Table1[[#This Row],[Number of employees
Last avail. yr]]</f>
        <v>0</v>
      </c>
      <c r="Q705" s="100">
        <v>1.7553619999999999E-2</v>
      </c>
      <c r="R705" s="101">
        <f>Table1[[#This Row],[Equation_2_GHG_intensity]]*Table1[[#This Row],[Operating revenue (Turnover)
m GBP Last avail. yr]]</f>
        <v>2.2389642310000001E-4</v>
      </c>
      <c r="S705" s="106">
        <v>0.01</v>
      </c>
      <c r="T705" s="103">
        <v>1.2755000000000001E-4</v>
      </c>
      <c r="U705" s="78">
        <f t="shared" si="10"/>
        <v>1.1703165889230001E-4</v>
      </c>
      <c r="V705" s="78">
        <f>Table1[[#This Row],[R4NZ estimate
(thousand tonnes CO2e)]]*1000</f>
        <v>0.11703165889230001</v>
      </c>
    </row>
    <row r="706" spans="1:22" ht="36" customHeight="1">
      <c r="A706" s="86" t="s">
        <v>4172</v>
      </c>
      <c r="B706" s="86" t="s">
        <v>4173</v>
      </c>
      <c r="C706" s="86" t="s">
        <v>4174</v>
      </c>
      <c r="D706" s="86" t="s">
        <v>260</v>
      </c>
      <c r="E706" s="86" t="s">
        <v>260</v>
      </c>
      <c r="F706" s="86" t="s">
        <v>33</v>
      </c>
      <c r="G706" s="91"/>
      <c r="H706" s="91"/>
      <c r="I706" s="89">
        <v>45565</v>
      </c>
      <c r="J706" s="90">
        <v>1.2730999999999999E-2</v>
      </c>
      <c r="K706" s="91">
        <v>0</v>
      </c>
      <c r="L706" s="88" t="s">
        <v>4175</v>
      </c>
      <c r="M706" s="88" t="s">
        <v>4176</v>
      </c>
      <c r="N706" s="91"/>
      <c r="O706" s="98">
        <v>1.0369230770000001E-3</v>
      </c>
      <c r="P706" s="99">
        <f>Table1[[#This Row],[Equation_1_GHG_Intensity]]*Table1[[#This Row],[Number of employees
Last avail. yr]]</f>
        <v>0</v>
      </c>
      <c r="Q706" s="100">
        <v>1.9284453E-2</v>
      </c>
      <c r="R706" s="101">
        <f>Table1[[#This Row],[Equation_2_GHG_intensity]]*Table1[[#This Row],[Operating revenue (Turnover)
m GBP Last avail. yr]]</f>
        <v>2.4551037114300001E-4</v>
      </c>
      <c r="S706" s="106">
        <v>0.03</v>
      </c>
      <c r="T706" s="103">
        <v>3.8192999999999994E-4</v>
      </c>
      <c r="U706" s="78">
        <f t="shared" ref="U706:U769" si="11">(P706*0.333)+(R706*0.333)+(T706*0.333)/1</f>
        <v>2.0893764359061903E-4</v>
      </c>
      <c r="V706" s="78">
        <f>Table1[[#This Row],[R4NZ estimate
(thousand tonnes CO2e)]]*1000</f>
        <v>0.20893764359061903</v>
      </c>
    </row>
    <row r="707" spans="1:22" ht="36" customHeight="1">
      <c r="A707" s="86" t="s">
        <v>4177</v>
      </c>
      <c r="B707" s="86" t="s">
        <v>4178</v>
      </c>
      <c r="C707" s="86" t="s">
        <v>4179</v>
      </c>
      <c r="D707" s="86" t="s">
        <v>290</v>
      </c>
      <c r="E707" s="86" t="s">
        <v>290</v>
      </c>
      <c r="F707" s="86" t="s">
        <v>24</v>
      </c>
      <c r="G707" s="91"/>
      <c r="H707" s="91"/>
      <c r="I707" s="89">
        <v>45138</v>
      </c>
      <c r="J707" s="90">
        <v>1.2500000000000001E-2</v>
      </c>
      <c r="K707" s="90">
        <v>1</v>
      </c>
      <c r="L707" s="88" t="s">
        <v>4180</v>
      </c>
      <c r="M707" s="88" t="s">
        <v>4181</v>
      </c>
      <c r="N707" s="88" t="s">
        <v>4181</v>
      </c>
      <c r="O707" s="98">
        <v>5.3220241119999998E-2</v>
      </c>
      <c r="P707" s="99">
        <f>Table1[[#This Row],[Equation_1_GHG_Intensity]]*Table1[[#This Row],[Number of employees
Last avail. yr]]</f>
        <v>5.3220241119999998E-2</v>
      </c>
      <c r="Q707" s="100">
        <v>0.778336519</v>
      </c>
      <c r="R707" s="101">
        <f>Table1[[#This Row],[Equation_2_GHG_intensity]]*Table1[[#This Row],[Operating revenue (Turnover)
m GBP Last avail. yr]]</f>
        <v>9.7292064875000011E-3</v>
      </c>
      <c r="S707" s="104">
        <v>0.16</v>
      </c>
      <c r="T707" s="103">
        <v>2E-3</v>
      </c>
      <c r="U707" s="78">
        <f t="shared" si="11"/>
        <v>2.1628166053297499E-2</v>
      </c>
      <c r="V707" s="78">
        <f>Table1[[#This Row],[R4NZ estimate
(thousand tonnes CO2e)]]*1000</f>
        <v>21.628166053297498</v>
      </c>
    </row>
    <row r="708" spans="1:22" ht="54" customHeight="1">
      <c r="A708" s="86" t="s">
        <v>4182</v>
      </c>
      <c r="B708" s="86" t="s">
        <v>4183</v>
      </c>
      <c r="C708" s="86" t="s">
        <v>4184</v>
      </c>
      <c r="D708" s="86" t="s">
        <v>705</v>
      </c>
      <c r="E708" s="86" t="s">
        <v>705</v>
      </c>
      <c r="F708" s="86" t="s">
        <v>27</v>
      </c>
      <c r="G708" s="88" t="s">
        <v>4185</v>
      </c>
      <c r="H708" s="91"/>
      <c r="I708" s="89">
        <v>45138</v>
      </c>
      <c r="J708" s="90">
        <v>1.2411E-2</v>
      </c>
      <c r="K708" s="91">
        <v>0</v>
      </c>
      <c r="L708" s="88" t="s">
        <v>4186</v>
      </c>
      <c r="M708" s="88" t="s">
        <v>4187</v>
      </c>
      <c r="N708" s="91"/>
      <c r="O708" s="98">
        <v>1.6788990829999999E-3</v>
      </c>
      <c r="P708" s="99">
        <f>Table1[[#This Row],[Equation_1_GHG_Intensity]]*Table1[[#This Row],[Number of employees
Last avail. yr]]</f>
        <v>0</v>
      </c>
      <c r="Q708" s="100">
        <v>1.7553619999999999E-2</v>
      </c>
      <c r="R708" s="101">
        <f>Table1[[#This Row],[Equation_2_GHG_intensity]]*Table1[[#This Row],[Operating revenue (Turnover)
m GBP Last avail. yr]]</f>
        <v>2.1785797782E-4</v>
      </c>
      <c r="S708" s="106">
        <v>0.01</v>
      </c>
      <c r="T708" s="103">
        <v>1.2411E-4</v>
      </c>
      <c r="U708" s="78">
        <f t="shared" si="11"/>
        <v>1.1387533661406002E-4</v>
      </c>
      <c r="V708" s="78">
        <f>Table1[[#This Row],[R4NZ estimate
(thousand tonnes CO2e)]]*1000</f>
        <v>0.11387533661406002</v>
      </c>
    </row>
    <row r="709" spans="1:22" ht="54" customHeight="1">
      <c r="A709" s="86" t="s">
        <v>4188</v>
      </c>
      <c r="B709" s="86" t="s">
        <v>4189</v>
      </c>
      <c r="C709" s="86" t="s">
        <v>4190</v>
      </c>
      <c r="D709" s="86" t="s">
        <v>1736</v>
      </c>
      <c r="E709" s="86" t="s">
        <v>1736</v>
      </c>
      <c r="F709" s="86" t="s">
        <v>30</v>
      </c>
      <c r="G709" s="88" t="s">
        <v>4191</v>
      </c>
      <c r="H709" s="91"/>
      <c r="I709" s="89">
        <v>45016</v>
      </c>
      <c r="J709" s="90">
        <v>1.24E-2</v>
      </c>
      <c r="K709" s="91">
        <v>0</v>
      </c>
      <c r="L709" s="88" t="s">
        <v>4192</v>
      </c>
      <c r="M709" s="88" t="s">
        <v>4193</v>
      </c>
      <c r="N709" s="91"/>
      <c r="O709" s="98">
        <v>5.5728975400000001E-4</v>
      </c>
      <c r="P709" s="99">
        <f>Table1[[#This Row],[Equation_1_GHG_Intensity]]*Table1[[#This Row],[Number of employees
Last avail. yr]]</f>
        <v>0</v>
      </c>
      <c r="Q709" s="100">
        <v>6.3602830000000004E-3</v>
      </c>
      <c r="R709" s="101">
        <f>Table1[[#This Row],[Equation_2_GHG_intensity]]*Table1[[#This Row],[Operating revenue (Turnover)
m GBP Last avail. yr]]</f>
        <v>7.8867509199999998E-5</v>
      </c>
      <c r="S709" s="106">
        <v>0.01</v>
      </c>
      <c r="T709" s="103">
        <v>1.2400000000000001E-4</v>
      </c>
      <c r="U709" s="78">
        <f t="shared" si="11"/>
        <v>6.7554880563600007E-5</v>
      </c>
      <c r="V709" s="78">
        <f>Table1[[#This Row],[R4NZ estimate
(thousand tonnes CO2e)]]*1000</f>
        <v>6.7554880563600012E-2</v>
      </c>
    </row>
    <row r="710" spans="1:22" ht="40.700000000000003" customHeight="1">
      <c r="A710" s="86" t="s">
        <v>4194</v>
      </c>
      <c r="B710" s="86" t="s">
        <v>4195</v>
      </c>
      <c r="C710" s="86" t="s">
        <v>4196</v>
      </c>
      <c r="D710" s="86" t="s">
        <v>268</v>
      </c>
      <c r="E710" s="86" t="s">
        <v>268</v>
      </c>
      <c r="F710" s="86" t="s">
        <v>27</v>
      </c>
      <c r="G710" s="88" t="s">
        <v>4197</v>
      </c>
      <c r="H710" s="91"/>
      <c r="I710" s="89">
        <v>45291</v>
      </c>
      <c r="J710" s="90">
        <v>1.2168999999999999E-2</v>
      </c>
      <c r="K710" s="91">
        <v>0</v>
      </c>
      <c r="L710" s="88" t="s">
        <v>4198</v>
      </c>
      <c r="M710" s="88" t="s">
        <v>4199</v>
      </c>
      <c r="N710" s="88" t="s">
        <v>4199</v>
      </c>
      <c r="O710" s="98">
        <v>1.6788990829999999E-3</v>
      </c>
      <c r="P710" s="99">
        <f>Table1[[#This Row],[Equation_1_GHG_Intensity]]*Table1[[#This Row],[Number of employees
Last avail. yr]]</f>
        <v>0</v>
      </c>
      <c r="Q710" s="100">
        <v>1.7553619999999999E-2</v>
      </c>
      <c r="R710" s="101">
        <f>Table1[[#This Row],[Equation_2_GHG_intensity]]*Table1[[#This Row],[Operating revenue (Turnover)
m GBP Last avail. yr]]</f>
        <v>2.1361000177999999E-4</v>
      </c>
      <c r="S710" s="106">
        <v>0.01</v>
      </c>
      <c r="T710" s="103">
        <v>1.2169E-4</v>
      </c>
      <c r="U710" s="78">
        <f t="shared" si="11"/>
        <v>1.1165490059274E-4</v>
      </c>
      <c r="V710" s="78">
        <f>Table1[[#This Row],[R4NZ estimate
(thousand tonnes CO2e)]]*1000</f>
        <v>0.11165490059274</v>
      </c>
    </row>
    <row r="711" spans="1:22" ht="36" customHeight="1">
      <c r="A711" s="86" t="s">
        <v>4200</v>
      </c>
      <c r="B711" s="86" t="s">
        <v>4201</v>
      </c>
      <c r="C711" s="86" t="s">
        <v>4202</v>
      </c>
      <c r="D711" s="86" t="s">
        <v>260</v>
      </c>
      <c r="E711" s="86" t="s">
        <v>260</v>
      </c>
      <c r="F711" s="86" t="s">
        <v>33</v>
      </c>
      <c r="G711" s="91"/>
      <c r="H711" s="91"/>
      <c r="I711" s="89">
        <v>45504</v>
      </c>
      <c r="J711" s="90">
        <v>1.2E-2</v>
      </c>
      <c r="K711" s="91">
        <v>0</v>
      </c>
      <c r="L711" s="88" t="s">
        <v>4203</v>
      </c>
      <c r="M711" s="88" t="s">
        <v>4204</v>
      </c>
      <c r="N711" s="91"/>
      <c r="O711" s="98">
        <v>1.0369230770000001E-3</v>
      </c>
      <c r="P711" s="99">
        <f>Table1[[#This Row],[Equation_1_GHG_Intensity]]*Table1[[#This Row],[Number of employees
Last avail. yr]]</f>
        <v>0</v>
      </c>
      <c r="Q711" s="100">
        <v>1.9284453E-2</v>
      </c>
      <c r="R711" s="101">
        <f>Table1[[#This Row],[Equation_2_GHG_intensity]]*Table1[[#This Row],[Operating revenue (Turnover)
m GBP Last avail. yr]]</f>
        <v>2.3141343599999999E-4</v>
      </c>
      <c r="S711" s="106">
        <v>0.03</v>
      </c>
      <c r="T711" s="103">
        <v>3.5999999999999997E-4</v>
      </c>
      <c r="U711" s="78">
        <f t="shared" si="11"/>
        <v>1.9694067418800002E-4</v>
      </c>
      <c r="V711" s="78">
        <f>Table1[[#This Row],[R4NZ estimate
(thousand tonnes CO2e)]]*1000</f>
        <v>0.19694067418800001</v>
      </c>
    </row>
    <row r="712" spans="1:22" ht="40.700000000000003" customHeight="1">
      <c r="A712" s="86" t="s">
        <v>4205</v>
      </c>
      <c r="B712" s="86" t="s">
        <v>4206</v>
      </c>
      <c r="C712" s="86" t="s">
        <v>4207</v>
      </c>
      <c r="D712" s="86" t="s">
        <v>4208</v>
      </c>
      <c r="E712" s="86" t="s">
        <v>4208</v>
      </c>
      <c r="F712" s="86" t="s">
        <v>30</v>
      </c>
      <c r="G712" s="91"/>
      <c r="H712" s="91"/>
      <c r="I712" s="89">
        <v>45565</v>
      </c>
      <c r="J712" s="90">
        <v>1.2999E-2</v>
      </c>
      <c r="K712" s="90">
        <v>2</v>
      </c>
      <c r="L712" s="88" t="s">
        <v>4209</v>
      </c>
      <c r="M712" s="88" t="s">
        <v>4210</v>
      </c>
      <c r="N712" s="91"/>
      <c r="O712" s="98">
        <v>5.5728975400000001E-4</v>
      </c>
      <c r="P712" s="99">
        <f>Table1[[#This Row],[Equation_1_GHG_Intensity]]*Table1[[#This Row],[Number of employees
Last avail. yr]]</f>
        <v>1.114579508E-3</v>
      </c>
      <c r="Q712" s="100">
        <v>6.3602830000000004E-3</v>
      </c>
      <c r="R712" s="101">
        <f>Table1[[#This Row],[Equation_2_GHG_intensity]]*Table1[[#This Row],[Operating revenue (Turnover)
m GBP Last avail. yr]]</f>
        <v>8.2677318717000011E-5</v>
      </c>
      <c r="S712" s="104">
        <v>0.01</v>
      </c>
      <c r="T712" s="103">
        <v>1.2998999999999999E-4</v>
      </c>
      <c r="U712" s="78">
        <f t="shared" si="11"/>
        <v>4.4197319329676099E-4</v>
      </c>
      <c r="V712" s="78">
        <f>Table1[[#This Row],[R4NZ estimate
(thousand tonnes CO2e)]]*1000</f>
        <v>0.44197319329676099</v>
      </c>
    </row>
    <row r="713" spans="1:22" ht="40.700000000000003" customHeight="1">
      <c r="A713" s="86" t="s">
        <v>4211</v>
      </c>
      <c r="B713" s="86" t="s">
        <v>4212</v>
      </c>
      <c r="C713" s="86" t="s">
        <v>4213</v>
      </c>
      <c r="D713" s="86" t="s">
        <v>705</v>
      </c>
      <c r="E713" s="86" t="s">
        <v>705</v>
      </c>
      <c r="F713" s="86" t="s">
        <v>27</v>
      </c>
      <c r="G713" s="91"/>
      <c r="H713" s="91"/>
      <c r="I713" s="89">
        <v>45382</v>
      </c>
      <c r="J713" s="90">
        <v>1.14E-2</v>
      </c>
      <c r="K713" s="91">
        <v>0</v>
      </c>
      <c r="L713" s="88" t="s">
        <v>4214</v>
      </c>
      <c r="M713" s="88" t="s">
        <v>4215</v>
      </c>
      <c r="N713" s="88" t="s">
        <v>4215</v>
      </c>
      <c r="O713" s="98">
        <v>1.6788990829999999E-3</v>
      </c>
      <c r="P713" s="99">
        <f>Table1[[#This Row],[Equation_1_GHG_Intensity]]*Table1[[#This Row],[Number of employees
Last avail. yr]]</f>
        <v>0</v>
      </c>
      <c r="Q713" s="100">
        <v>1.7553619999999999E-2</v>
      </c>
      <c r="R713" s="101">
        <f>Table1[[#This Row],[Equation_2_GHG_intensity]]*Table1[[#This Row],[Operating revenue (Turnover)
m GBP Last avail. yr]]</f>
        <v>2.0011126799999998E-4</v>
      </c>
      <c r="S713" s="106">
        <v>0.01</v>
      </c>
      <c r="T713" s="103">
        <v>1.1400000000000001E-4</v>
      </c>
      <c r="U713" s="78">
        <f t="shared" si="11"/>
        <v>1.0459905224400001E-4</v>
      </c>
      <c r="V713" s="78">
        <f>Table1[[#This Row],[R4NZ estimate
(thousand tonnes CO2e)]]*1000</f>
        <v>0.10459905224400001</v>
      </c>
    </row>
    <row r="714" spans="1:22" ht="36" customHeight="1">
      <c r="A714" s="86" t="s">
        <v>4216</v>
      </c>
      <c r="B714" s="86" t="s">
        <v>4217</v>
      </c>
      <c r="C714" s="86" t="s">
        <v>4218</v>
      </c>
      <c r="D714" s="86" t="s">
        <v>705</v>
      </c>
      <c r="E714" s="86" t="s">
        <v>705</v>
      </c>
      <c r="F714" s="86" t="s">
        <v>27</v>
      </c>
      <c r="G714" s="91"/>
      <c r="H714" s="91"/>
      <c r="I714" s="89">
        <v>45382</v>
      </c>
      <c r="J714" s="90">
        <v>1.1361E-2</v>
      </c>
      <c r="K714" s="91">
        <v>0</v>
      </c>
      <c r="L714" s="88" t="s">
        <v>4219</v>
      </c>
      <c r="M714" s="88" t="s">
        <v>4220</v>
      </c>
      <c r="N714" s="88" t="s">
        <v>4220</v>
      </c>
      <c r="O714" s="98">
        <v>1.6788990829999999E-3</v>
      </c>
      <c r="P714" s="99">
        <f>Table1[[#This Row],[Equation_1_GHG_Intensity]]*Table1[[#This Row],[Number of employees
Last avail. yr]]</f>
        <v>0</v>
      </c>
      <c r="Q714" s="100">
        <v>1.7553619999999999E-2</v>
      </c>
      <c r="R714" s="101">
        <f>Table1[[#This Row],[Equation_2_GHG_intensity]]*Table1[[#This Row],[Operating revenue (Turnover)
m GBP Last avail. yr]]</f>
        <v>1.9942667681999997E-4</v>
      </c>
      <c r="S714" s="106">
        <v>0.01</v>
      </c>
      <c r="T714" s="103">
        <v>1.1360999999999999E-4</v>
      </c>
      <c r="U714" s="78">
        <f t="shared" si="11"/>
        <v>1.0424121338106001E-4</v>
      </c>
      <c r="V714" s="78">
        <f>Table1[[#This Row],[R4NZ estimate
(thousand tonnes CO2e)]]*1000</f>
        <v>0.10424121338106</v>
      </c>
    </row>
    <row r="715" spans="1:22" ht="40.700000000000003" customHeight="1">
      <c r="A715" s="86" t="s">
        <v>4221</v>
      </c>
      <c r="B715" s="86" t="s">
        <v>4222</v>
      </c>
      <c r="C715" s="86" t="s">
        <v>4223</v>
      </c>
      <c r="D715" s="86" t="s">
        <v>1971</v>
      </c>
      <c r="E715" s="86" t="s">
        <v>1971</v>
      </c>
      <c r="F715" s="86" t="s">
        <v>33</v>
      </c>
      <c r="G715" s="91"/>
      <c r="H715" s="91"/>
      <c r="I715" s="89">
        <v>45169</v>
      </c>
      <c r="J715" s="90">
        <v>1.1107000000000001E-2</v>
      </c>
      <c r="K715" s="90">
        <v>1</v>
      </c>
      <c r="L715" s="88" t="s">
        <v>1849</v>
      </c>
      <c r="M715" s="88" t="s">
        <v>4224</v>
      </c>
      <c r="N715" s="91"/>
      <c r="O715" s="98">
        <v>1.0369230770000001E-3</v>
      </c>
      <c r="P715" s="99">
        <f>Table1[[#This Row],[Equation_1_GHG_Intensity]]*Table1[[#This Row],[Number of employees
Last avail. yr]]</f>
        <v>1.0369230770000001E-3</v>
      </c>
      <c r="Q715" s="100">
        <v>1.9284453E-2</v>
      </c>
      <c r="R715" s="101">
        <f>Table1[[#This Row],[Equation_2_GHG_intensity]]*Table1[[#This Row],[Operating revenue (Turnover)
m GBP Last avail. yr]]</f>
        <v>2.1419241947100002E-4</v>
      </c>
      <c r="S715" s="104">
        <v>0.05</v>
      </c>
      <c r="T715" s="103">
        <v>5.5535000000000003E-4</v>
      </c>
      <c r="U715" s="78">
        <f t="shared" si="11"/>
        <v>6.0155301032484309E-4</v>
      </c>
      <c r="V715" s="78">
        <f>Table1[[#This Row],[R4NZ estimate
(thousand tonnes CO2e)]]*1000</f>
        <v>0.6015530103248431</v>
      </c>
    </row>
    <row r="716" spans="1:22" ht="40.700000000000003" customHeight="1">
      <c r="A716" s="86" t="s">
        <v>4225</v>
      </c>
      <c r="B716" s="86" t="s">
        <v>4226</v>
      </c>
      <c r="C716" s="86" t="s">
        <v>4227</v>
      </c>
      <c r="D716" s="86" t="s">
        <v>705</v>
      </c>
      <c r="E716" s="86" t="s">
        <v>705</v>
      </c>
      <c r="F716" s="86" t="s">
        <v>27</v>
      </c>
      <c r="G716" s="91"/>
      <c r="H716" s="91"/>
      <c r="I716" s="89">
        <v>45382</v>
      </c>
      <c r="J716" s="90">
        <v>1.6525000000000001E-2</v>
      </c>
      <c r="K716" s="90">
        <v>1</v>
      </c>
      <c r="L716" s="88" t="s">
        <v>4228</v>
      </c>
      <c r="M716" s="88" t="s">
        <v>4229</v>
      </c>
      <c r="N716" s="91"/>
      <c r="O716" s="98">
        <v>1.6788990829999999E-3</v>
      </c>
      <c r="P716" s="99">
        <f>Table1[[#This Row],[Equation_1_GHG_Intensity]]*Table1[[#This Row],[Number of employees
Last avail. yr]]</f>
        <v>1.6788990829999999E-3</v>
      </c>
      <c r="Q716" s="100">
        <v>1.7553619999999999E-2</v>
      </c>
      <c r="R716" s="101">
        <f>Table1[[#This Row],[Equation_2_GHG_intensity]]*Table1[[#This Row],[Operating revenue (Turnover)
m GBP Last avail. yr]]</f>
        <v>2.9007357050000001E-4</v>
      </c>
      <c r="S716" s="105">
        <v>0.01</v>
      </c>
      <c r="T716" s="103">
        <v>1.6525000000000001E-4</v>
      </c>
      <c r="U716" s="78">
        <f t="shared" si="11"/>
        <v>7.1069614361549995E-4</v>
      </c>
      <c r="V716" s="78">
        <f>Table1[[#This Row],[R4NZ estimate
(thousand tonnes CO2e)]]*1000</f>
        <v>0.71069614361549993</v>
      </c>
    </row>
    <row r="717" spans="1:22" ht="40.700000000000003" customHeight="1">
      <c r="A717" s="86" t="s">
        <v>4230</v>
      </c>
      <c r="B717" s="86" t="s">
        <v>4231</v>
      </c>
      <c r="C717" s="86" t="s">
        <v>4232</v>
      </c>
      <c r="D717" s="86" t="s">
        <v>577</v>
      </c>
      <c r="E717" s="86" t="s">
        <v>577</v>
      </c>
      <c r="F717" s="86" t="s">
        <v>30</v>
      </c>
      <c r="G717" s="88" t="s">
        <v>4233</v>
      </c>
      <c r="H717" s="91"/>
      <c r="I717" s="89">
        <v>45473</v>
      </c>
      <c r="J717" s="90">
        <v>1.1820000000000001E-2</v>
      </c>
      <c r="K717" s="91">
        <v>0</v>
      </c>
      <c r="L717" s="88" t="s">
        <v>4234</v>
      </c>
      <c r="M717" s="88" t="s">
        <v>4235</v>
      </c>
      <c r="N717" s="91"/>
      <c r="O717" s="98">
        <v>5.5728975400000001E-4</v>
      </c>
      <c r="P717" s="99">
        <f>Table1[[#This Row],[Equation_1_GHG_Intensity]]*Table1[[#This Row],[Number of employees
Last avail. yr]]</f>
        <v>0</v>
      </c>
      <c r="Q717" s="100">
        <v>6.3602830000000004E-3</v>
      </c>
      <c r="R717" s="101">
        <f>Table1[[#This Row],[Equation_2_GHG_intensity]]*Table1[[#This Row],[Operating revenue (Turnover)
m GBP Last avail. yr]]</f>
        <v>7.5178545060000014E-5</v>
      </c>
      <c r="S717" s="106">
        <v>0.02</v>
      </c>
      <c r="T717" s="103">
        <v>2.3640000000000003E-4</v>
      </c>
      <c r="U717" s="78">
        <f t="shared" si="11"/>
        <v>1.0375565550498002E-4</v>
      </c>
      <c r="V717" s="78">
        <f>Table1[[#This Row],[R4NZ estimate
(thousand tonnes CO2e)]]*1000</f>
        <v>0.10375565550498002</v>
      </c>
    </row>
    <row r="718" spans="1:22" ht="36" customHeight="1">
      <c r="A718" s="86" t="s">
        <v>4236</v>
      </c>
      <c r="B718" s="86" t="s">
        <v>4237</v>
      </c>
      <c r="C718" s="86" t="s">
        <v>4238</v>
      </c>
      <c r="D718" s="86" t="s">
        <v>1261</v>
      </c>
      <c r="E718" s="86" t="s">
        <v>1261</v>
      </c>
      <c r="F718" s="86" t="s">
        <v>33</v>
      </c>
      <c r="G718" s="91"/>
      <c r="H718" s="91"/>
      <c r="I718" s="89">
        <v>45199</v>
      </c>
      <c r="J718" s="90">
        <v>1.0651000000000001E-2</v>
      </c>
      <c r="K718" s="91">
        <v>0</v>
      </c>
      <c r="L718" s="88" t="s">
        <v>4239</v>
      </c>
      <c r="M718" s="88" t="s">
        <v>4240</v>
      </c>
      <c r="N718" s="91"/>
      <c r="O718" s="98">
        <v>1.0369230770000001E-3</v>
      </c>
      <c r="P718" s="99">
        <f>Table1[[#This Row],[Equation_1_GHG_Intensity]]*Table1[[#This Row],[Number of employees
Last avail. yr]]</f>
        <v>0</v>
      </c>
      <c r="Q718" s="100">
        <v>1.9284453E-2</v>
      </c>
      <c r="R718" s="101">
        <f>Table1[[#This Row],[Equation_2_GHG_intensity]]*Table1[[#This Row],[Operating revenue (Turnover)
m GBP Last avail. yr]]</f>
        <v>2.0539870890300002E-4</v>
      </c>
      <c r="S718" s="106">
        <v>0.06</v>
      </c>
      <c r="T718" s="103">
        <v>6.3906E-4</v>
      </c>
      <c r="U718" s="78">
        <f t="shared" si="11"/>
        <v>2.81204750064699E-4</v>
      </c>
      <c r="V718" s="78">
        <f>Table1[[#This Row],[R4NZ estimate
(thousand tonnes CO2e)]]*1000</f>
        <v>0.28120475006469903</v>
      </c>
    </row>
    <row r="719" spans="1:22" ht="40.700000000000003" customHeight="1">
      <c r="A719" s="86" t="s">
        <v>4241</v>
      </c>
      <c r="B719" s="86" t="s">
        <v>4242</v>
      </c>
      <c r="C719" s="86" t="s">
        <v>4243</v>
      </c>
      <c r="D719" s="86" t="s">
        <v>1087</v>
      </c>
      <c r="E719" s="86" t="s">
        <v>1087</v>
      </c>
      <c r="F719" s="86" t="s">
        <v>18</v>
      </c>
      <c r="G719" s="91"/>
      <c r="H719" s="91"/>
      <c r="I719" s="89">
        <v>45350</v>
      </c>
      <c r="J719" s="90">
        <v>1.0591E-2</v>
      </c>
      <c r="K719" s="91">
        <v>0</v>
      </c>
      <c r="L719" s="88" t="s">
        <v>3095</v>
      </c>
      <c r="M719" s="88" t="s">
        <v>4244</v>
      </c>
      <c r="N719" s="91"/>
      <c r="O719" s="98">
        <v>5.3414726840000006E-3</v>
      </c>
      <c r="P719" s="99">
        <f>Table1[[#This Row],[Equation_1_GHG_Intensity]]*Table1[[#This Row],[Number of employees
Last avail. yr]]</f>
        <v>0</v>
      </c>
      <c r="Q719" s="100">
        <v>7.8125890000000003E-2</v>
      </c>
      <c r="R719" s="101">
        <f>Table1[[#This Row],[Equation_2_GHG_intensity]]*Table1[[#This Row],[Operating revenue (Turnover)
m GBP Last avail. yr]]</f>
        <v>8.2743130099000007E-4</v>
      </c>
      <c r="S719" s="106">
        <v>0.04</v>
      </c>
      <c r="T719" s="103">
        <v>4.2363999999999998E-4</v>
      </c>
      <c r="U719" s="78">
        <f t="shared" si="11"/>
        <v>4.1660674322967E-4</v>
      </c>
      <c r="V719" s="78">
        <f>Table1[[#This Row],[R4NZ estimate
(thousand tonnes CO2e)]]*1000</f>
        <v>0.41660674322967001</v>
      </c>
    </row>
    <row r="720" spans="1:22" ht="40.700000000000003" customHeight="1">
      <c r="A720" s="86" t="s">
        <v>4245</v>
      </c>
      <c r="B720" s="86" t="s">
        <v>4246</v>
      </c>
      <c r="C720" s="86" t="s">
        <v>4247</v>
      </c>
      <c r="D720" s="86" t="s">
        <v>290</v>
      </c>
      <c r="E720" s="86" t="s">
        <v>290</v>
      </c>
      <c r="F720" s="86" t="s">
        <v>24</v>
      </c>
      <c r="G720" s="88" t="s">
        <v>4248</v>
      </c>
      <c r="H720" s="91"/>
      <c r="I720" s="89">
        <v>45169</v>
      </c>
      <c r="J720" s="90">
        <v>1.0475999999999999E-2</v>
      </c>
      <c r="K720" s="91">
        <v>0</v>
      </c>
      <c r="L720" s="88" t="s">
        <v>4249</v>
      </c>
      <c r="M720" s="88" t="s">
        <v>4250</v>
      </c>
      <c r="N720" s="91"/>
      <c r="O720" s="98">
        <v>5.3220241119999998E-2</v>
      </c>
      <c r="P720" s="99">
        <f>Table1[[#This Row],[Equation_1_GHG_Intensity]]*Table1[[#This Row],[Number of employees
Last avail. yr]]</f>
        <v>0</v>
      </c>
      <c r="Q720" s="100">
        <v>0.778336519</v>
      </c>
      <c r="R720" s="101">
        <f>Table1[[#This Row],[Equation_2_GHG_intensity]]*Table1[[#This Row],[Operating revenue (Turnover)
m GBP Last avail. yr]]</f>
        <v>8.1538533730439993E-3</v>
      </c>
      <c r="S720" s="106">
        <v>0.16</v>
      </c>
      <c r="T720" s="103">
        <v>1.6761599999999999E-3</v>
      </c>
      <c r="U720" s="78">
        <f t="shared" si="11"/>
        <v>3.273394453223652E-3</v>
      </c>
      <c r="V720" s="78">
        <f>Table1[[#This Row],[R4NZ estimate
(thousand tonnes CO2e)]]*1000</f>
        <v>3.2733944532236521</v>
      </c>
    </row>
    <row r="721" spans="1:22" ht="40.700000000000003" customHeight="1">
      <c r="A721" s="86" t="s">
        <v>4251</v>
      </c>
      <c r="B721" s="86" t="s">
        <v>4252</v>
      </c>
      <c r="C721" s="86" t="s">
        <v>4253</v>
      </c>
      <c r="D721" s="86" t="s">
        <v>260</v>
      </c>
      <c r="E721" s="86" t="s">
        <v>260</v>
      </c>
      <c r="F721" s="86" t="s">
        <v>33</v>
      </c>
      <c r="G721" s="88" t="s">
        <v>4254</v>
      </c>
      <c r="H721" s="91"/>
      <c r="I721" s="89">
        <v>45107</v>
      </c>
      <c r="J721" s="90">
        <v>1.0468E-2</v>
      </c>
      <c r="K721" s="90">
        <v>1</v>
      </c>
      <c r="L721" s="88" t="s">
        <v>4255</v>
      </c>
      <c r="M721" s="88" t="s">
        <v>4256</v>
      </c>
      <c r="N721" s="91"/>
      <c r="O721" s="98">
        <v>1.0369230770000001E-3</v>
      </c>
      <c r="P721" s="99">
        <f>Table1[[#This Row],[Equation_1_GHG_Intensity]]*Table1[[#This Row],[Number of employees
Last avail. yr]]</f>
        <v>1.0369230770000001E-3</v>
      </c>
      <c r="Q721" s="100">
        <v>1.9284453E-2</v>
      </c>
      <c r="R721" s="101">
        <f>Table1[[#This Row],[Equation_2_GHG_intensity]]*Table1[[#This Row],[Operating revenue (Turnover)
m GBP Last avail. yr]]</f>
        <v>2.0186965400399999E-4</v>
      </c>
      <c r="S721" s="104">
        <v>0.03</v>
      </c>
      <c r="T721" s="103">
        <v>3.1403999999999997E-4</v>
      </c>
      <c r="U721" s="78">
        <f t="shared" si="11"/>
        <v>5.1709329942433205E-4</v>
      </c>
      <c r="V721" s="78">
        <f>Table1[[#This Row],[R4NZ estimate
(thousand tonnes CO2e)]]*1000</f>
        <v>0.51709329942433202</v>
      </c>
    </row>
    <row r="722" spans="1:22" ht="40.700000000000003" customHeight="1">
      <c r="A722" s="86" t="s">
        <v>4257</v>
      </c>
      <c r="B722" s="86" t="s">
        <v>4258</v>
      </c>
      <c r="C722" s="86" t="s">
        <v>4259</v>
      </c>
      <c r="D722" s="86" t="s">
        <v>705</v>
      </c>
      <c r="E722" s="86" t="s">
        <v>705</v>
      </c>
      <c r="F722" s="86" t="s">
        <v>27</v>
      </c>
      <c r="G722" s="88" t="s">
        <v>4260</v>
      </c>
      <c r="H722" s="91"/>
      <c r="I722" s="89">
        <v>45322</v>
      </c>
      <c r="J722" s="90">
        <v>1.04E-2</v>
      </c>
      <c r="K722" s="91">
        <v>0</v>
      </c>
      <c r="L722" s="88" t="s">
        <v>4261</v>
      </c>
      <c r="M722" s="88" t="s">
        <v>4262</v>
      </c>
      <c r="N722" s="91"/>
      <c r="O722" s="98">
        <v>1.6788990829999999E-3</v>
      </c>
      <c r="P722" s="99">
        <f>Table1[[#This Row],[Equation_1_GHG_Intensity]]*Table1[[#This Row],[Number of employees
Last avail. yr]]</f>
        <v>0</v>
      </c>
      <c r="Q722" s="100">
        <v>1.7553619999999999E-2</v>
      </c>
      <c r="R722" s="101">
        <f>Table1[[#This Row],[Equation_2_GHG_intensity]]*Table1[[#This Row],[Operating revenue (Turnover)
m GBP Last avail. yr]]</f>
        <v>1.8255764799999998E-4</v>
      </c>
      <c r="S722" s="106">
        <v>0.01</v>
      </c>
      <c r="T722" s="103">
        <v>1.0399999999999999E-4</v>
      </c>
      <c r="U722" s="78">
        <f t="shared" si="11"/>
        <v>9.5423696783999989E-5</v>
      </c>
      <c r="V722" s="78">
        <f>Table1[[#This Row],[R4NZ estimate
(thousand tonnes CO2e)]]*1000</f>
        <v>9.5423696783999992E-2</v>
      </c>
    </row>
    <row r="723" spans="1:22" ht="36" customHeight="1">
      <c r="A723" s="86" t="s">
        <v>4263</v>
      </c>
      <c r="B723" s="86" t="s">
        <v>4264</v>
      </c>
      <c r="C723" s="86" t="s">
        <v>4265</v>
      </c>
      <c r="D723" s="86" t="s">
        <v>767</v>
      </c>
      <c r="E723" s="86" t="s">
        <v>767</v>
      </c>
      <c r="F723" s="86" t="s">
        <v>18</v>
      </c>
      <c r="G723" s="91"/>
      <c r="H723" s="91"/>
      <c r="I723" s="89">
        <v>45504</v>
      </c>
      <c r="J723" s="90">
        <v>1.0284E-2</v>
      </c>
      <c r="K723" s="91">
        <v>0</v>
      </c>
      <c r="L723" s="88" t="s">
        <v>4266</v>
      </c>
      <c r="M723" s="88" t="s">
        <v>4267</v>
      </c>
      <c r="N723" s="88" t="s">
        <v>4267</v>
      </c>
      <c r="O723" s="98">
        <v>5.3414726840000006E-3</v>
      </c>
      <c r="P723" s="99">
        <f>Table1[[#This Row],[Equation_1_GHG_Intensity]]*Table1[[#This Row],[Number of employees
Last avail. yr]]</f>
        <v>0</v>
      </c>
      <c r="Q723" s="100">
        <v>7.8125890000000003E-2</v>
      </c>
      <c r="R723" s="101">
        <f>Table1[[#This Row],[Equation_2_GHG_intensity]]*Table1[[#This Row],[Operating revenue (Turnover)
m GBP Last avail. yr]]</f>
        <v>8.0344665276E-4</v>
      </c>
      <c r="S723" s="106">
        <v>0.04</v>
      </c>
      <c r="T723" s="103">
        <v>4.1135999999999999E-4</v>
      </c>
      <c r="U723" s="78">
        <f t="shared" si="11"/>
        <v>4.0453061536908002E-4</v>
      </c>
      <c r="V723" s="78">
        <f>Table1[[#This Row],[R4NZ estimate
(thousand tonnes CO2e)]]*1000</f>
        <v>0.40453061536908003</v>
      </c>
    </row>
    <row r="724" spans="1:22" ht="40.700000000000003" customHeight="1">
      <c r="A724" s="86" t="s">
        <v>4268</v>
      </c>
      <c r="B724" s="86" t="s">
        <v>4269</v>
      </c>
      <c r="C724" s="86" t="s">
        <v>4270</v>
      </c>
      <c r="D724" s="86" t="s">
        <v>697</v>
      </c>
      <c r="E724" s="86" t="s">
        <v>697</v>
      </c>
      <c r="F724" s="86" t="s">
        <v>30</v>
      </c>
      <c r="G724" s="88" t="s">
        <v>4271</v>
      </c>
      <c r="H724" s="91"/>
      <c r="I724" s="89">
        <v>45138</v>
      </c>
      <c r="J724" s="90">
        <v>1.0075000000000001E-2</v>
      </c>
      <c r="K724" s="91">
        <v>0</v>
      </c>
      <c r="L724" s="88" t="s">
        <v>934</v>
      </c>
      <c r="M724" s="88" t="s">
        <v>935</v>
      </c>
      <c r="N724" s="88" t="s">
        <v>935</v>
      </c>
      <c r="O724" s="98">
        <v>5.5728975400000001E-4</v>
      </c>
      <c r="P724" s="99">
        <f>Table1[[#This Row],[Equation_1_GHG_Intensity]]*Table1[[#This Row],[Number of employees
Last avail. yr]]</f>
        <v>0</v>
      </c>
      <c r="Q724" s="100">
        <v>6.3602830000000004E-3</v>
      </c>
      <c r="R724" s="101">
        <f>Table1[[#This Row],[Equation_2_GHG_intensity]]*Table1[[#This Row],[Operating revenue (Turnover)
m GBP Last avail. yr]]</f>
        <v>6.4079851225000013E-5</v>
      </c>
      <c r="S724" s="106">
        <v>0.01</v>
      </c>
      <c r="T724" s="103">
        <v>1.0075000000000001E-4</v>
      </c>
      <c r="U724" s="78">
        <f t="shared" si="11"/>
        <v>5.4888340457925016E-5</v>
      </c>
      <c r="V724" s="78">
        <f>Table1[[#This Row],[R4NZ estimate
(thousand tonnes CO2e)]]*1000</f>
        <v>5.4888340457925018E-2</v>
      </c>
    </row>
    <row r="725" spans="1:22" ht="54" customHeight="1">
      <c r="A725" s="86" t="s">
        <v>4272</v>
      </c>
      <c r="B725" s="86" t="s">
        <v>4273</v>
      </c>
      <c r="C725" s="86" t="s">
        <v>4274</v>
      </c>
      <c r="D725" s="86" t="s">
        <v>3342</v>
      </c>
      <c r="E725" s="86" t="s">
        <v>3342</v>
      </c>
      <c r="F725" s="86" t="s">
        <v>30</v>
      </c>
      <c r="G725" s="91"/>
      <c r="H725" s="91"/>
      <c r="I725" s="89">
        <v>45260</v>
      </c>
      <c r="J725" s="90">
        <v>1.0064E-2</v>
      </c>
      <c r="K725" s="90">
        <v>1</v>
      </c>
      <c r="L725" s="88" t="s">
        <v>4275</v>
      </c>
      <c r="M725" s="88" t="s">
        <v>4276</v>
      </c>
      <c r="N725" s="88" t="s">
        <v>4276</v>
      </c>
      <c r="O725" s="98">
        <v>5.5728975400000001E-4</v>
      </c>
      <c r="P725" s="99">
        <f>Table1[[#This Row],[Equation_1_GHG_Intensity]]*Table1[[#This Row],[Number of employees
Last avail. yr]]</f>
        <v>5.5728975400000001E-4</v>
      </c>
      <c r="Q725" s="100">
        <v>6.3602830000000004E-3</v>
      </c>
      <c r="R725" s="101">
        <f>Table1[[#This Row],[Equation_2_GHG_intensity]]*Table1[[#This Row],[Operating revenue (Turnover)
m GBP Last avail. yr]]</f>
        <v>6.4009888112000001E-5</v>
      </c>
      <c r="S725" s="104">
        <v>0.02</v>
      </c>
      <c r="T725" s="103">
        <v>2.0128E-4</v>
      </c>
      <c r="U725" s="78">
        <f t="shared" si="11"/>
        <v>2.7391902082329601E-4</v>
      </c>
      <c r="V725" s="78">
        <f>Table1[[#This Row],[R4NZ estimate
(thousand tonnes CO2e)]]*1000</f>
        <v>0.273919020823296</v>
      </c>
    </row>
    <row r="726" spans="1:22" ht="40.700000000000003" customHeight="1">
      <c r="A726" s="86" t="s">
        <v>4277</v>
      </c>
      <c r="B726" s="86" t="s">
        <v>4278</v>
      </c>
      <c r="C726" s="86" t="s">
        <v>4279</v>
      </c>
      <c r="D726" s="86" t="s">
        <v>290</v>
      </c>
      <c r="E726" s="86" t="s">
        <v>290</v>
      </c>
      <c r="F726" s="86" t="s">
        <v>24</v>
      </c>
      <c r="G726" s="91"/>
      <c r="H726" s="91"/>
      <c r="I726" s="89">
        <v>45382</v>
      </c>
      <c r="J726" s="90">
        <v>1.0024E-2</v>
      </c>
      <c r="K726" s="91">
        <v>0</v>
      </c>
      <c r="L726" s="88" t="s">
        <v>3653</v>
      </c>
      <c r="M726" s="88" t="s">
        <v>3654</v>
      </c>
      <c r="N726" s="88" t="s">
        <v>3654</v>
      </c>
      <c r="O726" s="98">
        <v>5.3220241119999998E-2</v>
      </c>
      <c r="P726" s="99">
        <f>Table1[[#This Row],[Equation_1_GHG_Intensity]]*Table1[[#This Row],[Number of employees
Last avail. yr]]</f>
        <v>0</v>
      </c>
      <c r="Q726" s="100">
        <v>0.778336519</v>
      </c>
      <c r="R726" s="101">
        <f>Table1[[#This Row],[Equation_2_GHG_intensity]]*Table1[[#This Row],[Operating revenue (Turnover)
m GBP Last avail. yr]]</f>
        <v>7.8020452664560001E-3</v>
      </c>
      <c r="S726" s="106">
        <v>0.16</v>
      </c>
      <c r="T726" s="103">
        <v>1.60384E-3</v>
      </c>
      <c r="U726" s="78">
        <f t="shared" si="11"/>
        <v>3.1321597937298482E-3</v>
      </c>
      <c r="V726" s="78">
        <f>Table1[[#This Row],[R4NZ estimate
(thousand tonnes CO2e)]]*1000</f>
        <v>3.1321597937298482</v>
      </c>
    </row>
    <row r="727" spans="1:22" ht="40.700000000000003" customHeight="1">
      <c r="A727" s="86" t="s">
        <v>4280</v>
      </c>
      <c r="B727" s="86" t="s">
        <v>4281</v>
      </c>
      <c r="C727" s="86" t="s">
        <v>4282</v>
      </c>
      <c r="D727" s="86" t="s">
        <v>119</v>
      </c>
      <c r="E727" s="86" t="s">
        <v>119</v>
      </c>
      <c r="F727" s="86" t="s">
        <v>21</v>
      </c>
      <c r="G727" s="91"/>
      <c r="H727" s="91"/>
      <c r="I727" s="89">
        <v>45382</v>
      </c>
      <c r="J727" s="90">
        <v>1.0005E-2</v>
      </c>
      <c r="K727" s="90">
        <v>1</v>
      </c>
      <c r="L727" s="88" t="s">
        <v>4283</v>
      </c>
      <c r="M727" s="88" t="s">
        <v>4284</v>
      </c>
      <c r="N727" s="91"/>
      <c r="O727" s="98">
        <v>2.599737108E-3</v>
      </c>
      <c r="P727" s="99">
        <f>Table1[[#This Row],[Equation_1_GHG_Intensity]]*Table1[[#This Row],[Number of employees
Last avail. yr]]</f>
        <v>2.599737108E-3</v>
      </c>
      <c r="Q727" s="100">
        <v>5.0386056999999998E-2</v>
      </c>
      <c r="R727" s="101">
        <f>Table1[[#This Row],[Equation_2_GHG_intensity]]*Table1[[#This Row],[Operating revenue (Turnover)
m GBP Last avail. yr]]</f>
        <v>5.0411250028499998E-4</v>
      </c>
      <c r="S727" s="104">
        <v>0.08</v>
      </c>
      <c r="T727" s="103">
        <v>8.0040000000000005E-4</v>
      </c>
      <c r="U727" s="78">
        <f t="shared" si="11"/>
        <v>1.300115119558905E-3</v>
      </c>
      <c r="V727" s="78">
        <f>Table1[[#This Row],[R4NZ estimate
(thousand tonnes CO2e)]]*1000</f>
        <v>1.3001151195589049</v>
      </c>
    </row>
    <row r="728" spans="1:22" ht="40.700000000000003" customHeight="1">
      <c r="A728" s="86" t="s">
        <v>4285</v>
      </c>
      <c r="B728" s="86" t="s">
        <v>4286</v>
      </c>
      <c r="C728" s="86" t="s">
        <v>4287</v>
      </c>
      <c r="D728" s="86" t="s">
        <v>829</v>
      </c>
      <c r="E728" s="86" t="s">
        <v>829</v>
      </c>
      <c r="F728" s="86" t="s">
        <v>21</v>
      </c>
      <c r="G728" s="88" t="s">
        <v>4288</v>
      </c>
      <c r="H728" s="91"/>
      <c r="I728" s="89">
        <v>45565</v>
      </c>
      <c r="J728" s="90">
        <v>0.01</v>
      </c>
      <c r="K728" s="90">
        <v>1</v>
      </c>
      <c r="L728" s="88" t="s">
        <v>4289</v>
      </c>
      <c r="M728" s="88" t="s">
        <v>4290</v>
      </c>
      <c r="N728" s="88" t="s">
        <v>4290</v>
      </c>
      <c r="O728" s="98">
        <v>2.599737108E-3</v>
      </c>
      <c r="P728" s="99">
        <f>Table1[[#This Row],[Equation_1_GHG_Intensity]]*Table1[[#This Row],[Number of employees
Last avail. yr]]</f>
        <v>2.599737108E-3</v>
      </c>
      <c r="Q728" s="100">
        <v>5.0386056999999998E-2</v>
      </c>
      <c r="R728" s="101">
        <f>Table1[[#This Row],[Equation_2_GHG_intensity]]*Table1[[#This Row],[Operating revenue (Turnover)
m GBP Last avail. yr]]</f>
        <v>5.0386056999999996E-4</v>
      </c>
      <c r="S728" s="104">
        <v>0.05</v>
      </c>
      <c r="T728" s="103">
        <v>5.0000000000000001E-4</v>
      </c>
      <c r="U728" s="78">
        <f t="shared" si="11"/>
        <v>1.199998026774E-3</v>
      </c>
      <c r="V728" s="78">
        <f>Table1[[#This Row],[R4NZ estimate
(thousand tonnes CO2e)]]*1000</f>
        <v>1.199998026774</v>
      </c>
    </row>
    <row r="729" spans="1:22" ht="36" customHeight="1">
      <c r="A729" s="86" t="s">
        <v>4291</v>
      </c>
      <c r="B729" s="86" t="s">
        <v>4292</v>
      </c>
      <c r="C729" s="86" t="s">
        <v>4293</v>
      </c>
      <c r="D729" s="86" t="s">
        <v>2969</v>
      </c>
      <c r="E729" s="86" t="s">
        <v>792</v>
      </c>
      <c r="F729" s="86" t="s">
        <v>18</v>
      </c>
      <c r="G729" s="91"/>
      <c r="H729" s="91"/>
      <c r="I729" s="89">
        <v>45443</v>
      </c>
      <c r="J729" s="90">
        <v>9.9299999999999996E-3</v>
      </c>
      <c r="K729" s="90">
        <v>1</v>
      </c>
      <c r="L729" s="88" t="s">
        <v>4294</v>
      </c>
      <c r="M729" s="88" t="s">
        <v>4295</v>
      </c>
      <c r="N729" s="88" t="s">
        <v>4295</v>
      </c>
      <c r="O729" s="98">
        <v>5.3414726840000006E-3</v>
      </c>
      <c r="P729" s="99">
        <f>Table1[[#This Row],[Equation_1_GHG_Intensity]]*Table1[[#This Row],[Number of employees
Last avail. yr]]</f>
        <v>5.3414726840000006E-3</v>
      </c>
      <c r="Q729" s="100">
        <v>7.8125890000000003E-2</v>
      </c>
      <c r="R729" s="101">
        <f>Table1[[#This Row],[Equation_2_GHG_intensity]]*Table1[[#This Row],[Operating revenue (Turnover)
m GBP Last avail. yr]]</f>
        <v>7.7579008769999998E-4</v>
      </c>
      <c r="S729" s="104">
        <v>0.04</v>
      </c>
      <c r="T729" s="103">
        <v>3.9720000000000001E-4</v>
      </c>
      <c r="U729" s="78">
        <f t="shared" si="11"/>
        <v>2.1693161029761004E-3</v>
      </c>
      <c r="V729" s="78">
        <f>Table1[[#This Row],[R4NZ estimate
(thousand tonnes CO2e)]]*1000</f>
        <v>2.1693161029761003</v>
      </c>
    </row>
    <row r="730" spans="1:22" ht="36" customHeight="1">
      <c r="A730" s="86" t="s">
        <v>4296</v>
      </c>
      <c r="B730" s="86" t="s">
        <v>4297</v>
      </c>
      <c r="C730" s="86" t="s">
        <v>4298</v>
      </c>
      <c r="D730" s="86" t="s">
        <v>462</v>
      </c>
      <c r="E730" s="86" t="s">
        <v>462</v>
      </c>
      <c r="F730" s="86" t="s">
        <v>18</v>
      </c>
      <c r="G730" s="91"/>
      <c r="H730" s="91"/>
      <c r="I730" s="89">
        <v>44316</v>
      </c>
      <c r="J730" s="90">
        <v>9.9249999999999998E-3</v>
      </c>
      <c r="K730" s="91">
        <v>0</v>
      </c>
      <c r="L730" s="88" t="s">
        <v>4299</v>
      </c>
      <c r="M730" s="88" t="s">
        <v>4300</v>
      </c>
      <c r="N730" s="88" t="s">
        <v>4300</v>
      </c>
      <c r="O730" s="98">
        <v>5.3414726840000006E-3</v>
      </c>
      <c r="P730" s="99">
        <f>Table1[[#This Row],[Equation_1_GHG_Intensity]]*Table1[[#This Row],[Number of employees
Last avail. yr]]</f>
        <v>0</v>
      </c>
      <c r="Q730" s="100">
        <v>7.8125890000000003E-2</v>
      </c>
      <c r="R730" s="101">
        <f>Table1[[#This Row],[Equation_2_GHG_intensity]]*Table1[[#This Row],[Operating revenue (Turnover)
m GBP Last avail. yr]]</f>
        <v>7.7539945824999998E-4</v>
      </c>
      <c r="S730" s="106">
        <v>7.0000000000000007E-2</v>
      </c>
      <c r="T730" s="103">
        <v>6.9475000000000006E-4</v>
      </c>
      <c r="U730" s="78">
        <f t="shared" si="11"/>
        <v>4.8955976959725006E-4</v>
      </c>
      <c r="V730" s="78">
        <f>Table1[[#This Row],[R4NZ estimate
(thousand tonnes CO2e)]]*1000</f>
        <v>0.48955976959725006</v>
      </c>
    </row>
    <row r="731" spans="1:22" ht="36" customHeight="1">
      <c r="A731" s="86" t="s">
        <v>4301</v>
      </c>
      <c r="B731" s="86" t="s">
        <v>4302</v>
      </c>
      <c r="C731" s="86" t="s">
        <v>4303</v>
      </c>
      <c r="D731" s="86" t="s">
        <v>2913</v>
      </c>
      <c r="E731" s="86" t="s">
        <v>2913</v>
      </c>
      <c r="F731" s="86" t="s">
        <v>21</v>
      </c>
      <c r="G731" s="91"/>
      <c r="H731" s="91"/>
      <c r="I731" s="89">
        <v>45535</v>
      </c>
      <c r="J731" s="90">
        <v>9.6109999999999998E-3</v>
      </c>
      <c r="K731" s="90">
        <v>1</v>
      </c>
      <c r="L731" s="88" t="s">
        <v>4304</v>
      </c>
      <c r="M731" s="88" t="s">
        <v>4305</v>
      </c>
      <c r="N731" s="88" t="s">
        <v>4305</v>
      </c>
      <c r="O731" s="98">
        <v>2.599737108E-3</v>
      </c>
      <c r="P731" s="99">
        <f>Table1[[#This Row],[Equation_1_GHG_Intensity]]*Table1[[#This Row],[Number of employees
Last avail. yr]]</f>
        <v>2.599737108E-3</v>
      </c>
      <c r="Q731" s="100">
        <v>5.0386056999999998E-2</v>
      </c>
      <c r="R731" s="101">
        <f>Table1[[#This Row],[Equation_2_GHG_intensity]]*Table1[[#This Row],[Operating revenue (Turnover)
m GBP Last avail. yr]]</f>
        <v>4.8426039382699996E-4</v>
      </c>
      <c r="S731" s="104">
        <v>7.0000000000000007E-2</v>
      </c>
      <c r="T731" s="103">
        <v>6.7277000000000005E-4</v>
      </c>
      <c r="U731" s="78">
        <f t="shared" si="11"/>
        <v>1.2510035781083909E-3</v>
      </c>
      <c r="V731" s="78">
        <f>Table1[[#This Row],[R4NZ estimate
(thousand tonnes CO2e)]]*1000</f>
        <v>1.2510035781083908</v>
      </c>
    </row>
    <row r="732" spans="1:22" ht="36" customHeight="1">
      <c r="A732" s="86" t="s">
        <v>4306</v>
      </c>
      <c r="B732" s="86" t="s">
        <v>4307</v>
      </c>
      <c r="C732" s="86" t="s">
        <v>4308</v>
      </c>
      <c r="D732" s="86" t="s">
        <v>290</v>
      </c>
      <c r="E732" s="86" t="s">
        <v>290</v>
      </c>
      <c r="F732" s="86" t="s">
        <v>24</v>
      </c>
      <c r="G732" s="91"/>
      <c r="H732" s="91"/>
      <c r="I732" s="89">
        <v>45596</v>
      </c>
      <c r="J732" s="90">
        <v>9.5359999999999993E-3</v>
      </c>
      <c r="K732" s="90">
        <v>1</v>
      </c>
      <c r="L732" s="88" t="s">
        <v>4309</v>
      </c>
      <c r="M732" s="88" t="s">
        <v>4310</v>
      </c>
      <c r="N732" s="91"/>
      <c r="O732" s="98">
        <v>5.3220241119999998E-2</v>
      </c>
      <c r="P732" s="99">
        <f>Table1[[#This Row],[Equation_1_GHG_Intensity]]*Table1[[#This Row],[Number of employees
Last avail. yr]]</f>
        <v>5.3220241119999998E-2</v>
      </c>
      <c r="Q732" s="100">
        <v>0.778336519</v>
      </c>
      <c r="R732" s="101">
        <f>Table1[[#This Row],[Equation_2_GHG_intensity]]*Table1[[#This Row],[Operating revenue (Turnover)
m GBP Last avail. yr]]</f>
        <v>7.4222170451839998E-3</v>
      </c>
      <c r="S732" s="104">
        <v>0.16</v>
      </c>
      <c r="T732" s="103">
        <v>1.5257599999999999E-3</v>
      </c>
      <c r="U732" s="78">
        <f t="shared" si="11"/>
        <v>2.0702016649006269E-2</v>
      </c>
      <c r="V732" s="78">
        <f>Table1[[#This Row],[R4NZ estimate
(thousand tonnes CO2e)]]*1000</f>
        <v>20.702016649006268</v>
      </c>
    </row>
    <row r="733" spans="1:22" ht="40.700000000000003" customHeight="1">
      <c r="A733" s="86" t="s">
        <v>4311</v>
      </c>
      <c r="B733" s="86" t="s">
        <v>4312</v>
      </c>
      <c r="C733" s="86" t="s">
        <v>4313</v>
      </c>
      <c r="D733" s="86" t="s">
        <v>4314</v>
      </c>
      <c r="E733" s="86" t="s">
        <v>4314</v>
      </c>
      <c r="F733" s="86" t="s">
        <v>30</v>
      </c>
      <c r="G733" s="88" t="s">
        <v>4315</v>
      </c>
      <c r="H733" s="91"/>
      <c r="I733" s="89">
        <v>45199</v>
      </c>
      <c r="J733" s="90">
        <v>9.3570000000000007E-3</v>
      </c>
      <c r="K733" s="90">
        <v>3</v>
      </c>
      <c r="L733" s="88" t="s">
        <v>4316</v>
      </c>
      <c r="M733" s="88" t="s">
        <v>4317</v>
      </c>
      <c r="N733" s="91"/>
      <c r="O733" s="98">
        <v>5.5728975400000001E-4</v>
      </c>
      <c r="P733" s="99">
        <f>Table1[[#This Row],[Equation_1_GHG_Intensity]]*Table1[[#This Row],[Number of employees
Last avail. yr]]</f>
        <v>1.6718692620000001E-3</v>
      </c>
      <c r="Q733" s="100">
        <v>6.3602830000000004E-3</v>
      </c>
      <c r="R733" s="101">
        <f>Table1[[#This Row],[Equation_2_GHG_intensity]]*Table1[[#This Row],[Operating revenue (Turnover)
m GBP Last avail. yr]]</f>
        <v>5.9513168031000007E-5</v>
      </c>
      <c r="S733" s="104">
        <v>0.01</v>
      </c>
      <c r="T733" s="103">
        <v>9.3570000000000014E-5</v>
      </c>
      <c r="U733" s="78">
        <f t="shared" si="11"/>
        <v>6.0770915920032307E-4</v>
      </c>
      <c r="V733" s="78">
        <f>Table1[[#This Row],[R4NZ estimate
(thousand tonnes CO2e)]]*1000</f>
        <v>0.60770915920032309</v>
      </c>
    </row>
    <row r="734" spans="1:22" ht="54" customHeight="1">
      <c r="A734" s="86" t="s">
        <v>4318</v>
      </c>
      <c r="B734" s="86" t="s">
        <v>4319</v>
      </c>
      <c r="C734" s="86" t="s">
        <v>4320</v>
      </c>
      <c r="D734" s="86" t="s">
        <v>3788</v>
      </c>
      <c r="E734" s="86" t="s">
        <v>4321</v>
      </c>
      <c r="F734" s="86" t="s">
        <v>33</v>
      </c>
      <c r="G734" s="88" t="s">
        <v>4322</v>
      </c>
      <c r="H734" s="88" t="s">
        <v>4323</v>
      </c>
      <c r="I734" s="89">
        <v>45199</v>
      </c>
      <c r="J734" s="90">
        <v>8.9999999999999993E-3</v>
      </c>
      <c r="K734" s="91">
        <v>0</v>
      </c>
      <c r="L734" s="88" t="s">
        <v>263</v>
      </c>
      <c r="M734" s="88" t="s">
        <v>264</v>
      </c>
      <c r="N734" s="88" t="s">
        <v>264</v>
      </c>
      <c r="O734" s="98">
        <v>1.0369230770000001E-3</v>
      </c>
      <c r="P734" s="99">
        <f>Table1[[#This Row],[Equation_1_GHG_Intensity]]*Table1[[#This Row],[Number of employees
Last avail. yr]]</f>
        <v>0</v>
      </c>
      <c r="Q734" s="100">
        <v>1.9284453E-2</v>
      </c>
      <c r="R734" s="101">
        <f>Table1[[#This Row],[Equation_2_GHG_intensity]]*Table1[[#This Row],[Operating revenue (Turnover)
m GBP Last avail. yr]]</f>
        <v>1.7356007699999998E-4</v>
      </c>
      <c r="S734" s="106">
        <v>0.01</v>
      </c>
      <c r="T734" s="103">
        <v>8.9999999999999992E-5</v>
      </c>
      <c r="U734" s="78">
        <f t="shared" si="11"/>
        <v>8.7765505641000002E-5</v>
      </c>
      <c r="V734" s="78">
        <f>Table1[[#This Row],[R4NZ estimate
(thousand tonnes CO2e)]]*1000</f>
        <v>8.7765505640999997E-2</v>
      </c>
    </row>
    <row r="735" spans="1:22" ht="40.700000000000003" customHeight="1">
      <c r="A735" s="86" t="s">
        <v>4324</v>
      </c>
      <c r="B735" s="86" t="s">
        <v>4325</v>
      </c>
      <c r="C735" s="86" t="s">
        <v>4326</v>
      </c>
      <c r="D735" s="86" t="s">
        <v>577</v>
      </c>
      <c r="E735" s="86" t="s">
        <v>268</v>
      </c>
      <c r="F735" s="86" t="s">
        <v>30</v>
      </c>
      <c r="G735" s="91"/>
      <c r="H735" s="91"/>
      <c r="I735" s="89">
        <v>45382</v>
      </c>
      <c r="J735" s="90">
        <v>8.9700000000000005E-3</v>
      </c>
      <c r="K735" s="91">
        <v>0</v>
      </c>
      <c r="L735" s="88" t="s">
        <v>4327</v>
      </c>
      <c r="M735" s="88" t="s">
        <v>4328</v>
      </c>
      <c r="N735" s="91"/>
      <c r="O735" s="98">
        <v>5.5728975400000001E-4</v>
      </c>
      <c r="P735" s="99">
        <f>Table1[[#This Row],[Equation_1_GHG_Intensity]]*Table1[[#This Row],[Number of employees
Last avail. yr]]</f>
        <v>0</v>
      </c>
      <c r="Q735" s="100">
        <v>6.3602830000000004E-3</v>
      </c>
      <c r="R735" s="101">
        <f>Table1[[#This Row],[Equation_2_GHG_intensity]]*Table1[[#This Row],[Operating revenue (Turnover)
m GBP Last avail. yr]]</f>
        <v>5.7051738510000007E-5</v>
      </c>
      <c r="S735" s="106">
        <v>0.02</v>
      </c>
      <c r="T735" s="103">
        <v>1.7940000000000002E-4</v>
      </c>
      <c r="U735" s="78">
        <f t="shared" si="11"/>
        <v>7.8738428923830011E-5</v>
      </c>
      <c r="V735" s="78">
        <f>Table1[[#This Row],[R4NZ estimate
(thousand tonnes CO2e)]]*1000</f>
        <v>7.8738428923830012E-2</v>
      </c>
    </row>
    <row r="736" spans="1:22" ht="40.700000000000003" customHeight="1">
      <c r="A736" s="86" t="s">
        <v>4329</v>
      </c>
      <c r="B736" s="86" t="s">
        <v>4330</v>
      </c>
      <c r="C736" s="86" t="s">
        <v>4331</v>
      </c>
      <c r="D736" s="86" t="s">
        <v>767</v>
      </c>
      <c r="E736" s="86" t="s">
        <v>767</v>
      </c>
      <c r="F736" s="86" t="s">
        <v>18</v>
      </c>
      <c r="G736" s="91"/>
      <c r="H736" s="91"/>
      <c r="I736" s="89">
        <v>45199</v>
      </c>
      <c r="J736" s="90">
        <v>8.9610000000000002E-3</v>
      </c>
      <c r="K736" s="91">
        <v>0</v>
      </c>
      <c r="L736" s="88" t="s">
        <v>4332</v>
      </c>
      <c r="M736" s="88" t="s">
        <v>4333</v>
      </c>
      <c r="N736" s="88" t="s">
        <v>4333</v>
      </c>
      <c r="O736" s="98">
        <v>5.3414726840000006E-3</v>
      </c>
      <c r="P736" s="99">
        <f>Table1[[#This Row],[Equation_1_GHG_Intensity]]*Table1[[#This Row],[Number of employees
Last avail. yr]]</f>
        <v>0</v>
      </c>
      <c r="Q736" s="100">
        <v>7.8125890000000003E-2</v>
      </c>
      <c r="R736" s="101">
        <f>Table1[[#This Row],[Equation_2_GHG_intensity]]*Table1[[#This Row],[Operating revenue (Turnover)
m GBP Last avail. yr]]</f>
        <v>7.0008610029000009E-4</v>
      </c>
      <c r="S736" s="106">
        <v>0.04</v>
      </c>
      <c r="T736" s="103">
        <v>3.5844000000000002E-4</v>
      </c>
      <c r="U736" s="78">
        <f t="shared" si="11"/>
        <v>3.5248919139657008E-4</v>
      </c>
      <c r="V736" s="78">
        <f>Table1[[#This Row],[R4NZ estimate
(thousand tonnes CO2e)]]*1000</f>
        <v>0.35248919139657009</v>
      </c>
    </row>
    <row r="737" spans="1:22" ht="40.700000000000003" customHeight="1">
      <c r="A737" s="86" t="s">
        <v>4334</v>
      </c>
      <c r="B737" s="86" t="s">
        <v>4335</v>
      </c>
      <c r="C737" s="86" t="s">
        <v>4336</v>
      </c>
      <c r="D737" s="86" t="s">
        <v>268</v>
      </c>
      <c r="E737" s="86" t="s">
        <v>268</v>
      </c>
      <c r="F737" s="86" t="s">
        <v>27</v>
      </c>
      <c r="G737" s="88" t="s">
        <v>4337</v>
      </c>
      <c r="H737" s="91"/>
      <c r="I737" s="89">
        <v>45382</v>
      </c>
      <c r="J737" s="90">
        <v>8.8330000000000006E-3</v>
      </c>
      <c r="K737" s="91">
        <v>0</v>
      </c>
      <c r="L737" s="88" t="s">
        <v>4338</v>
      </c>
      <c r="M737" s="88" t="s">
        <v>4339</v>
      </c>
      <c r="N737" s="88" t="s">
        <v>4339</v>
      </c>
      <c r="O737" s="98">
        <v>1.6788990829999999E-3</v>
      </c>
      <c r="P737" s="99">
        <f>Table1[[#This Row],[Equation_1_GHG_Intensity]]*Table1[[#This Row],[Number of employees
Last avail. yr]]</f>
        <v>0</v>
      </c>
      <c r="Q737" s="100">
        <v>1.7553619999999999E-2</v>
      </c>
      <c r="R737" s="101">
        <f>Table1[[#This Row],[Equation_2_GHG_intensity]]*Table1[[#This Row],[Operating revenue (Turnover)
m GBP Last avail. yr]]</f>
        <v>1.5505112545999999E-4</v>
      </c>
      <c r="S737" s="106">
        <v>0.01</v>
      </c>
      <c r="T737" s="103">
        <v>8.8330000000000003E-5</v>
      </c>
      <c r="U737" s="78">
        <f t="shared" si="11"/>
        <v>8.1045914778179998E-5</v>
      </c>
      <c r="V737" s="78">
        <f>Table1[[#This Row],[R4NZ estimate
(thousand tonnes CO2e)]]*1000</f>
        <v>8.1045914778180003E-2</v>
      </c>
    </row>
    <row r="738" spans="1:22" ht="36" customHeight="1">
      <c r="A738" s="86" t="s">
        <v>4340</v>
      </c>
      <c r="B738" s="86" t="s">
        <v>4341</v>
      </c>
      <c r="C738" s="86" t="s">
        <v>4342</v>
      </c>
      <c r="D738" s="86" t="s">
        <v>119</v>
      </c>
      <c r="E738" s="86" t="s">
        <v>119</v>
      </c>
      <c r="F738" s="86" t="s">
        <v>21</v>
      </c>
      <c r="G738" s="91"/>
      <c r="H738" s="91"/>
      <c r="I738" s="89">
        <v>45657</v>
      </c>
      <c r="J738" s="90">
        <v>9.4999999999999998E-3</v>
      </c>
      <c r="K738" s="91">
        <v>0</v>
      </c>
      <c r="L738" s="88" t="s">
        <v>4343</v>
      </c>
      <c r="M738" s="88" t="s">
        <v>4344</v>
      </c>
      <c r="N738" s="91"/>
      <c r="O738" s="98">
        <v>2.599737108E-3</v>
      </c>
      <c r="P738" s="99">
        <f>Table1[[#This Row],[Equation_1_GHG_Intensity]]*Table1[[#This Row],[Number of employees
Last avail. yr]]</f>
        <v>0</v>
      </c>
      <c r="Q738" s="100">
        <v>5.0386056999999998E-2</v>
      </c>
      <c r="R738" s="101">
        <f>Table1[[#This Row],[Equation_2_GHG_intensity]]*Table1[[#This Row],[Operating revenue (Turnover)
m GBP Last avail. yr]]</f>
        <v>4.7866754149999995E-4</v>
      </c>
      <c r="S738" s="106">
        <v>0.08</v>
      </c>
      <c r="T738" s="103">
        <v>7.6000000000000004E-4</v>
      </c>
      <c r="U738" s="78">
        <f t="shared" si="11"/>
        <v>4.1247629131950004E-4</v>
      </c>
      <c r="V738" s="78">
        <f>Table1[[#This Row],[R4NZ estimate
(thousand tonnes CO2e)]]*1000</f>
        <v>0.41247629131950003</v>
      </c>
    </row>
    <row r="739" spans="1:22" ht="54" customHeight="1">
      <c r="A739" s="86" t="s">
        <v>4345</v>
      </c>
      <c r="B739" s="86" t="s">
        <v>4346</v>
      </c>
      <c r="C739" s="86" t="s">
        <v>4347</v>
      </c>
      <c r="D739" s="86" t="s">
        <v>3954</v>
      </c>
      <c r="E739" s="86" t="s">
        <v>3954</v>
      </c>
      <c r="F739" s="86" t="s">
        <v>21</v>
      </c>
      <c r="G739" s="88" t="s">
        <v>4348</v>
      </c>
      <c r="H739" s="91"/>
      <c r="I739" s="89">
        <v>45260</v>
      </c>
      <c r="J739" s="90">
        <v>8.7580000000000002E-3</v>
      </c>
      <c r="K739" s="91">
        <v>0</v>
      </c>
      <c r="L739" s="88" t="s">
        <v>4349</v>
      </c>
      <c r="M739" s="88" t="s">
        <v>4350</v>
      </c>
      <c r="N739" s="91"/>
      <c r="O739" s="98">
        <v>2.599737108E-3</v>
      </c>
      <c r="P739" s="99">
        <f>Table1[[#This Row],[Equation_1_GHG_Intensity]]*Table1[[#This Row],[Number of employees
Last avail. yr]]</f>
        <v>0</v>
      </c>
      <c r="Q739" s="100">
        <v>5.0386056999999998E-2</v>
      </c>
      <c r="R739" s="101">
        <f>Table1[[#This Row],[Equation_2_GHG_intensity]]*Table1[[#This Row],[Operating revenue (Turnover)
m GBP Last avail. yr]]</f>
        <v>4.4128108720599998E-4</v>
      </c>
      <c r="S739" s="106">
        <v>0.05</v>
      </c>
      <c r="T739" s="103">
        <v>4.3790000000000002E-4</v>
      </c>
      <c r="U739" s="78">
        <f t="shared" si="11"/>
        <v>2.9276730203959801E-4</v>
      </c>
      <c r="V739" s="78">
        <f>Table1[[#This Row],[R4NZ estimate
(thousand tonnes CO2e)]]*1000</f>
        <v>0.292767302039598</v>
      </c>
    </row>
    <row r="740" spans="1:22" ht="160.69999999999999" customHeight="1">
      <c r="A740" s="86" t="s">
        <v>4351</v>
      </c>
      <c r="B740" s="86" t="s">
        <v>4352</v>
      </c>
      <c r="C740" s="86" t="s">
        <v>4353</v>
      </c>
      <c r="D740" s="86" t="s">
        <v>260</v>
      </c>
      <c r="E740" s="86" t="s">
        <v>260</v>
      </c>
      <c r="F740" s="86" t="s">
        <v>33</v>
      </c>
      <c r="G740" s="88" t="s">
        <v>4354</v>
      </c>
      <c r="H740" s="91"/>
      <c r="I740" s="89">
        <v>45382</v>
      </c>
      <c r="J740" s="90">
        <v>8.7159999999999998E-3</v>
      </c>
      <c r="K740" s="91">
        <v>0</v>
      </c>
      <c r="L740" s="88" t="s">
        <v>162</v>
      </c>
      <c r="M740" s="88" t="s">
        <v>163</v>
      </c>
      <c r="N740" s="88" t="s">
        <v>163</v>
      </c>
      <c r="O740" s="98">
        <v>1.0369230770000001E-3</v>
      </c>
      <c r="P740" s="99">
        <f>Table1[[#This Row],[Equation_1_GHG_Intensity]]*Table1[[#This Row],[Number of employees
Last avail. yr]]</f>
        <v>0</v>
      </c>
      <c r="Q740" s="100">
        <v>1.9284453E-2</v>
      </c>
      <c r="R740" s="101">
        <f>Table1[[#This Row],[Equation_2_GHG_intensity]]*Table1[[#This Row],[Operating revenue (Turnover)
m GBP Last avail. yr]]</f>
        <v>1.68083292348E-4</v>
      </c>
      <c r="S740" s="106">
        <v>0.03</v>
      </c>
      <c r="T740" s="103">
        <v>2.6147999999999997E-4</v>
      </c>
      <c r="U740" s="78">
        <f t="shared" si="11"/>
        <v>1.4304457635188402E-4</v>
      </c>
      <c r="V740" s="78">
        <f>Table1[[#This Row],[R4NZ estimate
(thousand tonnes CO2e)]]*1000</f>
        <v>0.14304457635188403</v>
      </c>
    </row>
    <row r="741" spans="1:22" ht="36" customHeight="1">
      <c r="A741" s="86" t="s">
        <v>4355</v>
      </c>
      <c r="B741" s="86" t="s">
        <v>4356</v>
      </c>
      <c r="C741" s="86" t="s">
        <v>4357</v>
      </c>
      <c r="D741" s="86" t="s">
        <v>2721</v>
      </c>
      <c r="E741" s="86" t="s">
        <v>2721</v>
      </c>
      <c r="F741" s="86" t="s">
        <v>33</v>
      </c>
      <c r="G741" s="91"/>
      <c r="H741" s="91"/>
      <c r="I741" s="89">
        <v>45260</v>
      </c>
      <c r="J741" s="90">
        <v>8.5199999999999998E-3</v>
      </c>
      <c r="K741" s="90">
        <v>2</v>
      </c>
      <c r="L741" s="88" t="s">
        <v>4130</v>
      </c>
      <c r="M741" s="88" t="s">
        <v>4131</v>
      </c>
      <c r="N741" s="91"/>
      <c r="O741" s="98">
        <v>1.0369230770000001E-3</v>
      </c>
      <c r="P741" s="99">
        <f>Table1[[#This Row],[Equation_1_GHG_Intensity]]*Table1[[#This Row],[Number of employees
Last avail. yr]]</f>
        <v>2.0738461540000001E-3</v>
      </c>
      <c r="Q741" s="100">
        <v>1.9284453E-2</v>
      </c>
      <c r="R741" s="101">
        <f>Table1[[#This Row],[Equation_2_GHG_intensity]]*Table1[[#This Row],[Operating revenue (Turnover)
m GBP Last avail. yr]]</f>
        <v>1.6430353956000001E-4</v>
      </c>
      <c r="S741" s="104">
        <v>0.06</v>
      </c>
      <c r="T741" s="103">
        <v>5.1119999999999996E-4</v>
      </c>
      <c r="U741" s="78">
        <f t="shared" si="11"/>
        <v>9.1553344795548017E-4</v>
      </c>
      <c r="V741" s="78">
        <f>Table1[[#This Row],[R4NZ estimate
(thousand tonnes CO2e)]]*1000</f>
        <v>0.9155334479554802</v>
      </c>
    </row>
    <row r="742" spans="1:22" ht="40.700000000000003" customHeight="1">
      <c r="A742" s="86" t="s">
        <v>4358</v>
      </c>
      <c r="B742" s="86" t="s">
        <v>4359</v>
      </c>
      <c r="C742" s="86" t="s">
        <v>4360</v>
      </c>
      <c r="D742" s="86" t="s">
        <v>4135</v>
      </c>
      <c r="E742" s="86" t="s">
        <v>4135</v>
      </c>
      <c r="F742" s="86" t="s">
        <v>33</v>
      </c>
      <c r="G742" s="88" t="s">
        <v>4361</v>
      </c>
      <c r="H742" s="91"/>
      <c r="I742" s="89">
        <v>45382</v>
      </c>
      <c r="J742" s="90">
        <v>8.3999999999999995E-3</v>
      </c>
      <c r="K742" s="91">
        <v>0</v>
      </c>
      <c r="L742" s="88" t="s">
        <v>4362</v>
      </c>
      <c r="M742" s="88" t="s">
        <v>4363</v>
      </c>
      <c r="N742" s="88" t="s">
        <v>4363</v>
      </c>
      <c r="O742" s="98">
        <v>1.0369230770000001E-3</v>
      </c>
      <c r="P742" s="99">
        <f>Table1[[#This Row],[Equation_1_GHG_Intensity]]*Table1[[#This Row],[Number of employees
Last avail. yr]]</f>
        <v>0</v>
      </c>
      <c r="Q742" s="100">
        <v>1.9284453E-2</v>
      </c>
      <c r="R742" s="101">
        <f>Table1[[#This Row],[Equation_2_GHG_intensity]]*Table1[[#This Row],[Operating revenue (Turnover)
m GBP Last avail. yr]]</f>
        <v>1.6198940519999999E-4</v>
      </c>
      <c r="S742" s="106">
        <v>0.06</v>
      </c>
      <c r="T742" s="103">
        <v>5.04E-4</v>
      </c>
      <c r="U742" s="78">
        <f t="shared" si="11"/>
        <v>2.2177447193159999E-4</v>
      </c>
      <c r="V742" s="78">
        <f>Table1[[#This Row],[R4NZ estimate
(thousand tonnes CO2e)]]*1000</f>
        <v>0.22177447193159999</v>
      </c>
    </row>
    <row r="743" spans="1:22" ht="40.700000000000003" customHeight="1">
      <c r="A743" s="86" t="s">
        <v>4364</v>
      </c>
      <c r="B743" s="86" t="s">
        <v>4365</v>
      </c>
      <c r="C743" s="86" t="s">
        <v>4366</v>
      </c>
      <c r="D743" s="86" t="s">
        <v>276</v>
      </c>
      <c r="E743" s="86" t="s">
        <v>276</v>
      </c>
      <c r="F743" s="86" t="s">
        <v>18</v>
      </c>
      <c r="G743" s="91"/>
      <c r="H743" s="91"/>
      <c r="I743" s="89">
        <v>45322</v>
      </c>
      <c r="J743" s="90">
        <v>8.2439999999999996E-3</v>
      </c>
      <c r="K743" s="90">
        <v>1</v>
      </c>
      <c r="L743" s="88" t="s">
        <v>4367</v>
      </c>
      <c r="M743" s="88" t="s">
        <v>4368</v>
      </c>
      <c r="N743" s="91"/>
      <c r="O743" s="98">
        <v>5.3414726840000006E-3</v>
      </c>
      <c r="P743" s="99">
        <f>Table1[[#This Row],[Equation_1_GHG_Intensity]]*Table1[[#This Row],[Number of employees
Last avail. yr]]</f>
        <v>5.3414726840000006E-3</v>
      </c>
      <c r="Q743" s="100">
        <v>7.8125890000000003E-2</v>
      </c>
      <c r="R743" s="101">
        <f>Table1[[#This Row],[Equation_2_GHG_intensity]]*Table1[[#This Row],[Operating revenue (Turnover)
m GBP Last avail. yr]]</f>
        <v>6.4406983716E-4</v>
      </c>
      <c r="S743" s="104">
        <v>7.0000000000000007E-2</v>
      </c>
      <c r="T743" s="103">
        <v>5.7708E-4</v>
      </c>
      <c r="U743" s="78">
        <f t="shared" si="11"/>
        <v>2.1853532995462803E-3</v>
      </c>
      <c r="V743" s="78">
        <f>Table1[[#This Row],[R4NZ estimate
(thousand tonnes CO2e)]]*1000</f>
        <v>2.1853532995462803</v>
      </c>
    </row>
    <row r="744" spans="1:22" ht="36" customHeight="1">
      <c r="A744" s="86" t="s">
        <v>4369</v>
      </c>
      <c r="B744" s="86" t="s">
        <v>4370</v>
      </c>
      <c r="C744" s="86" t="s">
        <v>4371</v>
      </c>
      <c r="D744" s="86" t="s">
        <v>298</v>
      </c>
      <c r="E744" s="86" t="s">
        <v>298</v>
      </c>
      <c r="F744" s="86" t="s">
        <v>30</v>
      </c>
      <c r="G744" s="91"/>
      <c r="H744" s="91"/>
      <c r="I744" s="89">
        <v>45382</v>
      </c>
      <c r="J744" s="90">
        <v>7.979E-3</v>
      </c>
      <c r="K744" s="91">
        <v>0</v>
      </c>
      <c r="L744" s="88" t="s">
        <v>4372</v>
      </c>
      <c r="M744" s="88" t="s">
        <v>4373</v>
      </c>
      <c r="N744" s="88" t="s">
        <v>4373</v>
      </c>
      <c r="O744" s="98">
        <v>5.5728975400000001E-4</v>
      </c>
      <c r="P744" s="99">
        <f>Table1[[#This Row],[Equation_1_GHG_Intensity]]*Table1[[#This Row],[Number of employees
Last avail. yr]]</f>
        <v>0</v>
      </c>
      <c r="Q744" s="100">
        <v>6.3602830000000004E-3</v>
      </c>
      <c r="R744" s="101">
        <f>Table1[[#This Row],[Equation_2_GHG_intensity]]*Table1[[#This Row],[Operating revenue (Turnover)
m GBP Last avail. yr]]</f>
        <v>5.0748698057000003E-5</v>
      </c>
      <c r="S744" s="106">
        <v>0.01</v>
      </c>
      <c r="T744" s="103">
        <v>7.9790000000000007E-5</v>
      </c>
      <c r="U744" s="78">
        <f t="shared" si="11"/>
        <v>4.3469386452981005E-5</v>
      </c>
      <c r="V744" s="78">
        <f>Table1[[#This Row],[R4NZ estimate
(thousand tonnes CO2e)]]*1000</f>
        <v>4.3469386452981006E-2</v>
      </c>
    </row>
    <row r="745" spans="1:22" ht="36" customHeight="1">
      <c r="A745" s="86" t="s">
        <v>4374</v>
      </c>
      <c r="B745" s="86" t="s">
        <v>4375</v>
      </c>
      <c r="C745" s="86" t="s">
        <v>4376</v>
      </c>
      <c r="D745" s="86" t="s">
        <v>290</v>
      </c>
      <c r="E745" s="86" t="s">
        <v>290</v>
      </c>
      <c r="F745" s="86" t="s">
        <v>24</v>
      </c>
      <c r="G745" s="88" t="s">
        <v>4377</v>
      </c>
      <c r="H745" s="91"/>
      <c r="I745" s="89">
        <v>45138</v>
      </c>
      <c r="J745" s="90">
        <v>7.9520000000000007E-3</v>
      </c>
      <c r="K745" s="91">
        <v>0</v>
      </c>
      <c r="L745" s="88" t="s">
        <v>4378</v>
      </c>
      <c r="M745" s="88" t="s">
        <v>4379</v>
      </c>
      <c r="N745" s="91"/>
      <c r="O745" s="98">
        <v>5.3220241119999998E-2</v>
      </c>
      <c r="P745" s="99">
        <f>Table1[[#This Row],[Equation_1_GHG_Intensity]]*Table1[[#This Row],[Number of employees
Last avail. yr]]</f>
        <v>0</v>
      </c>
      <c r="Q745" s="100">
        <v>0.778336519</v>
      </c>
      <c r="R745" s="101">
        <f>Table1[[#This Row],[Equation_2_GHG_intensity]]*Table1[[#This Row],[Operating revenue (Turnover)
m GBP Last avail. yr]]</f>
        <v>6.1893319990880009E-3</v>
      </c>
      <c r="S745" s="106">
        <v>0.16</v>
      </c>
      <c r="T745" s="103">
        <v>1.2723200000000002E-3</v>
      </c>
      <c r="U745" s="78">
        <f t="shared" si="11"/>
        <v>2.4847301156963046E-3</v>
      </c>
      <c r="V745" s="78">
        <f>Table1[[#This Row],[R4NZ estimate
(thousand tonnes CO2e)]]*1000</f>
        <v>2.4847301156963044</v>
      </c>
    </row>
    <row r="746" spans="1:22" ht="40.700000000000003" customHeight="1">
      <c r="A746" s="86" t="s">
        <v>4380</v>
      </c>
      <c r="B746" s="86" t="s">
        <v>4381</v>
      </c>
      <c r="C746" s="86" t="s">
        <v>4382</v>
      </c>
      <c r="D746" s="86" t="s">
        <v>268</v>
      </c>
      <c r="E746" s="86" t="s">
        <v>268</v>
      </c>
      <c r="F746" s="86" t="s">
        <v>27</v>
      </c>
      <c r="G746" s="91"/>
      <c r="H746" s="91"/>
      <c r="I746" s="89">
        <v>45199</v>
      </c>
      <c r="J746" s="90">
        <v>8.3499999999999998E-3</v>
      </c>
      <c r="K746" s="91">
        <v>0</v>
      </c>
      <c r="L746" s="88" t="s">
        <v>4383</v>
      </c>
      <c r="M746" s="88" t="s">
        <v>4384</v>
      </c>
      <c r="N746" s="91"/>
      <c r="O746" s="98">
        <v>1.6788990829999999E-3</v>
      </c>
      <c r="P746" s="99">
        <f>Table1[[#This Row],[Equation_1_GHG_Intensity]]*Table1[[#This Row],[Number of employees
Last avail. yr]]</f>
        <v>0</v>
      </c>
      <c r="Q746" s="100">
        <v>1.7553619999999999E-2</v>
      </c>
      <c r="R746" s="101">
        <f>Table1[[#This Row],[Equation_2_GHG_intensity]]*Table1[[#This Row],[Operating revenue (Turnover)
m GBP Last avail. yr]]</f>
        <v>1.46572727E-4</v>
      </c>
      <c r="S746" s="106">
        <v>0.01</v>
      </c>
      <c r="T746" s="103">
        <v>8.3499999999999997E-5</v>
      </c>
      <c r="U746" s="78">
        <f t="shared" si="11"/>
        <v>7.6614218091000007E-5</v>
      </c>
      <c r="V746" s="78">
        <f>Table1[[#This Row],[R4NZ estimate
(thousand tonnes CO2e)]]*1000</f>
        <v>7.6614218091000011E-2</v>
      </c>
    </row>
    <row r="747" spans="1:22" ht="40.700000000000003" customHeight="1">
      <c r="A747" s="86" t="s">
        <v>4385</v>
      </c>
      <c r="B747" s="86" t="s">
        <v>4386</v>
      </c>
      <c r="C747" s="86" t="s">
        <v>4387</v>
      </c>
      <c r="D747" s="86" t="s">
        <v>183</v>
      </c>
      <c r="E747" s="86" t="s">
        <v>183</v>
      </c>
      <c r="F747" s="86" t="s">
        <v>18</v>
      </c>
      <c r="G747" s="91"/>
      <c r="H747" s="91"/>
      <c r="I747" s="89">
        <v>45382</v>
      </c>
      <c r="J747" s="90">
        <v>7.6099999999999996E-3</v>
      </c>
      <c r="K747" s="91">
        <v>0</v>
      </c>
      <c r="L747" s="88" t="s">
        <v>3653</v>
      </c>
      <c r="M747" s="88" t="s">
        <v>3654</v>
      </c>
      <c r="N747" s="91"/>
      <c r="O747" s="98">
        <v>5.3414726840000006E-3</v>
      </c>
      <c r="P747" s="99">
        <f>Table1[[#This Row],[Equation_1_GHG_Intensity]]*Table1[[#This Row],[Number of employees
Last avail. yr]]</f>
        <v>0</v>
      </c>
      <c r="Q747" s="100">
        <v>7.8125890000000003E-2</v>
      </c>
      <c r="R747" s="101">
        <f>Table1[[#This Row],[Equation_2_GHG_intensity]]*Table1[[#This Row],[Operating revenue (Turnover)
m GBP Last avail. yr]]</f>
        <v>5.9453802289999996E-4</v>
      </c>
      <c r="S747" s="106">
        <v>7.0000000000000007E-2</v>
      </c>
      <c r="T747" s="103">
        <v>5.3269999999999999E-4</v>
      </c>
      <c r="U747" s="78">
        <f t="shared" si="11"/>
        <v>3.7537026162570003E-4</v>
      </c>
      <c r="V747" s="78">
        <f>Table1[[#This Row],[R4NZ estimate
(thousand tonnes CO2e)]]*1000</f>
        <v>0.37537026162570003</v>
      </c>
    </row>
    <row r="748" spans="1:22" ht="36" customHeight="1">
      <c r="A748" s="86" t="s">
        <v>4388</v>
      </c>
      <c r="B748" s="86" t="s">
        <v>4389</v>
      </c>
      <c r="C748" s="86" t="s">
        <v>4390</v>
      </c>
      <c r="D748" s="86" t="s">
        <v>1261</v>
      </c>
      <c r="E748" s="86" t="s">
        <v>1261</v>
      </c>
      <c r="F748" s="86" t="s">
        <v>33</v>
      </c>
      <c r="G748" s="88" t="s">
        <v>4391</v>
      </c>
      <c r="H748" s="91"/>
      <c r="I748" s="89">
        <v>45626</v>
      </c>
      <c r="J748" s="90">
        <v>7.6059999999999999E-3</v>
      </c>
      <c r="K748" s="91">
        <v>0</v>
      </c>
      <c r="L748" s="88" t="s">
        <v>4392</v>
      </c>
      <c r="M748" s="88" t="s">
        <v>4393</v>
      </c>
      <c r="N748" s="91"/>
      <c r="O748" s="98">
        <v>1.0369230770000001E-3</v>
      </c>
      <c r="P748" s="99">
        <f>Table1[[#This Row],[Equation_1_GHG_Intensity]]*Table1[[#This Row],[Number of employees
Last avail. yr]]</f>
        <v>0</v>
      </c>
      <c r="Q748" s="100">
        <v>1.9284453E-2</v>
      </c>
      <c r="R748" s="101">
        <f>Table1[[#This Row],[Equation_2_GHG_intensity]]*Table1[[#This Row],[Operating revenue (Turnover)
m GBP Last avail. yr]]</f>
        <v>1.4667754951800001E-4</v>
      </c>
      <c r="S748" s="106">
        <v>0.06</v>
      </c>
      <c r="T748" s="103">
        <v>4.5636E-4</v>
      </c>
      <c r="U748" s="78">
        <f t="shared" si="11"/>
        <v>2.0081150398949403E-4</v>
      </c>
      <c r="V748" s="78">
        <f>Table1[[#This Row],[R4NZ estimate
(thousand tonnes CO2e)]]*1000</f>
        <v>0.20081150398949404</v>
      </c>
    </row>
    <row r="749" spans="1:22" ht="40.700000000000003" customHeight="1">
      <c r="A749" s="86" t="s">
        <v>4394</v>
      </c>
      <c r="B749" s="86" t="s">
        <v>4395</v>
      </c>
      <c r="C749" s="86" t="s">
        <v>4396</v>
      </c>
      <c r="D749" s="86" t="s">
        <v>792</v>
      </c>
      <c r="E749" s="86" t="s">
        <v>792</v>
      </c>
      <c r="F749" s="86" t="s">
        <v>18</v>
      </c>
      <c r="G749" s="91"/>
      <c r="H749" s="91"/>
      <c r="I749" s="89">
        <v>45443</v>
      </c>
      <c r="J749" s="90">
        <v>7.9819999999999995E-3</v>
      </c>
      <c r="K749" s="91">
        <v>0</v>
      </c>
      <c r="L749" s="88" t="s">
        <v>2799</v>
      </c>
      <c r="M749" s="88" t="s">
        <v>4397</v>
      </c>
      <c r="N749" s="88" t="s">
        <v>4397</v>
      </c>
      <c r="O749" s="98">
        <v>5.3414726840000006E-3</v>
      </c>
      <c r="P749" s="99">
        <f>Table1[[#This Row],[Equation_1_GHG_Intensity]]*Table1[[#This Row],[Number of employees
Last avail. yr]]</f>
        <v>0</v>
      </c>
      <c r="Q749" s="100">
        <v>7.8125890000000003E-2</v>
      </c>
      <c r="R749" s="101">
        <f>Table1[[#This Row],[Equation_2_GHG_intensity]]*Table1[[#This Row],[Operating revenue (Turnover)
m GBP Last avail. yr]]</f>
        <v>6.2360085397999998E-4</v>
      </c>
      <c r="S749" s="106">
        <v>0.04</v>
      </c>
      <c r="T749" s="103">
        <v>3.1927999999999997E-4</v>
      </c>
      <c r="U749" s="78">
        <f t="shared" si="11"/>
        <v>3.1397932437533999E-4</v>
      </c>
      <c r="V749" s="78">
        <f>Table1[[#This Row],[R4NZ estimate
(thousand tonnes CO2e)]]*1000</f>
        <v>0.31397932437533999</v>
      </c>
    </row>
    <row r="750" spans="1:22" ht="36" customHeight="1">
      <c r="A750" s="86" t="s">
        <v>4398</v>
      </c>
      <c r="B750" s="86" t="s">
        <v>4399</v>
      </c>
      <c r="C750" s="86" t="s">
        <v>4400</v>
      </c>
      <c r="D750" s="86" t="s">
        <v>2637</v>
      </c>
      <c r="E750" s="86" t="s">
        <v>2637</v>
      </c>
      <c r="F750" s="86" t="s">
        <v>30</v>
      </c>
      <c r="G750" s="91"/>
      <c r="H750" s="91"/>
      <c r="I750" s="89">
        <v>45626</v>
      </c>
      <c r="J750" s="90">
        <v>7.1999999999999998E-3</v>
      </c>
      <c r="K750" s="91">
        <v>0</v>
      </c>
      <c r="L750" s="88" t="s">
        <v>4401</v>
      </c>
      <c r="M750" s="88" t="s">
        <v>4402</v>
      </c>
      <c r="N750" s="91"/>
      <c r="O750" s="98">
        <v>5.5728975400000001E-4</v>
      </c>
      <c r="P750" s="99">
        <f>Table1[[#This Row],[Equation_1_GHG_Intensity]]*Table1[[#This Row],[Number of employees
Last avail. yr]]</f>
        <v>0</v>
      </c>
      <c r="Q750" s="100">
        <v>6.3602830000000004E-3</v>
      </c>
      <c r="R750" s="101">
        <f>Table1[[#This Row],[Equation_2_GHG_intensity]]*Table1[[#This Row],[Operating revenue (Turnover)
m GBP Last avail. yr]]</f>
        <v>4.57940376E-5</v>
      </c>
      <c r="S750" s="106">
        <v>0</v>
      </c>
      <c r="T750" s="103">
        <v>0</v>
      </c>
      <c r="U750" s="78">
        <f t="shared" si="11"/>
        <v>1.52494145208E-5</v>
      </c>
      <c r="V750" s="78">
        <f>Table1[[#This Row],[R4NZ estimate
(thousand tonnes CO2e)]]*1000</f>
        <v>1.52494145208E-2</v>
      </c>
    </row>
    <row r="751" spans="1:22" ht="40.700000000000003" customHeight="1">
      <c r="A751" s="86" t="s">
        <v>4403</v>
      </c>
      <c r="B751" s="86" t="s">
        <v>4404</v>
      </c>
      <c r="C751" s="86" t="s">
        <v>4405</v>
      </c>
      <c r="D751" s="86" t="s">
        <v>2216</v>
      </c>
      <c r="E751" s="86" t="s">
        <v>2216</v>
      </c>
      <c r="F751" s="86" t="s">
        <v>30</v>
      </c>
      <c r="G751" s="91"/>
      <c r="H751" s="91"/>
      <c r="I751" s="89">
        <v>45169</v>
      </c>
      <c r="J751" s="90">
        <v>7.1900000000000002E-3</v>
      </c>
      <c r="K751" s="90">
        <v>1</v>
      </c>
      <c r="L751" s="88" t="s">
        <v>1988</v>
      </c>
      <c r="M751" s="88" t="s">
        <v>4406</v>
      </c>
      <c r="N751" s="88" t="s">
        <v>4406</v>
      </c>
      <c r="O751" s="98">
        <v>5.5728975400000001E-4</v>
      </c>
      <c r="P751" s="99">
        <f>Table1[[#This Row],[Equation_1_GHG_Intensity]]*Table1[[#This Row],[Number of employees
Last avail. yr]]</f>
        <v>5.5728975400000001E-4</v>
      </c>
      <c r="Q751" s="100">
        <v>6.3602830000000004E-3</v>
      </c>
      <c r="R751" s="101">
        <f>Table1[[#This Row],[Equation_2_GHG_intensity]]*Table1[[#This Row],[Operating revenue (Turnover)
m GBP Last avail. yr]]</f>
        <v>4.5730434770000002E-5</v>
      </c>
      <c r="S751" s="104">
        <v>0</v>
      </c>
      <c r="T751" s="103">
        <v>0</v>
      </c>
      <c r="U751" s="78">
        <f t="shared" si="11"/>
        <v>2.0080572286041001E-4</v>
      </c>
      <c r="V751" s="78">
        <f>Table1[[#This Row],[R4NZ estimate
(thousand tonnes CO2e)]]*1000</f>
        <v>0.20080572286041001</v>
      </c>
    </row>
    <row r="752" spans="1:22" ht="36" customHeight="1">
      <c r="A752" s="86" t="s">
        <v>4407</v>
      </c>
      <c r="B752" s="86" t="s">
        <v>4408</v>
      </c>
      <c r="C752" s="86" t="s">
        <v>4409</v>
      </c>
      <c r="D752" s="86" t="s">
        <v>577</v>
      </c>
      <c r="E752" s="86" t="s">
        <v>577</v>
      </c>
      <c r="F752" s="86" t="s">
        <v>30</v>
      </c>
      <c r="G752" s="91"/>
      <c r="H752" s="91"/>
      <c r="I752" s="89">
        <v>45322</v>
      </c>
      <c r="J752" s="90">
        <v>7.6839999999999999E-3</v>
      </c>
      <c r="K752" s="90">
        <v>1</v>
      </c>
      <c r="L752" s="88" t="s">
        <v>4410</v>
      </c>
      <c r="M752" s="88" t="s">
        <v>4411</v>
      </c>
      <c r="N752" s="88" t="s">
        <v>4411</v>
      </c>
      <c r="O752" s="98">
        <v>5.5728975400000001E-4</v>
      </c>
      <c r="P752" s="99">
        <f>Table1[[#This Row],[Equation_1_GHG_Intensity]]*Table1[[#This Row],[Number of employees
Last avail. yr]]</f>
        <v>5.5728975400000001E-4</v>
      </c>
      <c r="Q752" s="100">
        <v>6.3602830000000004E-3</v>
      </c>
      <c r="R752" s="101">
        <f>Table1[[#This Row],[Equation_2_GHG_intensity]]*Table1[[#This Row],[Operating revenue (Turnover)
m GBP Last avail. yr]]</f>
        <v>4.8872414572000002E-5</v>
      </c>
      <c r="S752" s="104">
        <v>0.02</v>
      </c>
      <c r="T752" s="103">
        <v>1.5368000000000001E-4</v>
      </c>
      <c r="U752" s="78">
        <f t="shared" si="11"/>
        <v>2.5302744213447602E-4</v>
      </c>
      <c r="V752" s="78">
        <f>Table1[[#This Row],[R4NZ estimate
(thousand tonnes CO2e)]]*1000</f>
        <v>0.25302744213447603</v>
      </c>
    </row>
    <row r="753" spans="1:22" ht="40.700000000000003" customHeight="1">
      <c r="A753" s="86" t="s">
        <v>4412</v>
      </c>
      <c r="B753" s="86" t="s">
        <v>4413</v>
      </c>
      <c r="C753" s="86" t="s">
        <v>4414</v>
      </c>
      <c r="D753" s="86" t="s">
        <v>4415</v>
      </c>
      <c r="E753" s="86" t="s">
        <v>4415</v>
      </c>
      <c r="F753" s="86" t="s">
        <v>15</v>
      </c>
      <c r="G753" s="88" t="s">
        <v>4416</v>
      </c>
      <c r="H753" s="91"/>
      <c r="I753" s="89">
        <v>45322</v>
      </c>
      <c r="J753" s="90">
        <v>7.025E-3</v>
      </c>
      <c r="K753" s="90">
        <v>1</v>
      </c>
      <c r="L753" s="88" t="s">
        <v>4417</v>
      </c>
      <c r="M753" s="88" t="s">
        <v>4418</v>
      </c>
      <c r="N753" s="88" t="s">
        <v>4418</v>
      </c>
      <c r="O753" s="98">
        <v>2.8833581800000001E-2</v>
      </c>
      <c r="P753" s="99">
        <f>Table1[[#This Row],[Equation_1_GHG_Intensity]]*Table1[[#This Row],[Number of employees
Last avail. yr]]</f>
        <v>2.8833581800000001E-2</v>
      </c>
      <c r="Q753" s="100">
        <v>0.36693909499999999</v>
      </c>
      <c r="R753" s="101">
        <f>Table1[[#This Row],[Equation_2_GHG_intensity]]*Table1[[#This Row],[Operating revenue (Turnover)
m GBP Last avail. yr]]</f>
        <v>2.5777471423749998E-3</v>
      </c>
      <c r="S753" s="104">
        <v>0.1</v>
      </c>
      <c r="T753" s="103">
        <v>7.025E-4</v>
      </c>
      <c r="U753" s="78">
        <f t="shared" si="11"/>
        <v>1.0693905037810876E-2</v>
      </c>
      <c r="V753" s="78">
        <f>Table1[[#This Row],[R4NZ estimate
(thousand tonnes CO2e)]]*1000</f>
        <v>10.693905037810875</v>
      </c>
    </row>
    <row r="754" spans="1:22" ht="36" customHeight="1">
      <c r="A754" s="86" t="s">
        <v>4419</v>
      </c>
      <c r="B754" s="86" t="s">
        <v>4420</v>
      </c>
      <c r="C754" s="86" t="s">
        <v>4421</v>
      </c>
      <c r="D754" s="86" t="s">
        <v>119</v>
      </c>
      <c r="E754" s="86" t="s">
        <v>119</v>
      </c>
      <c r="F754" s="86" t="s">
        <v>21</v>
      </c>
      <c r="G754" s="88" t="s">
        <v>4422</v>
      </c>
      <c r="H754" s="91"/>
      <c r="I754" s="89">
        <v>45443</v>
      </c>
      <c r="J754" s="90">
        <v>6.9950000000000003E-3</v>
      </c>
      <c r="K754" s="91">
        <v>0</v>
      </c>
      <c r="L754" s="88" t="s">
        <v>4423</v>
      </c>
      <c r="M754" s="88" t="s">
        <v>4424</v>
      </c>
      <c r="N754" s="91"/>
      <c r="O754" s="98">
        <v>2.599737108E-3</v>
      </c>
      <c r="P754" s="99">
        <f>Table1[[#This Row],[Equation_1_GHG_Intensity]]*Table1[[#This Row],[Number of employees
Last avail. yr]]</f>
        <v>0</v>
      </c>
      <c r="Q754" s="100">
        <v>5.0386056999999998E-2</v>
      </c>
      <c r="R754" s="101">
        <f>Table1[[#This Row],[Equation_2_GHG_intensity]]*Table1[[#This Row],[Operating revenue (Turnover)
m GBP Last avail. yr]]</f>
        <v>3.52450468715E-4</v>
      </c>
      <c r="S754" s="106">
        <v>0.08</v>
      </c>
      <c r="T754" s="103">
        <v>5.5960000000000005E-4</v>
      </c>
      <c r="U754" s="78">
        <f t="shared" si="11"/>
        <v>3.0371280608209504E-4</v>
      </c>
      <c r="V754" s="78">
        <f>Table1[[#This Row],[R4NZ estimate
(thousand tonnes CO2e)]]*1000</f>
        <v>0.30371280608209505</v>
      </c>
    </row>
    <row r="755" spans="1:22" ht="40.700000000000003" customHeight="1">
      <c r="A755" s="86" t="s">
        <v>4425</v>
      </c>
      <c r="B755" s="86" t="s">
        <v>4426</v>
      </c>
      <c r="C755" s="86" t="s">
        <v>4427</v>
      </c>
      <c r="D755" s="86" t="s">
        <v>1337</v>
      </c>
      <c r="E755" s="86" t="s">
        <v>1337</v>
      </c>
      <c r="F755" s="86" t="s">
        <v>21</v>
      </c>
      <c r="G755" s="88" t="s">
        <v>4428</v>
      </c>
      <c r="H755" s="91"/>
      <c r="I755" s="89">
        <v>45230</v>
      </c>
      <c r="J755" s="90">
        <v>6.8380000000000003E-3</v>
      </c>
      <c r="K755" s="91">
        <v>0</v>
      </c>
      <c r="L755" s="88" t="s">
        <v>4429</v>
      </c>
      <c r="M755" s="88" t="s">
        <v>4430</v>
      </c>
      <c r="N755" s="88" t="s">
        <v>4430</v>
      </c>
      <c r="O755" s="98">
        <v>2.599737108E-3</v>
      </c>
      <c r="P755" s="99">
        <f>Table1[[#This Row],[Equation_1_GHG_Intensity]]*Table1[[#This Row],[Number of employees
Last avail. yr]]</f>
        <v>0</v>
      </c>
      <c r="Q755" s="100">
        <v>5.0386056999999998E-2</v>
      </c>
      <c r="R755" s="101">
        <f>Table1[[#This Row],[Equation_2_GHG_intensity]]*Table1[[#This Row],[Operating revenue (Turnover)
m GBP Last avail. yr]]</f>
        <v>3.4453985776599998E-4</v>
      </c>
      <c r="S755" s="106">
        <v>0.05</v>
      </c>
      <c r="T755" s="103">
        <v>3.4190000000000002E-4</v>
      </c>
      <c r="U755" s="78">
        <f t="shared" si="11"/>
        <v>2.28584472636078E-4</v>
      </c>
      <c r="V755" s="78">
        <f>Table1[[#This Row],[R4NZ estimate
(thousand tonnes CO2e)]]*1000</f>
        <v>0.22858447263607801</v>
      </c>
    </row>
    <row r="756" spans="1:22" ht="40.700000000000003" customHeight="1">
      <c r="A756" s="86" t="s">
        <v>4431</v>
      </c>
      <c r="B756" s="86" t="s">
        <v>4432</v>
      </c>
      <c r="C756" s="86" t="s">
        <v>4433</v>
      </c>
      <c r="D756" s="86" t="s">
        <v>577</v>
      </c>
      <c r="E756" s="86" t="s">
        <v>577</v>
      </c>
      <c r="F756" s="86" t="s">
        <v>30</v>
      </c>
      <c r="G756" s="88" t="s">
        <v>4434</v>
      </c>
      <c r="H756" s="91"/>
      <c r="I756" s="89">
        <v>45199</v>
      </c>
      <c r="J756" s="90">
        <v>6.6239999999999997E-3</v>
      </c>
      <c r="K756" s="90">
        <v>2</v>
      </c>
      <c r="L756" s="88" t="s">
        <v>4435</v>
      </c>
      <c r="M756" s="88" t="s">
        <v>4436</v>
      </c>
      <c r="N756" s="88" t="s">
        <v>4436</v>
      </c>
      <c r="O756" s="98">
        <v>5.5728975400000001E-4</v>
      </c>
      <c r="P756" s="99">
        <f>Table1[[#This Row],[Equation_1_GHG_Intensity]]*Table1[[#This Row],[Number of employees
Last avail. yr]]</f>
        <v>1.114579508E-3</v>
      </c>
      <c r="Q756" s="100">
        <v>6.3602830000000004E-3</v>
      </c>
      <c r="R756" s="101">
        <f>Table1[[#This Row],[Equation_2_GHG_intensity]]*Table1[[#This Row],[Operating revenue (Turnover)
m GBP Last avail. yr]]</f>
        <v>4.2130514591999998E-5</v>
      </c>
      <c r="S756" s="104">
        <v>0.02</v>
      </c>
      <c r="T756" s="103">
        <v>1.3248000000000001E-4</v>
      </c>
      <c r="U756" s="78">
        <f t="shared" si="11"/>
        <v>4.2930027752313601E-4</v>
      </c>
      <c r="V756" s="78">
        <f>Table1[[#This Row],[R4NZ estimate
(thousand tonnes CO2e)]]*1000</f>
        <v>0.42930027752313599</v>
      </c>
    </row>
    <row r="757" spans="1:22" ht="40.700000000000003" customHeight="1">
      <c r="A757" s="86" t="s">
        <v>4437</v>
      </c>
      <c r="B757" s="86" t="s">
        <v>4438</v>
      </c>
      <c r="C757" s="86" t="s">
        <v>4439</v>
      </c>
      <c r="D757" s="86" t="s">
        <v>829</v>
      </c>
      <c r="E757" s="86" t="s">
        <v>829</v>
      </c>
      <c r="F757" s="86" t="s">
        <v>21</v>
      </c>
      <c r="G757" s="91"/>
      <c r="H757" s="91"/>
      <c r="I757" s="89">
        <v>45322</v>
      </c>
      <c r="J757" s="90">
        <v>6.6100000000000004E-3</v>
      </c>
      <c r="K757" s="91">
        <v>0</v>
      </c>
      <c r="L757" s="88" t="s">
        <v>4440</v>
      </c>
      <c r="M757" s="88" t="s">
        <v>4441</v>
      </c>
      <c r="N757" s="88" t="s">
        <v>4441</v>
      </c>
      <c r="O757" s="98">
        <v>2.599737108E-3</v>
      </c>
      <c r="P757" s="99">
        <f>Table1[[#This Row],[Equation_1_GHG_Intensity]]*Table1[[#This Row],[Number of employees
Last avail. yr]]</f>
        <v>0</v>
      </c>
      <c r="Q757" s="100">
        <v>5.0386056999999998E-2</v>
      </c>
      <c r="R757" s="101">
        <f>Table1[[#This Row],[Equation_2_GHG_intensity]]*Table1[[#This Row],[Operating revenue (Turnover)
m GBP Last avail. yr]]</f>
        <v>3.3305183677000003E-4</v>
      </c>
      <c r="S757" s="106">
        <v>0.05</v>
      </c>
      <c r="T757" s="103">
        <v>3.3050000000000006E-4</v>
      </c>
      <c r="U757" s="78">
        <f t="shared" si="11"/>
        <v>2.2096276164441003E-4</v>
      </c>
      <c r="V757" s="78">
        <f>Table1[[#This Row],[R4NZ estimate
(thousand tonnes CO2e)]]*1000</f>
        <v>0.22096276164441003</v>
      </c>
    </row>
    <row r="758" spans="1:22" ht="36" customHeight="1">
      <c r="A758" s="86" t="s">
        <v>4442</v>
      </c>
      <c r="B758" s="86" t="s">
        <v>4443</v>
      </c>
      <c r="C758" s="86" t="s">
        <v>4444</v>
      </c>
      <c r="D758" s="86" t="s">
        <v>2809</v>
      </c>
      <c r="E758" s="86" t="s">
        <v>2809</v>
      </c>
      <c r="F758" s="86" t="s">
        <v>21</v>
      </c>
      <c r="G758" s="91"/>
      <c r="H758" s="91"/>
      <c r="I758" s="89">
        <v>45199</v>
      </c>
      <c r="J758" s="90">
        <v>6.4949999999999999E-3</v>
      </c>
      <c r="K758" s="91">
        <v>0</v>
      </c>
      <c r="L758" s="88" t="s">
        <v>4445</v>
      </c>
      <c r="M758" s="88" t="s">
        <v>4446</v>
      </c>
      <c r="N758" s="88" t="s">
        <v>4446</v>
      </c>
      <c r="O758" s="98">
        <v>2.599737108E-3</v>
      </c>
      <c r="P758" s="99">
        <f>Table1[[#This Row],[Equation_1_GHG_Intensity]]*Table1[[#This Row],[Number of employees
Last avail. yr]]</f>
        <v>0</v>
      </c>
      <c r="Q758" s="100">
        <v>5.0386056999999998E-2</v>
      </c>
      <c r="R758" s="101">
        <f>Table1[[#This Row],[Equation_2_GHG_intensity]]*Table1[[#This Row],[Operating revenue (Turnover)
m GBP Last avail. yr]]</f>
        <v>3.2725744021499999E-4</v>
      </c>
      <c r="S758" s="106">
        <v>7.0000000000000007E-2</v>
      </c>
      <c r="T758" s="103">
        <v>4.5465000000000002E-4</v>
      </c>
      <c r="U758" s="78">
        <f t="shared" si="11"/>
        <v>2.6037517759159499E-4</v>
      </c>
      <c r="V758" s="78">
        <f>Table1[[#This Row],[R4NZ estimate
(thousand tonnes CO2e)]]*1000</f>
        <v>0.26037517759159501</v>
      </c>
    </row>
    <row r="759" spans="1:22" ht="36" customHeight="1">
      <c r="A759" s="86" t="s">
        <v>4447</v>
      </c>
      <c r="B759" s="86" t="s">
        <v>4448</v>
      </c>
      <c r="C759" s="86" t="s">
        <v>4449</v>
      </c>
      <c r="D759" s="86" t="s">
        <v>260</v>
      </c>
      <c r="E759" s="86" t="s">
        <v>260</v>
      </c>
      <c r="F759" s="86" t="s">
        <v>33</v>
      </c>
      <c r="G759" s="91"/>
      <c r="H759" s="91"/>
      <c r="I759" s="89">
        <v>45199</v>
      </c>
      <c r="J759" s="90">
        <v>7.0289999999999997E-3</v>
      </c>
      <c r="K759" s="91">
        <v>0</v>
      </c>
      <c r="L759" s="88" t="s">
        <v>4450</v>
      </c>
      <c r="M759" s="88" t="s">
        <v>4451</v>
      </c>
      <c r="N759" s="91"/>
      <c r="O759" s="98">
        <v>1.0369230770000001E-3</v>
      </c>
      <c r="P759" s="99">
        <f>Table1[[#This Row],[Equation_1_GHG_Intensity]]*Table1[[#This Row],[Number of employees
Last avail. yr]]</f>
        <v>0</v>
      </c>
      <c r="Q759" s="100">
        <v>1.9284453E-2</v>
      </c>
      <c r="R759" s="101">
        <f>Table1[[#This Row],[Equation_2_GHG_intensity]]*Table1[[#This Row],[Operating revenue (Turnover)
m GBP Last avail. yr]]</f>
        <v>1.3555042013699999E-4</v>
      </c>
      <c r="S759" s="106">
        <v>0.03</v>
      </c>
      <c r="T759" s="103">
        <v>2.1086999999999999E-4</v>
      </c>
      <c r="U759" s="78">
        <f t="shared" si="11"/>
        <v>1.1535799990562099E-4</v>
      </c>
      <c r="V759" s="78">
        <f>Table1[[#This Row],[R4NZ estimate
(thousand tonnes CO2e)]]*1000</f>
        <v>0.11535799990562098</v>
      </c>
    </row>
    <row r="760" spans="1:22" ht="36" customHeight="1">
      <c r="A760" s="86" t="s">
        <v>4452</v>
      </c>
      <c r="B760" s="86" t="s">
        <v>4453</v>
      </c>
      <c r="C760" s="86" t="s">
        <v>4454</v>
      </c>
      <c r="D760" s="86" t="s">
        <v>705</v>
      </c>
      <c r="E760" s="86" t="s">
        <v>705</v>
      </c>
      <c r="F760" s="86" t="s">
        <v>27</v>
      </c>
      <c r="G760" s="88" t="s">
        <v>4455</v>
      </c>
      <c r="H760" s="91"/>
      <c r="I760" s="89">
        <v>45322</v>
      </c>
      <c r="J760" s="90">
        <v>6.4229999999999999E-3</v>
      </c>
      <c r="K760" s="90">
        <v>3</v>
      </c>
      <c r="L760" s="88" t="s">
        <v>4456</v>
      </c>
      <c r="M760" s="88" t="s">
        <v>4457</v>
      </c>
      <c r="N760" s="88" t="s">
        <v>4457</v>
      </c>
      <c r="O760" s="98">
        <v>1.6788990829999999E-3</v>
      </c>
      <c r="P760" s="99">
        <f>Table1[[#This Row],[Equation_1_GHG_Intensity]]*Table1[[#This Row],[Number of employees
Last avail. yr]]</f>
        <v>5.0366972489999991E-3</v>
      </c>
      <c r="Q760" s="100">
        <v>1.7553619999999999E-2</v>
      </c>
      <c r="R760" s="101">
        <f>Table1[[#This Row],[Equation_2_GHG_intensity]]*Table1[[#This Row],[Operating revenue (Turnover)
m GBP Last avail. yr]]</f>
        <v>1.1274690125999999E-4</v>
      </c>
      <c r="S760" s="105">
        <v>0.01</v>
      </c>
      <c r="T760" s="103">
        <v>6.423E-5</v>
      </c>
      <c r="U760" s="78">
        <f t="shared" si="11"/>
        <v>1.7361534920365797E-3</v>
      </c>
      <c r="V760" s="78">
        <f>Table1[[#This Row],[R4NZ estimate
(thousand tonnes CO2e)]]*1000</f>
        <v>1.7361534920365798</v>
      </c>
    </row>
    <row r="761" spans="1:22" ht="40.700000000000003" customHeight="1">
      <c r="A761" s="86" t="s">
        <v>4458</v>
      </c>
      <c r="B761" s="86" t="s">
        <v>4459</v>
      </c>
      <c r="C761" s="86" t="s">
        <v>4460</v>
      </c>
      <c r="D761" s="86" t="s">
        <v>268</v>
      </c>
      <c r="E761" s="86" t="s">
        <v>268</v>
      </c>
      <c r="F761" s="86" t="s">
        <v>27</v>
      </c>
      <c r="G761" s="88" t="s">
        <v>4461</v>
      </c>
      <c r="H761" s="91"/>
      <c r="I761" s="89">
        <v>45565</v>
      </c>
      <c r="J761" s="90">
        <v>6.3150000000000003E-3</v>
      </c>
      <c r="K761" s="91">
        <v>0</v>
      </c>
      <c r="L761" s="88" t="s">
        <v>4462</v>
      </c>
      <c r="M761" s="88" t="s">
        <v>4463</v>
      </c>
      <c r="N761" s="91"/>
      <c r="O761" s="98">
        <v>1.6788990829999999E-3</v>
      </c>
      <c r="P761" s="99">
        <f>Table1[[#This Row],[Equation_1_GHG_Intensity]]*Table1[[#This Row],[Number of employees
Last avail. yr]]</f>
        <v>0</v>
      </c>
      <c r="Q761" s="100">
        <v>1.7553619999999999E-2</v>
      </c>
      <c r="R761" s="101">
        <f>Table1[[#This Row],[Equation_2_GHG_intensity]]*Table1[[#This Row],[Operating revenue (Turnover)
m GBP Last avail. yr]]</f>
        <v>1.108511103E-4</v>
      </c>
      <c r="S761" s="106">
        <v>0.01</v>
      </c>
      <c r="T761" s="103">
        <v>6.3150000000000004E-5</v>
      </c>
      <c r="U761" s="78">
        <f t="shared" si="11"/>
        <v>5.7942369729900005E-5</v>
      </c>
      <c r="V761" s="78">
        <f>Table1[[#This Row],[R4NZ estimate
(thousand tonnes CO2e)]]*1000</f>
        <v>5.7942369729900002E-2</v>
      </c>
    </row>
    <row r="762" spans="1:22" ht="36" customHeight="1">
      <c r="A762" s="86" t="s">
        <v>4464</v>
      </c>
      <c r="B762" s="86" t="s">
        <v>4465</v>
      </c>
      <c r="C762" s="86" t="s">
        <v>4466</v>
      </c>
      <c r="D762" s="86" t="s">
        <v>705</v>
      </c>
      <c r="E762" s="86" t="s">
        <v>705</v>
      </c>
      <c r="F762" s="86" t="s">
        <v>27</v>
      </c>
      <c r="G762" s="88" t="s">
        <v>4467</v>
      </c>
      <c r="H762" s="91"/>
      <c r="I762" s="89">
        <v>45596</v>
      </c>
      <c r="J762" s="90">
        <v>6.2399999999999999E-3</v>
      </c>
      <c r="K762" s="91">
        <v>0</v>
      </c>
      <c r="L762" s="88" t="s">
        <v>4112</v>
      </c>
      <c r="M762" s="88" t="s">
        <v>4113</v>
      </c>
      <c r="N762" s="88" t="s">
        <v>4113</v>
      </c>
      <c r="O762" s="98">
        <v>1.6788990829999999E-3</v>
      </c>
      <c r="P762" s="99">
        <f>Table1[[#This Row],[Equation_1_GHG_Intensity]]*Table1[[#This Row],[Number of employees
Last avail. yr]]</f>
        <v>0</v>
      </c>
      <c r="Q762" s="100">
        <v>1.7553619999999999E-2</v>
      </c>
      <c r="R762" s="101">
        <f>Table1[[#This Row],[Equation_2_GHG_intensity]]*Table1[[#This Row],[Operating revenue (Turnover)
m GBP Last avail. yr]]</f>
        <v>1.0953458879999999E-4</v>
      </c>
      <c r="S762" s="106">
        <v>0.01</v>
      </c>
      <c r="T762" s="103">
        <v>6.2399999999999999E-5</v>
      </c>
      <c r="U762" s="78">
        <f t="shared" si="11"/>
        <v>5.7254218070399999E-5</v>
      </c>
      <c r="V762" s="78">
        <f>Table1[[#This Row],[R4NZ estimate
(thousand tonnes CO2e)]]*1000</f>
        <v>5.7254218070400001E-2</v>
      </c>
    </row>
    <row r="763" spans="1:22" ht="36" customHeight="1">
      <c r="A763" s="86" t="s">
        <v>4468</v>
      </c>
      <c r="B763" s="86" t="s">
        <v>4469</v>
      </c>
      <c r="C763" s="86" t="s">
        <v>4470</v>
      </c>
      <c r="D763" s="86" t="s">
        <v>829</v>
      </c>
      <c r="E763" s="86" t="s">
        <v>829</v>
      </c>
      <c r="F763" s="86" t="s">
        <v>21</v>
      </c>
      <c r="G763" s="91"/>
      <c r="H763" s="91"/>
      <c r="I763" s="89">
        <v>45260</v>
      </c>
      <c r="J763" s="90">
        <v>6.228E-3</v>
      </c>
      <c r="K763" s="90">
        <v>1</v>
      </c>
      <c r="L763" s="88" t="s">
        <v>4471</v>
      </c>
      <c r="M763" s="88" t="s">
        <v>4472</v>
      </c>
      <c r="N763" s="88" t="s">
        <v>4472</v>
      </c>
      <c r="O763" s="98">
        <v>2.599737108E-3</v>
      </c>
      <c r="P763" s="99">
        <f>Table1[[#This Row],[Equation_1_GHG_Intensity]]*Table1[[#This Row],[Number of employees
Last avail. yr]]</f>
        <v>2.599737108E-3</v>
      </c>
      <c r="Q763" s="100">
        <v>5.0386056999999998E-2</v>
      </c>
      <c r="R763" s="101">
        <f>Table1[[#This Row],[Equation_2_GHG_intensity]]*Table1[[#This Row],[Operating revenue (Turnover)
m GBP Last avail. yr]]</f>
        <v>3.13804362996E-4</v>
      </c>
      <c r="S763" s="104">
        <v>0.05</v>
      </c>
      <c r="T763" s="103">
        <v>3.1140000000000003E-4</v>
      </c>
      <c r="U763" s="78">
        <f t="shared" si="11"/>
        <v>1.073905509841668E-3</v>
      </c>
      <c r="V763" s="78">
        <f>Table1[[#This Row],[R4NZ estimate
(thousand tonnes CO2e)]]*1000</f>
        <v>1.0739055098416681</v>
      </c>
    </row>
    <row r="764" spans="1:22" ht="36" customHeight="1">
      <c r="A764" s="86" t="s">
        <v>4473</v>
      </c>
      <c r="B764" s="86" t="s">
        <v>4474</v>
      </c>
      <c r="C764" s="86" t="s">
        <v>4475</v>
      </c>
      <c r="D764" s="86" t="s">
        <v>1261</v>
      </c>
      <c r="E764" s="86" t="s">
        <v>199</v>
      </c>
      <c r="F764" s="86" t="s">
        <v>33</v>
      </c>
      <c r="G764" s="91"/>
      <c r="H764" s="91"/>
      <c r="I764" s="89">
        <v>45626</v>
      </c>
      <c r="J764" s="90">
        <v>6.7289999999999997E-3</v>
      </c>
      <c r="K764" s="90">
        <v>2</v>
      </c>
      <c r="L764" s="88" t="s">
        <v>4476</v>
      </c>
      <c r="M764" s="88" t="s">
        <v>4477</v>
      </c>
      <c r="N764" s="91"/>
      <c r="O764" s="98">
        <v>1.0369230770000001E-3</v>
      </c>
      <c r="P764" s="99">
        <f>Table1[[#This Row],[Equation_1_GHG_Intensity]]*Table1[[#This Row],[Number of employees
Last avail. yr]]</f>
        <v>2.0738461540000001E-3</v>
      </c>
      <c r="Q764" s="100">
        <v>1.9284453E-2</v>
      </c>
      <c r="R764" s="101">
        <f>Table1[[#This Row],[Equation_2_GHG_intensity]]*Table1[[#This Row],[Operating revenue (Turnover)
m GBP Last avail. yr]]</f>
        <v>1.29765084237E-4</v>
      </c>
      <c r="S764" s="104">
        <v>0.06</v>
      </c>
      <c r="T764" s="103">
        <v>4.0373999999999998E-4</v>
      </c>
      <c r="U764" s="78">
        <f t="shared" si="11"/>
        <v>8.6824796233292119E-4</v>
      </c>
      <c r="V764" s="78">
        <f>Table1[[#This Row],[R4NZ estimate
(thousand tonnes CO2e)]]*1000</f>
        <v>0.86824796233292123</v>
      </c>
    </row>
    <row r="765" spans="1:22" ht="36" customHeight="1">
      <c r="A765" s="86" t="s">
        <v>4478</v>
      </c>
      <c r="B765" s="86" t="s">
        <v>4479</v>
      </c>
      <c r="C765" s="86" t="s">
        <v>4480</v>
      </c>
      <c r="D765" s="86" t="s">
        <v>260</v>
      </c>
      <c r="E765" s="86" t="s">
        <v>260</v>
      </c>
      <c r="F765" s="86" t="s">
        <v>33</v>
      </c>
      <c r="G765" s="91"/>
      <c r="H765" s="91"/>
      <c r="I765" s="89">
        <v>45291</v>
      </c>
      <c r="J765" s="90">
        <v>6.1590000000000004E-3</v>
      </c>
      <c r="K765" s="90">
        <v>1</v>
      </c>
      <c r="L765" s="88" t="s">
        <v>4481</v>
      </c>
      <c r="M765" s="88" t="s">
        <v>4482</v>
      </c>
      <c r="N765" s="88" t="s">
        <v>4482</v>
      </c>
      <c r="O765" s="98">
        <v>1.0369230770000001E-3</v>
      </c>
      <c r="P765" s="99">
        <f>Table1[[#This Row],[Equation_1_GHG_Intensity]]*Table1[[#This Row],[Number of employees
Last avail. yr]]</f>
        <v>1.0369230770000001E-3</v>
      </c>
      <c r="Q765" s="100">
        <v>1.9284453E-2</v>
      </c>
      <c r="R765" s="101">
        <f>Table1[[#This Row],[Equation_2_GHG_intensity]]*Table1[[#This Row],[Operating revenue (Turnover)
m GBP Last avail. yr]]</f>
        <v>1.18772946027E-4</v>
      </c>
      <c r="S765" s="104">
        <v>0.03</v>
      </c>
      <c r="T765" s="103">
        <v>1.8477000000000001E-4</v>
      </c>
      <c r="U765" s="78">
        <f t="shared" si="11"/>
        <v>4.4637518566799101E-4</v>
      </c>
      <c r="V765" s="78">
        <f>Table1[[#This Row],[R4NZ estimate
(thousand tonnes CO2e)]]*1000</f>
        <v>0.446375185667991</v>
      </c>
    </row>
    <row r="766" spans="1:22" ht="40.700000000000003" customHeight="1">
      <c r="A766" s="86" t="s">
        <v>4483</v>
      </c>
      <c r="B766" s="86" t="s">
        <v>4484</v>
      </c>
      <c r="C766" s="86" t="s">
        <v>4485</v>
      </c>
      <c r="D766" s="86" t="s">
        <v>577</v>
      </c>
      <c r="E766" s="86" t="s">
        <v>577</v>
      </c>
      <c r="F766" s="86" t="s">
        <v>30</v>
      </c>
      <c r="G766" s="88" t="s">
        <v>4486</v>
      </c>
      <c r="H766" s="91"/>
      <c r="I766" s="89">
        <v>45412</v>
      </c>
      <c r="J766" s="90">
        <v>6.1339999999999997E-3</v>
      </c>
      <c r="K766" s="91">
        <v>0</v>
      </c>
      <c r="L766" s="88" t="s">
        <v>4487</v>
      </c>
      <c r="M766" s="88" t="s">
        <v>4488</v>
      </c>
      <c r="N766" s="88" t="s">
        <v>4488</v>
      </c>
      <c r="O766" s="98">
        <v>5.5728975400000001E-4</v>
      </c>
      <c r="P766" s="99">
        <f>Table1[[#This Row],[Equation_1_GHG_Intensity]]*Table1[[#This Row],[Number of employees
Last avail. yr]]</f>
        <v>0</v>
      </c>
      <c r="Q766" s="100">
        <v>6.3602830000000004E-3</v>
      </c>
      <c r="R766" s="101">
        <f>Table1[[#This Row],[Equation_2_GHG_intensity]]*Table1[[#This Row],[Operating revenue (Turnover)
m GBP Last avail. yr]]</f>
        <v>3.9013975921999999E-5</v>
      </c>
      <c r="S766" s="106">
        <v>0.02</v>
      </c>
      <c r="T766" s="103">
        <v>1.2267999999999998E-4</v>
      </c>
      <c r="U766" s="78">
        <f t="shared" si="11"/>
        <v>5.3844093982026E-5</v>
      </c>
      <c r="V766" s="78">
        <f>Table1[[#This Row],[R4NZ estimate
(thousand tonnes CO2e)]]*1000</f>
        <v>5.3844093982025998E-2</v>
      </c>
    </row>
    <row r="767" spans="1:22" ht="40.700000000000003" customHeight="1">
      <c r="A767" s="86" t="s">
        <v>4489</v>
      </c>
      <c r="B767" s="86" t="s">
        <v>4490</v>
      </c>
      <c r="C767" s="86" t="s">
        <v>4491</v>
      </c>
      <c r="D767" s="86" t="s">
        <v>268</v>
      </c>
      <c r="E767" s="86" t="s">
        <v>268</v>
      </c>
      <c r="F767" s="86" t="s">
        <v>27</v>
      </c>
      <c r="G767" s="88" t="s">
        <v>4492</v>
      </c>
      <c r="H767" s="91"/>
      <c r="I767" s="89">
        <v>45382</v>
      </c>
      <c r="J767" s="90">
        <v>5.7600000000000004E-3</v>
      </c>
      <c r="K767" s="91">
        <v>0</v>
      </c>
      <c r="L767" s="88" t="s">
        <v>4493</v>
      </c>
      <c r="M767" s="88" t="s">
        <v>4494</v>
      </c>
      <c r="N767" s="88" t="s">
        <v>4494</v>
      </c>
      <c r="O767" s="98">
        <v>1.6788990829999999E-3</v>
      </c>
      <c r="P767" s="99">
        <f>Table1[[#This Row],[Equation_1_GHG_Intensity]]*Table1[[#This Row],[Number of employees
Last avail. yr]]</f>
        <v>0</v>
      </c>
      <c r="Q767" s="100">
        <v>1.7553619999999999E-2</v>
      </c>
      <c r="R767" s="101">
        <f>Table1[[#This Row],[Equation_2_GHG_intensity]]*Table1[[#This Row],[Operating revenue (Turnover)
m GBP Last avail. yr]]</f>
        <v>1.0110885120000001E-4</v>
      </c>
      <c r="S767" s="106">
        <v>0.01</v>
      </c>
      <c r="T767" s="103">
        <v>5.7600000000000004E-5</v>
      </c>
      <c r="U767" s="78">
        <f t="shared" si="11"/>
        <v>5.2850047449600005E-5</v>
      </c>
      <c r="V767" s="78">
        <f>Table1[[#This Row],[R4NZ estimate
(thousand tonnes CO2e)]]*1000</f>
        <v>5.2850047449600007E-2</v>
      </c>
    </row>
    <row r="768" spans="1:22" ht="40.700000000000003" customHeight="1">
      <c r="A768" s="86" t="s">
        <v>4495</v>
      </c>
      <c r="B768" s="86" t="s">
        <v>4496</v>
      </c>
      <c r="C768" s="86" t="s">
        <v>4497</v>
      </c>
      <c r="D768" s="86" t="s">
        <v>767</v>
      </c>
      <c r="E768" s="86" t="s">
        <v>767</v>
      </c>
      <c r="F768" s="86" t="s">
        <v>18</v>
      </c>
      <c r="G768" s="91"/>
      <c r="H768" s="91"/>
      <c r="I768" s="89">
        <v>45535</v>
      </c>
      <c r="J768" s="90">
        <v>5.7559999999999998E-3</v>
      </c>
      <c r="K768" s="90">
        <v>1</v>
      </c>
      <c r="L768" s="88" t="s">
        <v>4498</v>
      </c>
      <c r="M768" s="88" t="s">
        <v>4499</v>
      </c>
      <c r="N768" s="88" t="s">
        <v>4499</v>
      </c>
      <c r="O768" s="98">
        <v>5.3414726840000006E-3</v>
      </c>
      <c r="P768" s="99">
        <f>Table1[[#This Row],[Equation_1_GHG_Intensity]]*Table1[[#This Row],[Number of employees
Last avail. yr]]</f>
        <v>5.3414726840000006E-3</v>
      </c>
      <c r="Q768" s="100">
        <v>7.8125890000000003E-2</v>
      </c>
      <c r="R768" s="101">
        <f>Table1[[#This Row],[Equation_2_GHG_intensity]]*Table1[[#This Row],[Operating revenue (Turnover)
m GBP Last avail. yr]]</f>
        <v>4.4969262284000002E-4</v>
      </c>
      <c r="S768" s="104">
        <v>0.04</v>
      </c>
      <c r="T768" s="103">
        <v>2.3023999999999999E-4</v>
      </c>
      <c r="U768" s="78">
        <f t="shared" si="11"/>
        <v>2.0051279671777205E-3</v>
      </c>
      <c r="V768" s="78">
        <f>Table1[[#This Row],[R4NZ estimate
(thousand tonnes CO2e)]]*1000</f>
        <v>2.0051279671777205</v>
      </c>
    </row>
    <row r="769" spans="1:22" ht="36" customHeight="1">
      <c r="A769" s="86" t="s">
        <v>4500</v>
      </c>
      <c r="B769" s="86" t="s">
        <v>4501</v>
      </c>
      <c r="C769" s="86" t="s">
        <v>4502</v>
      </c>
      <c r="D769" s="86" t="s">
        <v>268</v>
      </c>
      <c r="E769" s="86" t="s">
        <v>268</v>
      </c>
      <c r="F769" s="86" t="s">
        <v>27</v>
      </c>
      <c r="G769" s="91"/>
      <c r="H769" s="91"/>
      <c r="I769" s="89">
        <v>45260</v>
      </c>
      <c r="J769" s="90">
        <v>5.7499999999999999E-3</v>
      </c>
      <c r="K769" s="91">
        <v>0</v>
      </c>
      <c r="L769" s="88" t="s">
        <v>4503</v>
      </c>
      <c r="M769" s="88" t="s">
        <v>4504</v>
      </c>
      <c r="N769" s="91"/>
      <c r="O769" s="98">
        <v>1.6788990829999999E-3</v>
      </c>
      <c r="P769" s="99">
        <f>Table1[[#This Row],[Equation_1_GHG_Intensity]]*Table1[[#This Row],[Number of employees
Last avail. yr]]</f>
        <v>0</v>
      </c>
      <c r="Q769" s="100">
        <v>1.7553619999999999E-2</v>
      </c>
      <c r="R769" s="101">
        <f>Table1[[#This Row],[Equation_2_GHG_intensity]]*Table1[[#This Row],[Operating revenue (Turnover)
m GBP Last avail. yr]]</f>
        <v>1.0093331499999999E-4</v>
      </c>
      <c r="S769" s="106">
        <v>0.01</v>
      </c>
      <c r="T769" s="103">
        <v>5.7500000000000002E-5</v>
      </c>
      <c r="U769" s="78">
        <f t="shared" si="11"/>
        <v>5.2758293894999996E-5</v>
      </c>
      <c r="V769" s="78">
        <f>Table1[[#This Row],[R4NZ estimate
(thousand tonnes CO2e)]]*1000</f>
        <v>5.2758293894999995E-2</v>
      </c>
    </row>
    <row r="770" spans="1:22" ht="36" customHeight="1">
      <c r="A770" s="86" t="s">
        <v>4505</v>
      </c>
      <c r="B770" s="86" t="s">
        <v>4506</v>
      </c>
      <c r="C770" s="86" t="s">
        <v>4507</v>
      </c>
      <c r="D770" s="86" t="s">
        <v>119</v>
      </c>
      <c r="E770" s="86" t="s">
        <v>119</v>
      </c>
      <c r="F770" s="86" t="s">
        <v>21</v>
      </c>
      <c r="G770" s="88" t="s">
        <v>4508</v>
      </c>
      <c r="H770" s="91"/>
      <c r="I770" s="89">
        <v>45443</v>
      </c>
      <c r="J770" s="90">
        <v>5.4999999999999997E-3</v>
      </c>
      <c r="K770" s="91">
        <v>0</v>
      </c>
      <c r="L770" s="88" t="s">
        <v>4509</v>
      </c>
      <c r="M770" s="88" t="s">
        <v>4510</v>
      </c>
      <c r="N770" s="88" t="s">
        <v>4510</v>
      </c>
      <c r="O770" s="98">
        <v>2.599737108E-3</v>
      </c>
      <c r="P770" s="99">
        <f>Table1[[#This Row],[Equation_1_GHG_Intensity]]*Table1[[#This Row],[Number of employees
Last avail. yr]]</f>
        <v>0</v>
      </c>
      <c r="Q770" s="100">
        <v>5.0386056999999998E-2</v>
      </c>
      <c r="R770" s="101">
        <f>Table1[[#This Row],[Equation_2_GHG_intensity]]*Table1[[#This Row],[Operating revenue (Turnover)
m GBP Last avail. yr]]</f>
        <v>2.7712331349999999E-4</v>
      </c>
      <c r="S770" s="106">
        <v>0.08</v>
      </c>
      <c r="T770" s="103">
        <v>4.3999999999999996E-4</v>
      </c>
      <c r="U770" s="78">
        <f t="shared" ref="U770:U833" si="12">(P770*0.333)+(R770*0.333)+(T770*0.333)/1</f>
        <v>2.3880206339549999E-4</v>
      </c>
      <c r="V770" s="78">
        <f>Table1[[#This Row],[R4NZ estimate
(thousand tonnes CO2e)]]*1000</f>
        <v>0.23880206339549997</v>
      </c>
    </row>
    <row r="771" spans="1:22" ht="40.700000000000003" customHeight="1">
      <c r="A771" s="86" t="s">
        <v>4511</v>
      </c>
      <c r="B771" s="86" t="s">
        <v>4512</v>
      </c>
      <c r="C771" s="86" t="s">
        <v>4513</v>
      </c>
      <c r="D771" s="86" t="s">
        <v>268</v>
      </c>
      <c r="E771" s="86" t="s">
        <v>268</v>
      </c>
      <c r="F771" s="86" t="s">
        <v>27</v>
      </c>
      <c r="G771" s="88" t="s">
        <v>4514</v>
      </c>
      <c r="H771" s="91"/>
      <c r="I771" s="89">
        <v>45351</v>
      </c>
      <c r="J771" s="90">
        <v>4.9750000000000003E-3</v>
      </c>
      <c r="K771" s="90">
        <v>2</v>
      </c>
      <c r="L771" s="88" t="s">
        <v>4515</v>
      </c>
      <c r="M771" s="88" t="s">
        <v>4516</v>
      </c>
      <c r="N771" s="91"/>
      <c r="O771" s="98">
        <v>1.6788990829999999E-3</v>
      </c>
      <c r="P771" s="99">
        <f>Table1[[#This Row],[Equation_1_GHG_Intensity]]*Table1[[#This Row],[Number of employees
Last avail. yr]]</f>
        <v>3.3577981659999997E-3</v>
      </c>
      <c r="Q771" s="100">
        <v>1.7553619999999999E-2</v>
      </c>
      <c r="R771" s="101">
        <f>Table1[[#This Row],[Equation_2_GHG_intensity]]*Table1[[#This Row],[Operating revenue (Turnover)
m GBP Last avail. yr]]</f>
        <v>8.7329259499999997E-5</v>
      </c>
      <c r="S771" s="105">
        <v>0.01</v>
      </c>
      <c r="T771" s="103">
        <v>4.9750000000000003E-5</v>
      </c>
      <c r="U771" s="78">
        <f t="shared" si="12"/>
        <v>1.1637941826914998E-3</v>
      </c>
      <c r="V771" s="78">
        <f>Table1[[#This Row],[R4NZ estimate
(thousand tonnes CO2e)]]*1000</f>
        <v>1.1637941826914999</v>
      </c>
    </row>
    <row r="772" spans="1:22" ht="40.700000000000003" customHeight="1">
      <c r="A772" s="86" t="s">
        <v>4517</v>
      </c>
      <c r="B772" s="86" t="s">
        <v>4518</v>
      </c>
      <c r="C772" s="86" t="s">
        <v>4519</v>
      </c>
      <c r="D772" s="86" t="s">
        <v>4520</v>
      </c>
      <c r="E772" s="86" t="s">
        <v>4520</v>
      </c>
      <c r="F772" s="86" t="s">
        <v>21</v>
      </c>
      <c r="G772" s="91"/>
      <c r="H772" s="91"/>
      <c r="I772" s="89">
        <v>44985</v>
      </c>
      <c r="J772" s="90">
        <v>5.8739999999999999E-3</v>
      </c>
      <c r="K772" s="90">
        <v>2</v>
      </c>
      <c r="L772" s="88" t="s">
        <v>4521</v>
      </c>
      <c r="M772" s="88" t="s">
        <v>4522</v>
      </c>
      <c r="N772" s="91"/>
      <c r="O772" s="98">
        <v>2.599737108E-3</v>
      </c>
      <c r="P772" s="99">
        <f>Table1[[#This Row],[Equation_1_GHG_Intensity]]*Table1[[#This Row],[Number of employees
Last avail. yr]]</f>
        <v>5.1994742159999999E-3</v>
      </c>
      <c r="Q772" s="100">
        <v>5.0386056999999998E-2</v>
      </c>
      <c r="R772" s="101">
        <f>Table1[[#This Row],[Equation_2_GHG_intensity]]*Table1[[#This Row],[Operating revenue (Turnover)
m GBP Last avail. yr]]</f>
        <v>2.95967698818E-4</v>
      </c>
      <c r="S772" s="104">
        <v>0.05</v>
      </c>
      <c r="T772" s="103">
        <v>2.9370000000000004E-4</v>
      </c>
      <c r="U772" s="78">
        <f t="shared" si="12"/>
        <v>1.9277842576343939E-3</v>
      </c>
      <c r="V772" s="78">
        <f>Table1[[#This Row],[R4NZ estimate
(thousand tonnes CO2e)]]*1000</f>
        <v>1.927784257634394</v>
      </c>
    </row>
    <row r="773" spans="1:22" ht="36" customHeight="1">
      <c r="A773" s="86" t="s">
        <v>4523</v>
      </c>
      <c r="B773" s="86" t="s">
        <v>4524</v>
      </c>
      <c r="C773" s="86" t="s">
        <v>4525</v>
      </c>
      <c r="D773" s="86" t="s">
        <v>829</v>
      </c>
      <c r="E773" s="86" t="s">
        <v>829</v>
      </c>
      <c r="F773" s="86" t="s">
        <v>21</v>
      </c>
      <c r="G773" s="91"/>
      <c r="H773" s="91"/>
      <c r="I773" s="89">
        <v>45107</v>
      </c>
      <c r="J773" s="90">
        <v>5.2090000000000001E-3</v>
      </c>
      <c r="K773" s="91">
        <v>0</v>
      </c>
      <c r="L773" s="88" t="s">
        <v>4526</v>
      </c>
      <c r="M773" s="88" t="s">
        <v>4527</v>
      </c>
      <c r="N773" s="91"/>
      <c r="O773" s="98">
        <v>2.599737108E-3</v>
      </c>
      <c r="P773" s="99">
        <f>Table1[[#This Row],[Equation_1_GHG_Intensity]]*Table1[[#This Row],[Number of employees
Last avail. yr]]</f>
        <v>0</v>
      </c>
      <c r="Q773" s="100">
        <v>5.0386056999999998E-2</v>
      </c>
      <c r="R773" s="101">
        <f>Table1[[#This Row],[Equation_2_GHG_intensity]]*Table1[[#This Row],[Operating revenue (Turnover)
m GBP Last avail. yr]]</f>
        <v>2.6246097091300001E-4</v>
      </c>
      <c r="S773" s="106">
        <v>0.05</v>
      </c>
      <c r="T773" s="103">
        <v>2.6045000000000002E-4</v>
      </c>
      <c r="U773" s="78">
        <f t="shared" si="12"/>
        <v>1.7412935331402902E-4</v>
      </c>
      <c r="V773" s="78">
        <f>Table1[[#This Row],[R4NZ estimate
(thousand tonnes CO2e)]]*1000</f>
        <v>0.17412935331402901</v>
      </c>
    </row>
    <row r="774" spans="1:22" ht="36" customHeight="1">
      <c r="A774" s="86" t="s">
        <v>4528</v>
      </c>
      <c r="B774" s="86" t="s">
        <v>4529</v>
      </c>
      <c r="C774" s="86" t="s">
        <v>4530</v>
      </c>
      <c r="D774" s="86" t="s">
        <v>290</v>
      </c>
      <c r="E774" s="86" t="s">
        <v>290</v>
      </c>
      <c r="F774" s="86" t="s">
        <v>24</v>
      </c>
      <c r="G774" s="91"/>
      <c r="H774" s="91"/>
      <c r="I774" s="89">
        <v>45322</v>
      </c>
      <c r="J774" s="90">
        <v>5.5770000000000004E-3</v>
      </c>
      <c r="K774" s="91">
        <v>0</v>
      </c>
      <c r="L774" s="88" t="s">
        <v>4531</v>
      </c>
      <c r="M774" s="88" t="s">
        <v>4532</v>
      </c>
      <c r="N774" s="91"/>
      <c r="O774" s="98">
        <v>5.3220241119999998E-2</v>
      </c>
      <c r="P774" s="99">
        <f>Table1[[#This Row],[Equation_1_GHG_Intensity]]*Table1[[#This Row],[Number of employees
Last avail. yr]]</f>
        <v>0</v>
      </c>
      <c r="Q774" s="100">
        <v>0.778336519</v>
      </c>
      <c r="R774" s="101">
        <f>Table1[[#This Row],[Equation_2_GHG_intensity]]*Table1[[#This Row],[Operating revenue (Turnover)
m GBP Last avail. yr]]</f>
        <v>4.3407827664630003E-3</v>
      </c>
      <c r="S774" s="106">
        <v>0.16</v>
      </c>
      <c r="T774" s="103">
        <v>8.9232000000000005E-4</v>
      </c>
      <c r="U774" s="78">
        <f t="shared" si="12"/>
        <v>1.7426232212321791E-3</v>
      </c>
      <c r="V774" s="78">
        <f>Table1[[#This Row],[R4NZ estimate
(thousand tonnes CO2e)]]*1000</f>
        <v>1.7426232212321791</v>
      </c>
    </row>
    <row r="775" spans="1:22" ht="40.700000000000003" customHeight="1">
      <c r="A775" s="86" t="s">
        <v>4533</v>
      </c>
      <c r="B775" s="86" t="s">
        <v>4534</v>
      </c>
      <c r="C775" s="86" t="s">
        <v>4535</v>
      </c>
      <c r="D775" s="86" t="s">
        <v>2216</v>
      </c>
      <c r="E775" s="86" t="s">
        <v>2216</v>
      </c>
      <c r="F775" s="86" t="s">
        <v>30</v>
      </c>
      <c r="G775" s="91"/>
      <c r="H775" s="91"/>
      <c r="I775" s="89">
        <v>45291</v>
      </c>
      <c r="J775" s="90">
        <v>5.0549999999999996E-3</v>
      </c>
      <c r="K775" s="91">
        <v>0</v>
      </c>
      <c r="L775" s="88" t="s">
        <v>4536</v>
      </c>
      <c r="M775" s="88" t="s">
        <v>4537</v>
      </c>
      <c r="N775" s="88" t="s">
        <v>4537</v>
      </c>
      <c r="O775" s="98">
        <v>5.5728975400000001E-4</v>
      </c>
      <c r="P775" s="99">
        <f>Table1[[#This Row],[Equation_1_GHG_Intensity]]*Table1[[#This Row],[Number of employees
Last avail. yr]]</f>
        <v>0</v>
      </c>
      <c r="Q775" s="100">
        <v>6.3602830000000004E-3</v>
      </c>
      <c r="R775" s="101">
        <f>Table1[[#This Row],[Equation_2_GHG_intensity]]*Table1[[#This Row],[Operating revenue (Turnover)
m GBP Last avail. yr]]</f>
        <v>3.2151230564999999E-5</v>
      </c>
      <c r="S775" s="106">
        <v>0</v>
      </c>
      <c r="T775" s="103">
        <v>0</v>
      </c>
      <c r="U775" s="78">
        <f t="shared" si="12"/>
        <v>1.0706359778145E-5</v>
      </c>
      <c r="V775" s="78">
        <f>Table1[[#This Row],[R4NZ estimate
(thousand tonnes CO2e)]]*1000</f>
        <v>1.0706359778145E-2</v>
      </c>
    </row>
    <row r="776" spans="1:22" ht="54" customHeight="1">
      <c r="A776" s="86" t="s">
        <v>4538</v>
      </c>
      <c r="B776" s="86" t="s">
        <v>4539</v>
      </c>
      <c r="C776" s="86" t="s">
        <v>4540</v>
      </c>
      <c r="D776" s="86" t="s">
        <v>4541</v>
      </c>
      <c r="E776" s="86" t="s">
        <v>4541</v>
      </c>
      <c r="F776" s="86" t="s">
        <v>33</v>
      </c>
      <c r="G776" s="88" t="s">
        <v>4542</v>
      </c>
      <c r="H776" s="91"/>
      <c r="I776" s="89">
        <v>45291</v>
      </c>
      <c r="J776" s="90">
        <v>5.0000000000000001E-3</v>
      </c>
      <c r="K776" s="91">
        <v>0</v>
      </c>
      <c r="L776" s="88" t="s">
        <v>4543</v>
      </c>
      <c r="M776" s="88" t="s">
        <v>4544</v>
      </c>
      <c r="N776" s="88" t="s">
        <v>4544</v>
      </c>
      <c r="O776" s="98">
        <v>1.0369230770000001E-3</v>
      </c>
      <c r="P776" s="99">
        <f>Table1[[#This Row],[Equation_1_GHG_Intensity]]*Table1[[#This Row],[Number of employees
Last avail. yr]]</f>
        <v>0</v>
      </c>
      <c r="Q776" s="100">
        <v>1.9284453E-2</v>
      </c>
      <c r="R776" s="101">
        <f>Table1[[#This Row],[Equation_2_GHG_intensity]]*Table1[[#This Row],[Operating revenue (Turnover)
m GBP Last avail. yr]]</f>
        <v>9.6422265000000004E-5</v>
      </c>
      <c r="S776" s="106">
        <v>0.03</v>
      </c>
      <c r="T776" s="103">
        <v>1.4999999999999999E-4</v>
      </c>
      <c r="U776" s="78">
        <f t="shared" si="12"/>
        <v>8.2058614245000003E-5</v>
      </c>
      <c r="V776" s="78">
        <f>Table1[[#This Row],[R4NZ estimate
(thousand tonnes CO2e)]]*1000</f>
        <v>8.2058614245000008E-2</v>
      </c>
    </row>
    <row r="777" spans="1:22" ht="36" customHeight="1">
      <c r="A777" s="86" t="s">
        <v>4545</v>
      </c>
      <c r="B777" s="86" t="s">
        <v>4546</v>
      </c>
      <c r="C777" s="86" t="s">
        <v>4547</v>
      </c>
      <c r="D777" s="86" t="s">
        <v>632</v>
      </c>
      <c r="E777" s="86" t="s">
        <v>632</v>
      </c>
      <c r="F777" s="86" t="s">
        <v>33</v>
      </c>
      <c r="G777" s="88" t="s">
        <v>4548</v>
      </c>
      <c r="H777" s="91"/>
      <c r="I777" s="89">
        <v>45473</v>
      </c>
      <c r="J777" s="90">
        <v>5.1510000000000002E-3</v>
      </c>
      <c r="K777" s="90">
        <v>1</v>
      </c>
      <c r="L777" s="88" t="s">
        <v>4549</v>
      </c>
      <c r="M777" s="88" t="s">
        <v>4550</v>
      </c>
      <c r="N777" s="91"/>
      <c r="O777" s="98">
        <v>1.0369230770000001E-3</v>
      </c>
      <c r="P777" s="99">
        <f>Table1[[#This Row],[Equation_1_GHG_Intensity]]*Table1[[#This Row],[Number of employees
Last avail. yr]]</f>
        <v>1.0369230770000001E-3</v>
      </c>
      <c r="Q777" s="100">
        <v>1.9284453E-2</v>
      </c>
      <c r="R777" s="101">
        <f>Table1[[#This Row],[Equation_2_GHG_intensity]]*Table1[[#This Row],[Operating revenue (Turnover)
m GBP Last avail. yr]]</f>
        <v>9.9334217403000002E-5</v>
      </c>
      <c r="S777" s="104">
        <v>0.03</v>
      </c>
      <c r="T777" s="103">
        <v>1.5453E-4</v>
      </c>
      <c r="U777" s="78">
        <f t="shared" si="12"/>
        <v>4.2983216903619905E-4</v>
      </c>
      <c r="V777" s="78">
        <f>Table1[[#This Row],[R4NZ estimate
(thousand tonnes CO2e)]]*1000</f>
        <v>0.42983216903619903</v>
      </c>
    </row>
    <row r="778" spans="1:22" ht="36" customHeight="1">
      <c r="A778" s="86" t="s">
        <v>4551</v>
      </c>
      <c r="B778" s="86" t="s">
        <v>4552</v>
      </c>
      <c r="C778" s="86" t="s">
        <v>4553</v>
      </c>
      <c r="D778" s="86" t="s">
        <v>119</v>
      </c>
      <c r="E778" s="86" t="s">
        <v>119</v>
      </c>
      <c r="F778" s="86" t="s">
        <v>21</v>
      </c>
      <c r="G778" s="91"/>
      <c r="H778" s="91"/>
      <c r="I778" s="89">
        <v>45443</v>
      </c>
      <c r="J778" s="90">
        <v>4.6540000000000002E-3</v>
      </c>
      <c r="K778" s="91">
        <v>0</v>
      </c>
      <c r="L778" s="88" t="s">
        <v>4554</v>
      </c>
      <c r="M778" s="88" t="s">
        <v>4555</v>
      </c>
      <c r="N778" s="91"/>
      <c r="O778" s="98">
        <v>2.599737108E-3</v>
      </c>
      <c r="P778" s="99">
        <f>Table1[[#This Row],[Equation_1_GHG_Intensity]]*Table1[[#This Row],[Number of employees
Last avail. yr]]</f>
        <v>0</v>
      </c>
      <c r="Q778" s="100">
        <v>5.0386056999999998E-2</v>
      </c>
      <c r="R778" s="101">
        <f>Table1[[#This Row],[Equation_2_GHG_intensity]]*Table1[[#This Row],[Operating revenue (Turnover)
m GBP Last avail. yr]]</f>
        <v>2.3449670927799999E-4</v>
      </c>
      <c r="S778" s="106">
        <v>0.08</v>
      </c>
      <c r="T778" s="103">
        <v>3.7232000000000004E-4</v>
      </c>
      <c r="U778" s="78">
        <f t="shared" si="12"/>
        <v>2.0206996418957403E-4</v>
      </c>
      <c r="V778" s="78">
        <f>Table1[[#This Row],[R4NZ estimate
(thousand tonnes CO2e)]]*1000</f>
        <v>0.20206996418957401</v>
      </c>
    </row>
    <row r="779" spans="1:22" ht="36" customHeight="1">
      <c r="A779" s="86" t="s">
        <v>4556</v>
      </c>
      <c r="B779" s="86" t="s">
        <v>4557</v>
      </c>
      <c r="C779" s="86" t="s">
        <v>4558</v>
      </c>
      <c r="D779" s="86" t="s">
        <v>2282</v>
      </c>
      <c r="E779" s="86" t="s">
        <v>2282</v>
      </c>
      <c r="F779" s="86" t="s">
        <v>30</v>
      </c>
      <c r="G779" s="88" t="s">
        <v>4559</v>
      </c>
      <c r="H779" s="91"/>
      <c r="I779" s="89">
        <v>45322</v>
      </c>
      <c r="J779" s="90">
        <v>4.4999999999999997E-3</v>
      </c>
      <c r="K779" s="90">
        <v>1</v>
      </c>
      <c r="L779" s="88" t="s">
        <v>3794</v>
      </c>
      <c r="M779" s="88" t="s">
        <v>4560</v>
      </c>
      <c r="N779" s="88" t="s">
        <v>4560</v>
      </c>
      <c r="O779" s="98">
        <v>5.5728975400000001E-4</v>
      </c>
      <c r="P779" s="99">
        <f>Table1[[#This Row],[Equation_1_GHG_Intensity]]*Table1[[#This Row],[Number of employees
Last avail. yr]]</f>
        <v>5.5728975400000001E-4</v>
      </c>
      <c r="Q779" s="100">
        <v>6.3602830000000004E-3</v>
      </c>
      <c r="R779" s="101">
        <f>Table1[[#This Row],[Equation_2_GHG_intensity]]*Table1[[#This Row],[Operating revenue (Turnover)
m GBP Last avail. yr]]</f>
        <v>2.8621273500000001E-5</v>
      </c>
      <c r="S779" s="104">
        <v>0</v>
      </c>
      <c r="T779" s="103">
        <v>0</v>
      </c>
      <c r="U779" s="78">
        <f t="shared" si="12"/>
        <v>1.9510837215750001E-4</v>
      </c>
      <c r="V779" s="78">
        <f>Table1[[#This Row],[R4NZ estimate
(thousand tonnes CO2e)]]*1000</f>
        <v>0.19510837215750002</v>
      </c>
    </row>
    <row r="780" spans="1:22" ht="40.700000000000003" customHeight="1">
      <c r="A780" s="86" t="s">
        <v>4561</v>
      </c>
      <c r="B780" s="86" t="s">
        <v>4562</v>
      </c>
      <c r="C780" s="86" t="s">
        <v>4563</v>
      </c>
      <c r="D780" s="86" t="s">
        <v>2607</v>
      </c>
      <c r="E780" s="86" t="s">
        <v>2607</v>
      </c>
      <c r="F780" s="86" t="s">
        <v>33</v>
      </c>
      <c r="G780" s="88" t="s">
        <v>4564</v>
      </c>
      <c r="H780" s="91"/>
      <c r="I780" s="89">
        <v>45291</v>
      </c>
      <c r="J780" s="90">
        <v>4.7320000000000001E-3</v>
      </c>
      <c r="K780" s="91">
        <v>0</v>
      </c>
      <c r="L780" s="88" t="s">
        <v>4565</v>
      </c>
      <c r="M780" s="88" t="s">
        <v>4566</v>
      </c>
      <c r="N780" s="91"/>
      <c r="O780" s="98">
        <v>1.0369230770000001E-3</v>
      </c>
      <c r="P780" s="99">
        <f>Table1[[#This Row],[Equation_1_GHG_Intensity]]*Table1[[#This Row],[Number of employees
Last avail. yr]]</f>
        <v>0</v>
      </c>
      <c r="Q780" s="100">
        <v>1.9284453E-2</v>
      </c>
      <c r="R780" s="101">
        <f>Table1[[#This Row],[Equation_2_GHG_intensity]]*Table1[[#This Row],[Operating revenue (Turnover)
m GBP Last avail. yr]]</f>
        <v>9.1254031596000004E-5</v>
      </c>
      <c r="S780" s="106">
        <v>0.06</v>
      </c>
      <c r="T780" s="103">
        <v>2.8392000000000001E-4</v>
      </c>
      <c r="U780" s="78">
        <f t="shared" si="12"/>
        <v>1.2493295252146802E-4</v>
      </c>
      <c r="V780" s="78">
        <f>Table1[[#This Row],[R4NZ estimate
(thousand tonnes CO2e)]]*1000</f>
        <v>0.12493295252146802</v>
      </c>
    </row>
    <row r="781" spans="1:22" ht="36" customHeight="1">
      <c r="A781" s="86" t="s">
        <v>4567</v>
      </c>
      <c r="B781" s="86" t="s">
        <v>4568</v>
      </c>
      <c r="C781" s="86" t="s">
        <v>4569</v>
      </c>
      <c r="D781" s="86" t="s">
        <v>3954</v>
      </c>
      <c r="E781" s="86" t="s">
        <v>3954</v>
      </c>
      <c r="F781" s="86" t="s">
        <v>21</v>
      </c>
      <c r="G781" s="91"/>
      <c r="H781" s="91"/>
      <c r="I781" s="89">
        <v>45382</v>
      </c>
      <c r="J781" s="90">
        <v>4.2750000000000002E-3</v>
      </c>
      <c r="K781" s="91">
        <v>0</v>
      </c>
      <c r="L781" s="88" t="s">
        <v>4570</v>
      </c>
      <c r="M781" s="88" t="s">
        <v>4571</v>
      </c>
      <c r="N781" s="91"/>
      <c r="O781" s="98">
        <v>2.599737108E-3</v>
      </c>
      <c r="P781" s="99">
        <f>Table1[[#This Row],[Equation_1_GHG_Intensity]]*Table1[[#This Row],[Number of employees
Last avail. yr]]</f>
        <v>0</v>
      </c>
      <c r="Q781" s="100">
        <v>5.0386056999999998E-2</v>
      </c>
      <c r="R781" s="101">
        <f>Table1[[#This Row],[Equation_2_GHG_intensity]]*Table1[[#This Row],[Operating revenue (Turnover)
m GBP Last avail. yr]]</f>
        <v>2.1540039367499999E-4</v>
      </c>
      <c r="S781" s="106">
        <v>0.05</v>
      </c>
      <c r="T781" s="103">
        <v>2.1375000000000002E-4</v>
      </c>
      <c r="U781" s="78">
        <f t="shared" si="12"/>
        <v>1.4290708109377501E-4</v>
      </c>
      <c r="V781" s="78">
        <f>Table1[[#This Row],[R4NZ estimate
(thousand tonnes CO2e)]]*1000</f>
        <v>0.14290708109377501</v>
      </c>
    </row>
    <row r="782" spans="1:22" ht="36" customHeight="1">
      <c r="A782" s="86" t="s">
        <v>4572</v>
      </c>
      <c r="B782" s="86" t="s">
        <v>4573</v>
      </c>
      <c r="C782" s="86" t="s">
        <v>4574</v>
      </c>
      <c r="D782" s="86" t="s">
        <v>183</v>
      </c>
      <c r="E782" s="86" t="s">
        <v>183</v>
      </c>
      <c r="F782" s="86" t="s">
        <v>18</v>
      </c>
      <c r="G782" s="88" t="s">
        <v>4575</v>
      </c>
      <c r="H782" s="91"/>
      <c r="I782" s="89">
        <v>45473</v>
      </c>
      <c r="J782" s="90">
        <v>4.5999999999999999E-3</v>
      </c>
      <c r="K782" s="91">
        <v>0</v>
      </c>
      <c r="L782" s="88" t="s">
        <v>4576</v>
      </c>
      <c r="M782" s="88" t="s">
        <v>4577</v>
      </c>
      <c r="N782" s="88" t="s">
        <v>4577</v>
      </c>
      <c r="O782" s="98">
        <v>5.3414726840000006E-3</v>
      </c>
      <c r="P782" s="99">
        <f>Table1[[#This Row],[Equation_1_GHG_Intensity]]*Table1[[#This Row],[Number of employees
Last avail. yr]]</f>
        <v>0</v>
      </c>
      <c r="Q782" s="100">
        <v>7.8125890000000003E-2</v>
      </c>
      <c r="R782" s="101">
        <f>Table1[[#This Row],[Equation_2_GHG_intensity]]*Table1[[#This Row],[Operating revenue (Turnover)
m GBP Last avail. yr]]</f>
        <v>3.5937909400000001E-4</v>
      </c>
      <c r="S782" s="106">
        <v>7.0000000000000007E-2</v>
      </c>
      <c r="T782" s="103">
        <v>3.2200000000000002E-4</v>
      </c>
      <c r="U782" s="78">
        <f t="shared" si="12"/>
        <v>2.2689923830200001E-4</v>
      </c>
      <c r="V782" s="78">
        <f>Table1[[#This Row],[R4NZ estimate
(thousand tonnes CO2e)]]*1000</f>
        <v>0.22689923830200001</v>
      </c>
    </row>
    <row r="783" spans="1:22" ht="40.700000000000003" customHeight="1">
      <c r="A783" s="86" t="s">
        <v>4578</v>
      </c>
      <c r="B783" s="86" t="s">
        <v>4579</v>
      </c>
      <c r="C783" s="86" t="s">
        <v>4580</v>
      </c>
      <c r="D783" s="86" t="s">
        <v>2216</v>
      </c>
      <c r="E783" s="86" t="s">
        <v>2216</v>
      </c>
      <c r="F783" s="86" t="s">
        <v>30</v>
      </c>
      <c r="G783" s="91"/>
      <c r="H783" s="91"/>
      <c r="I783" s="89">
        <v>45169</v>
      </c>
      <c r="J783" s="90">
        <v>4.1339999999999997E-3</v>
      </c>
      <c r="K783" s="91">
        <v>0</v>
      </c>
      <c r="L783" s="88" t="s">
        <v>4581</v>
      </c>
      <c r="M783" s="88" t="s">
        <v>4582</v>
      </c>
      <c r="N783" s="91"/>
      <c r="O783" s="98">
        <v>5.5728975400000001E-4</v>
      </c>
      <c r="P783" s="99">
        <f>Table1[[#This Row],[Equation_1_GHG_Intensity]]*Table1[[#This Row],[Number of employees
Last avail. yr]]</f>
        <v>0</v>
      </c>
      <c r="Q783" s="100">
        <v>6.3602830000000004E-3</v>
      </c>
      <c r="R783" s="101">
        <f>Table1[[#This Row],[Equation_2_GHG_intensity]]*Table1[[#This Row],[Operating revenue (Turnover)
m GBP Last avail. yr]]</f>
        <v>2.6293409922000001E-5</v>
      </c>
      <c r="S783" s="106">
        <v>0</v>
      </c>
      <c r="T783" s="103">
        <v>0</v>
      </c>
      <c r="U783" s="78">
        <f t="shared" si="12"/>
        <v>8.755705504026E-6</v>
      </c>
      <c r="V783" s="78">
        <f>Table1[[#This Row],[R4NZ estimate
(thousand tonnes CO2e)]]*1000</f>
        <v>8.7557055040260005E-3</v>
      </c>
    </row>
    <row r="784" spans="1:22" ht="36" customHeight="1">
      <c r="A784" s="86" t="s">
        <v>4583</v>
      </c>
      <c r="B784" s="86" t="s">
        <v>4584</v>
      </c>
      <c r="C784" s="86" t="s">
        <v>4585</v>
      </c>
      <c r="D784" s="86" t="s">
        <v>2442</v>
      </c>
      <c r="E784" s="86" t="s">
        <v>2442</v>
      </c>
      <c r="F784" s="86" t="s">
        <v>15</v>
      </c>
      <c r="G784" s="91"/>
      <c r="H784" s="91"/>
      <c r="I784" s="89">
        <v>45382</v>
      </c>
      <c r="J784" s="90">
        <v>3.9319999999999997E-3</v>
      </c>
      <c r="K784" s="91">
        <v>0</v>
      </c>
      <c r="L784" s="88" t="s">
        <v>4586</v>
      </c>
      <c r="M784" s="88" t="s">
        <v>4587</v>
      </c>
      <c r="N784" s="88" t="s">
        <v>4587</v>
      </c>
      <c r="O784" s="98">
        <v>2.8833581800000001E-2</v>
      </c>
      <c r="P784" s="99">
        <f>Table1[[#This Row],[Equation_1_GHG_Intensity]]*Table1[[#This Row],[Number of employees
Last avail. yr]]</f>
        <v>0</v>
      </c>
      <c r="Q784" s="100">
        <v>0.36693909499999999</v>
      </c>
      <c r="R784" s="101">
        <f>Table1[[#This Row],[Equation_2_GHG_intensity]]*Table1[[#This Row],[Operating revenue (Turnover)
m GBP Last avail. yr]]</f>
        <v>1.4428045215399998E-3</v>
      </c>
      <c r="S784" s="106">
        <v>0.16</v>
      </c>
      <c r="T784" s="103">
        <v>6.2911999999999994E-4</v>
      </c>
      <c r="U784" s="78">
        <f t="shared" si="12"/>
        <v>6.8995086567281993E-4</v>
      </c>
      <c r="V784" s="78">
        <f>Table1[[#This Row],[R4NZ estimate
(thousand tonnes CO2e)]]*1000</f>
        <v>0.68995086567281994</v>
      </c>
    </row>
    <row r="785" spans="1:22" ht="36" customHeight="1">
      <c r="A785" s="86" t="s">
        <v>4588</v>
      </c>
      <c r="B785" s="86" t="s">
        <v>4589</v>
      </c>
      <c r="C785" s="86" t="s">
        <v>4590</v>
      </c>
      <c r="D785" s="86" t="s">
        <v>229</v>
      </c>
      <c r="E785" s="86" t="s">
        <v>229</v>
      </c>
      <c r="F785" s="86" t="s">
        <v>21</v>
      </c>
      <c r="G785" s="91"/>
      <c r="H785" s="91"/>
      <c r="I785" s="89">
        <v>45322</v>
      </c>
      <c r="J785" s="90">
        <v>3.7729999999999999E-3</v>
      </c>
      <c r="K785" s="91">
        <v>0</v>
      </c>
      <c r="L785" s="88" t="s">
        <v>4591</v>
      </c>
      <c r="M785" s="88" t="s">
        <v>4592</v>
      </c>
      <c r="N785" s="88" t="s">
        <v>4592</v>
      </c>
      <c r="O785" s="98">
        <v>2.599737108E-3</v>
      </c>
      <c r="P785" s="99">
        <f>Table1[[#This Row],[Equation_1_GHG_Intensity]]*Table1[[#This Row],[Number of employees
Last avail. yr]]</f>
        <v>0</v>
      </c>
      <c r="Q785" s="100">
        <v>5.0386056999999998E-2</v>
      </c>
      <c r="R785" s="101">
        <f>Table1[[#This Row],[Equation_2_GHG_intensity]]*Table1[[#This Row],[Operating revenue (Turnover)
m GBP Last avail. yr]]</f>
        <v>1.9010659306099999E-4</v>
      </c>
      <c r="S785" s="106">
        <v>7.0000000000000007E-2</v>
      </c>
      <c r="T785" s="103">
        <v>2.6411000000000002E-4</v>
      </c>
      <c r="U785" s="78">
        <f t="shared" si="12"/>
        <v>1.51254125489313E-4</v>
      </c>
      <c r="V785" s="78">
        <f>Table1[[#This Row],[R4NZ estimate
(thousand tonnes CO2e)]]*1000</f>
        <v>0.151254125489313</v>
      </c>
    </row>
    <row r="786" spans="1:22" ht="36" customHeight="1">
      <c r="A786" s="86" t="s">
        <v>4593</v>
      </c>
      <c r="B786" s="86" t="s">
        <v>4594</v>
      </c>
      <c r="C786" s="86" t="s">
        <v>4595</v>
      </c>
      <c r="D786" s="86" t="s">
        <v>276</v>
      </c>
      <c r="E786" s="86" t="s">
        <v>276</v>
      </c>
      <c r="F786" s="86" t="s">
        <v>18</v>
      </c>
      <c r="G786" s="91"/>
      <c r="H786" s="91"/>
      <c r="I786" s="89">
        <v>45443</v>
      </c>
      <c r="J786" s="90">
        <v>3.627E-3</v>
      </c>
      <c r="K786" s="90">
        <v>1</v>
      </c>
      <c r="L786" s="88" t="s">
        <v>4596</v>
      </c>
      <c r="M786" s="88" t="s">
        <v>4597</v>
      </c>
      <c r="N786" s="91"/>
      <c r="O786" s="98">
        <v>5.3414726840000006E-3</v>
      </c>
      <c r="P786" s="99">
        <f>Table1[[#This Row],[Equation_1_GHG_Intensity]]*Table1[[#This Row],[Number of employees
Last avail. yr]]</f>
        <v>5.3414726840000006E-3</v>
      </c>
      <c r="Q786" s="100">
        <v>7.8125890000000003E-2</v>
      </c>
      <c r="R786" s="101">
        <f>Table1[[#This Row],[Equation_2_GHG_intensity]]*Table1[[#This Row],[Operating revenue (Turnover)
m GBP Last avail. yr]]</f>
        <v>2.8336260303000001E-4</v>
      </c>
      <c r="S786" s="104">
        <v>7.0000000000000007E-2</v>
      </c>
      <c r="T786" s="103">
        <v>2.5389000000000005E-4</v>
      </c>
      <c r="U786" s="78">
        <f t="shared" si="12"/>
        <v>1.9576155205809904E-3</v>
      </c>
      <c r="V786" s="78">
        <f>Table1[[#This Row],[R4NZ estimate
(thousand tonnes CO2e)]]*1000</f>
        <v>1.9576155205809904</v>
      </c>
    </row>
    <row r="787" spans="1:22" ht="54" customHeight="1">
      <c r="A787" s="86" t="s">
        <v>4598</v>
      </c>
      <c r="B787" s="86" t="s">
        <v>4599</v>
      </c>
      <c r="C787" s="86" t="s">
        <v>4600</v>
      </c>
      <c r="D787" s="86" t="s">
        <v>4601</v>
      </c>
      <c r="E787" s="86" t="s">
        <v>4601</v>
      </c>
      <c r="F787" s="86" t="s">
        <v>15</v>
      </c>
      <c r="G787" s="91"/>
      <c r="H787" s="91"/>
      <c r="I787" s="89">
        <v>45382</v>
      </c>
      <c r="J787" s="90">
        <v>3.6219999999999998E-3</v>
      </c>
      <c r="K787" s="91">
        <v>0</v>
      </c>
      <c r="L787" s="88" t="s">
        <v>4602</v>
      </c>
      <c r="M787" s="88" t="s">
        <v>4603</v>
      </c>
      <c r="N787" s="91"/>
      <c r="O787" s="98">
        <v>2.8833581800000001E-2</v>
      </c>
      <c r="P787" s="99">
        <f>Table1[[#This Row],[Equation_1_GHG_Intensity]]*Table1[[#This Row],[Number of employees
Last avail. yr]]</f>
        <v>0</v>
      </c>
      <c r="Q787" s="100">
        <v>0.36693909499999999</v>
      </c>
      <c r="R787" s="101">
        <f>Table1[[#This Row],[Equation_2_GHG_intensity]]*Table1[[#This Row],[Operating revenue (Turnover)
m GBP Last avail. yr]]</f>
        <v>1.3290534020899999E-3</v>
      </c>
      <c r="S787" s="106">
        <v>0.16</v>
      </c>
      <c r="T787" s="103">
        <v>5.7951999999999993E-4</v>
      </c>
      <c r="U787" s="78">
        <f t="shared" si="12"/>
        <v>6.3555494289597005E-4</v>
      </c>
      <c r="V787" s="78">
        <f>Table1[[#This Row],[R4NZ estimate
(thousand tonnes CO2e)]]*1000</f>
        <v>0.63555494289597003</v>
      </c>
    </row>
    <row r="788" spans="1:22" ht="36" customHeight="1">
      <c r="A788" s="86" t="s">
        <v>4604</v>
      </c>
      <c r="B788" s="86" t="s">
        <v>4605</v>
      </c>
      <c r="C788" s="86" t="s">
        <v>4606</v>
      </c>
      <c r="D788" s="86" t="s">
        <v>290</v>
      </c>
      <c r="E788" s="86" t="s">
        <v>290</v>
      </c>
      <c r="F788" s="86" t="s">
        <v>24</v>
      </c>
      <c r="G788" s="88" t="s">
        <v>4121</v>
      </c>
      <c r="H788" s="91"/>
      <c r="I788" s="89">
        <v>45199</v>
      </c>
      <c r="J788" s="90">
        <v>3.5750000000000001E-3</v>
      </c>
      <c r="K788" s="90">
        <v>1</v>
      </c>
      <c r="L788" s="88" t="s">
        <v>4607</v>
      </c>
      <c r="M788" s="88" t="s">
        <v>4608</v>
      </c>
      <c r="N788" s="91"/>
      <c r="O788" s="98">
        <v>5.3220241119999998E-2</v>
      </c>
      <c r="P788" s="99">
        <f>Table1[[#This Row],[Equation_1_GHG_Intensity]]*Table1[[#This Row],[Number of employees
Last avail. yr]]</f>
        <v>5.3220241119999998E-2</v>
      </c>
      <c r="Q788" s="100">
        <v>0.778336519</v>
      </c>
      <c r="R788" s="101">
        <f>Table1[[#This Row],[Equation_2_GHG_intensity]]*Table1[[#This Row],[Operating revenue (Turnover)
m GBP Last avail. yr]]</f>
        <v>2.7825530554250002E-3</v>
      </c>
      <c r="S788" s="104">
        <v>0.16</v>
      </c>
      <c r="T788" s="103">
        <v>5.7200000000000003E-4</v>
      </c>
      <c r="U788" s="78">
        <f t="shared" si="12"/>
        <v>1.8839406460416524E-2</v>
      </c>
      <c r="V788" s="78">
        <f>Table1[[#This Row],[R4NZ estimate
(thousand tonnes CO2e)]]*1000</f>
        <v>18.839406460416523</v>
      </c>
    </row>
    <row r="789" spans="1:22" ht="40.700000000000003" customHeight="1">
      <c r="A789" s="86" t="s">
        <v>4609</v>
      </c>
      <c r="B789" s="86" t="s">
        <v>4610</v>
      </c>
      <c r="C789" s="86" t="s">
        <v>4611</v>
      </c>
      <c r="D789" s="86" t="s">
        <v>4612</v>
      </c>
      <c r="E789" s="86" t="s">
        <v>4612</v>
      </c>
      <c r="F789" s="86" t="s">
        <v>30</v>
      </c>
      <c r="G789" s="91"/>
      <c r="H789" s="91"/>
      <c r="I789" s="89">
        <v>45291</v>
      </c>
      <c r="J789" s="90">
        <v>3.5530000000000002E-3</v>
      </c>
      <c r="K789" s="90">
        <v>1</v>
      </c>
      <c r="L789" s="88" t="s">
        <v>4613</v>
      </c>
      <c r="M789" s="88" t="s">
        <v>4614</v>
      </c>
      <c r="N789" s="88" t="s">
        <v>4614</v>
      </c>
      <c r="O789" s="98">
        <v>5.5728975400000001E-4</v>
      </c>
      <c r="P789" s="99">
        <f>Table1[[#This Row],[Equation_1_GHG_Intensity]]*Table1[[#This Row],[Number of employees
Last avail. yr]]</f>
        <v>5.5728975400000001E-4</v>
      </c>
      <c r="Q789" s="100">
        <v>6.3602830000000004E-3</v>
      </c>
      <c r="R789" s="101">
        <f>Table1[[#This Row],[Equation_2_GHG_intensity]]*Table1[[#This Row],[Operating revenue (Turnover)
m GBP Last avail. yr]]</f>
        <v>2.2598085499000003E-5</v>
      </c>
      <c r="S789" s="104">
        <v>0</v>
      </c>
      <c r="T789" s="103">
        <v>0</v>
      </c>
      <c r="U789" s="78">
        <f t="shared" si="12"/>
        <v>1.9310265055316701E-4</v>
      </c>
      <c r="V789" s="78">
        <f>Table1[[#This Row],[R4NZ estimate
(thousand tonnes CO2e)]]*1000</f>
        <v>0.193102650553167</v>
      </c>
    </row>
    <row r="790" spans="1:22" ht="36" customHeight="1">
      <c r="A790" s="86" t="s">
        <v>4615</v>
      </c>
      <c r="B790" s="86" t="s">
        <v>4616</v>
      </c>
      <c r="C790" s="86" t="s">
        <v>4617</v>
      </c>
      <c r="D790" s="86" t="s">
        <v>424</v>
      </c>
      <c r="E790" s="86" t="s">
        <v>424</v>
      </c>
      <c r="F790" s="86" t="s">
        <v>21</v>
      </c>
      <c r="G790" s="88" t="s">
        <v>4618</v>
      </c>
      <c r="H790" s="91"/>
      <c r="I790" s="89">
        <v>45139</v>
      </c>
      <c r="J790" s="90">
        <v>3.509E-3</v>
      </c>
      <c r="K790" s="91">
        <v>0</v>
      </c>
      <c r="L790" s="88" t="s">
        <v>4549</v>
      </c>
      <c r="M790" s="88" t="s">
        <v>4550</v>
      </c>
      <c r="N790" s="91"/>
      <c r="O790" s="98">
        <v>2.599737108E-3</v>
      </c>
      <c r="P790" s="99">
        <f>Table1[[#This Row],[Equation_1_GHG_Intensity]]*Table1[[#This Row],[Number of employees
Last avail. yr]]</f>
        <v>0</v>
      </c>
      <c r="Q790" s="100">
        <v>5.0386056999999998E-2</v>
      </c>
      <c r="R790" s="101">
        <f>Table1[[#This Row],[Equation_2_GHG_intensity]]*Table1[[#This Row],[Operating revenue (Turnover)
m GBP Last avail. yr]]</f>
        <v>1.76804674013E-4</v>
      </c>
      <c r="S790" s="106">
        <v>7.0000000000000007E-2</v>
      </c>
      <c r="T790" s="103">
        <v>2.4563000000000005E-4</v>
      </c>
      <c r="U790" s="78">
        <f t="shared" si="12"/>
        <v>1.4067074644632903E-4</v>
      </c>
      <c r="V790" s="78">
        <f>Table1[[#This Row],[R4NZ estimate
(thousand tonnes CO2e)]]*1000</f>
        <v>0.14067074644632904</v>
      </c>
    </row>
    <row r="791" spans="1:22" ht="36" customHeight="1">
      <c r="A791" s="86" t="s">
        <v>4619</v>
      </c>
      <c r="B791" s="86" t="s">
        <v>4620</v>
      </c>
      <c r="C791" s="86" t="s">
        <v>4621</v>
      </c>
      <c r="D791" s="86" t="s">
        <v>767</v>
      </c>
      <c r="E791" s="86" t="s">
        <v>767</v>
      </c>
      <c r="F791" s="86" t="s">
        <v>18</v>
      </c>
      <c r="G791" s="88" t="s">
        <v>4622</v>
      </c>
      <c r="H791" s="91"/>
      <c r="I791" s="89">
        <v>45626</v>
      </c>
      <c r="J791" s="90">
        <v>3.5000000000000001E-3</v>
      </c>
      <c r="K791" s="91">
        <v>0</v>
      </c>
      <c r="L791" s="88" t="s">
        <v>4623</v>
      </c>
      <c r="M791" s="88" t="s">
        <v>4624</v>
      </c>
      <c r="N791" s="88" t="s">
        <v>4624</v>
      </c>
      <c r="O791" s="98">
        <v>5.3414726840000006E-3</v>
      </c>
      <c r="P791" s="99">
        <f>Table1[[#This Row],[Equation_1_GHG_Intensity]]*Table1[[#This Row],[Number of employees
Last avail. yr]]</f>
        <v>0</v>
      </c>
      <c r="Q791" s="100">
        <v>7.8125890000000003E-2</v>
      </c>
      <c r="R791" s="101">
        <f>Table1[[#This Row],[Equation_2_GHG_intensity]]*Table1[[#This Row],[Operating revenue (Turnover)
m GBP Last avail. yr]]</f>
        <v>2.7344061499999999E-4</v>
      </c>
      <c r="S791" s="106">
        <v>0.04</v>
      </c>
      <c r="T791" s="103">
        <v>1.4000000000000001E-4</v>
      </c>
      <c r="U791" s="78">
        <f t="shared" si="12"/>
        <v>1.37675724795E-4</v>
      </c>
      <c r="V791" s="78">
        <f>Table1[[#This Row],[R4NZ estimate
(thousand tonnes CO2e)]]*1000</f>
        <v>0.13767572479500001</v>
      </c>
    </row>
    <row r="792" spans="1:22" ht="40.700000000000003" customHeight="1">
      <c r="A792" s="87" t="s">
        <v>4625</v>
      </c>
      <c r="B792" s="87" t="s">
        <v>4626</v>
      </c>
      <c r="C792" s="86" t="s">
        <v>4626</v>
      </c>
      <c r="D792" s="86" t="s">
        <v>159</v>
      </c>
      <c r="E792" s="86" t="s">
        <v>159</v>
      </c>
      <c r="F792" s="87" t="s">
        <v>44</v>
      </c>
      <c r="G792" s="88" t="s">
        <v>2266</v>
      </c>
      <c r="H792" s="91"/>
      <c r="I792" s="89">
        <v>36433</v>
      </c>
      <c r="J792" s="90">
        <v>3.496E-3</v>
      </c>
      <c r="K792" s="91">
        <v>0</v>
      </c>
      <c r="L792" s="88" t="s">
        <v>4627</v>
      </c>
      <c r="M792" s="88" t="s">
        <v>4628</v>
      </c>
      <c r="N792" s="91"/>
      <c r="O792" s="98">
        <v>0.10097905539999999</v>
      </c>
      <c r="P792" s="99">
        <f>Table1[[#This Row],[Equation_1_GHG_Intensity]]*Table1[[#This Row],[Number of employees
Last avail. yr]]</f>
        <v>0</v>
      </c>
      <c r="Q792" s="100">
        <v>15.29604977</v>
      </c>
      <c r="R792" s="101">
        <f>Table1[[#This Row],[Equation_2_GHG_intensity]]*Table1[[#This Row],[Operating revenue (Turnover)
m GBP Last avail. yr]]</f>
        <v>5.347498999592E-2</v>
      </c>
      <c r="S792" s="102">
        <v>4.66</v>
      </c>
      <c r="T792" s="103">
        <v>1.6291360000000001E-2</v>
      </c>
      <c r="U792" s="78">
        <f t="shared" si="12"/>
        <v>2.3232194548641363E-2</v>
      </c>
      <c r="V792" s="78">
        <f>Table1[[#This Row],[R4NZ estimate
(thousand tonnes CO2e)]]*1000</f>
        <v>23.232194548641363</v>
      </c>
    </row>
    <row r="793" spans="1:22" ht="36" customHeight="1">
      <c r="A793" s="86" t="s">
        <v>4629</v>
      </c>
      <c r="B793" s="86" t="s">
        <v>4630</v>
      </c>
      <c r="C793" s="86" t="s">
        <v>4631</v>
      </c>
      <c r="D793" s="86" t="s">
        <v>2282</v>
      </c>
      <c r="E793" s="86" t="s">
        <v>2282</v>
      </c>
      <c r="F793" s="86" t="s">
        <v>30</v>
      </c>
      <c r="G793" s="91"/>
      <c r="H793" s="91"/>
      <c r="I793" s="89">
        <v>45199</v>
      </c>
      <c r="J793" s="90">
        <v>3.418E-3</v>
      </c>
      <c r="K793" s="90">
        <v>1</v>
      </c>
      <c r="L793" s="88" t="s">
        <v>4632</v>
      </c>
      <c r="M793" s="88" t="s">
        <v>4633</v>
      </c>
      <c r="N793" s="88" t="s">
        <v>4633</v>
      </c>
      <c r="O793" s="98">
        <v>5.5728975400000001E-4</v>
      </c>
      <c r="P793" s="99">
        <f>Table1[[#This Row],[Equation_1_GHG_Intensity]]*Table1[[#This Row],[Number of employees
Last avail. yr]]</f>
        <v>5.5728975400000001E-4</v>
      </c>
      <c r="Q793" s="100">
        <v>6.3602830000000004E-3</v>
      </c>
      <c r="R793" s="101">
        <f>Table1[[#This Row],[Equation_2_GHG_intensity]]*Table1[[#This Row],[Operating revenue (Turnover)
m GBP Last avail. yr]]</f>
        <v>2.1739447294000002E-5</v>
      </c>
      <c r="S793" s="104">
        <v>0</v>
      </c>
      <c r="T793" s="103">
        <v>0</v>
      </c>
      <c r="U793" s="78">
        <f t="shared" si="12"/>
        <v>1.92816724030902E-4</v>
      </c>
      <c r="V793" s="78">
        <f>Table1[[#This Row],[R4NZ estimate
(thousand tonnes CO2e)]]*1000</f>
        <v>0.192816724030902</v>
      </c>
    </row>
    <row r="794" spans="1:22" ht="36" customHeight="1">
      <c r="A794" s="86" t="s">
        <v>4634</v>
      </c>
      <c r="B794" s="86" t="s">
        <v>4635</v>
      </c>
      <c r="C794" s="86" t="s">
        <v>4636</v>
      </c>
      <c r="D794" s="86" t="s">
        <v>2216</v>
      </c>
      <c r="E794" s="86" t="s">
        <v>2216</v>
      </c>
      <c r="F794" s="86" t="s">
        <v>30</v>
      </c>
      <c r="G794" s="91"/>
      <c r="H794" s="91"/>
      <c r="I794" s="89">
        <v>45199</v>
      </c>
      <c r="J794" s="90">
        <v>3.3660000000000001E-3</v>
      </c>
      <c r="K794" s="90">
        <v>1</v>
      </c>
      <c r="L794" s="88" t="s">
        <v>4637</v>
      </c>
      <c r="M794" s="88" t="s">
        <v>4638</v>
      </c>
      <c r="N794" s="91"/>
      <c r="O794" s="98">
        <v>5.5728975400000001E-4</v>
      </c>
      <c r="P794" s="99">
        <f>Table1[[#This Row],[Equation_1_GHG_Intensity]]*Table1[[#This Row],[Number of employees
Last avail. yr]]</f>
        <v>5.5728975400000001E-4</v>
      </c>
      <c r="Q794" s="100">
        <v>6.3602830000000004E-3</v>
      </c>
      <c r="R794" s="101">
        <f>Table1[[#This Row],[Equation_2_GHG_intensity]]*Table1[[#This Row],[Operating revenue (Turnover)
m GBP Last avail. yr]]</f>
        <v>2.1408712578000003E-5</v>
      </c>
      <c r="S794" s="104">
        <v>0</v>
      </c>
      <c r="T794" s="103">
        <v>0</v>
      </c>
      <c r="U794" s="78">
        <f t="shared" si="12"/>
        <v>1.9270658937047401E-4</v>
      </c>
      <c r="V794" s="78">
        <f>Table1[[#This Row],[R4NZ estimate
(thousand tonnes CO2e)]]*1000</f>
        <v>0.192706589370474</v>
      </c>
    </row>
    <row r="795" spans="1:22" ht="40.700000000000003" customHeight="1">
      <c r="A795" s="86" t="s">
        <v>4639</v>
      </c>
      <c r="B795" s="86" t="s">
        <v>4640</v>
      </c>
      <c r="C795" s="86" t="s">
        <v>4641</v>
      </c>
      <c r="D795" s="86" t="s">
        <v>260</v>
      </c>
      <c r="E795" s="86" t="s">
        <v>260</v>
      </c>
      <c r="F795" s="86" t="s">
        <v>33</v>
      </c>
      <c r="G795" s="91"/>
      <c r="H795" s="91"/>
      <c r="I795" s="89">
        <v>45443</v>
      </c>
      <c r="J795" s="90">
        <v>3.2659999999999998E-3</v>
      </c>
      <c r="K795" s="91">
        <v>0</v>
      </c>
      <c r="L795" s="88" t="s">
        <v>4642</v>
      </c>
      <c r="M795" s="88" t="s">
        <v>4643</v>
      </c>
      <c r="N795" s="91"/>
      <c r="O795" s="98">
        <v>1.0369230770000001E-3</v>
      </c>
      <c r="P795" s="99">
        <f>Table1[[#This Row],[Equation_1_GHG_Intensity]]*Table1[[#This Row],[Number of employees
Last avail. yr]]</f>
        <v>0</v>
      </c>
      <c r="Q795" s="100">
        <v>1.9284453E-2</v>
      </c>
      <c r="R795" s="101">
        <f>Table1[[#This Row],[Equation_2_GHG_intensity]]*Table1[[#This Row],[Operating revenue (Turnover)
m GBP Last avail. yr]]</f>
        <v>6.298302349799999E-5</v>
      </c>
      <c r="S795" s="106">
        <v>0.03</v>
      </c>
      <c r="T795" s="103">
        <v>9.7979999999999994E-5</v>
      </c>
      <c r="U795" s="78">
        <f t="shared" si="12"/>
        <v>5.3600686824834001E-5</v>
      </c>
      <c r="V795" s="78">
        <f>Table1[[#This Row],[R4NZ estimate
(thousand tonnes CO2e)]]*1000</f>
        <v>5.3600686824834001E-2</v>
      </c>
    </row>
    <row r="796" spans="1:22" ht="36" customHeight="1">
      <c r="A796" s="86" t="s">
        <v>4644</v>
      </c>
      <c r="B796" s="86" t="s">
        <v>4645</v>
      </c>
      <c r="C796" s="86" t="s">
        <v>4646</v>
      </c>
      <c r="D796" s="86" t="s">
        <v>3089</v>
      </c>
      <c r="E796" s="86" t="s">
        <v>3089</v>
      </c>
      <c r="F796" s="86" t="s">
        <v>21</v>
      </c>
      <c r="G796" s="88" t="s">
        <v>4647</v>
      </c>
      <c r="H796" s="91"/>
      <c r="I796" s="89">
        <v>45291</v>
      </c>
      <c r="J796" s="90">
        <v>3.2529999999999998E-3</v>
      </c>
      <c r="K796" s="91">
        <v>0</v>
      </c>
      <c r="L796" s="88" t="s">
        <v>4648</v>
      </c>
      <c r="M796" s="88" t="s">
        <v>4649</v>
      </c>
      <c r="N796" s="88" t="s">
        <v>4649</v>
      </c>
      <c r="O796" s="98">
        <v>2.599737108E-3</v>
      </c>
      <c r="P796" s="99">
        <f>Table1[[#This Row],[Equation_1_GHG_Intensity]]*Table1[[#This Row],[Number of employees
Last avail. yr]]</f>
        <v>0</v>
      </c>
      <c r="Q796" s="100">
        <v>5.0386056999999998E-2</v>
      </c>
      <c r="R796" s="101">
        <f>Table1[[#This Row],[Equation_2_GHG_intensity]]*Table1[[#This Row],[Operating revenue (Turnover)
m GBP Last avail. yr]]</f>
        <v>1.6390584342099998E-4</v>
      </c>
      <c r="S796" s="106">
        <v>0.05</v>
      </c>
      <c r="T796" s="103">
        <v>1.6265E-4</v>
      </c>
      <c r="U796" s="78">
        <f t="shared" si="12"/>
        <v>1.0874309585919299E-4</v>
      </c>
      <c r="V796" s="78">
        <f>Table1[[#This Row],[R4NZ estimate
(thousand tonnes CO2e)]]*1000</f>
        <v>0.10874309585919299</v>
      </c>
    </row>
    <row r="797" spans="1:22" ht="36" customHeight="1">
      <c r="A797" s="86" t="s">
        <v>4650</v>
      </c>
      <c r="B797" s="86" t="s">
        <v>4651</v>
      </c>
      <c r="C797" s="86" t="s">
        <v>4652</v>
      </c>
      <c r="D797" s="86" t="s">
        <v>2166</v>
      </c>
      <c r="E797" s="86" t="s">
        <v>2166</v>
      </c>
      <c r="F797" s="86" t="s">
        <v>21</v>
      </c>
      <c r="G797" s="91"/>
      <c r="H797" s="91"/>
      <c r="I797" s="89">
        <v>44957</v>
      </c>
      <c r="J797" s="90">
        <v>3.5100000000000001E-3</v>
      </c>
      <c r="K797" s="90">
        <v>1</v>
      </c>
      <c r="L797" s="88" t="s">
        <v>4653</v>
      </c>
      <c r="M797" s="88" t="s">
        <v>4654</v>
      </c>
      <c r="N797" s="88" t="s">
        <v>4654</v>
      </c>
      <c r="O797" s="98">
        <v>2.599737108E-3</v>
      </c>
      <c r="P797" s="99">
        <f>Table1[[#This Row],[Equation_1_GHG_Intensity]]*Table1[[#This Row],[Number of employees
Last avail. yr]]</f>
        <v>2.599737108E-3</v>
      </c>
      <c r="Q797" s="100">
        <v>5.0386056999999998E-2</v>
      </c>
      <c r="R797" s="101">
        <f>Table1[[#This Row],[Equation_2_GHG_intensity]]*Table1[[#This Row],[Operating revenue (Turnover)
m GBP Last avail. yr]]</f>
        <v>1.7685506006999999E-4</v>
      </c>
      <c r="S797" s="104">
        <v>0.05</v>
      </c>
      <c r="T797" s="103">
        <v>1.7550000000000001E-4</v>
      </c>
      <c r="U797" s="78">
        <f t="shared" si="12"/>
        <v>9.8304669196731006E-4</v>
      </c>
      <c r="V797" s="78">
        <f>Table1[[#This Row],[R4NZ estimate
(thousand tonnes CO2e)]]*1000</f>
        <v>0.98304669196731009</v>
      </c>
    </row>
    <row r="798" spans="1:22" ht="36" customHeight="1">
      <c r="A798" s="86" t="s">
        <v>4655</v>
      </c>
      <c r="B798" s="86" t="s">
        <v>4656</v>
      </c>
      <c r="C798" s="86" t="s">
        <v>4657</v>
      </c>
      <c r="D798" s="86" t="s">
        <v>4135</v>
      </c>
      <c r="E798" s="86" t="s">
        <v>4135</v>
      </c>
      <c r="F798" s="86" t="s">
        <v>33</v>
      </c>
      <c r="G798" s="91"/>
      <c r="H798" s="91"/>
      <c r="I798" s="89">
        <v>45382</v>
      </c>
      <c r="J798" s="90">
        <v>3.1580000000000002E-3</v>
      </c>
      <c r="K798" s="91">
        <v>0</v>
      </c>
      <c r="L798" s="88" t="s">
        <v>4658</v>
      </c>
      <c r="M798" s="88" t="s">
        <v>4659</v>
      </c>
      <c r="N798" s="88" t="s">
        <v>4659</v>
      </c>
      <c r="O798" s="98">
        <v>1.0369230770000001E-3</v>
      </c>
      <c r="P798" s="99">
        <f>Table1[[#This Row],[Equation_1_GHG_Intensity]]*Table1[[#This Row],[Number of employees
Last avail. yr]]</f>
        <v>0</v>
      </c>
      <c r="Q798" s="100">
        <v>1.9284453E-2</v>
      </c>
      <c r="R798" s="101">
        <f>Table1[[#This Row],[Equation_2_GHG_intensity]]*Table1[[#This Row],[Operating revenue (Turnover)
m GBP Last avail. yr]]</f>
        <v>6.0900302574000004E-5</v>
      </c>
      <c r="S798" s="106">
        <v>0.06</v>
      </c>
      <c r="T798" s="103">
        <v>1.8948000000000001E-4</v>
      </c>
      <c r="U798" s="78">
        <f t="shared" si="12"/>
        <v>8.3376640757142016E-5</v>
      </c>
      <c r="V798" s="78">
        <f>Table1[[#This Row],[R4NZ estimate
(thousand tonnes CO2e)]]*1000</f>
        <v>8.3376640757142018E-2</v>
      </c>
    </row>
    <row r="799" spans="1:22" ht="36" customHeight="1">
      <c r="A799" s="86" t="s">
        <v>4660</v>
      </c>
      <c r="B799" s="86" t="s">
        <v>4661</v>
      </c>
      <c r="C799" s="86" t="s">
        <v>4662</v>
      </c>
      <c r="D799" s="86" t="s">
        <v>290</v>
      </c>
      <c r="E799" s="86" t="s">
        <v>290</v>
      </c>
      <c r="F799" s="86" t="s">
        <v>24</v>
      </c>
      <c r="G799" s="91"/>
      <c r="H799" s="91"/>
      <c r="I799" s="89">
        <v>45260</v>
      </c>
      <c r="J799" s="90">
        <v>3.15E-3</v>
      </c>
      <c r="K799" s="91">
        <v>0</v>
      </c>
      <c r="L799" s="88" t="s">
        <v>4663</v>
      </c>
      <c r="M799" s="88" t="s">
        <v>4664</v>
      </c>
      <c r="N799" s="88" t="s">
        <v>4664</v>
      </c>
      <c r="O799" s="98">
        <v>5.3220241119999998E-2</v>
      </c>
      <c r="P799" s="99">
        <f>Table1[[#This Row],[Equation_1_GHG_Intensity]]*Table1[[#This Row],[Number of employees
Last avail. yr]]</f>
        <v>0</v>
      </c>
      <c r="Q799" s="100">
        <v>0.778336519</v>
      </c>
      <c r="R799" s="101">
        <f>Table1[[#This Row],[Equation_2_GHG_intensity]]*Table1[[#This Row],[Operating revenue (Turnover)
m GBP Last avail. yr]]</f>
        <v>2.4517600348499999E-3</v>
      </c>
      <c r="S799" s="106">
        <v>0.16</v>
      </c>
      <c r="T799" s="103">
        <v>5.04E-4</v>
      </c>
      <c r="U799" s="78">
        <f t="shared" si="12"/>
        <v>9.842680916050501E-4</v>
      </c>
      <c r="V799" s="78">
        <f>Table1[[#This Row],[R4NZ estimate
(thousand tonnes CO2e)]]*1000</f>
        <v>0.98426809160505013</v>
      </c>
    </row>
    <row r="800" spans="1:22" ht="40.700000000000003" customHeight="1">
      <c r="A800" s="86" t="s">
        <v>4665</v>
      </c>
      <c r="B800" s="86" t="s">
        <v>4666</v>
      </c>
      <c r="C800" s="86" t="s">
        <v>4667</v>
      </c>
      <c r="D800" s="86" t="s">
        <v>2282</v>
      </c>
      <c r="E800" s="86" t="s">
        <v>2282</v>
      </c>
      <c r="F800" s="86" t="s">
        <v>30</v>
      </c>
      <c r="G800" s="88" t="s">
        <v>4668</v>
      </c>
      <c r="H800" s="91"/>
      <c r="I800" s="89">
        <v>45291</v>
      </c>
      <c r="J800" s="90">
        <v>3.1150000000000001E-3</v>
      </c>
      <c r="K800" s="90">
        <v>1</v>
      </c>
      <c r="L800" s="88" t="s">
        <v>4669</v>
      </c>
      <c r="M800" s="88" t="s">
        <v>4670</v>
      </c>
      <c r="N800" s="91"/>
      <c r="O800" s="98">
        <v>5.5728975400000001E-4</v>
      </c>
      <c r="P800" s="99">
        <f>Table1[[#This Row],[Equation_1_GHG_Intensity]]*Table1[[#This Row],[Number of employees
Last avail. yr]]</f>
        <v>5.5728975400000001E-4</v>
      </c>
      <c r="Q800" s="100">
        <v>6.3602830000000004E-3</v>
      </c>
      <c r="R800" s="101">
        <f>Table1[[#This Row],[Equation_2_GHG_intensity]]*Table1[[#This Row],[Operating revenue (Turnover)
m GBP Last avail. yr]]</f>
        <v>1.9812281545000004E-5</v>
      </c>
      <c r="S800" s="104">
        <v>0</v>
      </c>
      <c r="T800" s="103">
        <v>0</v>
      </c>
      <c r="U800" s="78">
        <f t="shared" si="12"/>
        <v>1.9217497783648499E-4</v>
      </c>
      <c r="V800" s="78">
        <f>Table1[[#This Row],[R4NZ estimate
(thousand tonnes CO2e)]]*1000</f>
        <v>0.19217497783648499</v>
      </c>
    </row>
    <row r="801" spans="1:22" ht="67.349999999999994" customHeight="1">
      <c r="A801" s="86" t="s">
        <v>4671</v>
      </c>
      <c r="B801" s="86" t="s">
        <v>4672</v>
      </c>
      <c r="C801" s="86" t="s">
        <v>4673</v>
      </c>
      <c r="D801" s="86" t="s">
        <v>705</v>
      </c>
      <c r="E801" s="86" t="s">
        <v>705</v>
      </c>
      <c r="F801" s="86" t="s">
        <v>27</v>
      </c>
      <c r="G801" s="88" t="s">
        <v>4674</v>
      </c>
      <c r="H801" s="91"/>
      <c r="I801" s="89">
        <v>45046</v>
      </c>
      <c r="J801" s="90">
        <v>3.0000000000000001E-3</v>
      </c>
      <c r="K801" s="91">
        <v>0</v>
      </c>
      <c r="L801" s="88" t="s">
        <v>2260</v>
      </c>
      <c r="M801" s="88" t="s">
        <v>4675</v>
      </c>
      <c r="N801" s="91"/>
      <c r="O801" s="98">
        <v>1.6788990829999999E-3</v>
      </c>
      <c r="P801" s="99">
        <f>Table1[[#This Row],[Equation_1_GHG_Intensity]]*Table1[[#This Row],[Number of employees
Last avail. yr]]</f>
        <v>0</v>
      </c>
      <c r="Q801" s="100">
        <v>1.7553619999999999E-2</v>
      </c>
      <c r="R801" s="101">
        <f>Table1[[#This Row],[Equation_2_GHG_intensity]]*Table1[[#This Row],[Operating revenue (Turnover)
m GBP Last avail. yr]]</f>
        <v>5.266086E-5</v>
      </c>
      <c r="S801" s="106">
        <v>0.01</v>
      </c>
      <c r="T801" s="103">
        <v>3.0000000000000001E-5</v>
      </c>
      <c r="U801" s="78">
        <f t="shared" si="12"/>
        <v>2.7526066380000001E-5</v>
      </c>
      <c r="V801" s="78">
        <f>Table1[[#This Row],[R4NZ estimate
(thousand tonnes CO2e)]]*1000</f>
        <v>2.7526066380000002E-2</v>
      </c>
    </row>
    <row r="802" spans="1:22" ht="40.700000000000003" customHeight="1">
      <c r="A802" s="86" t="s">
        <v>4676</v>
      </c>
      <c r="B802" s="86" t="s">
        <v>4677</v>
      </c>
      <c r="C802" s="86" t="s">
        <v>4678</v>
      </c>
      <c r="D802" s="86" t="s">
        <v>298</v>
      </c>
      <c r="E802" s="86" t="s">
        <v>298</v>
      </c>
      <c r="F802" s="86" t="s">
        <v>30</v>
      </c>
      <c r="G802" s="91"/>
      <c r="H802" s="91"/>
      <c r="I802" s="89">
        <v>45291</v>
      </c>
      <c r="J802" s="90">
        <v>3.0000000000000001E-3</v>
      </c>
      <c r="K802" s="91">
        <v>0</v>
      </c>
      <c r="L802" s="88" t="s">
        <v>4679</v>
      </c>
      <c r="M802" s="88" t="s">
        <v>4680</v>
      </c>
      <c r="N802" s="88" t="s">
        <v>4680</v>
      </c>
      <c r="O802" s="98">
        <v>5.5728975400000001E-4</v>
      </c>
      <c r="P802" s="99">
        <f>Table1[[#This Row],[Equation_1_GHG_Intensity]]*Table1[[#This Row],[Number of employees
Last avail. yr]]</f>
        <v>0</v>
      </c>
      <c r="Q802" s="100">
        <v>6.3602830000000004E-3</v>
      </c>
      <c r="R802" s="101">
        <f>Table1[[#This Row],[Equation_2_GHG_intensity]]*Table1[[#This Row],[Operating revenue (Turnover)
m GBP Last avail. yr]]</f>
        <v>1.9080849000000003E-5</v>
      </c>
      <c r="S802" s="106">
        <v>0.01</v>
      </c>
      <c r="T802" s="103">
        <v>3.0000000000000001E-5</v>
      </c>
      <c r="U802" s="78">
        <f t="shared" si="12"/>
        <v>1.6343922717000001E-5</v>
      </c>
      <c r="V802" s="78">
        <f>Table1[[#This Row],[R4NZ estimate
(thousand tonnes CO2e)]]*1000</f>
        <v>1.6343922717000001E-2</v>
      </c>
    </row>
    <row r="803" spans="1:22" ht="36" customHeight="1">
      <c r="A803" s="86" t="s">
        <v>4681</v>
      </c>
      <c r="B803" s="86" t="s">
        <v>4682</v>
      </c>
      <c r="C803" s="86" t="s">
        <v>4683</v>
      </c>
      <c r="D803" s="86" t="s">
        <v>2166</v>
      </c>
      <c r="E803" s="86" t="s">
        <v>2166</v>
      </c>
      <c r="F803" s="86" t="s">
        <v>21</v>
      </c>
      <c r="G803" s="91"/>
      <c r="H803" s="91"/>
      <c r="I803" s="89">
        <v>45565</v>
      </c>
      <c r="J803" s="90">
        <v>2.8879999999999999E-3</v>
      </c>
      <c r="K803" s="91">
        <v>0</v>
      </c>
      <c r="L803" s="88" t="s">
        <v>4684</v>
      </c>
      <c r="M803" s="88" t="s">
        <v>4685</v>
      </c>
      <c r="N803" s="88" t="s">
        <v>4685</v>
      </c>
      <c r="O803" s="98">
        <v>2.599737108E-3</v>
      </c>
      <c r="P803" s="99">
        <f>Table1[[#This Row],[Equation_1_GHG_Intensity]]*Table1[[#This Row],[Number of employees
Last avail. yr]]</f>
        <v>0</v>
      </c>
      <c r="Q803" s="100">
        <v>5.0386056999999998E-2</v>
      </c>
      <c r="R803" s="101">
        <f>Table1[[#This Row],[Equation_2_GHG_intensity]]*Table1[[#This Row],[Operating revenue (Turnover)
m GBP Last avail. yr]]</f>
        <v>1.4551493261599999E-4</v>
      </c>
      <c r="S803" s="106">
        <v>0.05</v>
      </c>
      <c r="T803" s="103">
        <v>1.4440000000000001E-4</v>
      </c>
      <c r="U803" s="78">
        <f t="shared" si="12"/>
        <v>9.6541672561128002E-5</v>
      </c>
      <c r="V803" s="78">
        <f>Table1[[#This Row],[R4NZ estimate
(thousand tonnes CO2e)]]*1000</f>
        <v>9.6541672561128E-2</v>
      </c>
    </row>
    <row r="804" spans="1:22" ht="40.700000000000003" customHeight="1">
      <c r="A804" s="86" t="s">
        <v>4686</v>
      </c>
      <c r="B804" s="86" t="s">
        <v>4687</v>
      </c>
      <c r="C804" s="86" t="s">
        <v>4688</v>
      </c>
      <c r="D804" s="86" t="s">
        <v>829</v>
      </c>
      <c r="E804" s="86" t="s">
        <v>829</v>
      </c>
      <c r="F804" s="86" t="s">
        <v>21</v>
      </c>
      <c r="G804" s="91"/>
      <c r="H804" s="91"/>
      <c r="I804" s="89">
        <v>45322</v>
      </c>
      <c r="J804" s="90">
        <v>2.8639999999999998E-3</v>
      </c>
      <c r="K804" s="90">
        <v>1</v>
      </c>
      <c r="L804" s="88" t="s">
        <v>4689</v>
      </c>
      <c r="M804" s="88" t="s">
        <v>4690</v>
      </c>
      <c r="N804" s="88" t="s">
        <v>4690</v>
      </c>
      <c r="O804" s="98">
        <v>2.599737108E-3</v>
      </c>
      <c r="P804" s="99">
        <f>Table1[[#This Row],[Equation_1_GHG_Intensity]]*Table1[[#This Row],[Number of employees
Last avail. yr]]</f>
        <v>2.599737108E-3</v>
      </c>
      <c r="Q804" s="100">
        <v>5.0386056999999998E-2</v>
      </c>
      <c r="R804" s="101">
        <f>Table1[[#This Row],[Equation_2_GHG_intensity]]*Table1[[#This Row],[Operating revenue (Turnover)
m GBP Last avail. yr]]</f>
        <v>1.4430566724799997E-4</v>
      </c>
      <c r="S804" s="104">
        <v>0.05</v>
      </c>
      <c r="T804" s="103">
        <v>1.4319999999999998E-4</v>
      </c>
      <c r="U804" s="78">
        <f t="shared" si="12"/>
        <v>9.61451844157584E-4</v>
      </c>
      <c r="V804" s="78">
        <f>Table1[[#This Row],[R4NZ estimate
(thousand tonnes CO2e)]]*1000</f>
        <v>0.961451844157584</v>
      </c>
    </row>
    <row r="805" spans="1:22" ht="36" customHeight="1">
      <c r="A805" s="86" t="s">
        <v>4691</v>
      </c>
      <c r="B805" s="86" t="s">
        <v>4692</v>
      </c>
      <c r="C805" s="86" t="s">
        <v>4693</v>
      </c>
      <c r="D805" s="86" t="s">
        <v>767</v>
      </c>
      <c r="E805" s="86" t="s">
        <v>767</v>
      </c>
      <c r="F805" s="86" t="s">
        <v>18</v>
      </c>
      <c r="G805" s="91"/>
      <c r="H805" s="91"/>
      <c r="I805" s="89">
        <v>45382</v>
      </c>
      <c r="J805" s="90">
        <v>2.8549999999999999E-3</v>
      </c>
      <c r="K805" s="90">
        <v>2</v>
      </c>
      <c r="L805" s="88" t="s">
        <v>4694</v>
      </c>
      <c r="M805" s="88" t="s">
        <v>4695</v>
      </c>
      <c r="N805" s="91"/>
      <c r="O805" s="98">
        <v>5.3414726840000006E-3</v>
      </c>
      <c r="P805" s="99">
        <f>Table1[[#This Row],[Equation_1_GHG_Intensity]]*Table1[[#This Row],[Number of employees
Last avail. yr]]</f>
        <v>1.0682945368000001E-2</v>
      </c>
      <c r="Q805" s="100">
        <v>7.8125890000000003E-2</v>
      </c>
      <c r="R805" s="101">
        <f>Table1[[#This Row],[Equation_2_GHG_intensity]]*Table1[[#This Row],[Operating revenue (Turnover)
m GBP Last avail. yr]]</f>
        <v>2.2304941595000001E-4</v>
      </c>
      <c r="S805" s="104">
        <v>0.04</v>
      </c>
      <c r="T805" s="103">
        <v>1.142E-4</v>
      </c>
      <c r="U805" s="78">
        <f t="shared" si="12"/>
        <v>3.6697248630553508E-3</v>
      </c>
      <c r="V805" s="78">
        <f>Table1[[#This Row],[R4NZ estimate
(thousand tonnes CO2e)]]*1000</f>
        <v>3.6697248630553507</v>
      </c>
    </row>
    <row r="806" spans="1:22" ht="40.700000000000003" customHeight="1">
      <c r="A806" s="86" t="s">
        <v>4696</v>
      </c>
      <c r="B806" s="86" t="s">
        <v>4697</v>
      </c>
      <c r="C806" s="86" t="s">
        <v>4698</v>
      </c>
      <c r="D806" s="86" t="s">
        <v>2166</v>
      </c>
      <c r="E806" s="86" t="s">
        <v>2166</v>
      </c>
      <c r="F806" s="86" t="s">
        <v>21</v>
      </c>
      <c r="G806" s="91"/>
      <c r="H806" s="91"/>
      <c r="I806" s="89">
        <v>45230</v>
      </c>
      <c r="J806" s="90">
        <v>2.764E-3</v>
      </c>
      <c r="K806" s="91">
        <v>0</v>
      </c>
      <c r="L806" s="88" t="s">
        <v>4699</v>
      </c>
      <c r="M806" s="88" t="s">
        <v>4700</v>
      </c>
      <c r="N806" s="91"/>
      <c r="O806" s="98">
        <v>2.599737108E-3</v>
      </c>
      <c r="P806" s="99">
        <f>Table1[[#This Row],[Equation_1_GHG_Intensity]]*Table1[[#This Row],[Number of employees
Last avail. yr]]</f>
        <v>0</v>
      </c>
      <c r="Q806" s="100">
        <v>5.0386056999999998E-2</v>
      </c>
      <c r="R806" s="101">
        <f>Table1[[#This Row],[Equation_2_GHG_intensity]]*Table1[[#This Row],[Operating revenue (Turnover)
m GBP Last avail. yr]]</f>
        <v>1.3926706154799998E-4</v>
      </c>
      <c r="S806" s="106">
        <v>0.05</v>
      </c>
      <c r="T806" s="103">
        <v>1.382E-4</v>
      </c>
      <c r="U806" s="78">
        <f t="shared" si="12"/>
        <v>9.2396531495484005E-5</v>
      </c>
      <c r="V806" s="78">
        <f>Table1[[#This Row],[R4NZ estimate
(thousand tonnes CO2e)]]*1000</f>
        <v>9.2396531495484005E-2</v>
      </c>
    </row>
    <row r="807" spans="1:22" ht="40.700000000000003" customHeight="1">
      <c r="A807" s="86" t="s">
        <v>4701</v>
      </c>
      <c r="B807" s="86" t="s">
        <v>4702</v>
      </c>
      <c r="C807" s="86" t="s">
        <v>4703</v>
      </c>
      <c r="D807" s="86" t="s">
        <v>4612</v>
      </c>
      <c r="E807" s="86" t="s">
        <v>4612</v>
      </c>
      <c r="F807" s="86" t="s">
        <v>30</v>
      </c>
      <c r="G807" s="91"/>
      <c r="H807" s="91"/>
      <c r="I807" s="89">
        <v>45412</v>
      </c>
      <c r="J807" s="90">
        <v>2.7599999999999999E-3</v>
      </c>
      <c r="K807" s="91">
        <v>0</v>
      </c>
      <c r="L807" s="88" t="s">
        <v>4704</v>
      </c>
      <c r="M807" s="88" t="s">
        <v>4705</v>
      </c>
      <c r="N807" s="91"/>
      <c r="O807" s="98">
        <v>5.5728975400000001E-4</v>
      </c>
      <c r="P807" s="99">
        <f>Table1[[#This Row],[Equation_1_GHG_Intensity]]*Table1[[#This Row],[Number of employees
Last avail. yr]]</f>
        <v>0</v>
      </c>
      <c r="Q807" s="100">
        <v>6.3602830000000004E-3</v>
      </c>
      <c r="R807" s="101">
        <f>Table1[[#This Row],[Equation_2_GHG_intensity]]*Table1[[#This Row],[Operating revenue (Turnover)
m GBP Last avail. yr]]</f>
        <v>1.7554381079999999E-5</v>
      </c>
      <c r="S807" s="106">
        <v>0</v>
      </c>
      <c r="T807" s="103">
        <v>0</v>
      </c>
      <c r="U807" s="78">
        <f t="shared" si="12"/>
        <v>5.8456088996400001E-6</v>
      </c>
      <c r="V807" s="78">
        <f>Table1[[#This Row],[R4NZ estimate
(thousand tonnes CO2e)]]*1000</f>
        <v>5.8456088996400001E-3</v>
      </c>
    </row>
    <row r="808" spans="1:22" ht="40.700000000000003" customHeight="1">
      <c r="A808" s="86" t="s">
        <v>4706</v>
      </c>
      <c r="B808" s="86" t="s">
        <v>4707</v>
      </c>
      <c r="C808" s="86" t="s">
        <v>4708</v>
      </c>
      <c r="D808" s="86" t="s">
        <v>2637</v>
      </c>
      <c r="E808" s="86" t="s">
        <v>2637</v>
      </c>
      <c r="F808" s="86" t="s">
        <v>30</v>
      </c>
      <c r="G808" s="91"/>
      <c r="H808" s="91"/>
      <c r="I808" s="89">
        <v>45322</v>
      </c>
      <c r="J808" s="90">
        <v>2.6480000000000002E-3</v>
      </c>
      <c r="K808" s="90">
        <v>1</v>
      </c>
      <c r="L808" s="88" t="s">
        <v>4709</v>
      </c>
      <c r="M808" s="88" t="s">
        <v>4710</v>
      </c>
      <c r="N808" s="91"/>
      <c r="O808" s="98">
        <v>5.5728975400000001E-4</v>
      </c>
      <c r="P808" s="99">
        <f>Table1[[#This Row],[Equation_1_GHG_Intensity]]*Table1[[#This Row],[Number of employees
Last avail. yr]]</f>
        <v>5.5728975400000001E-4</v>
      </c>
      <c r="Q808" s="100">
        <v>6.3602830000000004E-3</v>
      </c>
      <c r="R808" s="101">
        <f>Table1[[#This Row],[Equation_2_GHG_intensity]]*Table1[[#This Row],[Operating revenue (Turnover)
m GBP Last avail. yr]]</f>
        <v>1.6842029384000003E-5</v>
      </c>
      <c r="S808" s="104">
        <v>0</v>
      </c>
      <c r="T808" s="103">
        <v>0</v>
      </c>
      <c r="U808" s="78">
        <f t="shared" si="12"/>
        <v>1.9118588386687199E-4</v>
      </c>
      <c r="V808" s="78">
        <f>Table1[[#This Row],[R4NZ estimate
(thousand tonnes CO2e)]]*1000</f>
        <v>0.19118588386687199</v>
      </c>
    </row>
    <row r="809" spans="1:22" ht="36" customHeight="1">
      <c r="A809" s="86" t="s">
        <v>4711</v>
      </c>
      <c r="B809" s="86" t="s">
        <v>4712</v>
      </c>
      <c r="C809" s="86" t="s">
        <v>4713</v>
      </c>
      <c r="D809" s="86" t="s">
        <v>221</v>
      </c>
      <c r="E809" s="86" t="s">
        <v>221</v>
      </c>
      <c r="F809" s="86" t="s">
        <v>21</v>
      </c>
      <c r="G809" s="91"/>
      <c r="H809" s="91"/>
      <c r="I809" s="89">
        <v>45535</v>
      </c>
      <c r="J809" s="90">
        <v>2.6350000000000002E-3</v>
      </c>
      <c r="K809" s="90">
        <v>1</v>
      </c>
      <c r="L809" s="88" t="s">
        <v>4714</v>
      </c>
      <c r="M809" s="88" t="s">
        <v>4715</v>
      </c>
      <c r="N809" s="88" t="s">
        <v>4715</v>
      </c>
      <c r="O809" s="98">
        <v>2.599737108E-3</v>
      </c>
      <c r="P809" s="99">
        <f>Table1[[#This Row],[Equation_1_GHG_Intensity]]*Table1[[#This Row],[Number of employees
Last avail. yr]]</f>
        <v>2.599737108E-3</v>
      </c>
      <c r="Q809" s="100">
        <v>5.0386056999999998E-2</v>
      </c>
      <c r="R809" s="101">
        <f>Table1[[#This Row],[Equation_2_GHG_intensity]]*Table1[[#This Row],[Operating revenue (Turnover)
m GBP Last avail. yr]]</f>
        <v>1.3276726019500001E-4</v>
      </c>
      <c r="S809" s="104">
        <v>7.0000000000000007E-2</v>
      </c>
      <c r="T809" s="103">
        <v>1.8445000000000004E-4</v>
      </c>
      <c r="U809" s="78">
        <f t="shared" si="12"/>
        <v>9.7134580460893501E-4</v>
      </c>
      <c r="V809" s="78">
        <f>Table1[[#This Row],[R4NZ estimate
(thousand tonnes CO2e)]]*1000</f>
        <v>0.97134580460893505</v>
      </c>
    </row>
    <row r="810" spans="1:22" ht="40.700000000000003" customHeight="1">
      <c r="A810" s="86" t="s">
        <v>4716</v>
      </c>
      <c r="B810" s="86" t="s">
        <v>4717</v>
      </c>
      <c r="C810" s="86" t="s">
        <v>4718</v>
      </c>
      <c r="D810" s="86" t="s">
        <v>1669</v>
      </c>
      <c r="E810" s="86" t="s">
        <v>1669</v>
      </c>
      <c r="F810" s="86" t="s">
        <v>30</v>
      </c>
      <c r="G810" s="88" t="s">
        <v>4719</v>
      </c>
      <c r="H810" s="91"/>
      <c r="I810" s="89">
        <v>45596</v>
      </c>
      <c r="J810" s="90">
        <v>2.6210000000000001E-3</v>
      </c>
      <c r="K810" s="90">
        <v>1</v>
      </c>
      <c r="L810" s="88" t="s">
        <v>4720</v>
      </c>
      <c r="M810" s="88" t="s">
        <v>4721</v>
      </c>
      <c r="N810" s="91"/>
      <c r="O810" s="98">
        <v>5.5728975400000001E-4</v>
      </c>
      <c r="P810" s="99">
        <f>Table1[[#This Row],[Equation_1_GHG_Intensity]]*Table1[[#This Row],[Number of employees
Last avail. yr]]</f>
        <v>5.5728975400000001E-4</v>
      </c>
      <c r="Q810" s="100">
        <v>6.3602830000000004E-3</v>
      </c>
      <c r="R810" s="101">
        <f>Table1[[#This Row],[Equation_2_GHG_intensity]]*Table1[[#This Row],[Operating revenue (Turnover)
m GBP Last avail. yr]]</f>
        <v>1.6670301743000003E-5</v>
      </c>
      <c r="S810" s="104">
        <v>0.01</v>
      </c>
      <c r="T810" s="103">
        <v>2.6210000000000001E-5</v>
      </c>
      <c r="U810" s="78">
        <f t="shared" si="12"/>
        <v>1.9985662856241901E-4</v>
      </c>
      <c r="V810" s="78">
        <f>Table1[[#This Row],[R4NZ estimate
(thousand tonnes CO2e)]]*1000</f>
        <v>0.19985662856241901</v>
      </c>
    </row>
    <row r="811" spans="1:22" ht="40.700000000000003" customHeight="1">
      <c r="A811" s="86" t="s">
        <v>4722</v>
      </c>
      <c r="B811" s="86" t="s">
        <v>4723</v>
      </c>
      <c r="C811" s="86" t="s">
        <v>4724</v>
      </c>
      <c r="D811" s="86" t="s">
        <v>577</v>
      </c>
      <c r="E811" s="86" t="s">
        <v>577</v>
      </c>
      <c r="F811" s="86" t="s">
        <v>30</v>
      </c>
      <c r="G811" s="91"/>
      <c r="H811" s="91"/>
      <c r="I811" s="89">
        <v>45382</v>
      </c>
      <c r="J811" s="90">
        <v>2.6129999999999999E-3</v>
      </c>
      <c r="K811" s="90">
        <v>1</v>
      </c>
      <c r="L811" s="88" t="s">
        <v>4725</v>
      </c>
      <c r="M811" s="88" t="s">
        <v>4726</v>
      </c>
      <c r="N811" s="91"/>
      <c r="O811" s="98">
        <v>5.5728975400000001E-4</v>
      </c>
      <c r="P811" s="99">
        <f>Table1[[#This Row],[Equation_1_GHG_Intensity]]*Table1[[#This Row],[Number of employees
Last avail. yr]]</f>
        <v>5.5728975400000001E-4</v>
      </c>
      <c r="Q811" s="100">
        <v>6.3602830000000004E-3</v>
      </c>
      <c r="R811" s="101">
        <f>Table1[[#This Row],[Equation_2_GHG_intensity]]*Table1[[#This Row],[Operating revenue (Turnover)
m GBP Last avail. yr]]</f>
        <v>1.6619419478999999E-5</v>
      </c>
      <c r="S811" s="104">
        <v>0.02</v>
      </c>
      <c r="T811" s="103">
        <v>5.2259999999999998E-5</v>
      </c>
      <c r="U811" s="78">
        <f t="shared" si="12"/>
        <v>2.08514334768507E-4</v>
      </c>
      <c r="V811" s="78">
        <f>Table1[[#This Row],[R4NZ estimate
(thousand tonnes CO2e)]]*1000</f>
        <v>0.208514334768507</v>
      </c>
    </row>
    <row r="812" spans="1:22" ht="36" customHeight="1">
      <c r="A812" s="86" t="s">
        <v>4727</v>
      </c>
      <c r="B812" s="86" t="s">
        <v>4728</v>
      </c>
      <c r="C812" s="86" t="s">
        <v>4729</v>
      </c>
      <c r="D812" s="86" t="s">
        <v>1261</v>
      </c>
      <c r="E812" s="86" t="s">
        <v>229</v>
      </c>
      <c r="F812" s="86" t="s">
        <v>33</v>
      </c>
      <c r="G812" s="91"/>
      <c r="H812" s="91"/>
      <c r="I812" s="89">
        <v>45138</v>
      </c>
      <c r="J812" s="90">
        <v>2.5500000000000002E-3</v>
      </c>
      <c r="K812" s="91">
        <v>0</v>
      </c>
      <c r="L812" s="88" t="s">
        <v>4730</v>
      </c>
      <c r="M812" s="88" t="s">
        <v>4731</v>
      </c>
      <c r="N812" s="88" t="s">
        <v>4731</v>
      </c>
      <c r="O812" s="98">
        <v>1.0369230770000001E-3</v>
      </c>
      <c r="P812" s="99">
        <f>Table1[[#This Row],[Equation_1_GHG_Intensity]]*Table1[[#This Row],[Number of employees
Last avail. yr]]</f>
        <v>0</v>
      </c>
      <c r="Q812" s="100">
        <v>1.9284453E-2</v>
      </c>
      <c r="R812" s="101">
        <f>Table1[[#This Row],[Equation_2_GHG_intensity]]*Table1[[#This Row],[Operating revenue (Turnover)
m GBP Last avail. yr]]</f>
        <v>4.9175355150000001E-5</v>
      </c>
      <c r="S812" s="106">
        <v>0.06</v>
      </c>
      <c r="T812" s="103">
        <v>1.5300000000000001E-4</v>
      </c>
      <c r="U812" s="78">
        <f t="shared" si="12"/>
        <v>6.7324393264950005E-5</v>
      </c>
      <c r="V812" s="78">
        <f>Table1[[#This Row],[R4NZ estimate
(thousand tonnes CO2e)]]*1000</f>
        <v>6.7324393264950003E-2</v>
      </c>
    </row>
    <row r="813" spans="1:22" ht="54" customHeight="1">
      <c r="A813" s="86" t="s">
        <v>4732</v>
      </c>
      <c r="B813" s="86" t="s">
        <v>4733</v>
      </c>
      <c r="C813" s="86" t="s">
        <v>4734</v>
      </c>
      <c r="D813" s="86" t="s">
        <v>4735</v>
      </c>
      <c r="E813" s="86" t="s">
        <v>4735</v>
      </c>
      <c r="F813" s="86" t="s">
        <v>15</v>
      </c>
      <c r="G813" s="91"/>
      <c r="H813" s="91"/>
      <c r="I813" s="89">
        <v>45351</v>
      </c>
      <c r="J813" s="90">
        <v>2.2820000000000002E-3</v>
      </c>
      <c r="K813" s="91">
        <v>0</v>
      </c>
      <c r="L813" s="88" t="s">
        <v>4036</v>
      </c>
      <c r="M813" s="88" t="s">
        <v>4736</v>
      </c>
      <c r="N813" s="91"/>
      <c r="O813" s="98">
        <v>2.8833581800000001E-2</v>
      </c>
      <c r="P813" s="99">
        <f>Table1[[#This Row],[Equation_1_GHG_Intensity]]*Table1[[#This Row],[Number of employees
Last avail. yr]]</f>
        <v>0</v>
      </c>
      <c r="Q813" s="100">
        <v>0.36693909499999999</v>
      </c>
      <c r="R813" s="101">
        <f>Table1[[#This Row],[Equation_2_GHG_intensity]]*Table1[[#This Row],[Operating revenue (Turnover)
m GBP Last avail. yr]]</f>
        <v>8.3735501479000008E-4</v>
      </c>
      <c r="S813" s="106">
        <v>0.2</v>
      </c>
      <c r="T813" s="103">
        <v>4.5640000000000003E-4</v>
      </c>
      <c r="U813" s="78">
        <f t="shared" si="12"/>
        <v>4.3082041992507003E-4</v>
      </c>
      <c r="V813" s="78">
        <f>Table1[[#This Row],[R4NZ estimate
(thousand tonnes CO2e)]]*1000</f>
        <v>0.43082041992507003</v>
      </c>
    </row>
    <row r="814" spans="1:22" ht="54" customHeight="1">
      <c r="A814" s="86" t="s">
        <v>4737</v>
      </c>
      <c r="B814" s="86" t="s">
        <v>4738</v>
      </c>
      <c r="C814" s="86" t="s">
        <v>4739</v>
      </c>
      <c r="D814" s="86" t="s">
        <v>260</v>
      </c>
      <c r="E814" s="86" t="s">
        <v>260</v>
      </c>
      <c r="F814" s="86" t="s">
        <v>33</v>
      </c>
      <c r="G814" s="88" t="s">
        <v>4740</v>
      </c>
      <c r="H814" s="91"/>
      <c r="I814" s="89">
        <v>45183</v>
      </c>
      <c r="J814" s="90">
        <v>2.2049999999999999E-3</v>
      </c>
      <c r="K814" s="91">
        <v>0</v>
      </c>
      <c r="L814" s="88" t="s">
        <v>4741</v>
      </c>
      <c r="M814" s="88" t="s">
        <v>4742</v>
      </c>
      <c r="N814" s="88" t="s">
        <v>4742</v>
      </c>
      <c r="O814" s="98">
        <v>1.0369230770000001E-3</v>
      </c>
      <c r="P814" s="99">
        <f>Table1[[#This Row],[Equation_1_GHG_Intensity]]*Table1[[#This Row],[Number of employees
Last avail. yr]]</f>
        <v>0</v>
      </c>
      <c r="Q814" s="100">
        <v>1.9284453E-2</v>
      </c>
      <c r="R814" s="101">
        <f>Table1[[#This Row],[Equation_2_GHG_intensity]]*Table1[[#This Row],[Operating revenue (Turnover)
m GBP Last avail. yr]]</f>
        <v>4.2522218865E-5</v>
      </c>
      <c r="S814" s="106">
        <v>0.03</v>
      </c>
      <c r="T814" s="103">
        <v>6.6149999999999995E-5</v>
      </c>
      <c r="U814" s="78">
        <f t="shared" si="12"/>
        <v>3.6187848882045004E-5</v>
      </c>
      <c r="V814" s="78">
        <f>Table1[[#This Row],[R4NZ estimate
(thousand tonnes CO2e)]]*1000</f>
        <v>3.6187848882045001E-2</v>
      </c>
    </row>
    <row r="815" spans="1:22" ht="36" customHeight="1">
      <c r="A815" s="86" t="s">
        <v>4743</v>
      </c>
      <c r="B815" s="86" t="s">
        <v>4744</v>
      </c>
      <c r="C815" s="86" t="s">
        <v>4745</v>
      </c>
      <c r="D815" s="86" t="s">
        <v>829</v>
      </c>
      <c r="E815" s="86" t="s">
        <v>829</v>
      </c>
      <c r="F815" s="86" t="s">
        <v>21</v>
      </c>
      <c r="G815" s="91"/>
      <c r="H815" s="91"/>
      <c r="I815" s="89">
        <v>45138</v>
      </c>
      <c r="J815" s="90">
        <v>1.9070000000000001E-3</v>
      </c>
      <c r="K815" s="90">
        <v>1</v>
      </c>
      <c r="L815" s="88" t="s">
        <v>4746</v>
      </c>
      <c r="M815" s="88" t="s">
        <v>4747</v>
      </c>
      <c r="N815" s="91"/>
      <c r="O815" s="98">
        <v>2.599737108E-3</v>
      </c>
      <c r="P815" s="99">
        <f>Table1[[#This Row],[Equation_1_GHG_Intensity]]*Table1[[#This Row],[Number of employees
Last avail. yr]]</f>
        <v>2.599737108E-3</v>
      </c>
      <c r="Q815" s="100">
        <v>5.0386056999999998E-2</v>
      </c>
      <c r="R815" s="101">
        <f>Table1[[#This Row],[Equation_2_GHG_intensity]]*Table1[[#This Row],[Operating revenue (Turnover)
m GBP Last avail. yr]]</f>
        <v>9.6086210698999997E-5</v>
      </c>
      <c r="S815" s="104">
        <v>0.05</v>
      </c>
      <c r="T815" s="103">
        <v>9.5350000000000014E-5</v>
      </c>
      <c r="U815" s="78">
        <f t="shared" si="12"/>
        <v>9.2946071512676695E-4</v>
      </c>
      <c r="V815" s="78">
        <f>Table1[[#This Row],[R4NZ estimate
(thousand tonnes CO2e)]]*1000</f>
        <v>0.92946071512676698</v>
      </c>
    </row>
    <row r="816" spans="1:22" ht="36" customHeight="1">
      <c r="A816" s="86" t="s">
        <v>4748</v>
      </c>
      <c r="B816" s="86" t="s">
        <v>4749</v>
      </c>
      <c r="C816" s="86" t="s">
        <v>4750</v>
      </c>
      <c r="D816" s="86" t="s">
        <v>916</v>
      </c>
      <c r="E816" s="86" t="s">
        <v>916</v>
      </c>
      <c r="F816" s="86" t="s">
        <v>15</v>
      </c>
      <c r="G816" s="91"/>
      <c r="H816" s="91"/>
      <c r="I816" s="89">
        <v>45351</v>
      </c>
      <c r="J816" s="90">
        <v>1.825E-3</v>
      </c>
      <c r="K816" s="90">
        <v>1</v>
      </c>
      <c r="L816" s="88" t="s">
        <v>4751</v>
      </c>
      <c r="M816" s="88" t="s">
        <v>4752</v>
      </c>
      <c r="N816" s="88" t="s">
        <v>4752</v>
      </c>
      <c r="O816" s="98">
        <v>2.8833581800000001E-2</v>
      </c>
      <c r="P816" s="99">
        <f>Table1[[#This Row],[Equation_1_GHG_Intensity]]*Table1[[#This Row],[Number of employees
Last avail. yr]]</f>
        <v>2.8833581800000001E-2</v>
      </c>
      <c r="Q816" s="100">
        <v>0.36693909499999999</v>
      </c>
      <c r="R816" s="101">
        <f>Table1[[#This Row],[Equation_2_GHG_intensity]]*Table1[[#This Row],[Operating revenue (Turnover)
m GBP Last avail. yr]]</f>
        <v>6.6966384837499995E-4</v>
      </c>
      <c r="S816" s="104">
        <v>0.27</v>
      </c>
      <c r="T816" s="103">
        <v>4.9275000000000002E-4</v>
      </c>
      <c r="U816" s="78">
        <f t="shared" si="12"/>
        <v>9.9886665509088743E-3</v>
      </c>
      <c r="V816" s="78">
        <f>Table1[[#This Row],[R4NZ estimate
(thousand tonnes CO2e)]]*1000</f>
        <v>9.9886665509088743</v>
      </c>
    </row>
    <row r="817" spans="1:22" ht="40.700000000000003" customHeight="1">
      <c r="A817" s="86" t="s">
        <v>4753</v>
      </c>
      <c r="B817" s="86" t="s">
        <v>4754</v>
      </c>
      <c r="C817" s="86" t="s">
        <v>4755</v>
      </c>
      <c r="D817" s="86" t="s">
        <v>268</v>
      </c>
      <c r="E817" s="86" t="s">
        <v>268</v>
      </c>
      <c r="F817" s="86" t="s">
        <v>27</v>
      </c>
      <c r="G817" s="88" t="s">
        <v>4756</v>
      </c>
      <c r="H817" s="91"/>
      <c r="I817" s="89">
        <v>45291</v>
      </c>
      <c r="J817" s="90">
        <v>1.8E-3</v>
      </c>
      <c r="K817" s="91">
        <v>0</v>
      </c>
      <c r="L817" s="88" t="s">
        <v>4757</v>
      </c>
      <c r="M817" s="88" t="s">
        <v>4758</v>
      </c>
      <c r="N817" s="88" t="s">
        <v>4758</v>
      </c>
      <c r="O817" s="98">
        <v>1.6788990829999999E-3</v>
      </c>
      <c r="P817" s="99">
        <f>Table1[[#This Row],[Equation_1_GHG_Intensity]]*Table1[[#This Row],[Number of employees
Last avail. yr]]</f>
        <v>0</v>
      </c>
      <c r="Q817" s="100">
        <v>1.7553619999999999E-2</v>
      </c>
      <c r="R817" s="101">
        <f>Table1[[#This Row],[Equation_2_GHG_intensity]]*Table1[[#This Row],[Operating revenue (Turnover)
m GBP Last avail. yr]]</f>
        <v>3.1596515999999999E-5</v>
      </c>
      <c r="S817" s="106">
        <v>0.01</v>
      </c>
      <c r="T817" s="103">
        <v>1.8E-5</v>
      </c>
      <c r="U817" s="78">
        <f t="shared" si="12"/>
        <v>1.6515639828E-5</v>
      </c>
      <c r="V817" s="78">
        <f>Table1[[#This Row],[R4NZ estimate
(thousand tonnes CO2e)]]*1000</f>
        <v>1.6515639828000001E-2</v>
      </c>
    </row>
    <row r="818" spans="1:22" ht="40.700000000000003" customHeight="1">
      <c r="A818" s="86" t="s">
        <v>4759</v>
      </c>
      <c r="B818" s="86" t="s">
        <v>4760</v>
      </c>
      <c r="C818" s="86" t="s">
        <v>4761</v>
      </c>
      <c r="D818" s="86" t="s">
        <v>462</v>
      </c>
      <c r="E818" s="86" t="s">
        <v>462</v>
      </c>
      <c r="F818" s="86" t="s">
        <v>18</v>
      </c>
      <c r="G818" s="91"/>
      <c r="H818" s="91"/>
      <c r="I818" s="89">
        <v>45107</v>
      </c>
      <c r="J818" s="90">
        <v>1.6739999999999999E-3</v>
      </c>
      <c r="K818" s="91">
        <v>0</v>
      </c>
      <c r="L818" s="88" t="s">
        <v>4762</v>
      </c>
      <c r="M818" s="88" t="s">
        <v>4763</v>
      </c>
      <c r="N818" s="91"/>
      <c r="O818" s="98">
        <v>5.3414726840000006E-3</v>
      </c>
      <c r="P818" s="99">
        <f>Table1[[#This Row],[Equation_1_GHG_Intensity]]*Table1[[#This Row],[Number of employees
Last avail. yr]]</f>
        <v>0</v>
      </c>
      <c r="Q818" s="100">
        <v>7.8125890000000003E-2</v>
      </c>
      <c r="R818" s="101">
        <f>Table1[[#This Row],[Equation_2_GHG_intensity]]*Table1[[#This Row],[Operating revenue (Turnover)
m GBP Last avail. yr]]</f>
        <v>1.3078273986E-4</v>
      </c>
      <c r="S818" s="106">
        <v>7.0000000000000007E-2</v>
      </c>
      <c r="T818" s="103">
        <v>1.1718E-4</v>
      </c>
      <c r="U818" s="78">
        <f t="shared" si="12"/>
        <v>8.2571592373380009E-5</v>
      </c>
      <c r="V818" s="78">
        <f>Table1[[#This Row],[R4NZ estimate
(thousand tonnes CO2e)]]*1000</f>
        <v>8.2571592373380007E-2</v>
      </c>
    </row>
    <row r="819" spans="1:22" ht="40.700000000000003" customHeight="1">
      <c r="A819" s="86" t="s">
        <v>4764</v>
      </c>
      <c r="B819" s="86" t="s">
        <v>4765</v>
      </c>
      <c r="C819" s="86" t="s">
        <v>4766</v>
      </c>
      <c r="D819" s="86" t="s">
        <v>4767</v>
      </c>
      <c r="E819" s="86" t="s">
        <v>4767</v>
      </c>
      <c r="F819" s="86" t="s">
        <v>44</v>
      </c>
      <c r="G819" s="88" t="s">
        <v>4768</v>
      </c>
      <c r="H819" s="91"/>
      <c r="I819" s="89">
        <v>45382</v>
      </c>
      <c r="J819" s="90">
        <v>1.5900000000000001E-3</v>
      </c>
      <c r="K819" s="90">
        <v>1</v>
      </c>
      <c r="L819" s="88" t="s">
        <v>4769</v>
      </c>
      <c r="M819" s="88" t="s">
        <v>4770</v>
      </c>
      <c r="N819" s="88" t="s">
        <v>4770</v>
      </c>
      <c r="O819" s="98">
        <v>0.10097905539999999</v>
      </c>
      <c r="P819" s="99">
        <f>Table1[[#This Row],[Equation_1_GHG_Intensity]]*Table1[[#This Row],[Number of employees
Last avail. yr]]</f>
        <v>0.10097905539999999</v>
      </c>
      <c r="Q819" s="100">
        <v>15.29604977</v>
      </c>
      <c r="R819" s="101">
        <f>Table1[[#This Row],[Equation_2_GHG_intensity]]*Table1[[#This Row],[Operating revenue (Turnover)
m GBP Last avail. yr]]</f>
        <v>2.4320719134299999E-2</v>
      </c>
      <c r="S819" s="104">
        <v>4.66</v>
      </c>
      <c r="T819" s="103">
        <v>7.4094000000000009E-3</v>
      </c>
      <c r="U819" s="78">
        <f t="shared" si="12"/>
        <v>4.4192155119921903E-2</v>
      </c>
      <c r="V819" s="78">
        <f>Table1[[#This Row],[R4NZ estimate
(thousand tonnes CO2e)]]*1000</f>
        <v>44.1921551199219</v>
      </c>
    </row>
    <row r="820" spans="1:22" ht="40.700000000000003" customHeight="1">
      <c r="A820" s="86" t="s">
        <v>4771</v>
      </c>
      <c r="B820" s="86" t="s">
        <v>4772</v>
      </c>
      <c r="C820" s="86" t="s">
        <v>4773</v>
      </c>
      <c r="D820" s="86" t="s">
        <v>260</v>
      </c>
      <c r="E820" s="86" t="s">
        <v>260</v>
      </c>
      <c r="F820" s="86" t="s">
        <v>33</v>
      </c>
      <c r="G820" s="91"/>
      <c r="H820" s="91"/>
      <c r="I820" s="89">
        <v>45199</v>
      </c>
      <c r="J820" s="90">
        <v>1.5809999999999999E-3</v>
      </c>
      <c r="K820" s="91">
        <v>0</v>
      </c>
      <c r="L820" s="88" t="s">
        <v>4774</v>
      </c>
      <c r="M820" s="88" t="s">
        <v>4775</v>
      </c>
      <c r="N820" s="88" t="s">
        <v>4775</v>
      </c>
      <c r="O820" s="98">
        <v>1.0369230770000001E-3</v>
      </c>
      <c r="P820" s="99">
        <f>Table1[[#This Row],[Equation_1_GHG_Intensity]]*Table1[[#This Row],[Number of employees
Last avail. yr]]</f>
        <v>0</v>
      </c>
      <c r="Q820" s="100">
        <v>1.9284453E-2</v>
      </c>
      <c r="R820" s="101">
        <f>Table1[[#This Row],[Equation_2_GHG_intensity]]*Table1[[#This Row],[Operating revenue (Turnover)
m GBP Last avail. yr]]</f>
        <v>3.0488720192999997E-5</v>
      </c>
      <c r="S820" s="106">
        <v>0.03</v>
      </c>
      <c r="T820" s="103">
        <v>4.7429999999999998E-5</v>
      </c>
      <c r="U820" s="78">
        <f t="shared" si="12"/>
        <v>2.5946933824269002E-5</v>
      </c>
      <c r="V820" s="78">
        <f>Table1[[#This Row],[R4NZ estimate
(thousand tonnes CO2e)]]*1000</f>
        <v>2.5946933824269002E-2</v>
      </c>
    </row>
    <row r="821" spans="1:22" ht="40.700000000000003" customHeight="1">
      <c r="A821" s="86" t="s">
        <v>4776</v>
      </c>
      <c r="B821" s="86" t="s">
        <v>4777</v>
      </c>
      <c r="C821" s="86" t="s">
        <v>4778</v>
      </c>
      <c r="D821" s="86" t="s">
        <v>829</v>
      </c>
      <c r="E821" s="86" t="s">
        <v>829</v>
      </c>
      <c r="F821" s="86" t="s">
        <v>21</v>
      </c>
      <c r="G821" s="88" t="s">
        <v>4779</v>
      </c>
      <c r="H821" s="91"/>
      <c r="I821" s="89">
        <v>45199</v>
      </c>
      <c r="J821" s="90">
        <v>1.5499999999999999E-3</v>
      </c>
      <c r="K821" s="90">
        <v>1</v>
      </c>
      <c r="L821" s="88" t="s">
        <v>4780</v>
      </c>
      <c r="M821" s="88" t="s">
        <v>4781</v>
      </c>
      <c r="N821" s="88" t="s">
        <v>4781</v>
      </c>
      <c r="O821" s="98">
        <v>2.599737108E-3</v>
      </c>
      <c r="P821" s="99">
        <f>Table1[[#This Row],[Equation_1_GHG_Intensity]]*Table1[[#This Row],[Number of employees
Last avail. yr]]</f>
        <v>2.599737108E-3</v>
      </c>
      <c r="Q821" s="100">
        <v>5.0386056999999998E-2</v>
      </c>
      <c r="R821" s="101">
        <f>Table1[[#This Row],[Equation_2_GHG_intensity]]*Table1[[#This Row],[Operating revenue (Turnover)
m GBP Last avail. yr]]</f>
        <v>7.8098388349999995E-5</v>
      </c>
      <c r="S821" s="104">
        <v>0.05</v>
      </c>
      <c r="T821" s="103">
        <v>7.75E-5</v>
      </c>
      <c r="U821" s="78">
        <f t="shared" si="12"/>
        <v>9.1752672028454999E-4</v>
      </c>
      <c r="V821" s="78">
        <f>Table1[[#This Row],[R4NZ estimate
(thousand tonnes CO2e)]]*1000</f>
        <v>0.91752672028454996</v>
      </c>
    </row>
    <row r="822" spans="1:22" ht="40.700000000000003" customHeight="1">
      <c r="A822" s="86" t="s">
        <v>4782</v>
      </c>
      <c r="B822" s="86" t="s">
        <v>4783</v>
      </c>
      <c r="C822" s="86" t="s">
        <v>4784</v>
      </c>
      <c r="D822" s="86" t="s">
        <v>1072</v>
      </c>
      <c r="E822" s="86" t="s">
        <v>1072</v>
      </c>
      <c r="F822" s="86" t="s">
        <v>30</v>
      </c>
      <c r="G822" s="91"/>
      <c r="H822" s="91"/>
      <c r="I822" s="89">
        <v>45322</v>
      </c>
      <c r="J822" s="90">
        <v>1.3749999999999999E-3</v>
      </c>
      <c r="K822" s="90">
        <v>1</v>
      </c>
      <c r="L822" s="88" t="s">
        <v>4785</v>
      </c>
      <c r="M822" s="88" t="s">
        <v>4786</v>
      </c>
      <c r="N822" s="91"/>
      <c r="O822" s="98">
        <v>5.5728975400000001E-4</v>
      </c>
      <c r="P822" s="99">
        <f>Table1[[#This Row],[Equation_1_GHG_Intensity]]*Table1[[#This Row],[Number of employees
Last avail. yr]]</f>
        <v>5.5728975400000001E-4</v>
      </c>
      <c r="Q822" s="100">
        <v>6.3602830000000004E-3</v>
      </c>
      <c r="R822" s="101">
        <f>Table1[[#This Row],[Equation_2_GHG_intensity]]*Table1[[#This Row],[Operating revenue (Turnover)
m GBP Last avail. yr]]</f>
        <v>8.7453891250000004E-6</v>
      </c>
      <c r="S822" s="104">
        <v>0.01</v>
      </c>
      <c r="T822" s="103">
        <v>1.3749999999999999E-5</v>
      </c>
      <c r="U822" s="78">
        <f t="shared" si="12"/>
        <v>1.9306845266062501E-4</v>
      </c>
      <c r="V822" s="78">
        <f>Table1[[#This Row],[R4NZ estimate
(thousand tonnes CO2e)]]*1000</f>
        <v>0.193068452660625</v>
      </c>
    </row>
    <row r="823" spans="1:22" ht="36" customHeight="1">
      <c r="A823" s="86" t="s">
        <v>4787</v>
      </c>
      <c r="B823" s="86" t="s">
        <v>4788</v>
      </c>
      <c r="C823" s="86" t="s">
        <v>4789</v>
      </c>
      <c r="D823" s="86" t="s">
        <v>4790</v>
      </c>
      <c r="E823" s="86" t="s">
        <v>4790</v>
      </c>
      <c r="F823" s="86" t="s">
        <v>21</v>
      </c>
      <c r="G823" s="91"/>
      <c r="H823" s="91"/>
      <c r="I823" s="89">
        <v>45138</v>
      </c>
      <c r="J823" s="90">
        <v>1.2999999999999999E-3</v>
      </c>
      <c r="K823" s="90">
        <v>2</v>
      </c>
      <c r="L823" s="88" t="s">
        <v>4791</v>
      </c>
      <c r="M823" s="88" t="s">
        <v>4792</v>
      </c>
      <c r="N823" s="88" t="s">
        <v>4792</v>
      </c>
      <c r="O823" s="98">
        <v>2.599737108E-3</v>
      </c>
      <c r="P823" s="99">
        <f>Table1[[#This Row],[Equation_1_GHG_Intensity]]*Table1[[#This Row],[Number of employees
Last avail. yr]]</f>
        <v>5.1994742159999999E-3</v>
      </c>
      <c r="Q823" s="100">
        <v>5.0386056999999998E-2</v>
      </c>
      <c r="R823" s="101">
        <f>Table1[[#This Row],[Equation_2_GHG_intensity]]*Table1[[#This Row],[Operating revenue (Turnover)
m GBP Last avail. yr]]</f>
        <v>6.5501874099999991E-5</v>
      </c>
      <c r="S823" s="104">
        <v>0.05</v>
      </c>
      <c r="T823" s="103">
        <v>6.4999999999999994E-5</v>
      </c>
      <c r="U823" s="78">
        <f t="shared" si="12"/>
        <v>1.7748820380032999E-3</v>
      </c>
      <c r="V823" s="78">
        <f>Table1[[#This Row],[R4NZ estimate
(thousand tonnes CO2e)]]*1000</f>
        <v>1.7748820380032999</v>
      </c>
    </row>
    <row r="824" spans="1:22" ht="36" customHeight="1">
      <c r="A824" s="86" t="s">
        <v>4793</v>
      </c>
      <c r="B824" s="86" t="s">
        <v>4794</v>
      </c>
      <c r="C824" s="86" t="s">
        <v>4795</v>
      </c>
      <c r="D824" s="86" t="s">
        <v>2166</v>
      </c>
      <c r="E824" s="86" t="s">
        <v>2166</v>
      </c>
      <c r="F824" s="86" t="s">
        <v>21</v>
      </c>
      <c r="G824" s="91"/>
      <c r="H824" s="91"/>
      <c r="I824" s="89">
        <v>45138</v>
      </c>
      <c r="J824" s="90">
        <v>1.2600000000000001E-3</v>
      </c>
      <c r="K824" s="90">
        <v>1</v>
      </c>
      <c r="L824" s="88" t="s">
        <v>4796</v>
      </c>
      <c r="M824" s="88" t="s">
        <v>4797</v>
      </c>
      <c r="N824" s="88" t="s">
        <v>4797</v>
      </c>
      <c r="O824" s="98">
        <v>2.599737108E-3</v>
      </c>
      <c r="P824" s="99">
        <f>Table1[[#This Row],[Equation_1_GHG_Intensity]]*Table1[[#This Row],[Number of employees
Last avail. yr]]</f>
        <v>2.599737108E-3</v>
      </c>
      <c r="Q824" s="100">
        <v>5.0386056999999998E-2</v>
      </c>
      <c r="R824" s="101">
        <f>Table1[[#This Row],[Equation_2_GHG_intensity]]*Table1[[#This Row],[Operating revenue (Turnover)
m GBP Last avail. yr]]</f>
        <v>6.348643182E-5</v>
      </c>
      <c r="S824" s="104">
        <v>0.05</v>
      </c>
      <c r="T824" s="103">
        <v>6.3E-5</v>
      </c>
      <c r="U824" s="78">
        <f t="shared" si="12"/>
        <v>9.0783243876005999E-4</v>
      </c>
      <c r="V824" s="78">
        <f>Table1[[#This Row],[R4NZ estimate
(thousand tonnes CO2e)]]*1000</f>
        <v>0.90783243876006003</v>
      </c>
    </row>
    <row r="825" spans="1:22" ht="40.700000000000003" customHeight="1">
      <c r="A825" s="86" t="s">
        <v>4798</v>
      </c>
      <c r="B825" s="86" t="s">
        <v>4799</v>
      </c>
      <c r="C825" s="86" t="s">
        <v>4800</v>
      </c>
      <c r="D825" s="86" t="s">
        <v>829</v>
      </c>
      <c r="E825" s="86" t="s">
        <v>829</v>
      </c>
      <c r="F825" s="86" t="s">
        <v>21</v>
      </c>
      <c r="G825" s="88" t="s">
        <v>4801</v>
      </c>
      <c r="H825" s="91"/>
      <c r="I825" s="89">
        <v>45596</v>
      </c>
      <c r="J825" s="90">
        <v>1.2359999999999999E-3</v>
      </c>
      <c r="K825" s="90">
        <v>1</v>
      </c>
      <c r="L825" s="88" t="s">
        <v>4802</v>
      </c>
      <c r="M825" s="88" t="s">
        <v>4803</v>
      </c>
      <c r="N825" s="91"/>
      <c r="O825" s="98">
        <v>2.599737108E-3</v>
      </c>
      <c r="P825" s="99">
        <f>Table1[[#This Row],[Equation_1_GHG_Intensity]]*Table1[[#This Row],[Number of employees
Last avail. yr]]</f>
        <v>2.599737108E-3</v>
      </c>
      <c r="Q825" s="100">
        <v>5.0386056999999998E-2</v>
      </c>
      <c r="R825" s="101">
        <f>Table1[[#This Row],[Equation_2_GHG_intensity]]*Table1[[#This Row],[Operating revenue (Turnover)
m GBP Last avail. yr]]</f>
        <v>6.2277166451999997E-5</v>
      </c>
      <c r="S825" s="104">
        <v>0.05</v>
      </c>
      <c r="T825" s="103">
        <v>6.1799999999999998E-5</v>
      </c>
      <c r="U825" s="78">
        <f t="shared" si="12"/>
        <v>9.07030153392516E-4</v>
      </c>
      <c r="V825" s="78">
        <f>Table1[[#This Row],[R4NZ estimate
(thousand tonnes CO2e)]]*1000</f>
        <v>0.90703015339251603</v>
      </c>
    </row>
    <row r="826" spans="1:22" ht="36" customHeight="1">
      <c r="A826" s="86" t="s">
        <v>4804</v>
      </c>
      <c r="B826" s="86" t="s">
        <v>4805</v>
      </c>
      <c r="C826" s="86" t="s">
        <v>4806</v>
      </c>
      <c r="D826" s="86" t="s">
        <v>2018</v>
      </c>
      <c r="E826" s="86" t="s">
        <v>2018</v>
      </c>
      <c r="F826" s="86" t="s">
        <v>21</v>
      </c>
      <c r="G826" s="91"/>
      <c r="H826" s="91"/>
      <c r="I826" s="89">
        <v>45260</v>
      </c>
      <c r="J826" s="90">
        <v>1.358E-3</v>
      </c>
      <c r="K826" s="91">
        <v>0</v>
      </c>
      <c r="L826" s="88" t="s">
        <v>4807</v>
      </c>
      <c r="M826" s="88" t="s">
        <v>4808</v>
      </c>
      <c r="N826" s="91"/>
      <c r="O826" s="98">
        <v>2.599737108E-3</v>
      </c>
      <c r="P826" s="99">
        <f>Table1[[#This Row],[Equation_1_GHG_Intensity]]*Table1[[#This Row],[Number of employees
Last avail. yr]]</f>
        <v>0</v>
      </c>
      <c r="Q826" s="100">
        <v>5.0386056999999998E-2</v>
      </c>
      <c r="R826" s="101">
        <f>Table1[[#This Row],[Equation_2_GHG_intensity]]*Table1[[#This Row],[Operating revenue (Turnover)
m GBP Last avail. yr]]</f>
        <v>6.8424265406000001E-5</v>
      </c>
      <c r="S826" s="106">
        <v>0.05</v>
      </c>
      <c r="T826" s="103">
        <v>6.7900000000000011E-5</v>
      </c>
      <c r="U826" s="78">
        <f t="shared" si="12"/>
        <v>4.5395980380198005E-5</v>
      </c>
      <c r="V826" s="78">
        <f>Table1[[#This Row],[R4NZ estimate
(thousand tonnes CO2e)]]*1000</f>
        <v>4.5395980380198007E-2</v>
      </c>
    </row>
    <row r="827" spans="1:22" ht="80.45" customHeight="1">
      <c r="A827" s="86" t="s">
        <v>4809</v>
      </c>
      <c r="B827" s="86" t="s">
        <v>4810</v>
      </c>
      <c r="C827" s="86" t="s">
        <v>4811</v>
      </c>
      <c r="D827" s="86" t="s">
        <v>268</v>
      </c>
      <c r="E827" s="86" t="s">
        <v>268</v>
      </c>
      <c r="F827" s="86" t="s">
        <v>27</v>
      </c>
      <c r="G827" s="88" t="s">
        <v>4812</v>
      </c>
      <c r="H827" s="91"/>
      <c r="I827" s="89">
        <v>45138</v>
      </c>
      <c r="J827" s="90">
        <v>1.067E-3</v>
      </c>
      <c r="K827" s="91">
        <v>0</v>
      </c>
      <c r="L827" s="88" t="s">
        <v>4813</v>
      </c>
      <c r="M827" s="88" t="s">
        <v>4814</v>
      </c>
      <c r="N827" s="88" t="s">
        <v>4814</v>
      </c>
      <c r="O827" s="98">
        <v>1.6788990829999999E-3</v>
      </c>
      <c r="P827" s="99">
        <f>Table1[[#This Row],[Equation_1_GHG_Intensity]]*Table1[[#This Row],[Number of employees
Last avail. yr]]</f>
        <v>0</v>
      </c>
      <c r="Q827" s="100">
        <v>1.7553619999999999E-2</v>
      </c>
      <c r="R827" s="101">
        <f>Table1[[#This Row],[Equation_2_GHG_intensity]]*Table1[[#This Row],[Operating revenue (Turnover)
m GBP Last avail. yr]]</f>
        <v>1.8729712539999998E-5</v>
      </c>
      <c r="S827" s="106">
        <v>0.01</v>
      </c>
      <c r="T827" s="103">
        <v>1.0670000000000001E-5</v>
      </c>
      <c r="U827" s="78">
        <f t="shared" si="12"/>
        <v>9.7901042758199999E-6</v>
      </c>
      <c r="V827" s="78">
        <f>Table1[[#This Row],[R4NZ estimate
(thousand tonnes CO2e)]]*1000</f>
        <v>9.7901042758199996E-3</v>
      </c>
    </row>
    <row r="828" spans="1:22" ht="40.700000000000003" customHeight="1">
      <c r="A828" s="86" t="s">
        <v>4815</v>
      </c>
      <c r="B828" s="86" t="s">
        <v>4816</v>
      </c>
      <c r="C828" s="86" t="s">
        <v>4817</v>
      </c>
      <c r="D828" s="86" t="s">
        <v>290</v>
      </c>
      <c r="E828" s="86" t="s">
        <v>290</v>
      </c>
      <c r="F828" s="86" t="s">
        <v>24</v>
      </c>
      <c r="G828" s="88" t="s">
        <v>4818</v>
      </c>
      <c r="H828" s="91"/>
      <c r="I828" s="89">
        <v>45443</v>
      </c>
      <c r="J828" s="90">
        <v>1.0319999999999999E-3</v>
      </c>
      <c r="K828" s="91">
        <v>0</v>
      </c>
      <c r="L828" s="88" t="s">
        <v>4819</v>
      </c>
      <c r="M828" s="88" t="s">
        <v>4820</v>
      </c>
      <c r="N828" s="91"/>
      <c r="O828" s="98">
        <v>5.3220241119999998E-2</v>
      </c>
      <c r="P828" s="99">
        <f>Table1[[#This Row],[Equation_1_GHG_Intensity]]*Table1[[#This Row],[Number of employees
Last avail. yr]]</f>
        <v>0</v>
      </c>
      <c r="Q828" s="100">
        <v>0.778336519</v>
      </c>
      <c r="R828" s="101">
        <f>Table1[[#This Row],[Equation_2_GHG_intensity]]*Table1[[#This Row],[Operating revenue (Turnover)
m GBP Last avail. yr]]</f>
        <v>8.0324328760799995E-4</v>
      </c>
      <c r="S828" s="106">
        <v>0.16</v>
      </c>
      <c r="T828" s="103">
        <v>1.6511999999999999E-4</v>
      </c>
      <c r="U828" s="78">
        <f t="shared" si="12"/>
        <v>3.2246497477346399E-4</v>
      </c>
      <c r="V828" s="78">
        <f>Table1[[#This Row],[R4NZ estimate
(thousand tonnes CO2e)]]*1000</f>
        <v>0.32246497477346397</v>
      </c>
    </row>
    <row r="829" spans="1:22" ht="67.349999999999994" customHeight="1">
      <c r="A829" s="86" t="s">
        <v>4821</v>
      </c>
      <c r="B829" s="86" t="s">
        <v>4822</v>
      </c>
      <c r="C829" s="86" t="s">
        <v>4823</v>
      </c>
      <c r="D829" s="86" t="s">
        <v>2216</v>
      </c>
      <c r="E829" s="86" t="s">
        <v>2216</v>
      </c>
      <c r="F829" s="86" t="s">
        <v>30</v>
      </c>
      <c r="G829" s="88" t="s">
        <v>4824</v>
      </c>
      <c r="H829" s="91"/>
      <c r="I829" s="89">
        <v>45443</v>
      </c>
      <c r="J829" s="90">
        <v>9.7599999999999998E-4</v>
      </c>
      <c r="K829" s="91">
        <v>0</v>
      </c>
      <c r="L829" s="88" t="s">
        <v>2201</v>
      </c>
      <c r="M829" s="88" t="s">
        <v>2202</v>
      </c>
      <c r="N829" s="91"/>
      <c r="O829" s="98">
        <v>5.5728975400000001E-4</v>
      </c>
      <c r="P829" s="99">
        <f>Table1[[#This Row],[Equation_1_GHG_Intensity]]*Table1[[#This Row],[Number of employees
Last avail. yr]]</f>
        <v>0</v>
      </c>
      <c r="Q829" s="100">
        <v>6.3602830000000004E-3</v>
      </c>
      <c r="R829" s="101">
        <f>Table1[[#This Row],[Equation_2_GHG_intensity]]*Table1[[#This Row],[Operating revenue (Turnover)
m GBP Last avail. yr]]</f>
        <v>6.2076362080000006E-6</v>
      </c>
      <c r="S829" s="106">
        <v>0</v>
      </c>
      <c r="T829" s="103">
        <v>0</v>
      </c>
      <c r="U829" s="78">
        <f t="shared" si="12"/>
        <v>2.0671428572640003E-6</v>
      </c>
      <c r="V829" s="78">
        <f>Table1[[#This Row],[R4NZ estimate
(thousand tonnes CO2e)]]*1000</f>
        <v>2.0671428572640003E-3</v>
      </c>
    </row>
    <row r="830" spans="1:22" ht="36" customHeight="1">
      <c r="A830" s="86" t="s">
        <v>4825</v>
      </c>
      <c r="B830" s="86" t="s">
        <v>4826</v>
      </c>
      <c r="C830" s="86" t="s">
        <v>4827</v>
      </c>
      <c r="D830" s="86" t="s">
        <v>298</v>
      </c>
      <c r="E830" s="86" t="s">
        <v>298</v>
      </c>
      <c r="F830" s="86" t="s">
        <v>30</v>
      </c>
      <c r="G830" s="91"/>
      <c r="H830" s="91"/>
      <c r="I830" s="89">
        <v>45412</v>
      </c>
      <c r="J830" s="90">
        <v>9.5200000000000005E-4</v>
      </c>
      <c r="K830" s="91">
        <v>0</v>
      </c>
      <c r="L830" s="88" t="s">
        <v>4828</v>
      </c>
      <c r="M830" s="88" t="s">
        <v>4829</v>
      </c>
      <c r="N830" s="88" t="s">
        <v>4829</v>
      </c>
      <c r="O830" s="98">
        <v>5.5728975400000001E-4</v>
      </c>
      <c r="P830" s="99">
        <f>Table1[[#This Row],[Equation_1_GHG_Intensity]]*Table1[[#This Row],[Number of employees
Last avail. yr]]</f>
        <v>0</v>
      </c>
      <c r="Q830" s="100">
        <v>6.3602830000000004E-3</v>
      </c>
      <c r="R830" s="101">
        <f>Table1[[#This Row],[Equation_2_GHG_intensity]]*Table1[[#This Row],[Operating revenue (Turnover)
m GBP Last avail. yr]]</f>
        <v>6.054989416000001E-6</v>
      </c>
      <c r="S830" s="106">
        <v>0.01</v>
      </c>
      <c r="T830" s="103">
        <v>9.5200000000000003E-6</v>
      </c>
      <c r="U830" s="78">
        <f t="shared" si="12"/>
        <v>5.1864714755280007E-6</v>
      </c>
      <c r="V830" s="78">
        <f>Table1[[#This Row],[R4NZ estimate
(thousand tonnes CO2e)]]*1000</f>
        <v>5.1864714755280004E-3</v>
      </c>
    </row>
    <row r="831" spans="1:22" ht="40.700000000000003" customHeight="1">
      <c r="A831" s="86" t="s">
        <v>4830</v>
      </c>
      <c r="B831" s="86" t="s">
        <v>4831</v>
      </c>
      <c r="C831" s="86" t="s">
        <v>4832</v>
      </c>
      <c r="D831" s="86" t="s">
        <v>705</v>
      </c>
      <c r="E831" s="86" t="s">
        <v>705</v>
      </c>
      <c r="F831" s="86" t="s">
        <v>27</v>
      </c>
      <c r="G831" s="91"/>
      <c r="H831" s="91"/>
      <c r="I831" s="89">
        <v>45473</v>
      </c>
      <c r="J831" s="90">
        <v>9.5200000000000005E-4</v>
      </c>
      <c r="K831" s="90">
        <v>2</v>
      </c>
      <c r="L831" s="88" t="s">
        <v>4833</v>
      </c>
      <c r="M831" s="88" t="s">
        <v>4834</v>
      </c>
      <c r="N831" s="91"/>
      <c r="O831" s="98">
        <v>1.6788990829999999E-3</v>
      </c>
      <c r="P831" s="99">
        <f>Table1[[#This Row],[Equation_1_GHG_Intensity]]*Table1[[#This Row],[Number of employees
Last avail. yr]]</f>
        <v>3.3577981659999997E-3</v>
      </c>
      <c r="Q831" s="100">
        <v>1.7553619999999999E-2</v>
      </c>
      <c r="R831" s="101">
        <f>Table1[[#This Row],[Equation_2_GHG_intensity]]*Table1[[#This Row],[Operating revenue (Turnover)
m GBP Last avail. yr]]</f>
        <v>1.6711046240000001E-5</v>
      </c>
      <c r="S831" s="105">
        <v>0.01</v>
      </c>
      <c r="T831" s="103">
        <v>9.5200000000000003E-6</v>
      </c>
      <c r="U831" s="78">
        <f t="shared" si="12"/>
        <v>1.1268817276759199E-3</v>
      </c>
      <c r="V831" s="78">
        <f>Table1[[#This Row],[R4NZ estimate
(thousand tonnes CO2e)]]*1000</f>
        <v>1.12688172767592</v>
      </c>
    </row>
    <row r="832" spans="1:22" ht="36" customHeight="1">
      <c r="A832" s="86" t="s">
        <v>4835</v>
      </c>
      <c r="B832" s="86" t="s">
        <v>4836</v>
      </c>
      <c r="C832" s="86" t="s">
        <v>4837</v>
      </c>
      <c r="D832" s="86" t="s">
        <v>2282</v>
      </c>
      <c r="E832" s="86" t="s">
        <v>2282</v>
      </c>
      <c r="F832" s="86" t="s">
        <v>30</v>
      </c>
      <c r="G832" s="91"/>
      <c r="H832" s="91"/>
      <c r="I832" s="89">
        <v>45351</v>
      </c>
      <c r="J832" s="90">
        <v>9.4600000000000001E-4</v>
      </c>
      <c r="K832" s="91">
        <v>0</v>
      </c>
      <c r="L832" s="88" t="s">
        <v>4838</v>
      </c>
      <c r="M832" s="88" t="s">
        <v>4839</v>
      </c>
      <c r="N832" s="91"/>
      <c r="O832" s="98">
        <v>5.5728975400000001E-4</v>
      </c>
      <c r="P832" s="99">
        <f>Table1[[#This Row],[Equation_1_GHG_Intensity]]*Table1[[#This Row],[Number of employees
Last avail. yr]]</f>
        <v>0</v>
      </c>
      <c r="Q832" s="100">
        <v>6.3602830000000004E-3</v>
      </c>
      <c r="R832" s="101">
        <f>Table1[[#This Row],[Equation_2_GHG_intensity]]*Table1[[#This Row],[Operating revenue (Turnover)
m GBP Last avail. yr]]</f>
        <v>6.0168277180000005E-6</v>
      </c>
      <c r="S832" s="106">
        <v>0</v>
      </c>
      <c r="T832" s="103">
        <v>0</v>
      </c>
      <c r="U832" s="78">
        <f t="shared" si="12"/>
        <v>2.0036036300940003E-6</v>
      </c>
      <c r="V832" s="78">
        <f>Table1[[#This Row],[R4NZ estimate
(thousand tonnes CO2e)]]*1000</f>
        <v>2.0036036300940005E-3</v>
      </c>
    </row>
    <row r="833" spans="1:22" ht="36" customHeight="1">
      <c r="A833" s="86" t="s">
        <v>4840</v>
      </c>
      <c r="B833" s="86" t="s">
        <v>4841</v>
      </c>
      <c r="C833" s="86" t="s">
        <v>4842</v>
      </c>
      <c r="D833" s="86" t="s">
        <v>2216</v>
      </c>
      <c r="E833" s="86" t="s">
        <v>2216</v>
      </c>
      <c r="F833" s="86" t="s">
        <v>30</v>
      </c>
      <c r="G833" s="91"/>
      <c r="H833" s="91"/>
      <c r="I833" s="89">
        <v>45199</v>
      </c>
      <c r="J833" s="90">
        <v>9.3499999999999996E-4</v>
      </c>
      <c r="K833" s="90">
        <v>1</v>
      </c>
      <c r="L833" s="88" t="s">
        <v>4531</v>
      </c>
      <c r="M833" s="88" t="s">
        <v>4843</v>
      </c>
      <c r="N833" s="88" t="s">
        <v>4843</v>
      </c>
      <c r="O833" s="98">
        <v>5.5728975400000001E-4</v>
      </c>
      <c r="P833" s="99">
        <f>Table1[[#This Row],[Equation_1_GHG_Intensity]]*Table1[[#This Row],[Number of employees
Last avail. yr]]</f>
        <v>5.5728975400000001E-4</v>
      </c>
      <c r="Q833" s="100">
        <v>6.3602830000000004E-3</v>
      </c>
      <c r="R833" s="101">
        <f>Table1[[#This Row],[Equation_2_GHG_intensity]]*Table1[[#This Row],[Operating revenue (Turnover)
m GBP Last avail. yr]]</f>
        <v>5.946864605E-6</v>
      </c>
      <c r="S833" s="104">
        <v>0</v>
      </c>
      <c r="T833" s="103">
        <v>0</v>
      </c>
      <c r="U833" s="78">
        <f t="shared" si="12"/>
        <v>1.87557793995465E-4</v>
      </c>
      <c r="V833" s="78">
        <f>Table1[[#This Row],[R4NZ estimate
(thousand tonnes CO2e)]]*1000</f>
        <v>0.18755779399546502</v>
      </c>
    </row>
    <row r="834" spans="1:22" ht="40.700000000000003" customHeight="1">
      <c r="A834" s="86" t="s">
        <v>4844</v>
      </c>
      <c r="B834" s="86" t="s">
        <v>4845</v>
      </c>
      <c r="C834" s="86" t="s">
        <v>4846</v>
      </c>
      <c r="D834" s="86" t="s">
        <v>2166</v>
      </c>
      <c r="E834" s="86" t="s">
        <v>2166</v>
      </c>
      <c r="F834" s="86" t="s">
        <v>21</v>
      </c>
      <c r="G834" s="88" t="s">
        <v>4847</v>
      </c>
      <c r="H834" s="91"/>
      <c r="I834" s="89">
        <v>45596</v>
      </c>
      <c r="J834" s="90">
        <v>9.0300000000000005E-4</v>
      </c>
      <c r="K834" s="90">
        <v>1</v>
      </c>
      <c r="L834" s="88" t="s">
        <v>4848</v>
      </c>
      <c r="M834" s="88" t="s">
        <v>4849</v>
      </c>
      <c r="N834" s="88" t="s">
        <v>4849</v>
      </c>
      <c r="O834" s="98">
        <v>2.599737108E-3</v>
      </c>
      <c r="P834" s="99">
        <f>Table1[[#This Row],[Equation_1_GHG_Intensity]]*Table1[[#This Row],[Number of employees
Last avail. yr]]</f>
        <v>2.599737108E-3</v>
      </c>
      <c r="Q834" s="100">
        <v>5.0386056999999998E-2</v>
      </c>
      <c r="R834" s="101">
        <f>Table1[[#This Row],[Equation_2_GHG_intensity]]*Table1[[#This Row],[Operating revenue (Turnover)
m GBP Last avail. yr]]</f>
        <v>4.5498609470999999E-5</v>
      </c>
      <c r="S834" s="104">
        <v>0.05</v>
      </c>
      <c r="T834" s="103">
        <v>4.5150000000000006E-5</v>
      </c>
      <c r="U834" s="78">
        <f t="shared" ref="U834:U862" si="13">(P834*0.333)+(R834*0.333)+(T834*0.333)/1</f>
        <v>8.9589844391784303E-4</v>
      </c>
      <c r="V834" s="78">
        <f>Table1[[#This Row],[R4NZ estimate
(thousand tonnes CO2e)]]*1000</f>
        <v>0.89589844391784301</v>
      </c>
    </row>
    <row r="835" spans="1:22" ht="36" customHeight="1">
      <c r="A835" s="86" t="s">
        <v>4850</v>
      </c>
      <c r="B835" s="86" t="s">
        <v>4851</v>
      </c>
      <c r="C835" s="86" t="s">
        <v>4852</v>
      </c>
      <c r="D835" s="86" t="s">
        <v>829</v>
      </c>
      <c r="E835" s="86" t="s">
        <v>829</v>
      </c>
      <c r="F835" s="86" t="s">
        <v>21</v>
      </c>
      <c r="G835" s="88" t="s">
        <v>4853</v>
      </c>
      <c r="H835" s="91"/>
      <c r="I835" s="89">
        <v>45412</v>
      </c>
      <c r="J835" s="90">
        <v>9.01E-4</v>
      </c>
      <c r="K835" s="90">
        <v>3</v>
      </c>
      <c r="L835" s="88" t="s">
        <v>4854</v>
      </c>
      <c r="M835" s="88" t="s">
        <v>4855</v>
      </c>
      <c r="N835" s="88" t="s">
        <v>4855</v>
      </c>
      <c r="O835" s="98">
        <v>2.599737108E-3</v>
      </c>
      <c r="P835" s="99">
        <f>Table1[[#This Row],[Equation_1_GHG_Intensity]]*Table1[[#This Row],[Number of employees
Last avail. yr]]</f>
        <v>7.7992113239999999E-3</v>
      </c>
      <c r="Q835" s="100">
        <v>5.0386056999999998E-2</v>
      </c>
      <c r="R835" s="101">
        <f>Table1[[#This Row],[Equation_2_GHG_intensity]]*Table1[[#This Row],[Operating revenue (Turnover)
m GBP Last avail. yr]]</f>
        <v>4.5397837356999995E-5</v>
      </c>
      <c r="S835" s="104">
        <v>0.05</v>
      </c>
      <c r="T835" s="103">
        <v>4.5050000000000004E-5</v>
      </c>
      <c r="U835" s="78">
        <f t="shared" si="13"/>
        <v>2.6272565007318814E-3</v>
      </c>
      <c r="V835" s="78">
        <f>Table1[[#This Row],[R4NZ estimate
(thousand tonnes CO2e)]]*1000</f>
        <v>2.6272565007318813</v>
      </c>
    </row>
    <row r="836" spans="1:22" ht="36" customHeight="1">
      <c r="A836" s="86" t="s">
        <v>4856</v>
      </c>
      <c r="B836" s="86" t="s">
        <v>4857</v>
      </c>
      <c r="C836" s="86" t="s">
        <v>4858</v>
      </c>
      <c r="D836" s="86" t="s">
        <v>4790</v>
      </c>
      <c r="E836" s="86" t="s">
        <v>4790</v>
      </c>
      <c r="F836" s="86" t="s">
        <v>21</v>
      </c>
      <c r="G836" s="91"/>
      <c r="H836" s="91"/>
      <c r="I836" s="89">
        <v>45138</v>
      </c>
      <c r="J836" s="90">
        <v>8.92E-4</v>
      </c>
      <c r="K836" s="91">
        <v>0</v>
      </c>
      <c r="L836" s="88" t="s">
        <v>4445</v>
      </c>
      <c r="M836" s="88" t="s">
        <v>4859</v>
      </c>
      <c r="N836" s="91"/>
      <c r="O836" s="98">
        <v>2.599737108E-3</v>
      </c>
      <c r="P836" s="99">
        <f>Table1[[#This Row],[Equation_1_GHG_Intensity]]*Table1[[#This Row],[Number of employees
Last avail. yr]]</f>
        <v>0</v>
      </c>
      <c r="Q836" s="100">
        <v>5.0386056999999998E-2</v>
      </c>
      <c r="R836" s="101">
        <f>Table1[[#This Row],[Equation_2_GHG_intensity]]*Table1[[#This Row],[Operating revenue (Turnover)
m GBP Last avail. yr]]</f>
        <v>4.4944362843999999E-5</v>
      </c>
      <c r="S836" s="106">
        <v>0.05</v>
      </c>
      <c r="T836" s="103">
        <v>4.46E-5</v>
      </c>
      <c r="U836" s="78">
        <f t="shared" si="13"/>
        <v>2.9818272827052001E-5</v>
      </c>
      <c r="V836" s="78">
        <f>Table1[[#This Row],[R4NZ estimate
(thousand tonnes CO2e)]]*1000</f>
        <v>2.9818272827052E-2</v>
      </c>
    </row>
    <row r="837" spans="1:22" ht="40.700000000000003" customHeight="1">
      <c r="A837" s="86" t="s">
        <v>4860</v>
      </c>
      <c r="B837" s="86" t="s">
        <v>4861</v>
      </c>
      <c r="C837" s="86" t="s">
        <v>4862</v>
      </c>
      <c r="D837" s="86" t="s">
        <v>298</v>
      </c>
      <c r="E837" s="86" t="s">
        <v>298</v>
      </c>
      <c r="F837" s="86" t="s">
        <v>30</v>
      </c>
      <c r="G837" s="91"/>
      <c r="H837" s="91"/>
      <c r="I837" s="89">
        <v>45382</v>
      </c>
      <c r="J837" s="90">
        <v>8.7100000000000003E-4</v>
      </c>
      <c r="K837" s="91">
        <v>0</v>
      </c>
      <c r="L837" s="88" t="s">
        <v>4863</v>
      </c>
      <c r="M837" s="88" t="s">
        <v>4864</v>
      </c>
      <c r="N837" s="88" t="s">
        <v>4864</v>
      </c>
      <c r="O837" s="98">
        <v>5.5728975400000001E-4</v>
      </c>
      <c r="P837" s="99">
        <f>Table1[[#This Row],[Equation_1_GHG_Intensity]]*Table1[[#This Row],[Number of employees
Last avail. yr]]</f>
        <v>0</v>
      </c>
      <c r="Q837" s="100">
        <v>6.3602830000000004E-3</v>
      </c>
      <c r="R837" s="101">
        <f>Table1[[#This Row],[Equation_2_GHG_intensity]]*Table1[[#This Row],[Operating revenue (Turnover)
m GBP Last avail. yr]]</f>
        <v>5.5398064930000005E-6</v>
      </c>
      <c r="S837" s="106">
        <v>0.01</v>
      </c>
      <c r="T837" s="103">
        <v>8.7100000000000013E-6</v>
      </c>
      <c r="U837" s="78">
        <f t="shared" si="13"/>
        <v>4.7451855621690007E-6</v>
      </c>
      <c r="V837" s="78">
        <f>Table1[[#This Row],[R4NZ estimate
(thousand tonnes CO2e)]]*1000</f>
        <v>4.7451855621690004E-3</v>
      </c>
    </row>
    <row r="838" spans="1:22" ht="36" customHeight="1">
      <c r="A838" s="86" t="s">
        <v>4865</v>
      </c>
      <c r="B838" s="86" t="s">
        <v>4866</v>
      </c>
      <c r="C838" s="86" t="s">
        <v>4867</v>
      </c>
      <c r="D838" s="86" t="s">
        <v>577</v>
      </c>
      <c r="E838" s="86" t="s">
        <v>577</v>
      </c>
      <c r="F838" s="86" t="s">
        <v>30</v>
      </c>
      <c r="G838" s="88" t="s">
        <v>4868</v>
      </c>
      <c r="H838" s="91"/>
      <c r="I838" s="89">
        <v>45230</v>
      </c>
      <c r="J838" s="90">
        <v>8.4999999999999995E-4</v>
      </c>
      <c r="K838" s="91">
        <v>0</v>
      </c>
      <c r="L838" s="88" t="s">
        <v>4869</v>
      </c>
      <c r="M838" s="88" t="s">
        <v>4870</v>
      </c>
      <c r="N838" s="88" t="s">
        <v>4870</v>
      </c>
      <c r="O838" s="98">
        <v>5.5728975400000001E-4</v>
      </c>
      <c r="P838" s="99">
        <f>Table1[[#This Row],[Equation_1_GHG_Intensity]]*Table1[[#This Row],[Number of employees
Last avail. yr]]</f>
        <v>0</v>
      </c>
      <c r="Q838" s="100">
        <v>6.3602830000000004E-3</v>
      </c>
      <c r="R838" s="101">
        <f>Table1[[#This Row],[Equation_2_GHG_intensity]]*Table1[[#This Row],[Operating revenue (Turnover)
m GBP Last avail. yr]]</f>
        <v>5.4062405499999999E-6</v>
      </c>
      <c r="S838" s="106">
        <v>0.02</v>
      </c>
      <c r="T838" s="103">
        <v>1.7E-5</v>
      </c>
      <c r="U838" s="78">
        <f t="shared" si="13"/>
        <v>7.461278103150001E-6</v>
      </c>
      <c r="V838" s="78">
        <f>Table1[[#This Row],[R4NZ estimate
(thousand tonnes CO2e)]]*1000</f>
        <v>7.4612781031500007E-3</v>
      </c>
    </row>
    <row r="839" spans="1:22" ht="36" customHeight="1">
      <c r="A839" s="86" t="s">
        <v>4871</v>
      </c>
      <c r="B839" s="86" t="s">
        <v>4872</v>
      </c>
      <c r="C839" s="86" t="s">
        <v>4873</v>
      </c>
      <c r="D839" s="86" t="s">
        <v>829</v>
      </c>
      <c r="E839" s="86" t="s">
        <v>829</v>
      </c>
      <c r="F839" s="86" t="s">
        <v>21</v>
      </c>
      <c r="G839" s="91"/>
      <c r="H839" s="91"/>
      <c r="I839" s="89">
        <v>45138</v>
      </c>
      <c r="J839" s="90">
        <v>8.3299999999999997E-4</v>
      </c>
      <c r="K839" s="90">
        <v>1</v>
      </c>
      <c r="L839" s="88" t="s">
        <v>4874</v>
      </c>
      <c r="M839" s="88" t="s">
        <v>4875</v>
      </c>
      <c r="N839" s="91"/>
      <c r="O839" s="98">
        <v>2.599737108E-3</v>
      </c>
      <c r="P839" s="99">
        <f>Table1[[#This Row],[Equation_1_GHG_Intensity]]*Table1[[#This Row],[Number of employees
Last avail. yr]]</f>
        <v>2.599737108E-3</v>
      </c>
      <c r="Q839" s="100">
        <v>5.0386056999999998E-2</v>
      </c>
      <c r="R839" s="101">
        <f>Table1[[#This Row],[Equation_2_GHG_intensity]]*Table1[[#This Row],[Operating revenue (Turnover)
m GBP Last avail. yr]]</f>
        <v>4.1971585480999994E-5</v>
      </c>
      <c r="S839" s="104">
        <v>0.05</v>
      </c>
      <c r="T839" s="103">
        <v>4.1650000000000003E-5</v>
      </c>
      <c r="U839" s="78">
        <f t="shared" si="13"/>
        <v>8.9355844492917296E-4</v>
      </c>
      <c r="V839" s="78">
        <f>Table1[[#This Row],[R4NZ estimate
(thousand tonnes CO2e)]]*1000</f>
        <v>0.89355844492917291</v>
      </c>
    </row>
    <row r="840" spans="1:22" ht="36" customHeight="1">
      <c r="A840" s="86" t="s">
        <v>4876</v>
      </c>
      <c r="B840" s="86" t="s">
        <v>4877</v>
      </c>
      <c r="C840" s="86" t="s">
        <v>4878</v>
      </c>
      <c r="D840" s="86" t="s">
        <v>1669</v>
      </c>
      <c r="E840" s="86" t="s">
        <v>829</v>
      </c>
      <c r="F840" s="86" t="s">
        <v>30</v>
      </c>
      <c r="G840" s="91"/>
      <c r="H840" s="91"/>
      <c r="I840" s="89">
        <v>45350</v>
      </c>
      <c r="J840" s="90">
        <v>7.2000000000000005E-4</v>
      </c>
      <c r="K840" s="91">
        <v>0</v>
      </c>
      <c r="L840" s="88" t="s">
        <v>4879</v>
      </c>
      <c r="M840" s="88" t="s">
        <v>4880</v>
      </c>
      <c r="N840" s="91"/>
      <c r="O840" s="98">
        <v>5.5728975400000001E-4</v>
      </c>
      <c r="P840" s="99">
        <f>Table1[[#This Row],[Equation_1_GHG_Intensity]]*Table1[[#This Row],[Number of employees
Last avail. yr]]</f>
        <v>0</v>
      </c>
      <c r="Q840" s="100">
        <v>6.3602830000000004E-3</v>
      </c>
      <c r="R840" s="101">
        <f>Table1[[#This Row],[Equation_2_GHG_intensity]]*Table1[[#This Row],[Operating revenue (Turnover)
m GBP Last avail. yr]]</f>
        <v>4.5794037600000007E-6</v>
      </c>
      <c r="S840" s="106">
        <v>0.01</v>
      </c>
      <c r="T840" s="103">
        <v>7.2000000000000005E-6</v>
      </c>
      <c r="U840" s="78">
        <f t="shared" si="13"/>
        <v>3.9225414520800007E-6</v>
      </c>
      <c r="V840" s="78">
        <f>Table1[[#This Row],[R4NZ estimate
(thousand tonnes CO2e)]]*1000</f>
        <v>3.9225414520800009E-3</v>
      </c>
    </row>
    <row r="841" spans="1:22" ht="36" customHeight="1">
      <c r="A841" s="86" t="s">
        <v>4881</v>
      </c>
      <c r="B841" s="86" t="s">
        <v>4882</v>
      </c>
      <c r="C841" s="86" t="s">
        <v>4883</v>
      </c>
      <c r="D841" s="86" t="s">
        <v>2166</v>
      </c>
      <c r="E841" s="86" t="s">
        <v>2166</v>
      </c>
      <c r="F841" s="86" t="s">
        <v>21</v>
      </c>
      <c r="G841" s="91"/>
      <c r="H841" s="91"/>
      <c r="I841" s="89">
        <v>45473</v>
      </c>
      <c r="J841" s="90">
        <v>6.78E-4</v>
      </c>
      <c r="K841" s="91">
        <v>0</v>
      </c>
      <c r="L841" s="88" t="s">
        <v>4884</v>
      </c>
      <c r="M841" s="88" t="s">
        <v>4885</v>
      </c>
      <c r="N841" s="91"/>
      <c r="O841" s="98">
        <v>2.599737108E-3</v>
      </c>
      <c r="P841" s="99">
        <f>Table1[[#This Row],[Equation_1_GHG_Intensity]]*Table1[[#This Row],[Number of employees
Last avail. yr]]</f>
        <v>0</v>
      </c>
      <c r="Q841" s="100">
        <v>5.0386056999999998E-2</v>
      </c>
      <c r="R841" s="101">
        <f>Table1[[#This Row],[Equation_2_GHG_intensity]]*Table1[[#This Row],[Operating revenue (Turnover)
m GBP Last avail. yr]]</f>
        <v>3.4161746645999999E-5</v>
      </c>
      <c r="S841" s="106">
        <v>0.05</v>
      </c>
      <c r="T841" s="103">
        <v>3.3900000000000004E-5</v>
      </c>
      <c r="U841" s="78">
        <f t="shared" si="13"/>
        <v>2.2664561633118002E-5</v>
      </c>
      <c r="V841" s="78">
        <f>Table1[[#This Row],[R4NZ estimate
(thousand tonnes CO2e)]]*1000</f>
        <v>2.2664561633118002E-2</v>
      </c>
    </row>
    <row r="842" spans="1:22" ht="40.700000000000003" customHeight="1">
      <c r="A842" s="86" t="s">
        <v>4886</v>
      </c>
      <c r="B842" s="86" t="s">
        <v>4887</v>
      </c>
      <c r="C842" s="86" t="s">
        <v>4888</v>
      </c>
      <c r="D842" s="86" t="s">
        <v>520</v>
      </c>
      <c r="E842" s="86" t="s">
        <v>520</v>
      </c>
      <c r="F842" s="86" t="s">
        <v>21</v>
      </c>
      <c r="G842" s="91"/>
      <c r="H842" s="91"/>
      <c r="I842" s="89">
        <v>45443</v>
      </c>
      <c r="J842" s="90">
        <v>7.3300000000000004E-4</v>
      </c>
      <c r="K842" s="91">
        <v>0</v>
      </c>
      <c r="L842" s="88" t="s">
        <v>4889</v>
      </c>
      <c r="M842" s="88" t="s">
        <v>4890</v>
      </c>
      <c r="N842" s="91"/>
      <c r="O842" s="98">
        <v>2.599737108E-3</v>
      </c>
      <c r="P842" s="99">
        <f>Table1[[#This Row],[Equation_1_GHG_Intensity]]*Table1[[#This Row],[Number of employees
Last avail. yr]]</f>
        <v>0</v>
      </c>
      <c r="Q842" s="100">
        <v>5.0386056999999998E-2</v>
      </c>
      <c r="R842" s="101">
        <f>Table1[[#This Row],[Equation_2_GHG_intensity]]*Table1[[#This Row],[Operating revenue (Turnover)
m GBP Last avail. yr]]</f>
        <v>3.6932979781000003E-5</v>
      </c>
      <c r="S842" s="106">
        <v>7.0000000000000007E-2</v>
      </c>
      <c r="T842" s="103">
        <v>5.1310000000000008E-5</v>
      </c>
      <c r="U842" s="78">
        <f t="shared" si="13"/>
        <v>2.9384912267073009E-5</v>
      </c>
      <c r="V842" s="78">
        <f>Table1[[#This Row],[R4NZ estimate
(thousand tonnes CO2e)]]*1000</f>
        <v>2.9384912267073009E-2</v>
      </c>
    </row>
    <row r="843" spans="1:22" ht="40.700000000000003" customHeight="1">
      <c r="A843" s="86" t="s">
        <v>4891</v>
      </c>
      <c r="B843" s="86" t="s">
        <v>4892</v>
      </c>
      <c r="C843" s="86" t="s">
        <v>4893</v>
      </c>
      <c r="D843" s="86" t="s">
        <v>1036</v>
      </c>
      <c r="E843" s="86" t="s">
        <v>1036</v>
      </c>
      <c r="F843" s="86" t="s">
        <v>21</v>
      </c>
      <c r="G843" s="91"/>
      <c r="H843" s="91"/>
      <c r="I843" s="89">
        <v>45351</v>
      </c>
      <c r="J843" s="90">
        <v>5.7600000000000001E-4</v>
      </c>
      <c r="K843" s="90">
        <v>1</v>
      </c>
      <c r="L843" s="88" t="s">
        <v>4894</v>
      </c>
      <c r="M843" s="88" t="s">
        <v>4895</v>
      </c>
      <c r="N843" s="88" t="s">
        <v>4895</v>
      </c>
      <c r="O843" s="98">
        <v>2.599737108E-3</v>
      </c>
      <c r="P843" s="99">
        <f>Table1[[#This Row],[Equation_1_GHG_Intensity]]*Table1[[#This Row],[Number of employees
Last avail. yr]]</f>
        <v>2.599737108E-3</v>
      </c>
      <c r="Q843" s="100">
        <v>5.0386056999999998E-2</v>
      </c>
      <c r="R843" s="101">
        <f>Table1[[#This Row],[Equation_2_GHG_intensity]]*Table1[[#This Row],[Operating revenue (Turnover)
m GBP Last avail. yr]]</f>
        <v>2.9022368832000001E-5</v>
      </c>
      <c r="S843" s="104">
        <v>0.05</v>
      </c>
      <c r="T843" s="103">
        <v>2.8800000000000002E-5</v>
      </c>
      <c r="U843" s="78">
        <f t="shared" si="13"/>
        <v>8.8496730578505598E-4</v>
      </c>
      <c r="V843" s="78">
        <f>Table1[[#This Row],[R4NZ estimate
(thousand tonnes CO2e)]]*1000</f>
        <v>0.884967305785056</v>
      </c>
    </row>
    <row r="844" spans="1:22" ht="40.700000000000003" customHeight="1">
      <c r="A844" s="86" t="s">
        <v>4896</v>
      </c>
      <c r="B844" s="86" t="s">
        <v>4897</v>
      </c>
      <c r="C844" s="86" t="s">
        <v>4898</v>
      </c>
      <c r="D844" s="86" t="s">
        <v>2166</v>
      </c>
      <c r="E844" s="86" t="s">
        <v>2166</v>
      </c>
      <c r="F844" s="86" t="s">
        <v>21</v>
      </c>
      <c r="G844" s="88" t="s">
        <v>4899</v>
      </c>
      <c r="H844" s="91"/>
      <c r="I844" s="89">
        <v>45169</v>
      </c>
      <c r="J844" s="90">
        <v>5.4900000000000001E-4</v>
      </c>
      <c r="K844" s="91">
        <v>0</v>
      </c>
      <c r="L844" s="88" t="s">
        <v>4900</v>
      </c>
      <c r="M844" s="88" t="s">
        <v>4901</v>
      </c>
      <c r="N844" s="91"/>
      <c r="O844" s="98">
        <v>2.599737108E-3</v>
      </c>
      <c r="P844" s="99">
        <f>Table1[[#This Row],[Equation_1_GHG_Intensity]]*Table1[[#This Row],[Number of employees
Last avail. yr]]</f>
        <v>0</v>
      </c>
      <c r="Q844" s="100">
        <v>5.0386056999999998E-2</v>
      </c>
      <c r="R844" s="101">
        <f>Table1[[#This Row],[Equation_2_GHG_intensity]]*Table1[[#This Row],[Operating revenue (Turnover)
m GBP Last avail. yr]]</f>
        <v>2.7661945292999999E-5</v>
      </c>
      <c r="S844" s="106">
        <v>0.05</v>
      </c>
      <c r="T844" s="103">
        <v>2.7450000000000003E-5</v>
      </c>
      <c r="U844" s="78">
        <f t="shared" si="13"/>
        <v>1.8352277782569001E-5</v>
      </c>
      <c r="V844" s="78">
        <f>Table1[[#This Row],[R4NZ estimate
(thousand tonnes CO2e)]]*1000</f>
        <v>1.8352277782568999E-2</v>
      </c>
    </row>
    <row r="845" spans="1:22" ht="40.700000000000003" customHeight="1">
      <c r="A845" s="86" t="s">
        <v>4902</v>
      </c>
      <c r="B845" s="86" t="s">
        <v>4903</v>
      </c>
      <c r="C845" s="86" t="s">
        <v>4904</v>
      </c>
      <c r="D845" s="86" t="s">
        <v>268</v>
      </c>
      <c r="E845" s="86" t="s">
        <v>268</v>
      </c>
      <c r="F845" s="86" t="s">
        <v>27</v>
      </c>
      <c r="G845" s="88" t="s">
        <v>4905</v>
      </c>
      <c r="H845" s="91"/>
      <c r="I845" s="89">
        <v>45322</v>
      </c>
      <c r="J845" s="90">
        <v>5.1500000000000005E-4</v>
      </c>
      <c r="K845" s="91">
        <v>0</v>
      </c>
      <c r="L845" s="88" t="s">
        <v>4906</v>
      </c>
      <c r="M845" s="88" t="s">
        <v>4907</v>
      </c>
      <c r="N845" s="88" t="s">
        <v>4907</v>
      </c>
      <c r="O845" s="98">
        <v>1.6788990829999999E-3</v>
      </c>
      <c r="P845" s="99">
        <f>Table1[[#This Row],[Equation_1_GHG_Intensity]]*Table1[[#This Row],[Number of employees
Last avail. yr]]</f>
        <v>0</v>
      </c>
      <c r="Q845" s="100">
        <v>1.7553619999999999E-2</v>
      </c>
      <c r="R845" s="101">
        <f>Table1[[#This Row],[Equation_2_GHG_intensity]]*Table1[[#This Row],[Operating revenue (Turnover)
m GBP Last avail. yr]]</f>
        <v>9.0401142999999998E-6</v>
      </c>
      <c r="S845" s="106">
        <v>0.01</v>
      </c>
      <c r="T845" s="103">
        <v>5.1500000000000007E-6</v>
      </c>
      <c r="U845" s="78">
        <f t="shared" si="13"/>
        <v>4.7253080619000011E-6</v>
      </c>
      <c r="V845" s="78">
        <f>Table1[[#This Row],[R4NZ estimate
(thousand tonnes CO2e)]]*1000</f>
        <v>4.7253080619000009E-3</v>
      </c>
    </row>
    <row r="846" spans="1:22" ht="40.700000000000003" customHeight="1">
      <c r="A846" s="86" t="s">
        <v>4908</v>
      </c>
      <c r="B846" s="86" t="s">
        <v>4909</v>
      </c>
      <c r="C846" s="86" t="s">
        <v>4910</v>
      </c>
      <c r="D846" s="86" t="s">
        <v>4767</v>
      </c>
      <c r="E846" s="86" t="s">
        <v>4767</v>
      </c>
      <c r="F846" s="86" t="s">
        <v>44</v>
      </c>
      <c r="G846" s="88" t="s">
        <v>4911</v>
      </c>
      <c r="H846" s="91"/>
      <c r="I846" s="89">
        <v>45322</v>
      </c>
      <c r="J846" s="90">
        <v>4.7800000000000002E-4</v>
      </c>
      <c r="K846" s="90">
        <v>2</v>
      </c>
      <c r="L846" s="88" t="s">
        <v>4912</v>
      </c>
      <c r="M846" s="88" t="s">
        <v>4913</v>
      </c>
      <c r="N846" s="88" t="s">
        <v>4913</v>
      </c>
      <c r="O846" s="98">
        <v>0.10097905539999999</v>
      </c>
      <c r="P846" s="99">
        <f>Table1[[#This Row],[Equation_1_GHG_Intensity]]*Table1[[#This Row],[Number of employees
Last avail. yr]]</f>
        <v>0.20195811079999998</v>
      </c>
      <c r="Q846" s="100">
        <v>15.29604977</v>
      </c>
      <c r="R846" s="101">
        <f>Table1[[#This Row],[Equation_2_GHG_intensity]]*Table1[[#This Row],[Operating revenue (Turnover)
m GBP Last avail. yr]]</f>
        <v>7.3115117900599998E-3</v>
      </c>
      <c r="S846" s="104">
        <v>4.66</v>
      </c>
      <c r="T846" s="103">
        <v>2.22748E-3</v>
      </c>
      <c r="U846" s="78">
        <f t="shared" si="13"/>
        <v>7.042853516248998E-2</v>
      </c>
      <c r="V846" s="78">
        <f>Table1[[#This Row],[R4NZ estimate
(thousand tonnes CO2e)]]*1000</f>
        <v>70.428535162489979</v>
      </c>
    </row>
    <row r="847" spans="1:22" ht="40.700000000000003" customHeight="1">
      <c r="A847" s="86" t="s">
        <v>4914</v>
      </c>
      <c r="B847" s="86" t="s">
        <v>4915</v>
      </c>
      <c r="C847" s="86" t="s">
        <v>4916</v>
      </c>
      <c r="D847" s="86" t="s">
        <v>1305</v>
      </c>
      <c r="E847" s="86" t="s">
        <v>1305</v>
      </c>
      <c r="F847" s="86" t="s">
        <v>44</v>
      </c>
      <c r="G847" s="91"/>
      <c r="H847" s="91"/>
      <c r="I847" s="89">
        <v>45260</v>
      </c>
      <c r="J847" s="90">
        <v>4.0000000000000002E-4</v>
      </c>
      <c r="K847" s="90">
        <v>1</v>
      </c>
      <c r="L847" s="88" t="s">
        <v>4917</v>
      </c>
      <c r="M847" s="88" t="s">
        <v>4918</v>
      </c>
      <c r="N847" s="88" t="s">
        <v>4918</v>
      </c>
      <c r="O847" s="98">
        <v>0.10097905539999999</v>
      </c>
      <c r="P847" s="99">
        <f>Table1[[#This Row],[Equation_1_GHG_Intensity]]*Table1[[#This Row],[Number of employees
Last avail. yr]]</f>
        <v>0.10097905539999999</v>
      </c>
      <c r="Q847" s="100">
        <v>15.29604977</v>
      </c>
      <c r="R847" s="101">
        <f>Table1[[#This Row],[Equation_2_GHG_intensity]]*Table1[[#This Row],[Operating revenue (Turnover)
m GBP Last avail. yr]]</f>
        <v>6.1184199079999998E-3</v>
      </c>
      <c r="S847" s="104">
        <v>0.05</v>
      </c>
      <c r="T847" s="103">
        <v>2.0000000000000002E-5</v>
      </c>
      <c r="U847" s="78">
        <f t="shared" si="13"/>
        <v>3.5670119277564E-2</v>
      </c>
      <c r="V847" s="78">
        <f>Table1[[#This Row],[R4NZ estimate
(thousand tonnes CO2e)]]*1000</f>
        <v>35.670119277563998</v>
      </c>
    </row>
    <row r="848" spans="1:22" ht="36" customHeight="1">
      <c r="A848" s="86" t="s">
        <v>4919</v>
      </c>
      <c r="B848" s="86" t="s">
        <v>4920</v>
      </c>
      <c r="C848" s="86" t="s">
        <v>4921</v>
      </c>
      <c r="D848" s="86" t="s">
        <v>167</v>
      </c>
      <c r="E848" s="86" t="s">
        <v>167</v>
      </c>
      <c r="F848" s="86" t="s">
        <v>21</v>
      </c>
      <c r="G848" s="91"/>
      <c r="H848" s="91"/>
      <c r="I848" s="89">
        <v>45382</v>
      </c>
      <c r="J848" s="90">
        <v>3.8000000000000002E-4</v>
      </c>
      <c r="K848" s="90">
        <v>1</v>
      </c>
      <c r="L848" s="88" t="s">
        <v>4922</v>
      </c>
      <c r="M848" s="88" t="s">
        <v>4923</v>
      </c>
      <c r="N848" s="91"/>
      <c r="O848" s="98">
        <v>2.599737108E-3</v>
      </c>
      <c r="P848" s="99">
        <f>Table1[[#This Row],[Equation_1_GHG_Intensity]]*Table1[[#This Row],[Number of employees
Last avail. yr]]</f>
        <v>2.599737108E-3</v>
      </c>
      <c r="Q848" s="100">
        <v>5.0386056999999998E-2</v>
      </c>
      <c r="R848" s="101">
        <f>Table1[[#This Row],[Equation_2_GHG_intensity]]*Table1[[#This Row],[Operating revenue (Turnover)
m GBP Last avail. yr]]</f>
        <v>1.9146701659999999E-5</v>
      </c>
      <c r="S848" s="104">
        <v>0.08</v>
      </c>
      <c r="T848" s="103">
        <v>3.0400000000000004E-5</v>
      </c>
      <c r="U848" s="78">
        <f t="shared" si="13"/>
        <v>8.8221150861677992E-4</v>
      </c>
      <c r="V848" s="78">
        <f>Table1[[#This Row],[R4NZ estimate
(thousand tonnes CO2e)]]*1000</f>
        <v>0.88221150861677988</v>
      </c>
    </row>
    <row r="849" spans="1:22" ht="36" customHeight="1">
      <c r="A849" s="86" t="s">
        <v>4924</v>
      </c>
      <c r="B849" s="86" t="s">
        <v>4925</v>
      </c>
      <c r="C849" s="86" t="s">
        <v>4926</v>
      </c>
      <c r="D849" s="86" t="s">
        <v>1036</v>
      </c>
      <c r="E849" s="86" t="s">
        <v>1036</v>
      </c>
      <c r="F849" s="86" t="s">
        <v>21</v>
      </c>
      <c r="G849" s="91"/>
      <c r="H849" s="91"/>
      <c r="I849" s="89">
        <v>45260</v>
      </c>
      <c r="J849" s="90">
        <v>3.5199999999999999E-4</v>
      </c>
      <c r="K849" s="91">
        <v>0</v>
      </c>
      <c r="L849" s="88" t="s">
        <v>2037</v>
      </c>
      <c r="M849" s="88" t="s">
        <v>4927</v>
      </c>
      <c r="N849" s="88" t="s">
        <v>4927</v>
      </c>
      <c r="O849" s="98">
        <v>2.599737108E-3</v>
      </c>
      <c r="P849" s="99">
        <f>Table1[[#This Row],[Equation_1_GHG_Intensity]]*Table1[[#This Row],[Number of employees
Last avail. yr]]</f>
        <v>0</v>
      </c>
      <c r="Q849" s="100">
        <v>5.0386056999999998E-2</v>
      </c>
      <c r="R849" s="101">
        <f>Table1[[#This Row],[Equation_2_GHG_intensity]]*Table1[[#This Row],[Operating revenue (Turnover)
m GBP Last avail. yr]]</f>
        <v>1.7735892063999999E-5</v>
      </c>
      <c r="S849" s="106">
        <v>0.05</v>
      </c>
      <c r="T849" s="103">
        <v>1.7600000000000001E-5</v>
      </c>
      <c r="U849" s="78">
        <f t="shared" si="13"/>
        <v>1.1766852057312E-5</v>
      </c>
      <c r="V849" s="78">
        <f>Table1[[#This Row],[R4NZ estimate
(thousand tonnes CO2e)]]*1000</f>
        <v>1.1766852057312E-2</v>
      </c>
    </row>
    <row r="850" spans="1:22" ht="94.7" customHeight="1">
      <c r="A850" s="86" t="s">
        <v>4928</v>
      </c>
      <c r="B850" s="86" t="s">
        <v>4929</v>
      </c>
      <c r="C850" s="86" t="s">
        <v>4930</v>
      </c>
      <c r="D850" s="86" t="s">
        <v>260</v>
      </c>
      <c r="E850" s="86" t="s">
        <v>260</v>
      </c>
      <c r="F850" s="86" t="s">
        <v>33</v>
      </c>
      <c r="G850" s="88" t="s">
        <v>4931</v>
      </c>
      <c r="H850" s="91"/>
      <c r="I850" s="89">
        <v>45382</v>
      </c>
      <c r="J850" s="90">
        <v>2.8600000000000001E-4</v>
      </c>
      <c r="K850" s="91">
        <v>0</v>
      </c>
      <c r="L850" s="88" t="s">
        <v>4932</v>
      </c>
      <c r="M850" s="88" t="s">
        <v>4933</v>
      </c>
      <c r="N850" s="88" t="s">
        <v>4933</v>
      </c>
      <c r="O850" s="98">
        <v>1.0369230770000001E-3</v>
      </c>
      <c r="P850" s="99">
        <f>Table1[[#This Row],[Equation_1_GHG_Intensity]]*Table1[[#This Row],[Number of employees
Last avail. yr]]</f>
        <v>0</v>
      </c>
      <c r="Q850" s="100">
        <v>1.9284453E-2</v>
      </c>
      <c r="R850" s="101">
        <f>Table1[[#This Row],[Equation_2_GHG_intensity]]*Table1[[#This Row],[Operating revenue (Turnover)
m GBP Last avail. yr]]</f>
        <v>5.515353558E-6</v>
      </c>
      <c r="S850" s="106">
        <v>0.03</v>
      </c>
      <c r="T850" s="103">
        <v>8.5800000000000009E-6</v>
      </c>
      <c r="U850" s="78">
        <f t="shared" si="13"/>
        <v>4.6937527348140001E-6</v>
      </c>
      <c r="V850" s="78">
        <f>Table1[[#This Row],[R4NZ estimate
(thousand tonnes CO2e)]]*1000</f>
        <v>4.6937527348140003E-3</v>
      </c>
    </row>
    <row r="851" spans="1:22" ht="40.700000000000003" customHeight="1">
      <c r="A851" s="86" t="s">
        <v>4934</v>
      </c>
      <c r="B851" s="86" t="s">
        <v>4935</v>
      </c>
      <c r="C851" s="86" t="s">
        <v>4936</v>
      </c>
      <c r="D851" s="86" t="s">
        <v>829</v>
      </c>
      <c r="E851" s="86" t="s">
        <v>829</v>
      </c>
      <c r="F851" s="86" t="s">
        <v>21</v>
      </c>
      <c r="G851" s="91"/>
      <c r="H851" s="91"/>
      <c r="I851" s="89">
        <v>45350</v>
      </c>
      <c r="J851" s="90">
        <v>2.61E-4</v>
      </c>
      <c r="K851" s="91">
        <v>0</v>
      </c>
      <c r="L851" s="88" t="s">
        <v>4709</v>
      </c>
      <c r="M851" s="88" t="s">
        <v>4937</v>
      </c>
      <c r="N851" s="91"/>
      <c r="O851" s="98">
        <v>2.599737108E-3</v>
      </c>
      <c r="P851" s="99">
        <f>Table1[[#This Row],[Equation_1_GHG_Intensity]]*Table1[[#This Row],[Number of employees
Last avail. yr]]</f>
        <v>0</v>
      </c>
      <c r="Q851" s="100">
        <v>5.0386056999999998E-2</v>
      </c>
      <c r="R851" s="101">
        <f>Table1[[#This Row],[Equation_2_GHG_intensity]]*Table1[[#This Row],[Operating revenue (Turnover)
m GBP Last avail. yr]]</f>
        <v>1.3150760876999999E-5</v>
      </c>
      <c r="S851" s="106">
        <v>0.05</v>
      </c>
      <c r="T851" s="103">
        <v>1.305E-5</v>
      </c>
      <c r="U851" s="78">
        <f t="shared" si="13"/>
        <v>8.7248533720410006E-6</v>
      </c>
      <c r="V851" s="78">
        <f>Table1[[#This Row],[R4NZ estimate
(thousand tonnes CO2e)]]*1000</f>
        <v>8.7248533720409999E-3</v>
      </c>
    </row>
    <row r="852" spans="1:22" ht="40.700000000000003" customHeight="1">
      <c r="A852" s="86" t="s">
        <v>4938</v>
      </c>
      <c r="B852" s="86" t="s">
        <v>4939</v>
      </c>
      <c r="C852" s="86" t="s">
        <v>4940</v>
      </c>
      <c r="D852" s="86" t="s">
        <v>260</v>
      </c>
      <c r="E852" s="86" t="s">
        <v>260</v>
      </c>
      <c r="F852" s="86" t="s">
        <v>33</v>
      </c>
      <c r="G852" s="91"/>
      <c r="H852" s="91"/>
      <c r="I852" s="89">
        <v>45138</v>
      </c>
      <c r="J852" s="90">
        <v>2.3000000000000001E-4</v>
      </c>
      <c r="K852" s="90">
        <v>2</v>
      </c>
      <c r="L852" s="88" t="s">
        <v>4941</v>
      </c>
      <c r="M852" s="88" t="s">
        <v>4942</v>
      </c>
      <c r="N852" s="88" t="s">
        <v>4942</v>
      </c>
      <c r="O852" s="98">
        <v>1.0369230770000001E-3</v>
      </c>
      <c r="P852" s="99">
        <f>Table1[[#This Row],[Equation_1_GHG_Intensity]]*Table1[[#This Row],[Number of employees
Last avail. yr]]</f>
        <v>2.0738461540000001E-3</v>
      </c>
      <c r="Q852" s="100">
        <v>1.9284453E-2</v>
      </c>
      <c r="R852" s="101">
        <f>Table1[[#This Row],[Equation_2_GHG_intensity]]*Table1[[#This Row],[Operating revenue (Turnover)
m GBP Last avail. yr]]</f>
        <v>4.4354241899999998E-6</v>
      </c>
      <c r="S852" s="104">
        <v>0.03</v>
      </c>
      <c r="T852" s="103">
        <v>6.9E-6</v>
      </c>
      <c r="U852" s="78">
        <f t="shared" si="13"/>
        <v>6.9436546553727015E-4</v>
      </c>
      <c r="V852" s="78">
        <f>Table1[[#This Row],[R4NZ estimate
(thousand tonnes CO2e)]]*1000</f>
        <v>0.69436546553727019</v>
      </c>
    </row>
    <row r="853" spans="1:22" ht="40.700000000000003" customHeight="1">
      <c r="A853" s="86" t="s">
        <v>4943</v>
      </c>
      <c r="B853" s="86" t="s">
        <v>4944</v>
      </c>
      <c r="C853" s="86" t="s">
        <v>4945</v>
      </c>
      <c r="D853" s="86" t="s">
        <v>2476</v>
      </c>
      <c r="E853" s="86" t="s">
        <v>2476</v>
      </c>
      <c r="F853" s="86" t="s">
        <v>21</v>
      </c>
      <c r="G853" s="91"/>
      <c r="H853" s="91"/>
      <c r="I853" s="89">
        <v>45260</v>
      </c>
      <c r="J853" s="90">
        <v>2.2000000000000001E-4</v>
      </c>
      <c r="K853" s="91">
        <v>0</v>
      </c>
      <c r="L853" s="88" t="s">
        <v>4946</v>
      </c>
      <c r="M853" s="88" t="s">
        <v>4947</v>
      </c>
      <c r="N853" s="88" t="s">
        <v>4947</v>
      </c>
      <c r="O853" s="98">
        <v>2.599737108E-3</v>
      </c>
      <c r="P853" s="99">
        <f>Table1[[#This Row],[Equation_1_GHG_Intensity]]*Table1[[#This Row],[Number of employees
Last avail. yr]]</f>
        <v>0</v>
      </c>
      <c r="Q853" s="100">
        <v>5.0386056999999998E-2</v>
      </c>
      <c r="R853" s="101">
        <f>Table1[[#This Row],[Equation_2_GHG_intensity]]*Table1[[#This Row],[Operating revenue (Turnover)
m GBP Last avail. yr]]</f>
        <v>1.1084932539999999E-5</v>
      </c>
      <c r="S853" s="106">
        <v>7.0000000000000007E-2</v>
      </c>
      <c r="T853" s="103">
        <v>1.5400000000000002E-5</v>
      </c>
      <c r="U853" s="78">
        <f t="shared" si="13"/>
        <v>8.8194825358200014E-6</v>
      </c>
      <c r="V853" s="78">
        <f>Table1[[#This Row],[R4NZ estimate
(thousand tonnes CO2e)]]*1000</f>
        <v>8.8194825358200012E-3</v>
      </c>
    </row>
    <row r="854" spans="1:22" ht="36" customHeight="1">
      <c r="A854" s="86" t="s">
        <v>4948</v>
      </c>
      <c r="B854" s="86" t="s">
        <v>4949</v>
      </c>
      <c r="C854" s="86" t="s">
        <v>4950</v>
      </c>
      <c r="D854" s="86" t="s">
        <v>1102</v>
      </c>
      <c r="E854" s="86" t="s">
        <v>1102</v>
      </c>
      <c r="F854" s="86" t="s">
        <v>30</v>
      </c>
      <c r="G854" s="91"/>
      <c r="H854" s="91"/>
      <c r="I854" s="89">
        <v>45077</v>
      </c>
      <c r="J854" s="90">
        <v>1.74E-4</v>
      </c>
      <c r="K854" s="91">
        <v>0</v>
      </c>
      <c r="L854" s="88" t="s">
        <v>4951</v>
      </c>
      <c r="M854" s="88" t="s">
        <v>4952</v>
      </c>
      <c r="N854" s="91"/>
      <c r="O854" s="98">
        <v>5.5728975400000001E-4</v>
      </c>
      <c r="P854" s="99">
        <f>Table1[[#This Row],[Equation_1_GHG_Intensity]]*Table1[[#This Row],[Number of employees
Last avail. yr]]</f>
        <v>0</v>
      </c>
      <c r="Q854" s="100">
        <v>6.3602830000000004E-3</v>
      </c>
      <c r="R854" s="101">
        <f>Table1[[#This Row],[Equation_2_GHG_intensity]]*Table1[[#This Row],[Operating revenue (Turnover)
m GBP Last avail. yr]]</f>
        <v>1.1066892420000001E-6</v>
      </c>
      <c r="S854" s="106">
        <v>0.01</v>
      </c>
      <c r="T854" s="103">
        <v>1.7400000000000001E-6</v>
      </c>
      <c r="U854" s="78">
        <f t="shared" si="13"/>
        <v>9.4794751758600001E-7</v>
      </c>
      <c r="V854" s="78">
        <f>Table1[[#This Row],[R4NZ estimate
(thousand tonnes CO2e)]]*1000</f>
        <v>9.4794751758599998E-4</v>
      </c>
    </row>
    <row r="855" spans="1:22" ht="36" customHeight="1">
      <c r="A855" s="86" t="s">
        <v>4953</v>
      </c>
      <c r="B855" s="86" t="s">
        <v>4954</v>
      </c>
      <c r="C855" s="86" t="s">
        <v>4955</v>
      </c>
      <c r="D855" s="86" t="s">
        <v>705</v>
      </c>
      <c r="E855" s="86" t="s">
        <v>705</v>
      </c>
      <c r="F855" s="86" t="s">
        <v>27</v>
      </c>
      <c r="G855" s="91"/>
      <c r="H855" s="91"/>
      <c r="I855" s="89">
        <v>45473</v>
      </c>
      <c r="J855" s="90">
        <v>1E-4</v>
      </c>
      <c r="K855" s="91">
        <v>0</v>
      </c>
      <c r="L855" s="88" t="s">
        <v>4956</v>
      </c>
      <c r="M855" s="88" t="s">
        <v>4957</v>
      </c>
      <c r="N855" s="91"/>
      <c r="O855" s="98">
        <v>1.6788990829999999E-3</v>
      </c>
      <c r="P855" s="99">
        <f>Table1[[#This Row],[Equation_1_GHG_Intensity]]*Table1[[#This Row],[Number of employees
Last avail. yr]]</f>
        <v>0</v>
      </c>
      <c r="Q855" s="100">
        <v>1.7553619999999999E-2</v>
      </c>
      <c r="R855" s="101">
        <f>Table1[[#This Row],[Equation_2_GHG_intensity]]*Table1[[#This Row],[Operating revenue (Turnover)
m GBP Last avail. yr]]</f>
        <v>1.755362E-6</v>
      </c>
      <c r="S855" s="106">
        <v>0.01</v>
      </c>
      <c r="T855" s="103">
        <v>1.0000000000000002E-6</v>
      </c>
      <c r="U855" s="78">
        <f t="shared" si="13"/>
        <v>9.1753554600000009E-7</v>
      </c>
      <c r="V855" s="78">
        <f>Table1[[#This Row],[R4NZ estimate
(thousand tonnes CO2e)]]*1000</f>
        <v>9.1753554600000013E-4</v>
      </c>
    </row>
    <row r="856" spans="1:22" ht="40.700000000000003" customHeight="1">
      <c r="A856" s="86" t="s">
        <v>4958</v>
      </c>
      <c r="B856" s="86" t="s">
        <v>4959</v>
      </c>
      <c r="C856" s="86" t="s">
        <v>4960</v>
      </c>
      <c r="D856" s="86" t="s">
        <v>2166</v>
      </c>
      <c r="E856" s="86" t="s">
        <v>2166</v>
      </c>
      <c r="F856" s="86" t="s">
        <v>21</v>
      </c>
      <c r="G856" s="91"/>
      <c r="H856" s="91"/>
      <c r="I856" s="89">
        <v>45291</v>
      </c>
      <c r="J856" s="90">
        <v>8.5000000000000006E-5</v>
      </c>
      <c r="K856" s="91">
        <v>0</v>
      </c>
      <c r="L856" s="88" t="s">
        <v>4961</v>
      </c>
      <c r="M856" s="88" t="s">
        <v>4962</v>
      </c>
      <c r="N856" s="88" t="s">
        <v>4962</v>
      </c>
      <c r="O856" s="98">
        <v>2.599737108E-3</v>
      </c>
      <c r="P856" s="99">
        <f>Table1[[#This Row],[Equation_1_GHG_Intensity]]*Table1[[#This Row],[Number of employees
Last avail. yr]]</f>
        <v>0</v>
      </c>
      <c r="Q856" s="100">
        <v>5.0386056999999998E-2</v>
      </c>
      <c r="R856" s="101">
        <f>Table1[[#This Row],[Equation_2_GHG_intensity]]*Table1[[#This Row],[Operating revenue (Turnover)
m GBP Last avail. yr]]</f>
        <v>4.2828148450000003E-6</v>
      </c>
      <c r="S856" s="106">
        <v>0.05</v>
      </c>
      <c r="T856" s="103">
        <v>4.2500000000000008E-6</v>
      </c>
      <c r="U856" s="78">
        <f t="shared" si="13"/>
        <v>2.8414273433850004E-6</v>
      </c>
      <c r="V856" s="78">
        <f>Table1[[#This Row],[R4NZ estimate
(thousand tonnes CO2e)]]*1000</f>
        <v>2.8414273433850002E-3</v>
      </c>
    </row>
    <row r="857" spans="1:22" ht="36" customHeight="1">
      <c r="A857" s="86" t="s">
        <v>4963</v>
      </c>
      <c r="B857" s="86" t="s">
        <v>4964</v>
      </c>
      <c r="C857" s="86" t="s">
        <v>4965</v>
      </c>
      <c r="D857" s="86" t="s">
        <v>2501</v>
      </c>
      <c r="E857" s="86" t="s">
        <v>2501</v>
      </c>
      <c r="F857" s="86" t="s">
        <v>30</v>
      </c>
      <c r="G857" s="91"/>
      <c r="H857" s="91"/>
      <c r="I857" s="89">
        <v>45169</v>
      </c>
      <c r="J857" s="90">
        <v>7.3999999999999996E-5</v>
      </c>
      <c r="K857" s="90">
        <v>1</v>
      </c>
      <c r="L857" s="88" t="s">
        <v>2106</v>
      </c>
      <c r="M857" s="88" t="s">
        <v>4966</v>
      </c>
      <c r="N857" s="91"/>
      <c r="O857" s="98">
        <v>5.5728975400000001E-4</v>
      </c>
      <c r="P857" s="99">
        <f>Table1[[#This Row],[Equation_1_GHG_Intensity]]*Table1[[#This Row],[Number of employees
Last avail. yr]]</f>
        <v>5.5728975400000001E-4</v>
      </c>
      <c r="Q857" s="100">
        <v>6.3602830000000004E-3</v>
      </c>
      <c r="R857" s="101">
        <f>Table1[[#This Row],[Equation_2_GHG_intensity]]*Table1[[#This Row],[Operating revenue (Turnover)
m GBP Last avail. yr]]</f>
        <v>4.7066094199999998E-7</v>
      </c>
      <c r="S857" s="104">
        <v>0</v>
      </c>
      <c r="T857" s="103">
        <v>0</v>
      </c>
      <c r="U857" s="78">
        <f t="shared" si="13"/>
        <v>1.8573421817568599E-4</v>
      </c>
      <c r="V857" s="78">
        <f>Table1[[#This Row],[R4NZ estimate
(thousand tonnes CO2e)]]*1000</f>
        <v>0.185734218175686</v>
      </c>
    </row>
    <row r="858" spans="1:22" ht="40.700000000000003" customHeight="1">
      <c r="A858" s="86" t="s">
        <v>4967</v>
      </c>
      <c r="B858" s="86" t="s">
        <v>4968</v>
      </c>
      <c r="C858" s="86" t="s">
        <v>4969</v>
      </c>
      <c r="D858" s="86" t="s">
        <v>276</v>
      </c>
      <c r="E858" s="86" t="s">
        <v>276</v>
      </c>
      <c r="F858" s="86" t="s">
        <v>18</v>
      </c>
      <c r="G858" s="88" t="s">
        <v>4970</v>
      </c>
      <c r="H858" s="91"/>
      <c r="I858" s="89">
        <v>45412</v>
      </c>
      <c r="J858" s="90">
        <v>7.4999999999999993E-5</v>
      </c>
      <c r="K858" s="91">
        <v>0</v>
      </c>
      <c r="L858" s="88" t="s">
        <v>4971</v>
      </c>
      <c r="M858" s="88" t="s">
        <v>4972</v>
      </c>
      <c r="N858" s="91"/>
      <c r="O858" s="98">
        <v>5.3414726840000006E-3</v>
      </c>
      <c r="P858" s="99">
        <f>Table1[[#This Row],[Equation_1_GHG_Intensity]]*Table1[[#This Row],[Number of employees
Last avail. yr]]</f>
        <v>0</v>
      </c>
      <c r="Q858" s="100">
        <v>7.8125890000000003E-2</v>
      </c>
      <c r="R858" s="101">
        <f>Table1[[#This Row],[Equation_2_GHG_intensity]]*Table1[[#This Row],[Operating revenue (Turnover)
m GBP Last avail. yr]]</f>
        <v>5.8594417499999994E-6</v>
      </c>
      <c r="S858" s="106">
        <v>7.0000000000000007E-2</v>
      </c>
      <c r="T858" s="103">
        <v>5.2499999999999997E-6</v>
      </c>
      <c r="U858" s="78">
        <f t="shared" si="13"/>
        <v>3.69944410275E-6</v>
      </c>
      <c r="V858" s="78">
        <f>Table1[[#This Row],[R4NZ estimate
(thousand tonnes CO2e)]]*1000</f>
        <v>3.69944410275E-3</v>
      </c>
    </row>
    <row r="859" spans="1:22" ht="36" customHeight="1">
      <c r="A859" s="86" t="s">
        <v>4973</v>
      </c>
      <c r="B859" s="86" t="s">
        <v>4974</v>
      </c>
      <c r="C859" s="86" t="s">
        <v>4975</v>
      </c>
      <c r="D859" s="86" t="s">
        <v>829</v>
      </c>
      <c r="E859" s="86" t="s">
        <v>829</v>
      </c>
      <c r="F859" s="86" t="s">
        <v>21</v>
      </c>
      <c r="G859" s="88" t="s">
        <v>4976</v>
      </c>
      <c r="H859" s="91"/>
      <c r="I859" s="89">
        <v>45412</v>
      </c>
      <c r="J859" s="90">
        <v>5.1E-5</v>
      </c>
      <c r="K859" s="90">
        <v>1</v>
      </c>
      <c r="L859" s="88" t="s">
        <v>4977</v>
      </c>
      <c r="M859" s="88" t="s">
        <v>4978</v>
      </c>
      <c r="N859" s="91"/>
      <c r="O859" s="98">
        <v>2.599737108E-3</v>
      </c>
      <c r="P859" s="99">
        <f>Table1[[#This Row],[Equation_1_GHG_Intensity]]*Table1[[#This Row],[Number of employees
Last avail. yr]]</f>
        <v>2.599737108E-3</v>
      </c>
      <c r="Q859" s="100">
        <v>5.0386056999999998E-2</v>
      </c>
      <c r="R859" s="101">
        <f>Table1[[#This Row],[Equation_2_GHG_intensity]]*Table1[[#This Row],[Operating revenue (Turnover)
m GBP Last avail. yr]]</f>
        <v>2.5696889069999998E-6</v>
      </c>
      <c r="S859" s="104">
        <v>0.05</v>
      </c>
      <c r="T859" s="103">
        <v>2.5500000000000001E-6</v>
      </c>
      <c r="U859" s="78">
        <f t="shared" si="13"/>
        <v>8.6741731337003098E-4</v>
      </c>
      <c r="V859" s="78">
        <f>Table1[[#This Row],[R4NZ estimate
(thousand tonnes CO2e)]]*1000</f>
        <v>0.86741731337003103</v>
      </c>
    </row>
    <row r="860" spans="1:22" ht="36" customHeight="1">
      <c r="A860" s="86" t="s">
        <v>4979</v>
      </c>
      <c r="B860" s="86" t="s">
        <v>4980</v>
      </c>
      <c r="C860" s="86" t="s">
        <v>4981</v>
      </c>
      <c r="D860" s="86" t="s">
        <v>767</v>
      </c>
      <c r="E860" s="86" t="s">
        <v>767</v>
      </c>
      <c r="F860" s="86" t="s">
        <v>18</v>
      </c>
      <c r="G860" s="91"/>
      <c r="H860" s="91"/>
      <c r="I860" s="89">
        <v>45169</v>
      </c>
      <c r="J860" s="90">
        <v>4.3999999999999999E-5</v>
      </c>
      <c r="K860" s="91">
        <v>0</v>
      </c>
      <c r="L860" s="88" t="s">
        <v>4982</v>
      </c>
      <c r="M860" s="88" t="s">
        <v>4983</v>
      </c>
      <c r="N860" s="88" t="s">
        <v>4983</v>
      </c>
      <c r="O860" s="98">
        <v>5.3414726840000006E-3</v>
      </c>
      <c r="P860" s="99">
        <f>Table1[[#This Row],[Equation_1_GHG_Intensity]]*Table1[[#This Row],[Number of employees
Last avail. yr]]</f>
        <v>0</v>
      </c>
      <c r="Q860" s="100">
        <v>7.8125890000000003E-2</v>
      </c>
      <c r="R860" s="101">
        <f>Table1[[#This Row],[Equation_2_GHG_intensity]]*Table1[[#This Row],[Operating revenue (Turnover)
m GBP Last avail. yr]]</f>
        <v>3.4375391599999999E-6</v>
      </c>
      <c r="S860" s="106">
        <v>0.04</v>
      </c>
      <c r="T860" s="103">
        <v>1.7600000000000001E-6</v>
      </c>
      <c r="U860" s="78">
        <f t="shared" si="13"/>
        <v>1.73078054028E-6</v>
      </c>
      <c r="V860" s="78">
        <f>Table1[[#This Row],[R4NZ estimate
(thousand tonnes CO2e)]]*1000</f>
        <v>1.7307805402800001E-3</v>
      </c>
    </row>
    <row r="861" spans="1:22" ht="40.700000000000003" customHeight="1">
      <c r="A861" s="86" t="s">
        <v>4984</v>
      </c>
      <c r="B861" s="86" t="s">
        <v>4985</v>
      </c>
      <c r="C861" s="86" t="s">
        <v>4986</v>
      </c>
      <c r="D861" s="86" t="s">
        <v>792</v>
      </c>
      <c r="E861" s="86" t="s">
        <v>792</v>
      </c>
      <c r="F861" s="86" t="s">
        <v>18</v>
      </c>
      <c r="G861" s="88" t="s">
        <v>4987</v>
      </c>
      <c r="H861" s="91"/>
      <c r="I861" s="89">
        <v>45657</v>
      </c>
      <c r="J861" s="90">
        <v>1.9999999999999999E-6</v>
      </c>
      <c r="K861" s="91">
        <v>0</v>
      </c>
      <c r="L861" s="88" t="s">
        <v>4988</v>
      </c>
      <c r="M861" s="88" t="s">
        <v>4989</v>
      </c>
      <c r="N861" s="91"/>
      <c r="O861" s="98">
        <v>5.3414726840000006E-3</v>
      </c>
      <c r="P861" s="99">
        <f>Table1[[#This Row],[Equation_1_GHG_Intensity]]*Table1[[#This Row],[Number of employees
Last avail. yr]]</f>
        <v>0</v>
      </c>
      <c r="Q861" s="100">
        <v>7.8125890000000003E-2</v>
      </c>
      <c r="R861" s="101">
        <f>Table1[[#This Row],[Equation_2_GHG_intensity]]*Table1[[#This Row],[Operating revenue (Turnover)
m GBP Last avail. yr]]</f>
        <v>1.5625178000000001E-7</v>
      </c>
      <c r="S861" s="106">
        <v>0.04</v>
      </c>
      <c r="T861" s="103">
        <v>8.0000000000000002E-8</v>
      </c>
      <c r="U861" s="78">
        <f t="shared" si="13"/>
        <v>7.8671842740000012E-8</v>
      </c>
      <c r="V861" s="78">
        <f>Table1[[#This Row],[R4NZ estimate
(thousand tonnes CO2e)]]*1000</f>
        <v>7.867184274000001E-5</v>
      </c>
    </row>
    <row r="862" spans="1:22" ht="36" customHeight="1">
      <c r="A862" s="86" t="s">
        <v>4990</v>
      </c>
      <c r="B862" s="86" t="s">
        <v>4991</v>
      </c>
      <c r="C862" s="86" t="s">
        <v>4992</v>
      </c>
      <c r="D862" s="86" t="s">
        <v>829</v>
      </c>
      <c r="E862" s="86" t="s">
        <v>829</v>
      </c>
      <c r="F862" s="86" t="s">
        <v>21</v>
      </c>
      <c r="G862" s="91"/>
      <c r="H862" s="91"/>
      <c r="I862" s="89">
        <v>45382</v>
      </c>
      <c r="J862" s="90">
        <v>9.9999999999999995E-7</v>
      </c>
      <c r="K862" s="90">
        <v>1</v>
      </c>
      <c r="L862" s="88" t="s">
        <v>3944</v>
      </c>
      <c r="M862" s="88" t="s">
        <v>4993</v>
      </c>
      <c r="N862" s="91"/>
      <c r="O862" s="98">
        <v>2.599737108E-3</v>
      </c>
      <c r="P862" s="99">
        <f>Table1[[#This Row],[Equation_1_GHG_Intensity]]*Table1[[#This Row],[Number of employees
Last avail. yr]]</f>
        <v>2.599737108E-3</v>
      </c>
      <c r="Q862" s="100">
        <v>5.0386056999999998E-2</v>
      </c>
      <c r="R862" s="101">
        <f>Table1[[#This Row],[Equation_2_GHG_intensity]]*Table1[[#This Row],[Operating revenue (Turnover)
m GBP Last avail. yr]]</f>
        <v>5.0386056999999994E-8</v>
      </c>
      <c r="S862" s="104">
        <v>0.05</v>
      </c>
      <c r="T862" s="103">
        <v>4.9999999999999998E-8</v>
      </c>
      <c r="U862" s="78">
        <f t="shared" si="13"/>
        <v>8.6574588552098099E-4</v>
      </c>
      <c r="V862" s="78">
        <f>Table1[[#This Row],[R4NZ estimate
(thousand tonnes CO2e)]]*1000</f>
        <v>0.86574588552098097</v>
      </c>
    </row>
    <row r="863" spans="1:22">
      <c r="P863" s="107"/>
      <c r="S863" s="109"/>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6626e5d-a5dc-445a-98bc-7a954a5d74fd" xsi:nil="true"/>
    <lcf76f155ced4ddcb4097134ff3c332f xmlns="dcad45d2-8036-4dea-a460-59146364667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401F518C118BD4898AC3E3136F6CD2B" ma:contentTypeVersion="11" ma:contentTypeDescription="Create a new document." ma:contentTypeScope="" ma:versionID="d2fbbf46734950d2f3a0108699e7fdf3">
  <xsd:schema xmlns:xsd="http://www.w3.org/2001/XMLSchema" xmlns:xs="http://www.w3.org/2001/XMLSchema" xmlns:p="http://schemas.microsoft.com/office/2006/metadata/properties" xmlns:ns2="dcad45d2-8036-4dea-a460-591463646673" xmlns:ns3="56626e5d-a5dc-445a-98bc-7a954a5d74fd" targetNamespace="http://schemas.microsoft.com/office/2006/metadata/properties" ma:root="true" ma:fieldsID="54c59e9d69f9ceab9ab859593224497e" ns2:_="" ns3:_="">
    <xsd:import namespace="dcad45d2-8036-4dea-a460-591463646673"/>
    <xsd:import namespace="56626e5d-a5dc-445a-98bc-7a954a5d74f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ad45d2-8036-4dea-a460-5914636466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ed3f799-2585-429a-ae92-38aec2d16af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626e5d-a5dc-445a-98bc-7a954a5d74f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181b2c-0b79-469e-80ee-5526ddbe0965}" ma:internalName="TaxCatchAll" ma:showField="CatchAllData" ma:web="56626e5d-a5dc-445a-98bc-7a954a5d74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537342-93B8-4834-9595-23F40511285A}">
  <ds:schemaRefs>
    <ds:schemaRef ds:uri="http://schemas.openxmlformats.org/package/2006/metadata/core-properties"/>
    <ds:schemaRef ds:uri="http://purl.org/dc/dcmitype/"/>
    <ds:schemaRef ds:uri="http://www.w3.org/XML/1998/namespace"/>
    <ds:schemaRef ds:uri="http://purl.org/dc/terms/"/>
    <ds:schemaRef ds:uri="http://schemas.microsoft.com/office/2006/metadata/properties"/>
    <ds:schemaRef ds:uri="http://schemas.microsoft.com/office/2006/documentManagement/types"/>
    <ds:schemaRef ds:uri="http://purl.org/dc/elements/1.1/"/>
    <ds:schemaRef ds:uri="http://schemas.microsoft.com/office/infopath/2007/PartnerControls"/>
    <ds:schemaRef ds:uri="56626e5d-a5dc-445a-98bc-7a954a5d74fd"/>
    <ds:schemaRef ds:uri="dcad45d2-8036-4dea-a460-591463646673"/>
  </ds:schemaRefs>
</ds:datastoreItem>
</file>

<file path=customXml/itemProps2.xml><?xml version="1.0" encoding="utf-8"?>
<ds:datastoreItem xmlns:ds="http://schemas.openxmlformats.org/officeDocument/2006/customXml" ds:itemID="{4344586A-9DA9-4675-9A6C-EF25191B62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ad45d2-8036-4dea-a460-591463646673"/>
    <ds:schemaRef ds:uri="56626e5d-a5dc-445a-98bc-7a954a5d74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6FE04A-0195-471C-BFA3-09C34E4866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Mirco</vt:lpstr>
      <vt:lpstr>Small</vt:lpstr>
      <vt:lpstr>Medium</vt:lpstr>
      <vt:lpstr>Large</vt:lpstr>
      <vt:lpstr>Figure_01</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碩 王</dc:creator>
  <cp:keywords/>
  <dc:description/>
  <cp:lastModifiedBy>[Student] Nasatawat Potejanasaja</cp:lastModifiedBy>
  <cp:revision/>
  <dcterms:created xsi:type="dcterms:W3CDTF">2025-04-24T10:23:19Z</dcterms:created>
  <dcterms:modified xsi:type="dcterms:W3CDTF">2025-05-09T10:46:04Z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0x0101001401F518C118BD4898AC3E3136F6CD2B</vt:lpwstr>
  </property>
  <property fmtid="{D5CDD505-2E9C-101B-9397-08002B2CF9AE}" pid="3" name="MediaServiceImageTags">
    <vt:lpwstr/>
  </property>
</Properties>
</file>