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updateLinks="always" codeName="ThisWorkbook" defaultThemeVersion="124226"/>
  <mc:AlternateContent xmlns:mc="http://schemas.openxmlformats.org/markup-compatibility/2006">
    <mc:Choice Requires="x15">
      <x15ac:absPath xmlns:x15ac="http://schemas.microsoft.com/office/spreadsheetml/2010/11/ac" url="P:\Office\Interns\Test code\TemplatePath\"/>
    </mc:Choice>
  </mc:AlternateContent>
  <xr:revisionPtr revIDLastSave="0" documentId="13_ncr:1_{D27F1666-34DC-4CF9-9506-8B4DF6653AE3}" xr6:coauthVersionLast="46" xr6:coauthVersionMax="46" xr10:uidLastSave="{00000000-0000-0000-0000-000000000000}"/>
  <bookViews>
    <workbookView xWindow="-120" yWindow="-120" windowWidth="19440" windowHeight="11640" xr2:uid="{00000000-000D-0000-FFFF-FFFF00000000}"/>
  </bookViews>
  <sheets>
    <sheet name="IPS" sheetId="5" r:id="rId1"/>
    <sheet name="IPS Data" sheetId="6" r:id="rId2"/>
    <sheet name="Sheet1" sheetId="29" state="hidden" r:id="rId3"/>
  </sheets>
  <externalReferences>
    <externalReference r:id="rId4"/>
    <externalReference r:id="rId5"/>
    <externalReference r:id="rId6"/>
    <externalReference r:id="rId7"/>
    <externalReference r:id="rId8"/>
    <externalReference r:id="rId9"/>
  </externalReferences>
  <definedNames>
    <definedName name="Acc">#REF!</definedName>
    <definedName name="Account_Number" hidden="1">#REF!</definedName>
    <definedName name="Accounts">[1]Calculations!$C$1:$C$2</definedName>
    <definedName name="AcctN">#REF!</definedName>
    <definedName name="Action">[1]Allocations!$E$37:$E$39</definedName>
    <definedName name="AFTFX">[1]Calculations!$A$5:$A$6</definedName>
    <definedName name="Allocate">'IPS Data'!$C$1:$K$1</definedName>
    <definedName name="Allocations">[1]Allocations!$C$2:$K$2</definedName>
    <definedName name="Assets">#REF!</definedName>
    <definedName name="axa">[2]ProdData!$A$31:$A$32</definedName>
    <definedName name="Barb">#REF!</definedName>
    <definedName name="Billable">[3]Lists!$B$8:$B$10</definedName>
    <definedName name="ClientNames">'[4]Address.Master Name Data'!$K$2:$K$369</definedName>
    <definedName name="Companies">[5]Data!$A$57:$A$75</definedName>
    <definedName name="hancock">[2]ProdData!$A$12:$A$19</definedName>
    <definedName name="Hartford">[2]ProdData!$C$15:$C$16</definedName>
    <definedName name="ING">[2]ProdData!$E$2:$E$9</definedName>
    <definedName name="Master">[1]Allocations!$B$37:$B$41</definedName>
    <definedName name="MasterTicker">#REF!</definedName>
    <definedName name="MetLife">[2]ProdData!$G$14:$G$18</definedName>
    <definedName name="MML">[2]ProdData!$A$24:$A$28</definedName>
    <definedName name="nationwide">[2]ProdData!$C$2:$C$9</definedName>
    <definedName name="natopt">[2]ProdData!$C$24:$C$28</definedName>
    <definedName name="Period">[3]Lists!$B$12:$B$13</definedName>
    <definedName name="_xlnm.Print_Area" localSheetId="0">IPS!$A$1:$N$64</definedName>
    <definedName name="_xlnm.Print_Area" localSheetId="1">'IPS Data'!$A$1:$K$34</definedName>
    <definedName name="ProrationList">'[4]Proration Bill'!$AS$3:$AS$35</definedName>
    <definedName name="Quarters">[4]Lists!$B$2:$B$5</definedName>
    <definedName name="Skandia">[2]ProdData!$E$15:$E$16</definedName>
    <definedName name="Ticker">'[6]Fund Pick List'!$B$5,'[6]Fund Pick List'!$B$5:$B$21,'[6]Fund Pick List'!$B$27:$B$38,'[6]Fund Pick List'!$B$41:$B$43</definedName>
    <definedName name="Tickers">'[1]Fund Pick List'!$B$5:$B$53</definedName>
    <definedName name="TimeHorizon">'IPS Data'!$B$43:$B$68</definedName>
    <definedName name="Type">'IPS Data'!$B$36:$B$37</definedName>
    <definedName name="uaallianz">[2]ProdData!$A$2:$A$8</definedName>
    <definedName name="VRM">IPS!$AB$8:$AB$9</definedName>
    <definedName name="Yes">[3]Lists!$B$15:$B$16</definedName>
    <definedName name="yesno">[2]ProdData!$A$19:$A$21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8" i="5" l="1"/>
  <c r="O11" i="5" l="1"/>
  <c r="O13" i="5" l="1"/>
  <c r="J37" i="5" l="1"/>
  <c r="G37" i="5" s="1"/>
  <c r="J35" i="5"/>
  <c r="J36" i="5"/>
  <c r="J34" i="5"/>
  <c r="J33" i="5"/>
  <c r="D39" i="5"/>
  <c r="D38" i="5"/>
  <c r="D37" i="5"/>
  <c r="D36" i="5"/>
  <c r="D35" i="5"/>
  <c r="D34" i="5"/>
  <c r="D33" i="5"/>
  <c r="L7" i="5"/>
  <c r="D42" i="5" l="1"/>
  <c r="R30" i="5" s="1"/>
  <c r="D37" i="6"/>
  <c r="E37" i="6"/>
  <c r="F37" i="6"/>
  <c r="G37" i="6"/>
  <c r="H37" i="6"/>
  <c r="I37" i="6"/>
  <c r="J37" i="6"/>
  <c r="K37" i="6"/>
  <c r="C37" i="6"/>
  <c r="Q29" i="5" l="1"/>
  <c r="Q30" i="5" l="1"/>
  <c r="U20" i="5"/>
  <c r="U25" i="5"/>
  <c r="U26" i="5"/>
  <c r="U23" i="5" l="1"/>
  <c r="V20" i="5" l="1"/>
  <c r="V23" i="5"/>
  <c r="V25" i="5"/>
  <c r="J42" i="5" l="1"/>
  <c r="R29" i="5" s="1"/>
  <c r="V34" i="5" l="1"/>
  <c r="V35" i="5"/>
  <c r="U27" i="5"/>
  <c r="U28" i="5"/>
  <c r="U29" i="5"/>
  <c r="U30" i="5"/>
  <c r="U31" i="5"/>
  <c r="U32" i="5"/>
  <c r="V27" i="5"/>
  <c r="V28" i="5"/>
  <c r="V29" i="5"/>
  <c r="V30" i="5"/>
  <c r="V31" i="5"/>
  <c r="V32" i="5"/>
  <c r="B70" i="6" l="1"/>
  <c r="B69" i="6"/>
  <c r="B68" i="6"/>
  <c r="B67" i="6"/>
  <c r="B66" i="6"/>
  <c r="B65" i="6"/>
  <c r="B64" i="6"/>
  <c r="B63" i="6"/>
  <c r="B62" i="6"/>
  <c r="B61" i="6"/>
  <c r="B60" i="6"/>
  <c r="B59" i="6"/>
  <c r="B58" i="6"/>
  <c r="B57" i="6"/>
  <c r="B56" i="6"/>
  <c r="B55" i="6"/>
  <c r="B54" i="6"/>
  <c r="B53" i="6"/>
  <c r="B52" i="6"/>
  <c r="B51" i="6"/>
  <c r="B50" i="6"/>
  <c r="B49" i="6"/>
  <c r="B48" i="6"/>
  <c r="B47" i="6"/>
  <c r="B46" i="6"/>
  <c r="B45" i="6"/>
  <c r="K35" i="6"/>
  <c r="J35" i="6"/>
  <c r="I35" i="6"/>
  <c r="H35" i="6"/>
  <c r="G35" i="6"/>
  <c r="F35" i="6"/>
  <c r="E35" i="6"/>
  <c r="D35" i="6"/>
  <c r="K24" i="6"/>
  <c r="J24" i="6"/>
  <c r="I24" i="6"/>
  <c r="H24" i="6"/>
  <c r="G24" i="6"/>
  <c r="F24" i="6"/>
  <c r="E24" i="6"/>
  <c r="D24" i="6"/>
  <c r="C24" i="6"/>
  <c r="K13" i="6"/>
  <c r="J13" i="6"/>
  <c r="I13" i="6"/>
  <c r="G13" i="6"/>
  <c r="F13" i="6"/>
  <c r="E13" i="6"/>
  <c r="D13" i="6"/>
  <c r="C13" i="6"/>
  <c r="H13" i="6" l="1"/>
  <c r="U34" i="5" l="1"/>
  <c r="U19" i="5"/>
  <c r="U21" i="5"/>
  <c r="U22" i="5"/>
  <c r="U18" i="5"/>
  <c r="V19" i="5" l="1"/>
  <c r="V22" i="5"/>
  <c r="V21" i="5"/>
  <c r="F11" i="5"/>
  <c r="F10" i="5"/>
  <c r="A2" i="5"/>
  <c r="F9" i="5"/>
  <c r="F8" i="5"/>
  <c r="T1" i="5"/>
  <c r="V18" i="5" l="1"/>
  <c r="C35" i="6"/>
  <c r="V26" i="5" l="1"/>
</calcChain>
</file>

<file path=xl/sharedStrings.xml><?xml version="1.0" encoding="utf-8"?>
<sst xmlns="http://schemas.openxmlformats.org/spreadsheetml/2006/main" count="140" uniqueCount="102">
  <si>
    <t>Account Number</t>
  </si>
  <si>
    <t>Alternative</t>
  </si>
  <si>
    <t>20/80</t>
  </si>
  <si>
    <t>40/60</t>
  </si>
  <si>
    <t>50/50</t>
  </si>
  <si>
    <t>30/70</t>
  </si>
  <si>
    <t>60/40</t>
  </si>
  <si>
    <t>70/30</t>
  </si>
  <si>
    <t>100/0</t>
  </si>
  <si>
    <t>Taxable</t>
  </si>
  <si>
    <t>Non-Taxable</t>
  </si>
  <si>
    <t>Type of Assets</t>
  </si>
  <si>
    <t>Investment Time Horizon</t>
  </si>
  <si>
    <t>Greater Than 10 years</t>
  </si>
  <si>
    <t>Return of Objective</t>
  </si>
  <si>
    <t>Risk Tolerance</t>
  </si>
  <si>
    <t>U.S. Large Cap</t>
  </si>
  <si>
    <t>Cash Equivalent</t>
  </si>
  <si>
    <t>U.S. Mid Cap</t>
  </si>
  <si>
    <t>U.S. Small Cap</t>
  </si>
  <si>
    <t>International</t>
  </si>
  <si>
    <t>International Bonds</t>
  </si>
  <si>
    <t>Emerging Markets</t>
  </si>
  <si>
    <t>Natural Resources</t>
  </si>
  <si>
    <t>Real Estate</t>
  </si>
  <si>
    <t xml:space="preserve">Preferred </t>
  </si>
  <si>
    <t>Total</t>
  </si>
  <si>
    <t>Fixed Income</t>
  </si>
  <si>
    <t>Equity</t>
  </si>
  <si>
    <t>Signature(s)</t>
  </si>
  <si>
    <t>Accepted</t>
  </si>
  <si>
    <t xml:space="preserve">      Date</t>
  </si>
  <si>
    <t>80/20</t>
  </si>
  <si>
    <t>90/10</t>
  </si>
  <si>
    <t>Intermediate Term: Low; Long Term: Low</t>
  </si>
  <si>
    <t>Intermediate Term: Moderate; Long Term: Low</t>
  </si>
  <si>
    <t>Intermediate Term: Moderate; Long Term: Moderate</t>
  </si>
  <si>
    <t>Intermediate Term: High; Long Term: Moderate</t>
  </si>
  <si>
    <t>Intermediate Term: High; Long Term: High</t>
  </si>
  <si>
    <t>Municipal Bonds</t>
  </si>
  <si>
    <t>Time Horizon</t>
  </si>
  <si>
    <t xml:space="preserve"> </t>
  </si>
  <si>
    <t>INVESTMENT POLICY STATEMENT</t>
  </si>
  <si>
    <t>Account Name</t>
  </si>
  <si>
    <t>U.S. Government TIPS</t>
  </si>
  <si>
    <t>VRM</t>
  </si>
  <si>
    <t>U.S. Corp. Bonds Investment Grade</t>
  </si>
  <si>
    <t>U.S. Corp. Bonds High Yield</t>
  </si>
  <si>
    <t>SECTION 2. OBJECTIVES</t>
  </si>
  <si>
    <t>1. To take a reasonable amount of investment risk. To optimize return at that risk level.</t>
  </si>
  <si>
    <t>2. To maintain a prudent diversification of the investment assets.</t>
  </si>
  <si>
    <t>3. To have the ability to meet the financial goals when each is expected to occur.</t>
  </si>
  <si>
    <t>4. To reduce potential tax liabilities.</t>
  </si>
  <si>
    <t>SECTION 1: SUMMARY</t>
  </si>
  <si>
    <t xml:space="preserve">This investment program is based on an investment time horizon of </t>
  </si>
  <si>
    <t>I have reviewed my investment policy and understand the risk and return parameters of the proposed investment strategy.  I also recognize that this policy assumes at least a 10-year investment horizon.  I  will notify Koss Olinger if my circumstances change.</t>
  </si>
  <si>
    <t>2.4% over core CPI</t>
  </si>
  <si>
    <t>2.8% over core CPI</t>
  </si>
  <si>
    <t>U.S. Short/Intermediate Bonds</t>
  </si>
  <si>
    <t>3.3% over core CPI</t>
  </si>
  <si>
    <t>3.7% over core CPI</t>
  </si>
  <si>
    <t>4.2% over core CPI</t>
  </si>
  <si>
    <t>4.6% over core CPI</t>
  </si>
  <si>
    <t>5% over core CPI</t>
  </si>
  <si>
    <t>5.5% over core CPI</t>
  </si>
  <si>
    <t>6% over core CPI</t>
  </si>
  <si>
    <t>Emerging Market Bonds</t>
  </si>
  <si>
    <t>Losses not to exceed 30% / year with a 95% Confidence Level</t>
  </si>
  <si>
    <t>Losses not to exceed 27% / year with a 95% Confidence Level</t>
  </si>
  <si>
    <t>Losses not to exceed 23% / year with a 95% Confidence Level</t>
  </si>
  <si>
    <t>Losses not to exceed 20% / year with a 95% Confidence Level</t>
  </si>
  <si>
    <t>Losses not to exceed 18% / year with a 95% Confidence Level</t>
  </si>
  <si>
    <t>Losses not to exceed 15% / year with a 95% Confidence Level</t>
  </si>
  <si>
    <t>Losses not to exceed 12% / year with a 95% Confidence Level</t>
  </si>
  <si>
    <t>Losses not to exceed 9% / year with a 95% Confidence Level</t>
  </si>
  <si>
    <t>Losses not to exceed 7% / year with a 95% Confidence Level</t>
  </si>
  <si>
    <t>U.S. Core Investment Grade</t>
  </si>
  <si>
    <t>5. To periodically monitor and revise the portfolio as required.</t>
  </si>
  <si>
    <t>SECTION 3. RISK TOLERANCE</t>
  </si>
  <si>
    <t>SECTION 4. ASSET ALLOCATION</t>
  </si>
  <si>
    <t>SECTION 5. REBALANCING</t>
  </si>
  <si>
    <t>SECTION 6. MONITORING AND REVIEW</t>
  </si>
  <si>
    <t>SECTION 7. SELECTION CRITERIA</t>
  </si>
  <si>
    <t xml:space="preserve">Date </t>
  </si>
  <si>
    <t>U.S. Mid Cap*</t>
  </si>
  <si>
    <t>U.S. Small Cap*</t>
  </si>
  <si>
    <t xml:space="preserve">*For accounts with more than a 60% allocation to Equity, private investments may substitute for  U.S. Mid Cap and Small Cap allocations. </t>
  </si>
  <si>
    <t>Cash Equivilant</t>
  </si>
  <si>
    <t>Core Equity</t>
  </si>
  <si>
    <t>High Yield Bonds</t>
  </si>
  <si>
    <t>High Yield</t>
  </si>
  <si>
    <t>Matias Schwab IRA 60.40</t>
  </si>
  <si>
    <t>XXXX-7315</t>
  </si>
  <si>
    <t>Greater Than 7 years</t>
  </si>
  <si>
    <t>This is the objective section of the IPS.  Normally objectives would be listed below here, but this is just a test IPS with no actual association to any company or real client.</t>
  </si>
  <si>
    <t>Test Account Name 100.0</t>
  </si>
  <si>
    <t>XXXX-0000</t>
  </si>
  <si>
    <t>Normally there would be a default section on risk tolerance.  This can eventually be linked to each client individually or be an overarching section that is a blanket statement for all clients.  There is always risk in the financial markets, and clients should specify their tolerance levels.  I won't bore you with any more details.</t>
  </si>
  <si>
    <t>This section generates the client's preferred asset allocation based on their risk tolerance and the structure of the accounts allocation. The portfolio balances risk and reward and attempts to achieve the stated objectives of the investment program.  The over all asset allocation for the client's investment program is as shown:</t>
  </si>
  <si>
    <t>Percentages will vary with assets and the advisor basically swears in this section to rebalance as needed to maintain the asset allocation listed on this account.  The section would be longer if it needed to explain more, but meh.</t>
  </si>
  <si>
    <t>This section states how often the account is reviewed and updated.  This is typically done quarterly.  We could go on, but we don't want to bore you with the details.  This section states how often the account is reviewed and updated.  This is typically done quarterly.  We could go on, but we don't want to bore you with the details.  This section states how often the account is reviewed and updated.  This is typically done quarterly.  We could go on, but we don't want to bore you with the details.</t>
  </si>
  <si>
    <t>This basically is regulatory jargon on how the investments are regulated and must be registered.  This basically is regulatory jargon on how the investments are regulated and must be registered.  This basically is regulatory jargon on how the investments are regulated and must be registered.  This basically is regulatory jargon on how the investments are regulated and must be registered.  This basically is regulatory jargon on how the investments are regulated and must be 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</si>
</sst>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
    <numFmt numFmtId="165" formatCode="[$-409]mmmm\ d\,\ yyyy;@"/>
    <numFmt numFmtId="166" formatCode="0.000%"/>
  </numFmts>
  <fonts count="42">
    <font>
      <sz val="11"/>
      <color theme="1"/>
      <name val="Calibri"/>
      <family val="2"/>
      <scheme val="minor"/>
    </font>
    <font>
      <sz val="10"/>
      <color theme="1"/>
      <name val="Verdana"/>
      <family val="2"/>
    </font>
    <font>
      <b/>
      <sz val="11"/>
      <color theme="1"/>
      <name val="Calibri"/>
      <family val="2"/>
      <scheme val="minor"/>
    </font>
    <font>
      <sz val="11"/>
      <color theme="1"/>
      <name val="Calibri"/>
      <family val="2"/>
      <scheme val="minor"/>
    </font>
    <font>
      <sz val="10"/>
      <name val="Arial"/>
      <family val="2"/>
    </font>
    <font>
      <b/>
      <sz val="10"/>
      <name val="Arial"/>
      <family val="2"/>
    </font>
    <font>
      <sz val="10"/>
      <name val="Times New Roman"/>
      <family val="1"/>
    </font>
    <font>
      <sz val="10"/>
      <color indexed="18"/>
      <name val="Times New Roman"/>
      <family val="1"/>
    </font>
    <font>
      <b/>
      <sz val="11"/>
      <color indexed="18"/>
      <name val="Times New Roman"/>
      <family val="1"/>
    </font>
    <font>
      <b/>
      <sz val="18"/>
      <name val="Times New Roman"/>
      <family val="1"/>
    </font>
    <font>
      <b/>
      <sz val="20"/>
      <name val="Arial"/>
      <family val="2"/>
    </font>
    <font>
      <sz val="10"/>
      <name val="Courier"/>
      <family val="3"/>
    </font>
    <font>
      <b/>
      <sz val="14"/>
      <color rgb="FFFF0000"/>
      <name val="Californian FB"/>
      <family val="1"/>
    </font>
    <font>
      <b/>
      <sz val="10"/>
      <name val="Times New Roman"/>
      <family val="1"/>
    </font>
    <font>
      <sz val="11"/>
      <color indexed="18"/>
      <name val="Times New Roman"/>
      <family val="1"/>
    </font>
    <font>
      <b/>
      <sz val="16"/>
      <name val="Arial"/>
      <family val="2"/>
    </font>
    <font>
      <b/>
      <sz val="12"/>
      <name val="Times New Roman"/>
      <family val="1"/>
    </font>
    <font>
      <b/>
      <sz val="11"/>
      <name val="Times New Roman"/>
      <family val="1"/>
    </font>
    <font>
      <sz val="11"/>
      <name val="Arial"/>
      <family val="2"/>
    </font>
    <font>
      <sz val="11"/>
      <name val="Calibri"/>
      <family val="2"/>
      <scheme val="minor"/>
    </font>
    <font>
      <b/>
      <sz val="11"/>
      <name val="Calibri"/>
      <family val="2"/>
      <scheme val="minor"/>
    </font>
    <font>
      <sz val="10"/>
      <name val="Helv"/>
    </font>
    <font>
      <sz val="11"/>
      <name val="Times New Roman"/>
      <family val="1"/>
    </font>
    <font>
      <sz val="11"/>
      <name val="AvenirNext LT Pro Regular"/>
      <family val="2"/>
    </font>
    <font>
      <sz val="10"/>
      <name val="AvenirNext LT Pro Regular"/>
      <family val="2"/>
    </font>
    <font>
      <sz val="12"/>
      <name val="Times New Roman"/>
      <family val="1"/>
    </font>
    <font>
      <sz val="12"/>
      <color indexed="18"/>
      <name val="Times New Roman"/>
      <family val="1"/>
    </font>
    <font>
      <b/>
      <sz val="12"/>
      <color indexed="18"/>
      <name val="Times New Roman"/>
      <family val="1"/>
    </font>
    <font>
      <b/>
      <sz val="12"/>
      <name val="Arial"/>
      <family val="2"/>
    </font>
    <font>
      <b/>
      <sz val="12"/>
      <color rgb="FFFF0000"/>
      <name val="Californian FB"/>
      <family val="1"/>
    </font>
    <font>
      <sz val="12"/>
      <name val="AvenirNext LT Pro Medium"/>
      <family val="2"/>
    </font>
    <font>
      <b/>
      <sz val="12"/>
      <name val="AvenirNext LT Pro Medium"/>
      <family val="2"/>
    </font>
    <font>
      <b/>
      <sz val="11"/>
      <name val="AvenirNext LT Pro Regular"/>
      <family val="2"/>
    </font>
    <font>
      <b/>
      <sz val="16"/>
      <color rgb="FFD59C0F"/>
      <name val="AvenirNext LT Pro Medium"/>
      <family val="2"/>
    </font>
    <font>
      <b/>
      <sz val="12"/>
      <color rgb="FFD59C0F"/>
      <name val="AvenirNext LT Pro Medium"/>
      <family val="2"/>
    </font>
    <font>
      <b/>
      <sz val="12"/>
      <color rgb="FFD59C0F"/>
      <name val="Calibri"/>
      <family val="2"/>
      <scheme val="minor"/>
    </font>
    <font>
      <sz val="12"/>
      <color rgb="FFD59C0F"/>
      <name val="Times New Roman"/>
      <family val="1"/>
    </font>
    <font>
      <sz val="12"/>
      <name val="AvenirNext LT Pro Regular"/>
      <family val="2"/>
    </font>
    <font>
      <sz val="12"/>
      <color theme="1"/>
      <name val="Calibri"/>
      <family val="2"/>
      <scheme val="minor"/>
    </font>
    <font>
      <u/>
      <sz val="12"/>
      <name val="AvenirNext LT Pro Regular"/>
      <family val="2"/>
    </font>
    <font>
      <i/>
      <sz val="10"/>
      <name val="Times New Roman"/>
      <family val="1"/>
    </font>
    <font>
      <i/>
      <sz val="11"/>
      <name val="Times New Roman"/>
      <family val="1"/>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9">
    <border>
      <left/>
      <right/>
      <top/>
      <bottom/>
      <diagonal/>
    </border>
    <border>
      <left/>
      <right/>
      <top/>
      <bottom style="thin">
        <color indexed="64"/>
      </bottom>
      <diagonal/>
    </border>
    <border>
      <left style="thin">
        <color indexed="64"/>
      </left>
      <right/>
      <top/>
      <bottom/>
      <diagonal/>
    </border>
    <border>
      <left style="medium">
        <color indexed="64"/>
      </left>
      <right/>
      <top/>
      <bottom/>
      <diagonal/>
    </border>
    <border>
      <left/>
      <right style="medium">
        <color indexed="64"/>
      </right>
      <top/>
      <bottom/>
      <diagonal/>
    </border>
    <border>
      <left/>
      <right/>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8">
    <xf numFmtId="0" fontId="0" fillId="0" borderId="0"/>
    <xf numFmtId="0" fontId="4" fillId="0" borderId="0"/>
    <xf numFmtId="0" fontId="11" fillId="0" borderId="0"/>
    <xf numFmtId="9" fontId="4" fillId="0" borderId="0" applyFont="0" applyFill="0" applyBorder="0" applyAlignment="0" applyProtection="0"/>
    <xf numFmtId="0" fontId="3" fillId="0" borderId="0"/>
    <xf numFmtId="0" fontId="4" fillId="0" borderId="0"/>
    <xf numFmtId="43" fontId="4" fillId="0" borderId="0" applyFont="0" applyFill="0" applyBorder="0" applyAlignment="0" applyProtection="0"/>
    <xf numFmtId="0" fontId="4" fillId="0" borderId="0"/>
    <xf numFmtId="9" fontId="21" fillId="0" borderId="0" applyFont="0" applyFill="0" applyBorder="0" applyAlignment="0" applyProtection="0"/>
    <xf numFmtId="44" fontId="3" fillId="0" borderId="0" applyFont="0" applyFill="0" applyBorder="0" applyAlignment="0" applyProtection="0"/>
    <xf numFmtId="44" fontId="4"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44" fontId="4" fillId="0" borderId="0" applyFont="0" applyFill="0" applyBorder="0" applyAlignment="0" applyProtection="0"/>
  </cellStyleXfs>
  <cellXfs count="138">
    <xf numFmtId="0" fontId="0" fillId="0" borderId="0" xfId="0"/>
    <xf numFmtId="0" fontId="0" fillId="0" borderId="0" xfId="0" applyAlignment="1">
      <alignment horizontal="left" vertical="top" wrapText="1"/>
    </xf>
    <xf numFmtId="0" fontId="5" fillId="0" borderId="0" xfId="1" applyFont="1"/>
    <xf numFmtId="0" fontId="6" fillId="0" borderId="0" xfId="1" applyFont="1"/>
    <xf numFmtId="0" fontId="7" fillId="0" borderId="0" xfId="1" applyFont="1"/>
    <xf numFmtId="0" fontId="6" fillId="0" borderId="0" xfId="1" quotePrefix="1" applyFont="1" applyAlignment="1">
      <alignment horizontal="left"/>
    </xf>
    <xf numFmtId="0" fontId="13" fillId="0" borderId="0" xfId="1" applyFont="1"/>
    <xf numFmtId="9" fontId="6" fillId="0" borderId="0" xfId="3" applyFont="1"/>
    <xf numFmtId="0" fontId="4" fillId="0" borderId="0" xfId="1"/>
    <xf numFmtId="9" fontId="0" fillId="0" borderId="0" xfId="3" applyFont="1"/>
    <xf numFmtId="0" fontId="19" fillId="0" borderId="0" xfId="5" applyFont="1" applyAlignment="1">
      <alignment horizontal="center"/>
    </xf>
    <xf numFmtId="0" fontId="19" fillId="0" borderId="0" xfId="1" applyFont="1" applyAlignment="1">
      <alignment horizontal="left"/>
    </xf>
    <xf numFmtId="10" fontId="19" fillId="0" borderId="0" xfId="3" applyNumberFormat="1" applyFont="1"/>
    <xf numFmtId="0" fontId="19" fillId="0" borderId="0" xfId="1" applyFont="1"/>
    <xf numFmtId="10" fontId="20" fillId="0" borderId="0" xfId="1" applyNumberFormat="1" applyFont="1"/>
    <xf numFmtId="9" fontId="19" fillId="0" borderId="0" xfId="3" applyFont="1"/>
    <xf numFmtId="0" fontId="19" fillId="0" borderId="0" xfId="5" applyFont="1"/>
    <xf numFmtId="10" fontId="20" fillId="0" borderId="0" xfId="3" applyNumberFormat="1" applyFont="1"/>
    <xf numFmtId="0" fontId="12" fillId="0" borderId="0" xfId="2" applyFont="1" applyAlignment="1">
      <alignment vertical="center"/>
    </xf>
    <xf numFmtId="10" fontId="0" fillId="0" borderId="0" xfId="16" applyNumberFormat="1" applyFont="1"/>
    <xf numFmtId="10" fontId="0" fillId="0" borderId="5" xfId="16" applyNumberFormat="1" applyFont="1" applyBorder="1"/>
    <xf numFmtId="10" fontId="4" fillId="0" borderId="0" xfId="1" applyNumberFormat="1"/>
    <xf numFmtId="6" fontId="12" fillId="0" borderId="0" xfId="2" applyNumberFormat="1" applyFont="1" applyAlignment="1">
      <alignment vertical="center"/>
    </xf>
    <xf numFmtId="0" fontId="14" fillId="0" borderId="0" xfId="1" applyFont="1" applyAlignment="1">
      <alignment horizontal="left"/>
    </xf>
    <xf numFmtId="0" fontId="14" fillId="0" borderId="0" xfId="1" applyFont="1"/>
    <xf numFmtId="0" fontId="10" fillId="0" borderId="0" xfId="0" applyFont="1" applyAlignment="1" applyProtection="1">
      <alignment vertical="center"/>
      <protection locked="0"/>
    </xf>
    <xf numFmtId="0" fontId="15" fillId="0" borderId="0" xfId="0" applyFont="1" applyAlignment="1" applyProtection="1">
      <alignment vertical="center" wrapText="1"/>
      <protection locked="0"/>
    </xf>
    <xf numFmtId="0" fontId="16" fillId="0" borderId="0" xfId="1" applyFont="1" applyAlignment="1" applyProtection="1">
      <alignment vertical="center"/>
      <protection locked="0"/>
    </xf>
    <xf numFmtId="6" fontId="6" fillId="0" borderId="0" xfId="1" applyNumberFormat="1" applyFont="1" applyProtection="1">
      <protection locked="0"/>
    </xf>
    <xf numFmtId="0" fontId="6" fillId="0" borderId="3" xfId="1" applyFont="1" applyBorder="1"/>
    <xf numFmtId="0" fontId="12" fillId="0" borderId="4" xfId="2" applyFont="1" applyBorder="1" applyAlignment="1">
      <alignment vertical="center"/>
    </xf>
    <xf numFmtId="6" fontId="15" fillId="0" borderId="3" xfId="0" applyNumberFormat="1" applyFont="1" applyBorder="1" applyAlignment="1" applyProtection="1">
      <alignment horizontal="center" vertical="center" wrapText="1"/>
      <protection locked="0"/>
    </xf>
    <xf numFmtId="0" fontId="15" fillId="0" borderId="3" xfId="0" applyFont="1" applyBorder="1" applyAlignment="1" applyProtection="1">
      <alignment vertical="center" wrapText="1"/>
      <protection locked="0"/>
    </xf>
    <xf numFmtId="0" fontId="16" fillId="0" borderId="3" xfId="1" applyFont="1" applyBorder="1" applyAlignment="1" applyProtection="1">
      <alignment horizontal="center" vertical="center"/>
      <protection locked="0"/>
    </xf>
    <xf numFmtId="0" fontId="24" fillId="0" borderId="0" xfId="1" applyFont="1"/>
    <xf numFmtId="0" fontId="6" fillId="0" borderId="0" xfId="1" applyFont="1" applyAlignment="1">
      <alignment vertical="top"/>
    </xf>
    <xf numFmtId="0" fontId="6" fillId="0" borderId="0" xfId="1" applyFont="1" applyAlignment="1">
      <alignment horizontal="left" vertical="top"/>
    </xf>
    <xf numFmtId="0" fontId="6" fillId="0" borderId="0" xfId="1" applyFont="1" applyAlignment="1">
      <alignment horizontal="right" vertical="top"/>
    </xf>
    <xf numFmtId="0" fontId="6" fillId="0" borderId="0" xfId="1" applyFont="1" applyAlignment="1">
      <alignment vertical="center"/>
    </xf>
    <xf numFmtId="0" fontId="7" fillId="0" borderId="0" xfId="1" applyFont="1" applyAlignment="1">
      <alignment vertical="center"/>
    </xf>
    <xf numFmtId="0" fontId="14" fillId="0" borderId="2" xfId="1" applyFont="1" applyBorder="1" applyAlignment="1">
      <alignment horizontal="left" vertical="center"/>
    </xf>
    <xf numFmtId="9" fontId="14" fillId="0" borderId="0" xfId="3" applyFont="1" applyAlignment="1">
      <alignment vertical="center"/>
    </xf>
    <xf numFmtId="9" fontId="6" fillId="0" borderId="0" xfId="3" applyFont="1" applyAlignment="1">
      <alignment vertical="center"/>
    </xf>
    <xf numFmtId="0" fontId="7" fillId="2" borderId="0" xfId="1" applyFont="1" applyFill="1" applyAlignment="1">
      <alignment horizontal="right" vertical="center"/>
    </xf>
    <xf numFmtId="0" fontId="7" fillId="2" borderId="0" xfId="1" applyFont="1" applyFill="1" applyAlignment="1">
      <alignment vertical="center"/>
    </xf>
    <xf numFmtId="0" fontId="17" fillId="0" borderId="0" xfId="1" applyFont="1" applyAlignment="1">
      <alignment vertical="center"/>
    </xf>
    <xf numFmtId="0" fontId="8" fillId="0" borderId="0" xfId="1" applyFont="1" applyAlignment="1">
      <alignment vertical="center"/>
    </xf>
    <xf numFmtId="0" fontId="22" fillId="0" borderId="0" xfId="1" applyFont="1" applyAlignment="1">
      <alignment vertical="center"/>
    </xf>
    <xf numFmtId="0" fontId="23" fillId="0" borderId="0" xfId="1" applyFont="1" applyAlignment="1">
      <alignment vertical="center"/>
    </xf>
    <xf numFmtId="164" fontId="1" fillId="0" borderId="4" xfId="0" applyNumberFormat="1" applyFont="1" applyBorder="1" applyAlignment="1">
      <alignment horizontal="left" vertical="center"/>
    </xf>
    <xf numFmtId="0" fontId="6" fillId="0" borderId="3" xfId="1" applyFont="1" applyBorder="1" applyAlignment="1" applyProtection="1">
      <alignment vertical="center"/>
      <protection locked="0"/>
    </xf>
    <xf numFmtId="0" fontId="6" fillId="0" borderId="0" xfId="1" applyFont="1" applyAlignment="1" applyProtection="1">
      <alignment vertical="center"/>
      <protection locked="0"/>
    </xf>
    <xf numFmtId="14" fontId="22" fillId="0" borderId="3" xfId="1" applyNumberFormat="1" applyFont="1" applyBorder="1" applyAlignment="1">
      <alignment horizontal="center" vertical="center"/>
    </xf>
    <xf numFmtId="14" fontId="6" fillId="0" borderId="0" xfId="1" applyNumberFormat="1" applyFont="1" applyAlignment="1" applyProtection="1">
      <alignment vertical="center"/>
      <protection locked="0"/>
    </xf>
    <xf numFmtId="0" fontId="6" fillId="0" borderId="3" xfId="9" applyNumberFormat="1" applyFont="1" applyBorder="1" applyAlignment="1">
      <alignment horizontal="center" vertical="center"/>
    </xf>
    <xf numFmtId="0" fontId="6" fillId="0" borderId="0" xfId="9" applyNumberFormat="1" applyFont="1" applyAlignment="1">
      <alignment vertical="center"/>
    </xf>
    <xf numFmtId="0" fontId="6" fillId="0" borderId="4" xfId="1" applyFont="1" applyBorder="1" applyAlignment="1">
      <alignment vertical="center"/>
    </xf>
    <xf numFmtId="0" fontId="13" fillId="0" borderId="0" xfId="1" applyFont="1" applyAlignment="1">
      <alignment vertical="center"/>
    </xf>
    <xf numFmtId="0" fontId="6" fillId="0" borderId="0" xfId="1" applyFont="1" applyAlignment="1">
      <alignment horizontal="left" vertical="center"/>
    </xf>
    <xf numFmtId="0" fontId="14" fillId="0" borderId="0" xfId="1" applyFont="1" applyAlignment="1">
      <alignment horizontal="left" vertical="center"/>
    </xf>
    <xf numFmtId="9" fontId="6" fillId="0" borderId="0" xfId="3" applyFont="1" applyAlignment="1">
      <alignment horizontal="left" vertical="center"/>
    </xf>
    <xf numFmtId="0" fontId="18" fillId="0" borderId="0" xfId="1" applyFont="1" applyAlignment="1">
      <alignment horizontal="left" vertical="center"/>
    </xf>
    <xf numFmtId="0" fontId="23" fillId="0" borderId="0" xfId="1" applyFont="1" applyAlignment="1">
      <alignment horizontal="left" vertical="center"/>
    </xf>
    <xf numFmtId="0" fontId="22" fillId="0" borderId="0" xfId="0" applyFont="1" applyAlignment="1">
      <alignment horizontal="left" vertical="center" wrapText="1"/>
    </xf>
    <xf numFmtId="0" fontId="7" fillId="0" borderId="0" xfId="1" applyFont="1" applyAlignment="1">
      <alignment horizontal="left" vertical="center"/>
    </xf>
    <xf numFmtId="0" fontId="7" fillId="0" borderId="0" xfId="1" applyFont="1" applyAlignment="1">
      <alignment horizontal="right" vertical="center"/>
    </xf>
    <xf numFmtId="9" fontId="23" fillId="0" borderId="0" xfId="3" applyFont="1" applyAlignment="1">
      <alignment vertical="center"/>
    </xf>
    <xf numFmtId="0" fontId="25" fillId="0" borderId="0" xfId="1" applyFont="1" applyAlignment="1">
      <alignment vertical="center"/>
    </xf>
    <xf numFmtId="0" fontId="26" fillId="0" borderId="0" xfId="1" applyFont="1" applyAlignment="1">
      <alignment vertical="center"/>
    </xf>
    <xf numFmtId="0" fontId="28" fillId="0" borderId="3" xfId="0" applyFont="1" applyBorder="1" applyAlignment="1" applyProtection="1">
      <alignment horizontal="center" vertical="center"/>
      <protection locked="0"/>
    </xf>
    <xf numFmtId="0" fontId="28" fillId="0" borderId="0" xfId="0" applyFont="1" applyAlignment="1" applyProtection="1">
      <alignment vertical="center"/>
      <protection locked="0"/>
    </xf>
    <xf numFmtId="0" fontId="29" fillId="0" borderId="0" xfId="2" applyFont="1" applyAlignment="1">
      <alignment vertical="center"/>
    </xf>
    <xf numFmtId="0" fontId="29" fillId="0" borderId="4" xfId="2" applyFont="1" applyBorder="1" applyAlignment="1">
      <alignment vertical="center"/>
    </xf>
    <xf numFmtId="0" fontId="26" fillId="0" borderId="2" xfId="1" applyFont="1" applyBorder="1" applyAlignment="1">
      <alignment horizontal="left" vertical="center"/>
    </xf>
    <xf numFmtId="9" fontId="26" fillId="0" borderId="0" xfId="3" applyFont="1" applyAlignment="1">
      <alignment vertical="center"/>
    </xf>
    <xf numFmtId="0" fontId="25" fillId="0" borderId="7" xfId="1" applyFont="1" applyBorder="1" applyAlignment="1">
      <alignment vertical="center"/>
    </xf>
    <xf numFmtId="0" fontId="29" fillId="0" borderId="7" xfId="2" applyFont="1" applyBorder="1" applyAlignment="1">
      <alignment vertical="center"/>
    </xf>
    <xf numFmtId="0" fontId="29" fillId="0" borderId="8" xfId="2" applyFont="1" applyBorder="1" applyAlignment="1">
      <alignment vertical="center"/>
    </xf>
    <xf numFmtId="0" fontId="26" fillId="2" borderId="0" xfId="1" applyFont="1" applyFill="1" applyAlignment="1">
      <alignment horizontal="right" vertical="center"/>
    </xf>
    <xf numFmtId="0" fontId="26" fillId="2" borderId="0" xfId="1" applyFont="1" applyFill="1" applyAlignment="1">
      <alignment vertical="center"/>
    </xf>
    <xf numFmtId="0" fontId="30" fillId="0" borderId="0" xfId="1" applyFont="1" applyAlignment="1">
      <alignment vertical="center"/>
    </xf>
    <xf numFmtId="0" fontId="25" fillId="0" borderId="0" xfId="1" applyFont="1" applyAlignment="1">
      <alignment horizontal="left" vertical="center"/>
    </xf>
    <xf numFmtId="49" fontId="23" fillId="0" borderId="0" xfId="0" applyNumberFormat="1" applyFont="1" applyAlignment="1">
      <alignment horizontal="left" vertical="center"/>
    </xf>
    <xf numFmtId="0" fontId="25" fillId="0" borderId="0" xfId="1" applyFont="1" applyAlignment="1">
      <alignment vertical="top"/>
    </xf>
    <xf numFmtId="0" fontId="32" fillId="0" borderId="0" xfId="1" applyFont="1" applyAlignment="1">
      <alignment vertical="center"/>
    </xf>
    <xf numFmtId="0" fontId="23" fillId="0" borderId="0" xfId="1" applyFont="1" applyAlignment="1">
      <alignment horizontal="left" vertical="top" wrapText="1"/>
    </xf>
    <xf numFmtId="0" fontId="34" fillId="0" borderId="0" xfId="1" applyFont="1" applyAlignment="1">
      <alignment vertical="center"/>
    </xf>
    <xf numFmtId="0" fontId="35" fillId="0" borderId="0" xfId="0" applyFont="1" applyAlignment="1">
      <alignment vertical="center"/>
    </xf>
    <xf numFmtId="0" fontId="36" fillId="0" borderId="0" xfId="1" applyFont="1" applyAlignment="1">
      <alignment vertical="center"/>
    </xf>
    <xf numFmtId="0" fontId="34" fillId="0" borderId="0" xfId="1" applyFont="1" applyAlignment="1">
      <alignment horizontal="left" vertical="center"/>
    </xf>
    <xf numFmtId="0" fontId="36" fillId="0" borderId="0" xfId="1" applyFont="1" applyAlignment="1">
      <alignment horizontal="left" vertical="center"/>
    </xf>
    <xf numFmtId="0" fontId="31" fillId="0" borderId="0" xfId="1" applyFont="1" applyAlignment="1">
      <alignment horizontal="center" vertical="center"/>
    </xf>
    <xf numFmtId="0" fontId="31" fillId="0" borderId="0" xfId="1" applyFont="1" applyAlignment="1">
      <alignment vertical="center"/>
    </xf>
    <xf numFmtId="9" fontId="31" fillId="0" borderId="0" xfId="3" applyFont="1" applyAlignment="1">
      <alignment vertical="center"/>
    </xf>
    <xf numFmtId="9" fontId="31" fillId="0" borderId="0" xfId="1" applyNumberFormat="1" applyFont="1" applyAlignment="1">
      <alignment vertical="center"/>
    </xf>
    <xf numFmtId="0" fontId="24" fillId="0" borderId="0" xfId="1" applyFont="1" applyAlignment="1">
      <alignment horizontal="right"/>
    </xf>
    <xf numFmtId="0" fontId="2" fillId="0" borderId="0" xfId="4" applyFont="1" applyAlignment="1">
      <alignment horizontal="center"/>
    </xf>
    <xf numFmtId="9" fontId="4" fillId="0" borderId="0" xfId="16" applyFont="1"/>
    <xf numFmtId="10" fontId="4" fillId="0" borderId="0" xfId="16" applyNumberFormat="1" applyFont="1"/>
    <xf numFmtId="0" fontId="7" fillId="2" borderId="0" xfId="1" applyFont="1" applyFill="1" applyAlignment="1">
      <alignment horizontal="left" vertical="center"/>
    </xf>
    <xf numFmtId="0" fontId="26" fillId="2" borderId="0" xfId="1" applyFont="1" applyFill="1" applyAlignment="1">
      <alignment horizontal="left" vertical="center"/>
    </xf>
    <xf numFmtId="166" fontId="20" fillId="0" borderId="0" xfId="3" applyNumberFormat="1" applyFont="1"/>
    <xf numFmtId="0" fontId="23" fillId="0" borderId="0" xfId="0" applyFont="1" applyAlignment="1">
      <alignment horizontal="left" vertical="center" wrapText="1"/>
    </xf>
    <xf numFmtId="9" fontId="6" fillId="0" borderId="0" xfId="1" applyNumberFormat="1" applyFont="1" applyAlignment="1">
      <alignment horizontal="left" vertical="center"/>
    </xf>
    <xf numFmtId="0" fontId="31" fillId="0" borderId="0" xfId="1" applyFont="1" applyAlignment="1">
      <alignment horizontal="left" vertical="center"/>
    </xf>
    <xf numFmtId="0" fontId="16" fillId="0" borderId="0" xfId="1" applyFont="1" applyAlignment="1">
      <alignment horizontal="left" vertical="center"/>
    </xf>
    <xf numFmtId="0" fontId="16" fillId="0" borderId="0" xfId="1" applyFont="1" applyAlignment="1">
      <alignment vertical="center"/>
    </xf>
    <xf numFmtId="0" fontId="37" fillId="0" borderId="0" xfId="1" applyFont="1" applyAlignment="1">
      <alignment vertical="center"/>
    </xf>
    <xf numFmtId="0" fontId="37" fillId="0" borderId="0" xfId="1" applyFont="1" applyAlignment="1">
      <alignment horizontal="left" vertical="center"/>
    </xf>
    <xf numFmtId="0" fontId="37" fillId="0" borderId="0" xfId="1" applyFont="1" applyAlignment="1">
      <alignment horizontal="right" vertical="center"/>
    </xf>
    <xf numFmtId="0" fontId="39" fillId="0" borderId="1" xfId="1" applyFont="1" applyBorder="1" applyAlignment="1">
      <alignment vertical="center"/>
    </xf>
    <xf numFmtId="0" fontId="37" fillId="0" borderId="1" xfId="1" applyFont="1" applyBorder="1" applyAlignment="1">
      <alignment vertical="center"/>
    </xf>
    <xf numFmtId="0" fontId="37" fillId="0" borderId="0" xfId="1" applyFont="1"/>
    <xf numFmtId="0" fontId="25" fillId="0" borderId="6" xfId="1" quotePrefix="1" applyFont="1" applyBorder="1" applyAlignment="1">
      <alignment horizontal="center" vertical="center"/>
    </xf>
    <xf numFmtId="6" fontId="30" fillId="0" borderId="0" xfId="1" applyNumberFormat="1" applyFont="1" applyAlignment="1">
      <alignment horizontal="left" vertical="center"/>
    </xf>
    <xf numFmtId="6" fontId="22" fillId="3" borderId="3" xfId="1" applyNumberFormat="1" applyFont="1" applyFill="1" applyBorder="1" applyAlignment="1">
      <alignment horizontal="center"/>
    </xf>
    <xf numFmtId="0" fontId="40" fillId="0" borderId="0" xfId="1" applyFont="1"/>
    <xf numFmtId="0" fontId="41" fillId="0" borderId="0" xfId="1" applyFont="1"/>
    <xf numFmtId="0" fontId="37" fillId="0" borderId="0" xfId="1" applyFont="1" applyAlignment="1">
      <alignment horizontal="left" vertical="center" wrapText="1"/>
    </xf>
    <xf numFmtId="0" fontId="37" fillId="0" borderId="0" xfId="1" applyFont="1" applyAlignment="1">
      <alignment horizontal="left" vertical="top" wrapText="1"/>
    </xf>
    <xf numFmtId="0" fontId="37" fillId="0" borderId="0" xfId="0" applyFont="1" applyAlignment="1">
      <alignment horizontal="left" vertical="top" wrapText="1"/>
    </xf>
    <xf numFmtId="0" fontId="38" fillId="0" borderId="0" xfId="0" applyFont="1" applyAlignment="1">
      <alignment horizontal="left" vertical="top" wrapText="1"/>
    </xf>
    <xf numFmtId="0" fontId="17" fillId="0" borderId="3" xfId="1" applyFont="1" applyBorder="1" applyAlignment="1" applyProtection="1">
      <alignment horizontal="center" vertical="center"/>
      <protection locked="0"/>
    </xf>
    <xf numFmtId="0" fontId="17" fillId="0" borderId="4" xfId="1" applyFont="1" applyBorder="1" applyAlignment="1" applyProtection="1">
      <alignment horizontal="center" vertical="center"/>
      <protection locked="0"/>
    </xf>
    <xf numFmtId="0" fontId="33" fillId="0" borderId="0" xfId="1" applyFont="1" applyAlignment="1">
      <alignment horizontal="left" vertical="center"/>
    </xf>
    <xf numFmtId="165" fontId="33" fillId="0" borderId="0" xfId="1" applyNumberFormat="1" applyFont="1" applyAlignment="1">
      <alignment horizontal="left" vertical="center"/>
    </xf>
    <xf numFmtId="0" fontId="9" fillId="0" borderId="6" xfId="1" applyFont="1" applyBorder="1" applyAlignment="1">
      <alignment horizontal="center" vertical="center"/>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27" fillId="0" borderId="0" xfId="1" applyFont="1" applyAlignment="1">
      <alignment vertical="center"/>
    </xf>
    <xf numFmtId="0" fontId="26" fillId="2" borderId="0" xfId="1" applyFont="1" applyFill="1" applyAlignment="1">
      <alignment horizontal="center" vertical="center"/>
    </xf>
    <xf numFmtId="0" fontId="23" fillId="0" borderId="0" xfId="0" applyFont="1" applyAlignment="1">
      <alignment horizontal="left" vertical="center" wrapText="1"/>
    </xf>
    <xf numFmtId="0" fontId="7" fillId="0" borderId="0" xfId="1" applyFont="1" applyAlignment="1">
      <alignment horizontal="center" vertical="center"/>
    </xf>
    <xf numFmtId="0" fontId="31" fillId="0" borderId="0" xfId="1" applyFont="1" applyAlignment="1">
      <alignment horizontal="center" vertical="top"/>
    </xf>
    <xf numFmtId="0" fontId="37" fillId="0" borderId="0" xfId="0" applyFont="1" applyAlignment="1">
      <alignment horizontal="left" vertical="center" wrapText="1"/>
    </xf>
    <xf numFmtId="0" fontId="2" fillId="0" borderId="0" xfId="4" applyFont="1" applyAlignment="1">
      <alignment horizontal="center"/>
    </xf>
    <xf numFmtId="0" fontId="20" fillId="0" borderId="0" xfId="5" applyFont="1" applyAlignment="1">
      <alignment horizontal="center"/>
    </xf>
    <xf numFmtId="0" fontId="20" fillId="0" borderId="0" xfId="1" applyFont="1" applyAlignment="1">
      <alignment horizontal="center"/>
    </xf>
  </cellXfs>
  <cellStyles count="18">
    <cellStyle name="Comma 2" xfId="6" xr:uid="{00000000-0005-0000-0000-000000000000}"/>
    <cellStyle name="Currency" xfId="9" builtinId="4"/>
    <cellStyle name="Currency 2" xfId="10" xr:uid="{00000000-0005-0000-0000-000002000000}"/>
    <cellStyle name="Currency 3" xfId="17" xr:uid="{00000000-0005-0000-0000-000003000000}"/>
    <cellStyle name="Normal" xfId="0" builtinId="0"/>
    <cellStyle name="Normal 2" xfId="1" xr:uid="{00000000-0005-0000-0000-000005000000}"/>
    <cellStyle name="Normal 2 2" xfId="7" xr:uid="{00000000-0005-0000-0000-000006000000}"/>
    <cellStyle name="Normal 2 3" xfId="5" xr:uid="{00000000-0005-0000-0000-000007000000}"/>
    <cellStyle name="Normal 3" xfId="4" xr:uid="{00000000-0005-0000-0000-000008000000}"/>
    <cellStyle name="Normal 4" xfId="2" xr:uid="{00000000-0005-0000-0000-000009000000}"/>
    <cellStyle name="Normal 5" xfId="12" xr:uid="{00000000-0005-0000-0000-00000A000000}"/>
    <cellStyle name="Normal 6" xfId="11" xr:uid="{00000000-0005-0000-0000-00000B000000}"/>
    <cellStyle name="Normal 7" xfId="13" xr:uid="{00000000-0005-0000-0000-00000C000000}"/>
    <cellStyle name="Normal 8" xfId="14" xr:uid="{00000000-0005-0000-0000-00000D000000}"/>
    <cellStyle name="Percent" xfId="16" builtinId="5"/>
    <cellStyle name="Percent 2" xfId="3" xr:uid="{00000000-0005-0000-0000-00000F000000}"/>
    <cellStyle name="Percent 3" xfId="8" xr:uid="{00000000-0005-0000-0000-000010000000}"/>
    <cellStyle name="Percent 4" xfId="15" xr:uid="{00000000-0005-0000-0000-000011000000}"/>
  </cellStyles>
  <dxfs count="0"/>
  <tableStyles count="0" defaultTableStyle="TableStyleMedium9" defaultPivotStyle="PivotStyleLight16"/>
  <colors>
    <mruColors>
      <color rgb="FFD59C0F"/>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solidFill>
              <a:srgbClr val="FF6600"/>
            </a:solidFill>
          </c:spPr>
          <c:dPt>
            <c:idx val="1"/>
            <c:bubble3D val="0"/>
            <c:spPr>
              <a:solidFill>
                <a:srgbClr val="0070C0"/>
              </a:solidFill>
            </c:spPr>
            <c:extLst>
              <c:ext xmlns:c16="http://schemas.microsoft.com/office/drawing/2014/chart" uri="{C3380CC4-5D6E-409C-BE32-E72D297353CC}">
                <c16:uniqueId val="{00000001-EC4B-4F97-A00B-BABF7AEC4E6A}"/>
              </c:ext>
            </c:extLst>
          </c:dPt>
          <c:dLbls>
            <c:spPr>
              <a:noFill/>
              <a:ln>
                <a:noFill/>
              </a:ln>
              <a:effectLst/>
            </c:sp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IPS!$Q$29:$Q$30</c:f>
              <c:strCache>
                <c:ptCount val="2"/>
                <c:pt idx="0">
                  <c:v>Fixed Income</c:v>
                </c:pt>
                <c:pt idx="1">
                  <c:v>Equity</c:v>
                </c:pt>
              </c:strCache>
            </c:strRef>
          </c:cat>
          <c:val>
            <c:numRef>
              <c:f>IPS!$R$29:$R$30</c:f>
              <c:numCache>
                <c:formatCode>0%</c:formatCode>
                <c:ptCount val="2"/>
                <c:pt idx="0">
                  <c:v>0.4</c:v>
                </c:pt>
                <c:pt idx="1">
                  <c:v>0.6</c:v>
                </c:pt>
              </c:numCache>
            </c:numRef>
          </c:val>
          <c:extLst>
            <c:ext xmlns:c16="http://schemas.microsoft.com/office/drawing/2014/chart" uri="{C3380CC4-5D6E-409C-BE32-E72D297353CC}">
              <c16:uniqueId val="{00000002-EC4B-4F97-A00B-BABF7AEC4E6A}"/>
            </c:ext>
          </c:extLst>
        </c:ser>
        <c:dLbls>
          <c:dLblPos val="outEnd"/>
          <c:showLegendKey val="0"/>
          <c:showVal val="1"/>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121444</xdr:colOff>
      <xdr:row>63</xdr:row>
      <xdr:rowOff>188119</xdr:rowOff>
    </xdr:from>
    <xdr:to>
      <xdr:col>12</xdr:col>
      <xdr:colOff>745332</xdr:colOff>
      <xdr:row>63</xdr:row>
      <xdr:rowOff>188119</xdr:rowOff>
    </xdr:to>
    <xdr:sp macro="" textlink="">
      <xdr:nvSpPr>
        <xdr:cNvPr id="3" name="Line 4">
          <a:extLst>
            <a:ext uri="{FF2B5EF4-FFF2-40B4-BE49-F238E27FC236}">
              <a16:creationId xmlns:a16="http://schemas.microsoft.com/office/drawing/2014/main" id="{00000000-0008-0000-0000-000003000000}"/>
            </a:ext>
          </a:extLst>
        </xdr:cNvPr>
        <xdr:cNvSpPr>
          <a:spLocks noChangeShapeType="1"/>
        </xdr:cNvSpPr>
      </xdr:nvSpPr>
      <xdr:spPr bwMode="auto">
        <a:xfrm>
          <a:off x="7169944" y="26453307"/>
          <a:ext cx="1385888" cy="0"/>
        </a:xfrm>
        <a:prstGeom prst="line">
          <a:avLst/>
        </a:prstGeom>
        <a:noFill/>
        <a:ln w="12700">
          <a:solidFill>
            <a:sysClr val="windowText" lastClr="000000"/>
          </a:solidFill>
          <a:round/>
          <a:headEnd/>
          <a:tailEnd/>
        </a:ln>
      </xdr:spPr>
    </xdr:sp>
    <xdr:clientData/>
  </xdr:twoCellAnchor>
  <xdr:twoCellAnchor>
    <xdr:from>
      <xdr:col>11</xdr:col>
      <xdr:colOff>130969</xdr:colOff>
      <xdr:row>61</xdr:row>
      <xdr:rowOff>188118</xdr:rowOff>
    </xdr:from>
    <xdr:to>
      <xdr:col>12</xdr:col>
      <xdr:colOff>754857</xdr:colOff>
      <xdr:row>61</xdr:row>
      <xdr:rowOff>188118</xdr:rowOff>
    </xdr:to>
    <xdr:sp macro="" textlink="">
      <xdr:nvSpPr>
        <xdr:cNvPr id="12" name="Line 4">
          <a:extLst>
            <a:ext uri="{FF2B5EF4-FFF2-40B4-BE49-F238E27FC236}">
              <a16:creationId xmlns:a16="http://schemas.microsoft.com/office/drawing/2014/main" id="{00000000-0008-0000-0000-00000C000000}"/>
            </a:ext>
          </a:extLst>
        </xdr:cNvPr>
        <xdr:cNvSpPr>
          <a:spLocks noChangeShapeType="1"/>
        </xdr:cNvSpPr>
      </xdr:nvSpPr>
      <xdr:spPr bwMode="auto">
        <a:xfrm>
          <a:off x="7179469" y="25965149"/>
          <a:ext cx="1385888" cy="0"/>
        </a:xfrm>
        <a:prstGeom prst="line">
          <a:avLst/>
        </a:prstGeom>
        <a:noFill/>
        <a:ln w="12700">
          <a:solidFill>
            <a:sysClr val="windowText" lastClr="000000"/>
          </a:solidFill>
          <a:round/>
          <a:headEnd/>
          <a:tailEnd/>
        </a:ln>
      </xdr:spPr>
    </xdr:sp>
    <xdr:clientData/>
  </xdr:twoCellAnchor>
  <xdr:twoCellAnchor>
    <xdr:from>
      <xdr:col>10</xdr:col>
      <xdr:colOff>136072</xdr:colOff>
      <xdr:row>30</xdr:row>
      <xdr:rowOff>172810</xdr:rowOff>
    </xdr:from>
    <xdr:to>
      <xdr:col>13</xdr:col>
      <xdr:colOff>857250</xdr:colOff>
      <xdr:row>41</xdr:row>
      <xdr:rowOff>68035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kossweb/TWNS/Asset%20Allocation%20Analysis/New%20Asset%20Allocation%20Tools%20(IPA,%20IPS,%20Rebalancer)/Blank%20Trade%20Ticke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kossweb/Documents%20and%20Settings/scotts/Local%20Settings/Temporary%20Internet%20Files/Content.Outlook/2FZQ5WM8/New%20Annuities%20Combined%20List%2011-30-20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kossweb/Documents%20and%20Settings/tommyl/Local%20Settings/Temporary%20Internet%20Files/Content.Outlook/KY3NWI3N/2009-09-30-Fourth%20Quarter%20Billing%20Worksheet.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kossweb/Documents%20and%20Settings/aarong/Desktop/Worksheet.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kossweb/New%20Business%20Report/2007%20New%20Business%20Repor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kossweb/DOCUME~1/aarong/LOCALS~1/Temp/Rebalance%20Tool%20Final%20Draft%20(IPA.IPS%20Inclu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d Pick List"/>
      <sheetName val="Calculations"/>
      <sheetName val="Allocation Calculator New Money"/>
      <sheetName val="IPS"/>
      <sheetName val="IPS Data"/>
      <sheetName val="Allocations"/>
      <sheetName val="Trade Ticket for New Money"/>
      <sheetName val="Allocation Calculator"/>
      <sheetName val="Trade Ticket"/>
      <sheetName val="Empty Trade Ticket"/>
      <sheetName val="Account Lists"/>
      <sheetName val="Sheet2"/>
    </sheetNames>
    <sheetDataSet>
      <sheetData sheetId="0">
        <row r="5">
          <cell r="B5" t="str">
            <v>ARTKX</v>
          </cell>
        </row>
        <row r="6">
          <cell r="B6" t="str">
            <v>BPTRX</v>
          </cell>
        </row>
        <row r="7">
          <cell r="B7" t="str">
            <v>SSGSZ</v>
          </cell>
        </row>
        <row r="8">
          <cell r="B8" t="str">
            <v>FIGTX</v>
          </cell>
        </row>
        <row r="9">
          <cell r="B9" t="str">
            <v>EEM</v>
          </cell>
        </row>
        <row r="10">
          <cell r="B10" t="str">
            <v>IWS</v>
          </cell>
        </row>
        <row r="11">
          <cell r="B11" t="str">
            <v>IVW</v>
          </cell>
        </row>
        <row r="12">
          <cell r="B12" t="str">
            <v>IVE</v>
          </cell>
        </row>
        <row r="13">
          <cell r="B13" t="str">
            <v>WASYX</v>
          </cell>
        </row>
        <row r="14">
          <cell r="B14" t="str">
            <v>SUSIX</v>
          </cell>
        </row>
        <row r="15">
          <cell r="B15" t="str">
            <v>NEFZX</v>
          </cell>
        </row>
        <row r="16">
          <cell r="B16" t="str">
            <v>OIBAX</v>
          </cell>
        </row>
        <row r="17">
          <cell r="B17" t="str">
            <v>PRRDX</v>
          </cell>
        </row>
        <row r="18">
          <cell r="B18" t="str">
            <v>PTTDX</v>
          </cell>
        </row>
        <row r="19">
          <cell r="B19" t="str">
            <v>RSEFX</v>
          </cell>
        </row>
        <row r="20">
          <cell r="B20" t="str">
            <v>RYVPX</v>
          </cell>
        </row>
        <row r="21">
          <cell r="B21" t="str">
            <v>UMBWX</v>
          </cell>
        </row>
        <row r="24">
          <cell r="B24" t="str">
            <v>AEGFX</v>
          </cell>
        </row>
        <row r="25">
          <cell r="B25" t="str">
            <v>ARGFX</v>
          </cell>
        </row>
        <row r="26">
          <cell r="B26" t="str">
            <v>CSRSX</v>
          </cell>
        </row>
        <row r="27">
          <cell r="B27" t="str">
            <v>SGOVX</v>
          </cell>
        </row>
        <row r="28">
          <cell r="B28" t="str">
            <v>HRTVX</v>
          </cell>
        </row>
        <row r="29">
          <cell r="B29" t="str">
            <v>IGNYX</v>
          </cell>
        </row>
        <row r="32">
          <cell r="B32" t="str">
            <v>ACBFX</v>
          </cell>
        </row>
        <row r="33">
          <cell r="B33" t="str">
            <v>AFTFX</v>
          </cell>
        </row>
        <row r="34">
          <cell r="B34" t="str">
            <v>CHTMX</v>
          </cell>
        </row>
        <row r="35">
          <cell r="B35" t="str">
            <v>CVSIX</v>
          </cell>
        </row>
        <row r="36">
          <cell r="B36" t="str">
            <v>CSQ</v>
          </cell>
        </row>
        <row r="37">
          <cell r="B37" t="str">
            <v>CTFLX</v>
          </cell>
        </row>
        <row r="38">
          <cell r="B38" t="str">
            <v>IRFAX</v>
          </cell>
        </row>
        <row r="39">
          <cell r="B39" t="str">
            <v>SRHMX</v>
          </cell>
        </row>
        <row r="40">
          <cell r="B40" t="str">
            <v>FAIRX</v>
          </cell>
        </row>
        <row r="41">
          <cell r="B41" t="str">
            <v>MUB</v>
          </cell>
        </row>
        <row r="42">
          <cell r="B42" t="str">
            <v>PFF</v>
          </cell>
        </row>
        <row r="43">
          <cell r="B43" t="str">
            <v>JMCVX</v>
          </cell>
        </row>
        <row r="44">
          <cell r="B44" t="str">
            <v>NHMAX</v>
          </cell>
        </row>
        <row r="45">
          <cell r="B45" t="str">
            <v>TAHYX</v>
          </cell>
        </row>
        <row r="46">
          <cell r="B46" t="str">
            <v>SWHIX</v>
          </cell>
        </row>
        <row r="47">
          <cell r="B47" t="str">
            <v>GLD</v>
          </cell>
        </row>
        <row r="48">
          <cell r="B48" t="str">
            <v>VFIIX</v>
          </cell>
        </row>
        <row r="51">
          <cell r="B51" t="str">
            <v>GCBLX</v>
          </cell>
        </row>
        <row r="52">
          <cell r="B52" t="str">
            <v>PAXWX</v>
          </cell>
        </row>
        <row r="53">
          <cell r="B53" t="str">
            <v>WGGFX</v>
          </cell>
        </row>
      </sheetData>
      <sheetData sheetId="1">
        <row r="1">
          <cell r="C1" t="str">
            <v>Taxable</v>
          </cell>
        </row>
        <row r="2">
          <cell r="C2" t="str">
            <v>Non-Taxable</v>
          </cell>
        </row>
        <row r="5">
          <cell r="A5" t="str">
            <v>AFTFX</v>
          </cell>
        </row>
        <row r="6">
          <cell r="A6" t="str">
            <v>Muni</v>
          </cell>
        </row>
      </sheetData>
      <sheetData sheetId="2" refreshError="1"/>
      <sheetData sheetId="3" refreshError="1"/>
      <sheetData sheetId="4" refreshError="1"/>
      <sheetData sheetId="5">
        <row r="2">
          <cell r="C2" t="str">
            <v>20/80</v>
          </cell>
          <cell r="D2" t="str">
            <v>30/70</v>
          </cell>
          <cell r="E2" t="str">
            <v>40/60</v>
          </cell>
          <cell r="F2" t="str">
            <v>50/50</v>
          </cell>
          <cell r="G2" t="str">
            <v>60/40</v>
          </cell>
          <cell r="H2" t="str">
            <v>70/30</v>
          </cell>
          <cell r="I2" t="str">
            <v>80/20</v>
          </cell>
          <cell r="J2" t="str">
            <v>90/10</v>
          </cell>
          <cell r="K2" t="str">
            <v>100/0</v>
          </cell>
        </row>
        <row r="37">
          <cell r="B37" t="str">
            <v>0815-4891 William Olinger II</v>
          </cell>
          <cell r="E37" t="str">
            <v>B</v>
          </cell>
        </row>
        <row r="38">
          <cell r="B38" t="str">
            <v>0835-2692 Will Olinger III</v>
          </cell>
          <cell r="E38" t="str">
            <v>S</v>
          </cell>
        </row>
        <row r="39">
          <cell r="B39" t="str">
            <v>0824-6359 Kirk Klein</v>
          </cell>
          <cell r="E39" t="str">
            <v>E</v>
          </cell>
        </row>
        <row r="40">
          <cell r="B40" t="str">
            <v>0847-5943 WJ Rossi</v>
          </cell>
        </row>
        <row r="41">
          <cell r="B41" t="str">
            <v>0805-9190 Brian Watson</v>
          </cell>
        </row>
      </sheetData>
      <sheetData sheetId="6" refreshError="1"/>
      <sheetData sheetId="7" refreshError="1"/>
      <sheetData sheetId="8" refreshError="1"/>
      <sheetData sheetId="9" refreshError="1"/>
      <sheetData sheetId="10" refreshError="1"/>
      <sheetData sheetId="11">
        <row r="2">
          <cell r="B2" t="str">
            <v xml:space="preserve">A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sheetName val="BOA.Mnlf"/>
      <sheetName val="Summary"/>
      <sheetName val="OLD by quarter"/>
      <sheetName val="ProdData"/>
      <sheetName val="Sheet2"/>
      <sheetName val="Sheet1"/>
    </sheetNames>
    <sheetDataSet>
      <sheetData sheetId="0"/>
      <sheetData sheetId="1"/>
      <sheetData sheetId="2"/>
      <sheetData sheetId="3"/>
      <sheetData sheetId="4">
        <row r="2">
          <cell r="A2" t="str">
            <v>Alterity Enhanced</v>
          </cell>
          <cell r="C2" t="str">
            <v>BOA-4</v>
          </cell>
          <cell r="E2" t="str">
            <v>Deferred VMVA</v>
          </cell>
        </row>
        <row r="3">
          <cell r="A3" t="str">
            <v>Alterity Options</v>
          </cell>
          <cell r="C3" t="str">
            <v>BOA-Future</v>
          </cell>
          <cell r="E3" t="str">
            <v>Golden Select-Access</v>
          </cell>
        </row>
        <row r="4">
          <cell r="A4" t="str">
            <v>High 5 Enhanced</v>
          </cell>
          <cell r="C4" t="str">
            <v>BOA-IVB</v>
          </cell>
          <cell r="E4" t="str">
            <v>Golden Select-Equiselect II</v>
          </cell>
        </row>
        <row r="5">
          <cell r="A5" t="str">
            <v>High 5 L</v>
          </cell>
          <cell r="C5" t="str">
            <v>BOA-Qualified</v>
          </cell>
          <cell r="E5" t="str">
            <v>Golden Select Prem. Plus</v>
          </cell>
        </row>
        <row r="6">
          <cell r="A6" t="str">
            <v>High 5 Traditional</v>
          </cell>
          <cell r="C6" t="str">
            <v>BOA-V</v>
          </cell>
          <cell r="E6" t="str">
            <v>Golden Select Value</v>
          </cell>
        </row>
        <row r="7">
          <cell r="A7" t="str">
            <v>ValueMark II</v>
          </cell>
          <cell r="C7" t="str">
            <v>BOA-Vision Ind.</v>
          </cell>
          <cell r="E7" t="str">
            <v>Golden Select Guarantee</v>
          </cell>
        </row>
        <row r="8">
          <cell r="A8" t="str">
            <v>ValueMark III</v>
          </cell>
          <cell r="C8" t="str">
            <v>Future w/5% INT</v>
          </cell>
          <cell r="E8" t="str">
            <v>ILIAC</v>
          </cell>
        </row>
        <row r="9">
          <cell r="C9" t="str">
            <v>Future w/STD DB</v>
          </cell>
          <cell r="E9" t="str">
            <v>Landmark</v>
          </cell>
        </row>
        <row r="12">
          <cell r="A12">
            <v>0</v>
          </cell>
        </row>
        <row r="13">
          <cell r="A13" t="str">
            <v>Vantage No Trail</v>
          </cell>
        </row>
        <row r="14">
          <cell r="A14" t="str">
            <v>Venture Level Trail</v>
          </cell>
        </row>
        <row r="15">
          <cell r="A15" t="str">
            <v>Venture Vantage Level</v>
          </cell>
          <cell r="C15" t="str">
            <v>Director</v>
          </cell>
          <cell r="E15" t="str">
            <v>ASAPII</v>
          </cell>
          <cell r="G15" t="str">
            <v>SeriesL-IRA</v>
          </cell>
        </row>
        <row r="16">
          <cell r="A16" t="str">
            <v>Venture Trail</v>
          </cell>
          <cell r="C16" t="str">
            <v>Select Leaders Outlook</v>
          </cell>
          <cell r="E16" t="str">
            <v>ASXT</v>
          </cell>
          <cell r="G16" t="str">
            <v>SeriesL-NQ</v>
          </cell>
        </row>
        <row r="17">
          <cell r="A17" t="str">
            <v>Venture III Trail</v>
          </cell>
          <cell r="G17" t="str">
            <v>SeriesL-TSA</v>
          </cell>
        </row>
        <row r="18">
          <cell r="A18" t="str">
            <v>Vision Trail</v>
          </cell>
          <cell r="G18" t="str">
            <v>SeriesXC-IRA</v>
          </cell>
        </row>
        <row r="19">
          <cell r="A19" t="str">
            <v>Venture III Level</v>
          </cell>
        </row>
        <row r="20">
          <cell r="A20" t="str">
            <v>Y</v>
          </cell>
        </row>
        <row r="21">
          <cell r="A21" t="str">
            <v>N</v>
          </cell>
        </row>
        <row r="25">
          <cell r="A25" t="str">
            <v>MultiOptionCA</v>
          </cell>
          <cell r="C25" t="str">
            <v>403B</v>
          </cell>
        </row>
        <row r="26">
          <cell r="A26" t="str">
            <v>MultiOptionFA</v>
          </cell>
          <cell r="C26" t="str">
            <v>501C</v>
          </cell>
        </row>
        <row r="27">
          <cell r="A27" t="str">
            <v>MultiOptionSP</v>
          </cell>
          <cell r="C27" t="str">
            <v>NQM</v>
          </cell>
        </row>
        <row r="28">
          <cell r="A28" t="str">
            <v>Mega Annuity</v>
          </cell>
          <cell r="C28" t="str">
            <v>IRA</v>
          </cell>
        </row>
        <row r="32">
          <cell r="A32" t="str">
            <v>Accumulator Elite</v>
          </cell>
        </row>
      </sheetData>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liance Page"/>
      <sheetName val="Information Sheet"/>
      <sheetName val="Address.Master Name Data"/>
      <sheetName val="Sub-Totals"/>
      <sheetName val="Lists"/>
      <sheetName val="Albridge-Schwab Comparison"/>
      <sheetName val="Manual Entry"/>
      <sheetName val="Quarterly Bill"/>
      <sheetName val="Proration Bill"/>
      <sheetName val="Lance Beshore Bill"/>
      <sheetName val="Albridge Export"/>
      <sheetName val="Albridge Pivot Table"/>
      <sheetName val="Positions Import"/>
      <sheetName val="Commissions Import"/>
      <sheetName val="Market Value Pivot Table"/>
      <sheetName val="Commissions Pivot Table"/>
      <sheetName val="Fees"/>
      <sheetName val="Fee Schedules Final Table"/>
      <sheetName val="Fees2"/>
    </sheetNames>
    <sheetDataSet>
      <sheetData sheetId="0"/>
      <sheetData sheetId="1"/>
      <sheetData sheetId="2"/>
      <sheetData sheetId="3"/>
      <sheetData sheetId="4">
        <row r="8">
          <cell r="B8" t="str">
            <v>Cash</v>
          </cell>
        </row>
        <row r="9">
          <cell r="B9" t="str">
            <v>Market Value</v>
          </cell>
        </row>
        <row r="10">
          <cell r="B10" t="str">
            <v>Total Account</v>
          </cell>
        </row>
        <row r="12">
          <cell r="B12" t="str">
            <v>Proration</v>
          </cell>
        </row>
        <row r="13">
          <cell r="B13" t="str">
            <v>Quarterly</v>
          </cell>
        </row>
        <row r="15">
          <cell r="B15" t="str">
            <v>Yes</v>
          </cell>
        </row>
        <row r="16">
          <cell r="B16" t="str">
            <v>No</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liance Page"/>
      <sheetName val="Information Sheet"/>
      <sheetName val="Address.Master Name Data"/>
      <sheetName val="Lists"/>
      <sheetName val="Albridge-Schwab Comparison"/>
      <sheetName val="Manual Entry"/>
      <sheetName val="Quarterly Bill"/>
      <sheetName val="Proration Bill"/>
      <sheetName val="Lance Beshore Bill"/>
      <sheetName val="Albridge Export"/>
      <sheetName val="Albridge Pivot Table"/>
      <sheetName val="Positions Import"/>
      <sheetName val="Commissions Import"/>
      <sheetName val="Market Value Pivot Table"/>
      <sheetName val="Commissions Pivot Table"/>
      <sheetName val="Fees"/>
      <sheetName val="Fee Schedules Final Table"/>
      <sheetName val="Fees2"/>
      <sheetName val="Exceptions &amp; Fee From Accts"/>
      <sheetName val="Sheet1"/>
    </sheetNames>
    <sheetDataSet>
      <sheetData sheetId="0" refreshError="1"/>
      <sheetData sheetId="1" refreshError="1"/>
      <sheetData sheetId="2">
        <row r="2">
          <cell r="K2" t="str">
            <v>Joan M. Jones</v>
          </cell>
        </row>
        <row r="3">
          <cell r="K3" t="str">
            <v>Dr. John and Mrs. Martha Woeste</v>
          </cell>
        </row>
        <row r="4">
          <cell r="K4" t="str">
            <v>Evelyn L. Sebastian</v>
          </cell>
        </row>
        <row r="5">
          <cell r="K5" t="str">
            <v>Faye O. Hall</v>
          </cell>
        </row>
        <row r="6">
          <cell r="K6" t="str">
            <v>Jimmie A McCook</v>
          </cell>
        </row>
        <row r="7">
          <cell r="K7" t="str">
            <v>Katherine D. Fitzwater</v>
          </cell>
        </row>
        <row r="8">
          <cell r="K8" t="str">
            <v xml:space="preserve">Lorraine N Mahan </v>
          </cell>
        </row>
        <row r="9">
          <cell r="K9" t="str">
            <v>Marilyn Hairston</v>
          </cell>
        </row>
        <row r="10">
          <cell r="K10" t="str">
            <v>Sally Cline Goforth</v>
          </cell>
        </row>
        <row r="11">
          <cell r="K11" t="str">
            <v>Christopher and Elaine Ward</v>
          </cell>
        </row>
        <row r="12">
          <cell r="K12" t="str">
            <v>Allison Seldman</v>
          </cell>
        </row>
        <row r="13">
          <cell r="K13" t="str">
            <v>Andy and Susan Cheney</v>
          </cell>
        </row>
        <row r="14">
          <cell r="K14" t="str">
            <v>Ann  Wolfe</v>
          </cell>
        </row>
        <row r="15">
          <cell r="K15" t="str">
            <v>Florida Sports News</v>
          </cell>
        </row>
        <row r="16">
          <cell r="K16" t="str">
            <v>Barbara Kruger</v>
          </cell>
        </row>
        <row r="17">
          <cell r="K17" t="str">
            <v>Benjamin I. Doerr</v>
          </cell>
        </row>
        <row r="18">
          <cell r="K18" t="str">
            <v>Betty Varnes</v>
          </cell>
        </row>
        <row r="19">
          <cell r="K19" t="str">
            <v>Blair and Jamie Janes</v>
          </cell>
        </row>
        <row r="20">
          <cell r="K20" t="str">
            <v>Charles Denny</v>
          </cell>
        </row>
        <row r="21">
          <cell r="K21" t="str">
            <v>Darin R. Cook</v>
          </cell>
        </row>
        <row r="22">
          <cell r="K22" t="str">
            <v>David M. and Jill Stirt</v>
          </cell>
        </row>
        <row r="23">
          <cell r="K23" t="str">
            <v>Dr. James and Mrs. Mary Jay McClave</v>
          </cell>
        </row>
        <row r="24">
          <cell r="K24" t="str">
            <v>Dr. James W.  And Michelle McCauley</v>
          </cell>
        </row>
        <row r="25">
          <cell r="K25" t="str">
            <v>Dr. Steven F and Virginia Roark</v>
          </cell>
        </row>
        <row r="26">
          <cell r="K26" t="str">
            <v>Drs. David R. Nelson and Jill I. Freedman</v>
          </cell>
        </row>
        <row r="27">
          <cell r="K27" t="str">
            <v>Eric and Ann Beshore</v>
          </cell>
        </row>
        <row r="28">
          <cell r="K28" t="str">
            <v>Erin Leigh Denny Williams</v>
          </cell>
        </row>
        <row r="29">
          <cell r="K29" t="str">
            <v>Grant L. Denny</v>
          </cell>
        </row>
        <row r="30">
          <cell r="K30" t="str">
            <v>Helen Bice</v>
          </cell>
        </row>
        <row r="31">
          <cell r="K31" t="str">
            <v>Ian Baldwin</v>
          </cell>
        </row>
        <row r="32">
          <cell r="K32" t="str">
            <v>James Hodge</v>
          </cell>
        </row>
        <row r="33">
          <cell r="K33" t="str">
            <v>James T. Terrell</v>
          </cell>
        </row>
        <row r="34">
          <cell r="K34" t="str">
            <v>Jeffrey and Kimberley Knack</v>
          </cell>
        </row>
        <row r="35">
          <cell r="K35" t="str">
            <v>John E.  Jones</v>
          </cell>
        </row>
        <row r="36">
          <cell r="K36" t="str">
            <v>Jon and Claire Uman</v>
          </cell>
        </row>
        <row r="37">
          <cell r="K37" t="str">
            <v>Jon D Uman</v>
          </cell>
        </row>
        <row r="38">
          <cell r="K38" t="str">
            <v>Kaye Kirkpatrick</v>
          </cell>
        </row>
        <row r="39">
          <cell r="K39" t="str">
            <v>Lance Beshore</v>
          </cell>
        </row>
        <row r="40">
          <cell r="K40" t="str">
            <v>Lonnie Kruger</v>
          </cell>
        </row>
        <row r="41">
          <cell r="K41" t="str">
            <v>Loren Knack</v>
          </cell>
        </row>
        <row r="42">
          <cell r="K42" t="str">
            <v>Maurice P. Laferriere</v>
          </cell>
        </row>
        <row r="43">
          <cell r="K43" t="str">
            <v>Michael Sharrit</v>
          </cell>
        </row>
        <row r="44">
          <cell r="K44" t="str">
            <v>Millard Joyner</v>
          </cell>
        </row>
        <row r="45">
          <cell r="K45" t="str">
            <v>Mr. and Mrs. James Johnston</v>
          </cell>
        </row>
        <row r="46">
          <cell r="K46" t="str">
            <v>Mr. and Mrs. Neil Euliano</v>
          </cell>
        </row>
        <row r="47">
          <cell r="K47" t="str">
            <v>Mr. Charles T. Olinger</v>
          </cell>
        </row>
        <row r="48">
          <cell r="K48" t="str">
            <v>Mr. Patrick Perry</v>
          </cell>
        </row>
        <row r="49">
          <cell r="K49" t="str">
            <v>Mr. Patrick Perry FBO Pamela Hodge</v>
          </cell>
        </row>
        <row r="50">
          <cell r="K50" t="str">
            <v>Ms. Patti R. Breedlove</v>
          </cell>
        </row>
        <row r="51">
          <cell r="K51" t="str">
            <v>Ms. Tanaya and Mr. Scott C. Williams</v>
          </cell>
        </row>
        <row r="52">
          <cell r="K52" t="str">
            <v>Nancy Perry</v>
          </cell>
        </row>
        <row r="53">
          <cell r="K53" t="str">
            <v>Nicole Riordan</v>
          </cell>
        </row>
        <row r="54">
          <cell r="K54" t="str">
            <v>Patricia A. Shively</v>
          </cell>
        </row>
        <row r="55">
          <cell r="K55" t="str">
            <v>Quenta Vettel</v>
          </cell>
        </row>
        <row r="56">
          <cell r="K56" t="str">
            <v>Richard and Jane Nesbit</v>
          </cell>
        </row>
        <row r="57">
          <cell r="K57" t="str">
            <v>Richard and Sandra Blaser</v>
          </cell>
        </row>
        <row r="58">
          <cell r="K58" t="str">
            <v>Richard Bice</v>
          </cell>
        </row>
        <row r="59">
          <cell r="K59" t="str">
            <v>Robert E. and Margaret Schrader III</v>
          </cell>
        </row>
        <row r="60">
          <cell r="K60" t="str">
            <v>Robyn Denny</v>
          </cell>
        </row>
        <row r="61">
          <cell r="K61" t="str">
            <v>ICAR 3 Investors, LLC</v>
          </cell>
        </row>
        <row r="62">
          <cell r="K62" t="str">
            <v>Stephen P. Navarro</v>
          </cell>
        </row>
        <row r="63">
          <cell r="K63" t="str">
            <v>Furman Company, Inc.</v>
          </cell>
        </row>
        <row r="64">
          <cell r="K64" t="str">
            <v>Stephen Shey</v>
          </cell>
        </row>
        <row r="65">
          <cell r="K65" t="str">
            <v>Susan L. Blades</v>
          </cell>
        </row>
        <row r="66">
          <cell r="K66" t="str">
            <v>Susan Littlejohn</v>
          </cell>
        </row>
        <row r="67">
          <cell r="K67" t="str">
            <v>Svein Dyrkolbotn</v>
          </cell>
        </row>
        <row r="68">
          <cell r="K68" t="str">
            <v>Todd Martineau TTEE</v>
          </cell>
        </row>
        <row r="69">
          <cell r="K69" t="str">
            <v>Wanda Denny</v>
          </cell>
        </row>
        <row r="70">
          <cell r="K70" t="str">
            <v>William and Mary Koss</v>
          </cell>
        </row>
        <row r="71">
          <cell r="K71" t="str">
            <v>William D. and Leigh Ann Olinger, III</v>
          </cell>
        </row>
        <row r="72">
          <cell r="K72" t="str">
            <v>Andy and Jill Williams</v>
          </cell>
        </row>
        <row r="73">
          <cell r="K73" t="str">
            <v>Ann W. Rayner</v>
          </cell>
        </row>
        <row r="74">
          <cell r="K74" t="str">
            <v>Annie C. Heckard</v>
          </cell>
        </row>
        <row r="75">
          <cell r="K75" t="str">
            <v>Brandee Cotroneo</v>
          </cell>
        </row>
        <row r="76">
          <cell r="K76" t="str">
            <v>Colleen Lee Watts</v>
          </cell>
        </row>
        <row r="77">
          <cell r="K77" t="str">
            <v>Daniel and Lucy Klausner</v>
          </cell>
        </row>
        <row r="78">
          <cell r="K78" t="str">
            <v>Daniel L. Frey</v>
          </cell>
        </row>
        <row r="79">
          <cell r="K79" t="str">
            <v>David P McEleney</v>
          </cell>
        </row>
        <row r="80">
          <cell r="K80" t="str">
            <v>Dr. Brian Olson</v>
          </cell>
        </row>
        <row r="81">
          <cell r="K81" t="str">
            <v>Dr. Dennis and Mrs. Joan Wackerly</v>
          </cell>
        </row>
        <row r="82">
          <cell r="K82" t="str">
            <v>Dr. Kenneth and Elizabeth Braun</v>
          </cell>
        </row>
        <row r="83">
          <cell r="K83" t="str">
            <v>Dr. Michael and Brenda Jasin</v>
          </cell>
        </row>
        <row r="84">
          <cell r="K84" t="str">
            <v>Dr. Robert &amp; Mrs. Joyce Sherman</v>
          </cell>
        </row>
        <row r="85">
          <cell r="K85" t="str">
            <v>Drs. Hernan and Maria Vera</v>
          </cell>
        </row>
        <row r="86">
          <cell r="K86" t="str">
            <v>Drs. Michael and Patricia Moser</v>
          </cell>
        </row>
        <row r="87">
          <cell r="K87" t="str">
            <v>Edward and Judith Scadden</v>
          </cell>
        </row>
        <row r="88">
          <cell r="K88" t="str">
            <v>F Hammond Johnson</v>
          </cell>
        </row>
        <row r="89">
          <cell r="K89" t="str">
            <v>Francis &amp; Rosemary Davis</v>
          </cell>
        </row>
        <row r="90">
          <cell r="K90" t="str">
            <v>Gary K Bettin</v>
          </cell>
        </row>
        <row r="91">
          <cell r="K91" t="str">
            <v>Jack &amp; Marilyn Groves</v>
          </cell>
        </row>
        <row r="92">
          <cell r="K92" t="str">
            <v>Jack and Clara Hazen</v>
          </cell>
        </row>
        <row r="93">
          <cell r="K93" t="str">
            <v>Jack and Teresa Bragg</v>
          </cell>
        </row>
        <row r="94">
          <cell r="K94" t="str">
            <v>James &amp; Patricia Williams</v>
          </cell>
        </row>
        <row r="95">
          <cell r="K95" t="str">
            <v>Jason and Patricia Woodard</v>
          </cell>
        </row>
        <row r="96">
          <cell r="K96" t="str">
            <v>Joanne Olson</v>
          </cell>
        </row>
        <row r="97">
          <cell r="K97" t="str">
            <v>John and Elizabeth Ackermann</v>
          </cell>
        </row>
        <row r="98">
          <cell r="K98" t="str">
            <v>Katherine B. Vance</v>
          </cell>
        </row>
        <row r="99">
          <cell r="K99" t="str">
            <v>Kenneth and June Hornby</v>
          </cell>
        </row>
        <row r="100">
          <cell r="K100" t="str">
            <v>Kirk and Michelle Klein</v>
          </cell>
        </row>
        <row r="101">
          <cell r="K101" t="str">
            <v>Larry G. Runyon</v>
          </cell>
        </row>
        <row r="102">
          <cell r="K102" t="str">
            <v>Leonard and Leah Tomlinson</v>
          </cell>
        </row>
        <row r="103">
          <cell r="K103" t="str">
            <v>Linda McMahill</v>
          </cell>
        </row>
        <row r="104">
          <cell r="K104" t="str">
            <v>Mark and Dawn Pettit</v>
          </cell>
        </row>
        <row r="105">
          <cell r="K105" t="str">
            <v>Martin and Carol Huegel</v>
          </cell>
        </row>
        <row r="106">
          <cell r="K106" t="str">
            <v>Mary Olson</v>
          </cell>
        </row>
        <row r="107">
          <cell r="K107" t="str">
            <v>Michael Burridge</v>
          </cell>
        </row>
        <row r="108">
          <cell r="K108" t="str">
            <v>Michael Kelm</v>
          </cell>
        </row>
        <row r="109">
          <cell r="K109" t="str">
            <v>Mitch Glaeser</v>
          </cell>
        </row>
        <row r="110">
          <cell r="K110" t="str">
            <v>Mrs. Kelly Herrbold</v>
          </cell>
        </row>
        <row r="111">
          <cell r="K111" t="str">
            <v>Patricia A. Monigold</v>
          </cell>
        </row>
        <row r="112">
          <cell r="K112" t="str">
            <v>Thomas Bolinski</v>
          </cell>
        </row>
        <row r="113">
          <cell r="K113" t="str">
            <v>Rob and Erica Johnson</v>
          </cell>
        </row>
        <row r="114">
          <cell r="K114" t="str">
            <v>Robert and Marjorie DeHoff</v>
          </cell>
        </row>
        <row r="115">
          <cell r="K115" t="str">
            <v>Rod and Elise Webb</v>
          </cell>
        </row>
        <row r="116">
          <cell r="K116" t="str">
            <v>Roger Rodriguez (Copy of Bill)</v>
          </cell>
        </row>
        <row r="117">
          <cell r="K117" t="str">
            <v>Roy De La Garza</v>
          </cell>
        </row>
        <row r="118">
          <cell r="K118" t="str">
            <v>Russell Steger and Abigail Ryland</v>
          </cell>
        </row>
        <row r="119">
          <cell r="K119" t="str">
            <v>Ruth H. Davis</v>
          </cell>
        </row>
        <row r="120">
          <cell r="K120" t="str">
            <v>Sandra S. Boyd</v>
          </cell>
        </row>
        <row r="121">
          <cell r="K121" t="str">
            <v>Stephen Simmons</v>
          </cell>
        </row>
        <row r="122">
          <cell r="K122" t="str">
            <v>Thomas McMahill</v>
          </cell>
        </row>
        <row r="123">
          <cell r="K123" t="str">
            <v>Allen and Barbara Kingry</v>
          </cell>
        </row>
        <row r="124">
          <cell r="K124" t="str">
            <v>Anil and Karuna Rao</v>
          </cell>
        </row>
        <row r="125">
          <cell r="K125" t="str">
            <v>Anna G. Wilson</v>
          </cell>
        </row>
        <row r="126">
          <cell r="K126" t="str">
            <v>Barbara Capouch</v>
          </cell>
        </row>
        <row r="127">
          <cell r="K127" t="str">
            <v>Bill and Priscilla Appleton</v>
          </cell>
        </row>
        <row r="128">
          <cell r="K128" t="str">
            <v>Bill Grimm</v>
          </cell>
        </row>
        <row r="129">
          <cell r="K129" t="str">
            <v>Brian E and Kelly Watson</v>
          </cell>
        </row>
        <row r="130">
          <cell r="K130" t="str">
            <v>Candace A. Cooke</v>
          </cell>
        </row>
        <row r="131">
          <cell r="K131" t="str">
            <v>Carlos &amp; Bonita Delatorre</v>
          </cell>
        </row>
        <row r="132">
          <cell r="K132" t="str">
            <v>Chad &amp; Brande Smith</v>
          </cell>
        </row>
        <row r="133">
          <cell r="K133" t="str">
            <v>Charles H. Denny IV</v>
          </cell>
        </row>
        <row r="134">
          <cell r="K134" t="str">
            <v>Coach Galen Hall</v>
          </cell>
        </row>
        <row r="135">
          <cell r="K135" t="str">
            <v>Constance Hreha</v>
          </cell>
        </row>
        <row r="136">
          <cell r="K136" t="str">
            <v>David and Lillian Porter</v>
          </cell>
        </row>
        <row r="137">
          <cell r="K137" t="str">
            <v>Denise G. Emmel</v>
          </cell>
        </row>
        <row r="138">
          <cell r="K138" t="str">
            <v>Donald M. Blanton</v>
          </cell>
        </row>
        <row r="139">
          <cell r="K139" t="str">
            <v>Dorothy Bird</v>
          </cell>
        </row>
        <row r="140">
          <cell r="K140" t="str">
            <v>Dorothy F Newell</v>
          </cell>
        </row>
        <row r="141">
          <cell r="K141" t="str">
            <v>Dr. John W. Andrews</v>
          </cell>
        </row>
        <row r="142">
          <cell r="K142" t="str">
            <v>Dr. Matthew Dennis &amp; Dr. Barbara Chapin</v>
          </cell>
        </row>
        <row r="143">
          <cell r="K143" t="str">
            <v>Dr. Nicklaus &amp; Mrs. Cathy Minden</v>
          </cell>
        </row>
        <row r="144">
          <cell r="K144" t="str">
            <v>Dr. Robert Bates and Dr. Carol Stewart</v>
          </cell>
        </row>
        <row r="145">
          <cell r="K145" t="str">
            <v>Dr. Ronald E. Watson</v>
          </cell>
        </row>
        <row r="146">
          <cell r="K146" t="str">
            <v>Dr. Teresa Dolan</v>
          </cell>
        </row>
        <row r="147">
          <cell r="K147" t="str">
            <v>Dwight A. and Deborah Johnson</v>
          </cell>
        </row>
        <row r="148">
          <cell r="K148" t="str">
            <v>Fred and Debra West</v>
          </cell>
        </row>
        <row r="149">
          <cell r="K149" t="str">
            <v>Garrett Michael Blanton</v>
          </cell>
        </row>
        <row r="150">
          <cell r="K150" t="str">
            <v>George Porter</v>
          </cell>
        </row>
        <row r="151">
          <cell r="K151" t="str">
            <v>James &amp; Ann Monroe Jr.</v>
          </cell>
        </row>
        <row r="152">
          <cell r="K152" t="str">
            <v>James and Lisa Micali</v>
          </cell>
        </row>
        <row r="153">
          <cell r="K153" t="str">
            <v>James C &amp; Karen Bradley Pettigrew</v>
          </cell>
        </row>
        <row r="154">
          <cell r="K154" t="str">
            <v>James E. Birdsall</v>
          </cell>
        </row>
        <row r="155">
          <cell r="K155" t="str">
            <v>Janet L. Stanley</v>
          </cell>
        </row>
        <row r="156">
          <cell r="K156" t="str">
            <v>Janice Hargrove</v>
          </cell>
        </row>
        <row r="157">
          <cell r="K157" t="str">
            <v>Jerald Bird</v>
          </cell>
        </row>
        <row r="158">
          <cell r="K158" t="str">
            <v>Joanne Kniffen</v>
          </cell>
        </row>
        <row r="159">
          <cell r="K159" t="str">
            <v>Joanne L. Kniffen</v>
          </cell>
        </row>
        <row r="160">
          <cell r="K160" t="str">
            <v>John and Lee-Ann Humenik</v>
          </cell>
        </row>
        <row r="161">
          <cell r="K161" t="str">
            <v>John and Susan Garvey</v>
          </cell>
        </row>
        <row r="162">
          <cell r="K162" t="str">
            <v>Judith L. Morrow</v>
          </cell>
        </row>
        <row r="163">
          <cell r="K163" t="str">
            <v>Kathleen A Deagan</v>
          </cell>
        </row>
        <row r="164">
          <cell r="K164" t="str">
            <v>Kelly J Albers</v>
          </cell>
        </row>
        <row r="165">
          <cell r="K165" t="str">
            <v>Dr. Pasquale and Mrs. Mary Ann DeCarlis</v>
          </cell>
        </row>
        <row r="166">
          <cell r="K166" t="str">
            <v>Matthew and Ericka Ryals</v>
          </cell>
        </row>
        <row r="167">
          <cell r="K167" t="str">
            <v>Mattie Louise Blanton</v>
          </cell>
        </row>
        <row r="168">
          <cell r="K168" t="str">
            <v>Megan and Peter VanRysdam</v>
          </cell>
        </row>
        <row r="169">
          <cell r="K169" t="str">
            <v>Michael and Kathleen Staudt</v>
          </cell>
        </row>
        <row r="170">
          <cell r="K170" t="str">
            <v>Michelle Reece TTEE</v>
          </cell>
        </row>
        <row r="171">
          <cell r="K171" t="str">
            <v>Mr. Aaron D. Allen</v>
          </cell>
        </row>
        <row r="172">
          <cell r="K172" t="str">
            <v>Ms. Ann B. Tuten</v>
          </cell>
        </row>
        <row r="173">
          <cell r="K173" t="str">
            <v>Patrick and Anne Rutter</v>
          </cell>
        </row>
        <row r="174">
          <cell r="K174" t="str">
            <v>Priscilla F. Milliman</v>
          </cell>
        </row>
        <row r="175">
          <cell r="K175" t="str">
            <v>Robert Barnett</v>
          </cell>
        </row>
        <row r="176">
          <cell r="K176" t="str">
            <v>Russell &amp; Eileen Roy</v>
          </cell>
        </row>
        <row r="177">
          <cell r="K177" t="str">
            <v>Terry and Shannon Younghanz</v>
          </cell>
        </row>
        <row r="178">
          <cell r="K178" t="str">
            <v>William and Lynn Bryan</v>
          </cell>
        </row>
        <row r="179">
          <cell r="K179" t="str">
            <v>Alexander N Crook</v>
          </cell>
        </row>
        <row r="180">
          <cell r="K180" t="str">
            <v>Andrea Forte</v>
          </cell>
        </row>
        <row r="181">
          <cell r="K181" t="str">
            <v>Bill and Sandra Olinger</v>
          </cell>
        </row>
        <row r="182">
          <cell r="K182" t="str">
            <v>Bradley H. and Nancy Pollock</v>
          </cell>
        </row>
        <row r="183">
          <cell r="K183" t="str">
            <v>Caroline S. Livengood</v>
          </cell>
        </row>
        <row r="184">
          <cell r="K184" t="str">
            <v>Charles B. Siegel</v>
          </cell>
        </row>
        <row r="185">
          <cell r="K185" t="str">
            <v>Chic and Bobbie Holden</v>
          </cell>
        </row>
        <row r="186">
          <cell r="K186" t="str">
            <v>Dara W. Wald</v>
          </cell>
        </row>
        <row r="187">
          <cell r="K187" t="str">
            <v>Deborah M. Popovich</v>
          </cell>
        </row>
        <row r="188">
          <cell r="K188" t="str">
            <v>Debra Waller</v>
          </cell>
        </row>
        <row r="189">
          <cell r="K189" t="str">
            <v>Dr. &amp; Mrs. Bruce K. Stechmiller</v>
          </cell>
        </row>
        <row r="190">
          <cell r="K190" t="str">
            <v>Dr. and Mrs. Pejaver Rao</v>
          </cell>
        </row>
        <row r="191">
          <cell r="K191" t="str">
            <v>Dr. and Mrs. Robert W. Battles</v>
          </cell>
        </row>
        <row r="192">
          <cell r="K192" t="str">
            <v>Dr. Anne L. Rottmann</v>
          </cell>
        </row>
        <row r="193">
          <cell r="K193" t="str">
            <v>Dr. Bill Zettler</v>
          </cell>
        </row>
        <row r="194">
          <cell r="K194" t="str">
            <v>Dr. Kenneth D. Wald and Dr. Robin West</v>
          </cell>
        </row>
        <row r="195">
          <cell r="K195" t="str">
            <v>Dr. Robert S. Fennell &amp; Joseph Rojo</v>
          </cell>
        </row>
        <row r="196">
          <cell r="K196" t="str">
            <v>Dr. Thomas M. Hassell</v>
          </cell>
        </row>
        <row r="197">
          <cell r="K197" t="str">
            <v>Gary and Keilah Matthew</v>
          </cell>
        </row>
        <row r="198">
          <cell r="K198" t="str">
            <v>Geri Yontz</v>
          </cell>
        </row>
        <row r="199">
          <cell r="K199" t="str">
            <v>Iris Jerrell</v>
          </cell>
        </row>
        <row r="200">
          <cell r="K200" t="str">
            <v>Jacquelyn S. Cake</v>
          </cell>
        </row>
        <row r="201">
          <cell r="K201" t="str">
            <v>Jaina W. Wald</v>
          </cell>
        </row>
        <row r="202">
          <cell r="K202" t="str">
            <v>James and Sue Conner</v>
          </cell>
        </row>
        <row r="203">
          <cell r="K203" t="str">
            <v>Jane F. O'Donnell</v>
          </cell>
        </row>
        <row r="204">
          <cell r="K204" t="str">
            <v>Judith K. Newell</v>
          </cell>
        </row>
        <row r="205">
          <cell r="K205" t="str">
            <v>Judy Sheldon</v>
          </cell>
        </row>
        <row r="206">
          <cell r="K206" t="str">
            <v>Katharine T. Putnam</v>
          </cell>
        </row>
        <row r="207">
          <cell r="K207" t="str">
            <v>Keith and Phyllis Baucom</v>
          </cell>
        </row>
        <row r="208">
          <cell r="K208" t="str">
            <v>Larry Crook And Sylvia Mcintyre-Crook</v>
          </cell>
        </row>
        <row r="209">
          <cell r="K209" t="str">
            <v>Lynn D. Pagano</v>
          </cell>
        </row>
        <row r="210">
          <cell r="K210" t="str">
            <v>Marjorie Hodge</v>
          </cell>
        </row>
        <row r="211">
          <cell r="K211" t="str">
            <v>Marlaine Browning and David E. Ploskonka</v>
          </cell>
        </row>
        <row r="212">
          <cell r="K212" t="str">
            <v>Marsha C. Boyd</v>
          </cell>
        </row>
        <row r="213">
          <cell r="K213" t="str">
            <v>Mary Ruth Graybill</v>
          </cell>
        </row>
        <row r="214">
          <cell r="K214" t="str">
            <v>Maywood C. Ellifritt</v>
          </cell>
        </row>
        <row r="215">
          <cell r="K215" t="str">
            <v>Mildred Jarrell</v>
          </cell>
        </row>
        <row r="216">
          <cell r="K216" t="str">
            <v>Mr. &amp;  Mrs. John W. Kirkpatrick III</v>
          </cell>
        </row>
        <row r="217">
          <cell r="K217" t="str">
            <v>Arthur and Marie Stirrat</v>
          </cell>
        </row>
        <row r="218">
          <cell r="K218" t="str">
            <v>Mr. and Mrs. Byron M. Winn</v>
          </cell>
        </row>
        <row r="219">
          <cell r="K219" t="str">
            <v>Mr. and Mrs. Edward N. Bell</v>
          </cell>
        </row>
        <row r="220">
          <cell r="K220" t="str">
            <v>Mr. and Mrs. G.R. Bruce Walker, Jr.</v>
          </cell>
        </row>
        <row r="221">
          <cell r="K221" t="str">
            <v>Mr. and Mrs. John W. Fitzwater</v>
          </cell>
        </row>
        <row r="222">
          <cell r="K222" t="str">
            <v>Mr. and Mrs. Philip Collis</v>
          </cell>
        </row>
        <row r="223">
          <cell r="K223" t="str">
            <v>Mr. and Mrs. Sam B. Carmichael</v>
          </cell>
        </row>
        <row r="224">
          <cell r="K224" t="str">
            <v>Mr. and Mrs. Tex P. Browning</v>
          </cell>
        </row>
        <row r="225">
          <cell r="K225" t="str">
            <v>Mr. John G. Childs</v>
          </cell>
        </row>
        <row r="226">
          <cell r="K226" t="str">
            <v>Mr. Norman S. Morgan</v>
          </cell>
        </row>
        <row r="227">
          <cell r="K227" t="str">
            <v>Mr. Ronald Burrichter and Mrs. Brenda Smith</v>
          </cell>
        </row>
        <row r="228">
          <cell r="K228" t="str">
            <v>Mrs. Grace P. Stokes</v>
          </cell>
        </row>
        <row r="229">
          <cell r="K229" t="str">
            <v>Mrs. Jean Parker</v>
          </cell>
        </row>
        <row r="230">
          <cell r="K230" t="str">
            <v>Mrs. Nancy J. Ryals</v>
          </cell>
        </row>
        <row r="231">
          <cell r="K231" t="str">
            <v>Ms. Ann E. Bryan</v>
          </cell>
        </row>
        <row r="232">
          <cell r="K232" t="str">
            <v>Ms. Antoinette Endelicato</v>
          </cell>
        </row>
        <row r="233">
          <cell r="K233" t="str">
            <v>Ms. Diane E. Mlincek</v>
          </cell>
        </row>
        <row r="234">
          <cell r="K234" t="str">
            <v>Ms. Doris Alexander</v>
          </cell>
        </row>
        <row r="235">
          <cell r="K235" t="str">
            <v>Ms. Jane F. Page</v>
          </cell>
        </row>
        <row r="236">
          <cell r="K236" t="str">
            <v>Ms. Martha C. Finley</v>
          </cell>
        </row>
        <row r="237">
          <cell r="K237" t="str">
            <v>Ms. Susan S. Crowley</v>
          </cell>
        </row>
        <row r="238">
          <cell r="K238" t="str">
            <v>Nancy H. Gilbert</v>
          </cell>
        </row>
        <row r="239">
          <cell r="K239" t="str">
            <v>Nancy Parkinson</v>
          </cell>
        </row>
        <row r="240">
          <cell r="K240" t="str">
            <v>Peggy Short</v>
          </cell>
        </row>
        <row r="241">
          <cell r="K241" t="str">
            <v>Randy and Lisa Emmons</v>
          </cell>
        </row>
        <row r="242">
          <cell r="K242" t="str">
            <v>Bob Schackow</v>
          </cell>
        </row>
        <row r="243">
          <cell r="K243" t="str">
            <v>Roy Y Jerrell</v>
          </cell>
        </row>
        <row r="244">
          <cell r="K244" t="str">
            <v>Sharon Favero</v>
          </cell>
        </row>
        <row r="245">
          <cell r="K245" t="str">
            <v>Stephen Pasteur and Jill Carter</v>
          </cell>
        </row>
        <row r="246">
          <cell r="K246" t="str">
            <v>Sue Schackow</v>
          </cell>
        </row>
        <row r="247">
          <cell r="K247" t="str">
            <v>Troy T. Hessey and Jill H. Miller</v>
          </cell>
        </row>
        <row r="248">
          <cell r="K248" t="str">
            <v>Vanessa M Crook</v>
          </cell>
        </row>
        <row r="249">
          <cell r="K249" t="str">
            <v>Wayne Mason</v>
          </cell>
        </row>
        <row r="250">
          <cell r="K250" t="str">
            <v>A. Scott Toney, Esq.</v>
          </cell>
        </row>
        <row r="251">
          <cell r="K251" t="str">
            <v>Albert and Nancy Burgin</v>
          </cell>
        </row>
        <row r="252">
          <cell r="K252" t="str">
            <v>Anita Sundaram</v>
          </cell>
        </row>
        <row r="253">
          <cell r="K253" t="str">
            <v>Archie L. and Nancy Jackson</v>
          </cell>
        </row>
        <row r="254">
          <cell r="K254" t="str">
            <v>Gainesville Alachua Co. Assoc. Of Realtors</v>
          </cell>
        </row>
        <row r="255">
          <cell r="K255" t="str">
            <v>Stop Children's Cancer, Inc.</v>
          </cell>
        </row>
        <row r="256">
          <cell r="K256" t="str">
            <v xml:space="preserve">Brenda Robinson </v>
          </cell>
        </row>
        <row r="257">
          <cell r="K257" t="str">
            <v>Brian and Erin Scarborough</v>
          </cell>
        </row>
        <row r="258">
          <cell r="K258" t="str">
            <v>Carl and Lynn Pepine</v>
          </cell>
        </row>
        <row r="259">
          <cell r="K259" t="str">
            <v>Charles T. &amp; Lisa W. Kinsell</v>
          </cell>
        </row>
        <row r="260">
          <cell r="K260" t="str">
            <v>Chris and Holly Kane</v>
          </cell>
        </row>
        <row r="261">
          <cell r="K261" t="str">
            <v>Cynthia S. Swanson</v>
          </cell>
        </row>
        <row r="262">
          <cell r="K262" t="str">
            <v>Dale Kinsell</v>
          </cell>
        </row>
        <row r="263">
          <cell r="K263" t="str">
            <v>Daniel F. Shryock</v>
          </cell>
        </row>
        <row r="264">
          <cell r="K264" t="str">
            <v>David and Della Wilson</v>
          </cell>
        </row>
        <row r="265">
          <cell r="K265" t="str">
            <v>Deborah McGill</v>
          </cell>
        </row>
        <row r="266">
          <cell r="K266" t="str">
            <v>Dennis Michael and Judy Blachly</v>
          </cell>
        </row>
        <row r="267">
          <cell r="K267" t="str">
            <v>Douglas Gillen</v>
          </cell>
        </row>
        <row r="268">
          <cell r="K268" t="str">
            <v>Dr. Alex and Mrs. Marjo McInnis</v>
          </cell>
        </row>
        <row r="269">
          <cell r="K269" t="str">
            <v>Dr. Donald and Mrs. Mary Jane McGlothlin</v>
          </cell>
        </row>
        <row r="270">
          <cell r="K270" t="str">
            <v>Dr. Graig D. Shaak</v>
          </cell>
        </row>
        <row r="271">
          <cell r="K271" t="str">
            <v>Dr. Greg A. and Mrs. Jody Imperi</v>
          </cell>
        </row>
        <row r="272">
          <cell r="K272" t="str">
            <v>Dr. Kathleen A. Long &amp; Mr. David Solomon</v>
          </cell>
        </row>
        <row r="273">
          <cell r="K273" t="str">
            <v>Dr. Lisa McElwee-White</v>
          </cell>
        </row>
        <row r="274">
          <cell r="K274" t="str">
            <v>Dr. Richard and Catherine Crandall</v>
          </cell>
        </row>
        <row r="275">
          <cell r="K275" t="str">
            <v>Dr. Russell and Brenda Robinson</v>
          </cell>
        </row>
        <row r="276">
          <cell r="K276" t="str">
            <v>Dr. Sandra Jones</v>
          </cell>
        </row>
        <row r="277">
          <cell r="K277" t="str">
            <v>Dr. Vernon P. Montoya</v>
          </cell>
        </row>
        <row r="278">
          <cell r="K278" t="str">
            <v>Dr.Terence S. Small</v>
          </cell>
        </row>
        <row r="279">
          <cell r="K279" t="str">
            <v>Drs. Salvatore &amp; Jane Goodwin</v>
          </cell>
        </row>
        <row r="280">
          <cell r="K280" t="str">
            <v>Edward B. Miller</v>
          </cell>
        </row>
        <row r="281">
          <cell r="K281" t="str">
            <v>Elise Booth</v>
          </cell>
        </row>
        <row r="282">
          <cell r="K282" t="str">
            <v>Elizabeth Pepine</v>
          </cell>
        </row>
        <row r="283">
          <cell r="K283" t="str">
            <v>Emmett Jay and Janie Hutto</v>
          </cell>
        </row>
        <row r="284">
          <cell r="K284" t="str">
            <v>Eric R. and Kristine J. Van Vorst</v>
          </cell>
        </row>
        <row r="285">
          <cell r="K285" t="str">
            <v>GACAR - Multiple Listing Service</v>
          </cell>
        </row>
        <row r="286">
          <cell r="K286" t="str">
            <v>Georgiann Ellis and Barbara Wetherbee</v>
          </cell>
        </row>
        <row r="287">
          <cell r="K287" t="str">
            <v>Gregory and Mary Ann Tesh</v>
          </cell>
        </row>
        <row r="288">
          <cell r="K288" t="str">
            <v xml:space="preserve">H. Milton and Judith Baker </v>
          </cell>
        </row>
        <row r="289">
          <cell r="K289" t="str">
            <v>Horace Sawyer</v>
          </cell>
        </row>
        <row r="290">
          <cell r="K290" t="str">
            <v>James and Catherine Howell</v>
          </cell>
        </row>
        <row r="291">
          <cell r="K291" t="str">
            <v>Jerry and Marilyn Tidwell</v>
          </cell>
        </row>
        <row r="292">
          <cell r="K292" t="str">
            <v>Jill Carolyn White</v>
          </cell>
        </row>
        <row r="293">
          <cell r="K293" t="str">
            <v>Jim and Carol Opp</v>
          </cell>
        </row>
        <row r="294">
          <cell r="K294" t="str">
            <v>John and Tara Little</v>
          </cell>
        </row>
        <row r="295">
          <cell r="K295" t="str">
            <v>John C Shryock III</v>
          </cell>
        </row>
        <row r="296">
          <cell r="K296" t="str">
            <v>June C Cooke</v>
          </cell>
        </row>
        <row r="297">
          <cell r="K297" t="str">
            <v>Karen L. Hamerslag</v>
          </cell>
        </row>
        <row r="298">
          <cell r="K298" t="str">
            <v>Kermit Bryant</v>
          </cell>
        </row>
        <row r="299">
          <cell r="K299" t="str">
            <v>Lauren E. Reveri</v>
          </cell>
        </row>
        <row r="300">
          <cell r="K300" t="str">
            <v>Linda Sue Miller</v>
          </cell>
        </row>
        <row r="301">
          <cell r="K301" t="str">
            <v>Lisa G. Schiavoni</v>
          </cell>
        </row>
        <row r="302">
          <cell r="K302" t="str">
            <v>Lititia Ostlund IRA</v>
          </cell>
        </row>
        <row r="303">
          <cell r="K303" t="str">
            <v>Mary M. Grimm</v>
          </cell>
        </row>
        <row r="304">
          <cell r="K304" t="str">
            <v>Melissa Elizabeth Miller</v>
          </cell>
        </row>
        <row r="305">
          <cell r="K305" t="str">
            <v>Melissa K. Gerhardt</v>
          </cell>
        </row>
        <row r="306">
          <cell r="K306" t="str">
            <v>Michael A. Schroeder</v>
          </cell>
        </row>
        <row r="307">
          <cell r="K307" t="str">
            <v>Michael and Charlene Harper</v>
          </cell>
        </row>
        <row r="308">
          <cell r="K308" t="str">
            <v>Michael Marsiske and Ann Horgas-Marsiske</v>
          </cell>
        </row>
        <row r="309">
          <cell r="K309" t="str">
            <v>Michael W. and Anne Arick</v>
          </cell>
        </row>
        <row r="310">
          <cell r="K310" t="str">
            <v>Michelle L Graudins</v>
          </cell>
        </row>
        <row r="311">
          <cell r="K311" t="str">
            <v>Michelle L. Rossi</v>
          </cell>
        </row>
        <row r="312">
          <cell r="K312" t="str">
            <v>Mike &amp; Michele Patrick</v>
          </cell>
        </row>
        <row r="313">
          <cell r="K313" t="str">
            <v>Mr. and Mrs. Donald E. Emrick, Jr.</v>
          </cell>
        </row>
        <row r="314">
          <cell r="K314" t="str">
            <v>Mr. and Mrs. Harry H. Hazen</v>
          </cell>
        </row>
        <row r="315">
          <cell r="K315" t="str">
            <v>Mr. and Mrs. Robert L. Young</v>
          </cell>
        </row>
        <row r="316">
          <cell r="K316" t="str">
            <v>Bill and Deb Rossi</v>
          </cell>
        </row>
        <row r="317">
          <cell r="K317" t="str">
            <v>Mr and Mrs. William J. Rossi</v>
          </cell>
        </row>
        <row r="318">
          <cell r="K318" t="str">
            <v>Mr. David R. Nordstedt and Mrs. Mary Winn</v>
          </cell>
        </row>
        <row r="319">
          <cell r="K319" t="str">
            <v>Mr. John C. Schaible and Mrs. Alyson Flournoy</v>
          </cell>
        </row>
        <row r="320">
          <cell r="K320" t="str">
            <v>Mr. Roger A Duarte</v>
          </cell>
        </row>
        <row r="321">
          <cell r="K321" t="str">
            <v>Mrs. Dorothy Thomas Garnett</v>
          </cell>
        </row>
        <row r="322">
          <cell r="K322" t="str">
            <v>Mrs. Jacquelyn Marcus</v>
          </cell>
        </row>
        <row r="323">
          <cell r="K323" t="str">
            <v>Ms. Barbara L. Rimes</v>
          </cell>
        </row>
        <row r="324">
          <cell r="K324" t="str">
            <v>Ms. Betty D. Hoffman</v>
          </cell>
        </row>
        <row r="325">
          <cell r="K325" t="str">
            <v>Ms. Laura L. Gillman</v>
          </cell>
        </row>
        <row r="326">
          <cell r="K326" t="str">
            <v>Ms. Remedios Nikita Patalinghug</v>
          </cell>
        </row>
        <row r="327">
          <cell r="K327" t="str">
            <v>Ms. Shirley S. Shields</v>
          </cell>
        </row>
        <row r="328">
          <cell r="K328" t="str">
            <v>Patrice Boyes</v>
          </cell>
        </row>
        <row r="329">
          <cell r="K329" t="str">
            <v>Preston and Ellen Smith</v>
          </cell>
        </row>
        <row r="330">
          <cell r="K330" t="str">
            <v>Raymond and Wanda Gallaher</v>
          </cell>
        </row>
        <row r="331">
          <cell r="K331" t="str">
            <v>Richard and Michelle Staab</v>
          </cell>
        </row>
        <row r="332">
          <cell r="K332" t="str">
            <v>Richard J. Pearce</v>
          </cell>
        </row>
        <row r="333">
          <cell r="K333" t="str">
            <v>Robert Eberhard</v>
          </cell>
        </row>
        <row r="334">
          <cell r="K334" t="str">
            <v>Robert G. Langford</v>
          </cell>
        </row>
        <row r="335">
          <cell r="K335" t="str">
            <v>Roger and Karen Cappe</v>
          </cell>
        </row>
        <row r="336">
          <cell r="K336" t="str">
            <v>Rubye F. Brooks</v>
          </cell>
        </row>
        <row r="337">
          <cell r="K337" t="str">
            <v>Stephen Douglas</v>
          </cell>
        </row>
        <row r="338">
          <cell r="K338" t="str">
            <v>Stewart K. Denny</v>
          </cell>
        </row>
        <row r="339">
          <cell r="K339" t="str">
            <v>Susan Agle</v>
          </cell>
        </row>
        <row r="340">
          <cell r="K340" t="str">
            <v>Thomas M. and Dawn J. Spitale</v>
          </cell>
        </row>
        <row r="341">
          <cell r="K341" t="str">
            <v>Travis Ostrom</v>
          </cell>
        </row>
        <row r="342">
          <cell r="K342" t="str">
            <v>Victor Yellen and Arlene Huszar</v>
          </cell>
        </row>
        <row r="343">
          <cell r="K343" t="str">
            <v>Windol and Darlene McCook</v>
          </cell>
        </row>
      </sheetData>
      <sheetData sheetId="3">
        <row r="2">
          <cell r="B2" t="str">
            <v>First Quarter</v>
          </cell>
        </row>
        <row r="3">
          <cell r="B3" t="str">
            <v>Second Quarter</v>
          </cell>
        </row>
        <row r="4">
          <cell r="B4" t="str">
            <v>Third Quarter</v>
          </cell>
        </row>
        <row r="5">
          <cell r="B5" t="str">
            <v>Fourth Quarter</v>
          </cell>
        </row>
      </sheetData>
      <sheetData sheetId="4" refreshError="1"/>
      <sheetData sheetId="5"/>
      <sheetData sheetId="6"/>
      <sheetData sheetId="7">
        <row r="3">
          <cell r="AS3" t="str">
            <v>Joan M. Jones</v>
          </cell>
        </row>
        <row r="4">
          <cell r="AS4" t="str">
            <v>Dr. John and Mrs. Martha Woeste</v>
          </cell>
        </row>
        <row r="5">
          <cell r="AS5" t="str">
            <v>Evelyn L. Sebastian</v>
          </cell>
        </row>
        <row r="6">
          <cell r="AS6" t="str">
            <v>Faye O. Hall</v>
          </cell>
        </row>
        <row r="7">
          <cell r="AS7" t="str">
            <v>Jimmie A McCook</v>
          </cell>
        </row>
        <row r="8">
          <cell r="AS8" t="str">
            <v>Katherine D. Fitzwater</v>
          </cell>
        </row>
        <row r="9">
          <cell r="AS9" t="str">
            <v xml:space="preserve">Lorraine N Mahan </v>
          </cell>
        </row>
        <row r="10">
          <cell r="AS10" t="str">
            <v>Marilyn Hairston</v>
          </cell>
        </row>
        <row r="11">
          <cell r="AS11" t="str">
            <v>Sally Cline Goforth</v>
          </cell>
        </row>
        <row r="12">
          <cell r="AS12" t="str">
            <v>Christopher and Elaine Ward</v>
          </cell>
        </row>
        <row r="13">
          <cell r="AS13" t="str">
            <v/>
          </cell>
        </row>
        <row r="14">
          <cell r="AS14" t="str">
            <v/>
          </cell>
        </row>
        <row r="15">
          <cell r="AS15" t="str">
            <v/>
          </cell>
        </row>
        <row r="16">
          <cell r="AS16" t="str">
            <v/>
          </cell>
        </row>
        <row r="17">
          <cell r="AS17" t="str">
            <v/>
          </cell>
        </row>
        <row r="18">
          <cell r="AS18" t="str">
            <v/>
          </cell>
        </row>
        <row r="19">
          <cell r="AS19" t="str">
            <v/>
          </cell>
        </row>
        <row r="20">
          <cell r="AS20" t="str">
            <v/>
          </cell>
        </row>
        <row r="21">
          <cell r="AS21" t="str">
            <v/>
          </cell>
        </row>
        <row r="22">
          <cell r="AS22" t="str">
            <v/>
          </cell>
        </row>
        <row r="23">
          <cell r="AS23" t="str">
            <v/>
          </cell>
        </row>
        <row r="24">
          <cell r="AS24" t="str">
            <v/>
          </cell>
        </row>
        <row r="25">
          <cell r="AS25" t="str">
            <v/>
          </cell>
        </row>
        <row r="26">
          <cell r="AS26" t="str">
            <v/>
          </cell>
        </row>
        <row r="27">
          <cell r="AS27" t="str">
            <v/>
          </cell>
        </row>
        <row r="28">
          <cell r="AS28" t="str">
            <v/>
          </cell>
        </row>
        <row r="29">
          <cell r="AS29" t="str">
            <v/>
          </cell>
        </row>
        <row r="30">
          <cell r="AS30" t="str">
            <v/>
          </cell>
        </row>
        <row r="31">
          <cell r="AS31" t="str">
            <v/>
          </cell>
        </row>
        <row r="32">
          <cell r="AS32" t="str">
            <v/>
          </cell>
        </row>
        <row r="33">
          <cell r="AS33" t="str">
            <v/>
          </cell>
        </row>
        <row r="34">
          <cell r="AS34" t="str">
            <v/>
          </cell>
        </row>
        <row r="35">
          <cell r="AS35" t="str">
            <v/>
          </cell>
        </row>
      </sheetData>
      <sheetData sheetId="8" refreshError="1"/>
      <sheetData sheetId="9" refreshError="1"/>
      <sheetData sheetId="10" refreshError="1"/>
      <sheetData sheetId="11" refreshError="1"/>
      <sheetData sheetId="12" refreshError="1"/>
      <sheetData sheetId="13"/>
      <sheetData sheetId="14"/>
      <sheetData sheetId="15"/>
      <sheetData sheetId="16" refreshError="1"/>
      <sheetData sheetId="17"/>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nding Business"/>
      <sheetName val="2007 Completed Business"/>
      <sheetName val="2006 Completed Business"/>
      <sheetName val="Instructions"/>
      <sheetName val="Data"/>
      <sheetName val="Rep Codes"/>
    </sheetNames>
    <sheetDataSet>
      <sheetData sheetId="0"/>
      <sheetData sheetId="1"/>
      <sheetData sheetId="2"/>
      <sheetData sheetId="3"/>
      <sheetData sheetId="4">
        <row r="58">
          <cell r="A58" t="str">
            <v>1stColony</v>
          </cell>
        </row>
        <row r="59">
          <cell r="A59" t="str">
            <v>Axa</v>
          </cell>
        </row>
        <row r="60">
          <cell r="A60" t="str">
            <v>Banner</v>
          </cell>
        </row>
        <row r="61">
          <cell r="A61" t="str">
            <v>Dain</v>
          </cell>
        </row>
        <row r="62">
          <cell r="A62" t="str">
            <v>Fidelity</v>
          </cell>
        </row>
        <row r="63">
          <cell r="A63" t="str">
            <v>GE</v>
          </cell>
        </row>
        <row r="64">
          <cell r="A64" t="str">
            <v>ING</v>
          </cell>
        </row>
        <row r="65">
          <cell r="A65" t="str">
            <v>JohnHancock</v>
          </cell>
        </row>
        <row r="66">
          <cell r="A66" t="str">
            <v>JP</v>
          </cell>
        </row>
        <row r="67">
          <cell r="A67" t="str">
            <v>KOC</v>
          </cell>
        </row>
        <row r="68">
          <cell r="A68" t="str">
            <v>Metlife</v>
          </cell>
        </row>
        <row r="69">
          <cell r="A69" t="str">
            <v>Minnesota</v>
          </cell>
        </row>
        <row r="70">
          <cell r="A70" t="str">
            <v>Principal</v>
          </cell>
        </row>
        <row r="71">
          <cell r="A71" t="str">
            <v>Schwab</v>
          </cell>
        </row>
        <row r="72">
          <cell r="A72" t="str">
            <v>Standard</v>
          </cell>
        </row>
        <row r="73">
          <cell r="A73" t="str">
            <v>TIAA-CREF</v>
          </cell>
        </row>
        <row r="74">
          <cell r="A74" t="str">
            <v>Welcome</v>
          </cell>
        </row>
        <row r="75">
          <cell r="A75" t="str">
            <v>WMGrFunds</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d Pick List"/>
      <sheetName val="Calculations"/>
      <sheetName val="Allocation Calculator"/>
      <sheetName val="IPA"/>
      <sheetName val="IPS"/>
      <sheetName val="IPS Data"/>
      <sheetName val="Allocations"/>
      <sheetName val="Experiment"/>
      <sheetName val="Trade Ticket"/>
      <sheetName val="Equity Style Boxes"/>
      <sheetName val="Equity Style Box Preview"/>
    </sheetNames>
    <sheetDataSet>
      <sheetData sheetId="0">
        <row r="5">
          <cell r="B5" t="str">
            <v>AEGFX</v>
          </cell>
        </row>
        <row r="6">
          <cell r="B6" t="str">
            <v>BPTRX</v>
          </cell>
        </row>
        <row r="7">
          <cell r="B7" t="str">
            <v>CSRSX</v>
          </cell>
        </row>
        <row r="8">
          <cell r="B8" t="str">
            <v>FIGTX</v>
          </cell>
        </row>
        <row r="9">
          <cell r="B9" t="str">
            <v>SGOVX</v>
          </cell>
        </row>
        <row r="10">
          <cell r="B10" t="str">
            <v>HRTVX</v>
          </cell>
        </row>
        <row r="11">
          <cell r="B11" t="str">
            <v>EEM</v>
          </cell>
        </row>
        <row r="12">
          <cell r="B12" t="str">
            <v>IWS</v>
          </cell>
        </row>
        <row r="13">
          <cell r="B13" t="str">
            <v>IVW</v>
          </cell>
        </row>
        <row r="14">
          <cell r="B14" t="str">
            <v>IVE</v>
          </cell>
        </row>
        <row r="15">
          <cell r="B15" t="str">
            <v>WASYX</v>
          </cell>
        </row>
        <row r="16">
          <cell r="B16" t="str">
            <v>IGNYX</v>
          </cell>
        </row>
        <row r="17">
          <cell r="B17" t="str">
            <v>NEFZX</v>
          </cell>
        </row>
        <row r="18">
          <cell r="B18" t="str">
            <v>OIBAX</v>
          </cell>
        </row>
        <row r="19">
          <cell r="B19" t="str">
            <v>PRRDX</v>
          </cell>
        </row>
        <row r="20">
          <cell r="B20" t="str">
            <v>PTTDX</v>
          </cell>
        </row>
        <row r="21">
          <cell r="B21" t="str">
            <v>RYVPX</v>
          </cell>
        </row>
        <row r="27">
          <cell r="B27" t="str">
            <v>ACBFX</v>
          </cell>
        </row>
        <row r="28">
          <cell r="B28" t="str">
            <v>AFTFX</v>
          </cell>
        </row>
        <row r="29">
          <cell r="B29" t="str">
            <v>CHTMX</v>
          </cell>
        </row>
        <row r="30">
          <cell r="B30" t="str">
            <v>CVSIX</v>
          </cell>
        </row>
        <row r="31">
          <cell r="B31" t="str">
            <v>CSQ</v>
          </cell>
        </row>
        <row r="32">
          <cell r="B32" t="str">
            <v>CTFLX</v>
          </cell>
        </row>
        <row r="33">
          <cell r="B33" t="str">
            <v>IRFAX</v>
          </cell>
        </row>
        <row r="34">
          <cell r="B34" t="str">
            <v>SRHMX</v>
          </cell>
        </row>
        <row r="35">
          <cell r="B35" t="str">
            <v>MUB</v>
          </cell>
        </row>
        <row r="36">
          <cell r="B36" t="str">
            <v>NHMAX</v>
          </cell>
        </row>
        <row r="37">
          <cell r="B37" t="str">
            <v>SWHIX</v>
          </cell>
        </row>
        <row r="38">
          <cell r="B38" t="str">
            <v>GLD</v>
          </cell>
        </row>
        <row r="41">
          <cell r="B41" t="str">
            <v>GCBLX</v>
          </cell>
        </row>
        <row r="42">
          <cell r="B42" t="str">
            <v>PAXWX</v>
          </cell>
        </row>
        <row r="43">
          <cell r="B43" t="str">
            <v>WGGFX</v>
          </cell>
        </row>
      </sheetData>
      <sheetData sheetId="1">
        <row r="1">
          <cell r="C1" t="str">
            <v>Taxable</v>
          </cell>
        </row>
      </sheetData>
      <sheetData sheetId="2"/>
      <sheetData sheetId="3"/>
      <sheetData sheetId="4"/>
      <sheetData sheetId="5">
        <row r="1">
          <cell r="P1" t="str">
            <v>20/80</v>
          </cell>
        </row>
      </sheetData>
      <sheetData sheetId="6">
        <row r="2">
          <cell r="C2" t="str">
            <v>20/80</v>
          </cell>
        </row>
      </sheetData>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rgb="FFFF0000"/>
  </sheetPr>
  <dimension ref="A1:AK94"/>
  <sheetViews>
    <sheetView tabSelected="1" view="pageLayout" topLeftCell="O1" zoomScaleNormal="85" zoomScaleSheetLayoutView="70" workbookViewId="0">
      <selection activeCell="O59" sqref="O59"/>
    </sheetView>
  </sheetViews>
  <sheetFormatPr defaultColWidth="8.85546875" defaultRowHeight="12.75"/>
  <cols>
    <col min="1" max="1" width="5.7109375" style="3" customWidth="1"/>
    <col min="2" max="2" width="22.85546875" style="3" customWidth="1"/>
    <col min="3" max="3" width="5.42578125" style="3" customWidth="1"/>
    <col min="4" max="4" width="8.5703125" style="3" bestFit="1" customWidth="1"/>
    <col min="5" max="5" width="8.42578125" style="3" customWidth="1"/>
    <col min="6" max="6" width="13.140625" style="3" customWidth="1"/>
    <col min="7" max="7" width="16.140625" style="3" customWidth="1"/>
    <col min="8" max="8" width="7.140625" style="3" customWidth="1"/>
    <col min="9" max="9" width="7.5703125" style="3" customWidth="1"/>
    <col min="10" max="10" width="6.85546875" style="3" bestFit="1" customWidth="1"/>
    <col min="11" max="11" width="8.5703125" style="3" bestFit="1" customWidth="1"/>
    <col min="12" max="12" width="11.42578125" style="3" customWidth="1"/>
    <col min="13" max="13" width="11.85546875" style="3" customWidth="1"/>
    <col min="14" max="14" width="16.5703125" style="3" customWidth="1"/>
    <col min="15" max="15" width="58.5703125" style="3" customWidth="1"/>
    <col min="16" max="16" width="87.28515625" style="3" bestFit="1" customWidth="1"/>
    <col min="17" max="17" width="8.85546875" style="3" customWidth="1"/>
    <col min="18" max="18" width="10.140625" style="3" customWidth="1"/>
    <col min="19" max="47" width="15.28515625" style="3" customWidth="1"/>
    <col min="48" max="16384" width="8.85546875" style="3"/>
  </cols>
  <sheetData>
    <row r="1" spans="1:37" ht="20.25">
      <c r="A1" s="124" t="s">
        <v>42</v>
      </c>
      <c r="B1" s="124"/>
      <c r="C1" s="124"/>
      <c r="D1" s="124"/>
      <c r="E1" s="124"/>
      <c r="F1" s="124"/>
      <c r="G1" s="124"/>
      <c r="H1" s="124"/>
      <c r="I1" s="124"/>
      <c r="J1" s="124"/>
      <c r="K1" s="124"/>
      <c r="L1" s="124"/>
      <c r="M1" s="124"/>
      <c r="N1" s="124"/>
      <c r="T1" s="1">
        <f>COUNT(#REF!)</f>
        <v>0</v>
      </c>
      <c r="V1" s="3" t="s">
        <v>41</v>
      </c>
    </row>
    <row r="2" spans="1:37" ht="20.25">
      <c r="A2" s="125">
        <f ca="1">O11</f>
        <v>44313</v>
      </c>
      <c r="B2" s="125"/>
      <c r="C2" s="125"/>
      <c r="D2" s="125"/>
      <c r="E2" s="125"/>
      <c r="F2" s="125"/>
      <c r="G2" s="125"/>
      <c r="H2" s="125"/>
      <c r="I2" s="125"/>
      <c r="J2" s="125"/>
      <c r="K2" s="125"/>
      <c r="L2" s="125"/>
      <c r="M2" s="125"/>
      <c r="N2" s="125"/>
      <c r="T2" s="1"/>
    </row>
    <row r="3" spans="1:37" ht="18" customHeight="1" thickBot="1">
      <c r="B3" s="4"/>
      <c r="C3" s="4"/>
      <c r="D3" s="4"/>
      <c r="E3" s="4"/>
      <c r="F3" s="4"/>
      <c r="G3" s="4"/>
      <c r="H3" s="4"/>
      <c r="I3" s="4"/>
      <c r="J3" s="4"/>
      <c r="K3" s="4"/>
      <c r="L3" s="4"/>
      <c r="O3" s="126"/>
      <c r="P3" s="127"/>
      <c r="Q3" s="127"/>
      <c r="R3" s="127"/>
      <c r="S3" s="128"/>
      <c r="AK3" s="5"/>
    </row>
    <row r="4" spans="1:37" ht="23.25" hidden="1" customHeight="1">
      <c r="B4" s="4"/>
      <c r="C4" s="4"/>
      <c r="D4" s="4"/>
      <c r="E4" s="4"/>
      <c r="F4" s="4"/>
      <c r="G4" s="4"/>
      <c r="H4" s="4"/>
      <c r="I4" s="4"/>
      <c r="J4" s="4"/>
      <c r="K4" s="4"/>
      <c r="L4" s="4"/>
      <c r="O4" s="29"/>
      <c r="P4" s="25"/>
      <c r="Q4" s="18"/>
      <c r="R4" s="18"/>
      <c r="S4" s="30"/>
      <c r="AA4" s="6"/>
    </row>
    <row r="5" spans="1:37" s="67" customFormat="1" ht="16.5" customHeight="1">
      <c r="A5" s="86" t="s">
        <v>53</v>
      </c>
      <c r="B5" s="86"/>
      <c r="C5" s="86"/>
      <c r="E5" s="68"/>
      <c r="F5" s="129"/>
      <c r="G5" s="129"/>
      <c r="H5" s="129"/>
      <c r="I5" s="129"/>
      <c r="J5" s="129"/>
      <c r="K5" s="129"/>
      <c r="L5" s="129"/>
      <c r="M5" s="129"/>
      <c r="N5" s="129"/>
      <c r="O5" s="69" t="s">
        <v>6</v>
      </c>
      <c r="P5" s="70"/>
      <c r="Q5" s="71"/>
      <c r="R5" s="71"/>
      <c r="S5" s="72"/>
      <c r="AA5" s="73"/>
      <c r="AF5" s="74"/>
    </row>
    <row r="6" spans="1:37" s="38" customFormat="1" ht="15" customHeight="1">
      <c r="A6" s="47"/>
      <c r="B6" s="104" t="s">
        <v>43</v>
      </c>
      <c r="C6" s="105"/>
      <c r="D6" s="67"/>
      <c r="E6" s="67"/>
      <c r="F6" s="104" t="s">
        <v>95</v>
      </c>
      <c r="G6" s="106"/>
      <c r="H6" s="106"/>
      <c r="I6" s="106"/>
      <c r="J6" s="106"/>
      <c r="K6" s="106"/>
      <c r="L6" s="106"/>
      <c r="M6" s="45"/>
      <c r="N6" s="46"/>
      <c r="O6" s="31" t="s">
        <v>10</v>
      </c>
      <c r="P6" s="26"/>
      <c r="Q6" s="18"/>
      <c r="R6" s="18"/>
      <c r="S6" s="30"/>
      <c r="AA6" s="40"/>
      <c r="AF6" s="41"/>
    </row>
    <row r="7" spans="1:37" s="38" customFormat="1" ht="15" customHeight="1">
      <c r="A7" s="47"/>
      <c r="B7" s="104" t="s">
        <v>0</v>
      </c>
      <c r="C7" s="105"/>
      <c r="D7" s="67"/>
      <c r="E7" s="67"/>
      <c r="F7" s="104" t="s">
        <v>96</v>
      </c>
      <c r="G7" s="106"/>
      <c r="H7" s="106"/>
      <c r="I7" s="104" t="s">
        <v>11</v>
      </c>
      <c r="J7" s="106"/>
      <c r="K7" s="106"/>
      <c r="L7" s="114" t="str">
        <f>O13</f>
        <v>Non-Taxable</v>
      </c>
      <c r="M7" s="45"/>
      <c r="N7" s="46"/>
      <c r="O7" s="32"/>
      <c r="P7" s="26"/>
      <c r="Q7" s="18"/>
      <c r="R7" s="22"/>
      <c r="S7" s="30"/>
      <c r="V7" s="122"/>
      <c r="W7" s="123"/>
      <c r="AA7" s="40"/>
      <c r="AF7" s="41"/>
    </row>
    <row r="8" spans="1:37" s="38" customFormat="1" ht="15" customHeight="1">
      <c r="A8" s="47"/>
      <c r="B8" s="104" t="s">
        <v>12</v>
      </c>
      <c r="C8" s="106"/>
      <c r="D8" s="67"/>
      <c r="E8" s="67"/>
      <c r="F8" s="107" t="str">
        <f>$O$8</f>
        <v>Greater Than 7 years</v>
      </c>
      <c r="G8" s="107"/>
      <c r="H8" s="107"/>
      <c r="I8" s="107"/>
      <c r="J8" s="107"/>
      <c r="K8" s="107"/>
      <c r="L8" s="67"/>
      <c r="M8" s="47"/>
      <c r="N8" s="47"/>
      <c r="O8" s="33" t="s">
        <v>93</v>
      </c>
      <c r="P8" s="27"/>
      <c r="Q8" s="18"/>
      <c r="R8" s="18"/>
      <c r="S8" s="30"/>
      <c r="AA8" s="40"/>
      <c r="AB8" s="38" t="s">
        <v>45</v>
      </c>
      <c r="AF8" s="41"/>
    </row>
    <row r="9" spans="1:37" s="38" customFormat="1" ht="15" customHeight="1">
      <c r="A9" s="47"/>
      <c r="B9" s="104" t="s">
        <v>14</v>
      </c>
      <c r="C9" s="106"/>
      <c r="D9" s="67"/>
      <c r="E9" s="67"/>
      <c r="F9" s="107" t="str">
        <f>INDEX('IPS Data'!$P$1:$X$4,4,MATCH($O$5,'IPS Data'!$P$1:$X$1,0))</f>
        <v>4.2% over core CPI</v>
      </c>
      <c r="G9" s="107"/>
      <c r="H9" s="107"/>
      <c r="I9" s="107"/>
      <c r="J9" s="107"/>
      <c r="K9" s="107"/>
      <c r="L9" s="67"/>
      <c r="M9" s="47"/>
      <c r="N9" s="47"/>
      <c r="O9" s="33"/>
      <c r="P9" s="27"/>
      <c r="Q9" s="18"/>
      <c r="R9" s="18"/>
      <c r="S9" s="49"/>
      <c r="AA9" s="40"/>
      <c r="AF9" s="41"/>
    </row>
    <row r="10" spans="1:37" s="38" customFormat="1" ht="15" customHeight="1">
      <c r="A10" s="47"/>
      <c r="B10" s="104" t="s">
        <v>15</v>
      </c>
      <c r="C10" s="106"/>
      <c r="D10" s="67"/>
      <c r="E10" s="67"/>
      <c r="F10" s="107" t="str">
        <f>INDEX('IPS Data'!$P$1:$X$2,2,MATCH($O$5,'IPS Data'!$P$1:$X$1,0))</f>
        <v>Intermediate Term: Moderate; Long Term: Moderate</v>
      </c>
      <c r="G10" s="81"/>
      <c r="H10" s="81"/>
      <c r="I10" s="81"/>
      <c r="J10" s="81"/>
      <c r="K10" s="81"/>
      <c r="L10" s="81"/>
      <c r="M10" s="47"/>
      <c r="N10" s="47"/>
      <c r="O10" s="50"/>
      <c r="P10" s="51"/>
      <c r="Q10" s="18"/>
      <c r="R10" s="18"/>
      <c r="S10" s="49"/>
      <c r="AA10" s="40"/>
      <c r="AF10" s="41"/>
    </row>
    <row r="11" spans="1:37" s="38" customFormat="1" ht="15" customHeight="1">
      <c r="A11" s="47"/>
      <c r="B11" s="67"/>
      <c r="C11" s="67"/>
      <c r="D11" s="67"/>
      <c r="E11" s="67"/>
      <c r="F11" s="107" t="str">
        <f>INDEX('IPS Data'!$P$1:$X$4,3,MATCH($O$5,'IPS Data'!$P$1:$X$1,0))</f>
        <v>Losses not to exceed 18% / year with a 95% Confidence Level</v>
      </c>
      <c r="G11" s="107"/>
      <c r="H11" s="107"/>
      <c r="I11" s="107"/>
      <c r="J11" s="107"/>
      <c r="K11" s="107"/>
      <c r="L11" s="107"/>
      <c r="M11" s="48"/>
      <c r="N11" s="47"/>
      <c r="O11" s="52">
        <f ca="1">TODAY()</f>
        <v>44313</v>
      </c>
      <c r="P11" s="53" t="s">
        <v>83</v>
      </c>
      <c r="Q11" s="18"/>
      <c r="R11" s="18"/>
      <c r="S11" s="49"/>
      <c r="AA11" s="40"/>
      <c r="AF11" s="41"/>
    </row>
    <row r="12" spans="1:37" s="38" customFormat="1" ht="15" customHeight="1">
      <c r="A12" s="3"/>
      <c r="B12" s="4"/>
      <c r="C12" s="4"/>
      <c r="D12" s="3"/>
      <c r="E12" s="4"/>
      <c r="F12" s="24"/>
      <c r="G12" s="24"/>
      <c r="H12" s="24"/>
      <c r="I12" s="24"/>
      <c r="J12" s="24"/>
      <c r="K12" s="24"/>
      <c r="L12" s="24"/>
      <c r="M12" s="24"/>
      <c r="N12" s="3"/>
      <c r="O12" s="54" t="s">
        <v>91</v>
      </c>
      <c r="P12" s="55" t="s">
        <v>43</v>
      </c>
      <c r="Q12" s="18"/>
      <c r="R12" s="18"/>
      <c r="S12" s="30"/>
      <c r="AA12" s="40"/>
      <c r="AF12" s="41"/>
    </row>
    <row r="13" spans="1:37" s="38" customFormat="1" ht="15" customHeight="1">
      <c r="A13" s="86" t="s">
        <v>48</v>
      </c>
      <c r="B13" s="86"/>
      <c r="C13" s="86"/>
      <c r="D13" s="87"/>
      <c r="E13" s="88"/>
      <c r="F13" s="68"/>
      <c r="G13" s="68"/>
      <c r="H13" s="68"/>
      <c r="I13" s="68"/>
      <c r="J13" s="68"/>
      <c r="K13" s="68"/>
      <c r="L13" s="68"/>
      <c r="M13" s="68"/>
      <c r="N13" s="67"/>
      <c r="O13" s="115" t="str">
        <f>O6</f>
        <v>Non-Taxable</v>
      </c>
      <c r="P13" s="28"/>
      <c r="Q13" s="18"/>
      <c r="R13" s="18"/>
      <c r="S13" s="56"/>
    </row>
    <row r="14" spans="1:37" ht="28.5" customHeight="1" thickBot="1">
      <c r="A14" s="118" t="s">
        <v>94</v>
      </c>
      <c r="B14" s="118"/>
      <c r="C14" s="118"/>
      <c r="D14" s="118"/>
      <c r="E14" s="118"/>
      <c r="F14" s="118"/>
      <c r="G14" s="118"/>
      <c r="H14" s="118"/>
      <c r="I14" s="118"/>
      <c r="J14" s="118"/>
      <c r="K14" s="118"/>
      <c r="L14" s="118"/>
      <c r="M14" s="118"/>
      <c r="N14" s="118"/>
      <c r="O14" s="113" t="s">
        <v>92</v>
      </c>
      <c r="P14" s="75"/>
      <c r="Q14" s="18"/>
      <c r="R14" s="18"/>
      <c r="S14" s="30"/>
    </row>
    <row r="15" spans="1:37" s="67" customFormat="1" ht="16.5" thickBot="1">
      <c r="A15" s="108"/>
      <c r="B15" s="108" t="s">
        <v>49</v>
      </c>
      <c r="C15" s="108"/>
      <c r="D15" s="108"/>
      <c r="E15" s="108"/>
      <c r="F15" s="108"/>
      <c r="G15" s="108"/>
      <c r="H15" s="108"/>
      <c r="I15" s="108"/>
      <c r="J15" s="108"/>
      <c r="K15" s="108"/>
      <c r="L15" s="108"/>
      <c r="M15" s="108"/>
      <c r="N15" s="108"/>
      <c r="O15" s="38"/>
      <c r="P15" s="38"/>
      <c r="Q15" s="76"/>
      <c r="R15" s="76"/>
      <c r="S15" s="77"/>
    </row>
    <row r="16" spans="1:37" s="38" customFormat="1" ht="15">
      <c r="A16" s="108"/>
      <c r="B16" s="108" t="s">
        <v>50</v>
      </c>
      <c r="C16" s="108"/>
      <c r="D16" s="108"/>
      <c r="E16" s="108"/>
      <c r="F16" s="108"/>
      <c r="G16" s="108"/>
      <c r="H16" s="108"/>
      <c r="I16" s="108"/>
      <c r="J16" s="108"/>
      <c r="K16" s="108"/>
      <c r="L16" s="108"/>
      <c r="M16" s="108"/>
      <c r="N16" s="108"/>
      <c r="O16" s="58"/>
      <c r="P16" s="58"/>
    </row>
    <row r="17" spans="1:34" s="58" customFormat="1" ht="15" customHeight="1">
      <c r="A17" s="108"/>
      <c r="B17" s="108" t="s">
        <v>51</v>
      </c>
      <c r="C17" s="108"/>
      <c r="D17" s="108"/>
      <c r="E17" s="108"/>
      <c r="F17" s="108"/>
      <c r="G17" s="108"/>
      <c r="H17" s="108"/>
      <c r="I17" s="108"/>
      <c r="J17" s="108"/>
      <c r="K17" s="108"/>
      <c r="L17" s="108"/>
      <c r="M17" s="108"/>
      <c r="N17" s="108"/>
      <c r="Z17" s="58">
        <v>0</v>
      </c>
      <c r="AB17" s="58" t="s">
        <v>54</v>
      </c>
      <c r="AG17" s="59"/>
      <c r="AH17" s="59"/>
    </row>
    <row r="18" spans="1:34" s="58" customFormat="1" ht="15" customHeight="1">
      <c r="A18" s="108"/>
      <c r="B18" s="108" t="s">
        <v>52</v>
      </c>
      <c r="C18" s="108"/>
      <c r="D18" s="108"/>
      <c r="E18" s="108"/>
      <c r="F18" s="108"/>
      <c r="G18" s="108"/>
      <c r="H18" s="108"/>
      <c r="I18" s="108"/>
      <c r="J18" s="108"/>
      <c r="K18" s="108"/>
      <c r="L18" s="108"/>
      <c r="M18" s="108"/>
      <c r="N18" s="108"/>
      <c r="U18" s="58" t="str">
        <f t="shared" ref="U18:U23" si="0">B33</f>
        <v>U.S. Large Cap</v>
      </c>
      <c r="V18" s="60">
        <f t="shared" ref="V18:V23" si="1">D33</f>
        <v>0.24</v>
      </c>
      <c r="Z18" s="58">
        <v>1</v>
      </c>
      <c r="AG18" s="59"/>
      <c r="AH18" s="61"/>
    </row>
    <row r="19" spans="1:34" s="58" customFormat="1" ht="15" customHeight="1">
      <c r="A19" s="108"/>
      <c r="B19" s="108" t="s">
        <v>77</v>
      </c>
      <c r="C19" s="108"/>
      <c r="D19" s="108"/>
      <c r="E19" s="108"/>
      <c r="F19" s="108"/>
      <c r="G19" s="108"/>
      <c r="H19" s="108"/>
      <c r="I19" s="108"/>
      <c r="J19" s="108"/>
      <c r="K19" s="108"/>
      <c r="L19" s="108"/>
      <c r="M19" s="108"/>
      <c r="N19" s="108"/>
      <c r="U19" s="58" t="str">
        <f t="shared" si="0"/>
        <v>U.S. Mid Cap*</v>
      </c>
      <c r="V19" s="60">
        <f t="shared" si="1"/>
        <v>0.08</v>
      </c>
      <c r="Z19" s="58">
        <v>2</v>
      </c>
      <c r="AG19" s="59"/>
      <c r="AH19" s="59"/>
    </row>
    <row r="20" spans="1:34" s="58" customFormat="1" ht="15" hidden="1" customHeight="1">
      <c r="A20" s="62"/>
      <c r="C20" s="62"/>
      <c r="D20" s="62"/>
      <c r="E20" s="62"/>
      <c r="F20" s="62"/>
      <c r="G20" s="62"/>
      <c r="H20" s="62"/>
      <c r="I20" s="62"/>
      <c r="J20" s="62"/>
      <c r="K20" s="62"/>
      <c r="L20" s="62"/>
      <c r="M20" s="62"/>
      <c r="N20" s="62"/>
      <c r="U20" s="58" t="str">
        <f t="shared" si="0"/>
        <v>U.S. Small Cap*</v>
      </c>
      <c r="V20" s="60">
        <f t="shared" si="1"/>
        <v>0.03</v>
      </c>
      <c r="Z20" s="58">
        <v>3</v>
      </c>
      <c r="AG20" s="59"/>
      <c r="AH20" s="59"/>
    </row>
    <row r="21" spans="1:34" s="58" customFormat="1" ht="15" customHeight="1">
      <c r="A21" s="3"/>
      <c r="B21" s="23"/>
      <c r="C21" s="4"/>
      <c r="D21" s="3"/>
      <c r="E21" s="4"/>
      <c r="F21" s="24"/>
      <c r="G21" s="24"/>
      <c r="H21" s="24"/>
      <c r="I21" s="24"/>
      <c r="J21" s="24"/>
      <c r="K21" s="24"/>
      <c r="L21" s="24"/>
      <c r="M21" s="24"/>
      <c r="N21" s="3"/>
      <c r="U21" s="58" t="str">
        <f t="shared" si="0"/>
        <v>International</v>
      </c>
      <c r="V21" s="60">
        <f t="shared" si="1"/>
        <v>0.09</v>
      </c>
      <c r="Z21" s="58">
        <v>4</v>
      </c>
      <c r="AG21" s="59"/>
      <c r="AH21" s="59"/>
    </row>
    <row r="22" spans="1:34" s="58" customFormat="1" ht="15" customHeight="1">
      <c r="A22" s="86" t="s">
        <v>78</v>
      </c>
      <c r="B22" s="86"/>
      <c r="C22" s="86"/>
      <c r="D22" s="88"/>
      <c r="E22" s="88"/>
      <c r="F22" s="88"/>
      <c r="G22" s="68"/>
      <c r="H22" s="68"/>
      <c r="I22" s="68"/>
      <c r="J22" s="68"/>
      <c r="K22" s="68"/>
      <c r="L22" s="68"/>
      <c r="M22" s="68"/>
      <c r="N22" s="67"/>
      <c r="O22" s="3"/>
      <c r="P22" s="3"/>
      <c r="U22" s="58" t="str">
        <f t="shared" si="0"/>
        <v>Emerging Markets</v>
      </c>
      <c r="V22" s="60">
        <f t="shared" si="1"/>
        <v>0.1</v>
      </c>
      <c r="Z22" s="58">
        <v>5</v>
      </c>
      <c r="AG22" s="59"/>
    </row>
    <row r="23" spans="1:34" ht="51.6" customHeight="1">
      <c r="A23" s="120" t="s">
        <v>97</v>
      </c>
      <c r="B23" s="121"/>
      <c r="C23" s="121"/>
      <c r="D23" s="121"/>
      <c r="E23" s="121"/>
      <c r="F23" s="121"/>
      <c r="G23" s="121"/>
      <c r="H23" s="121"/>
      <c r="I23" s="121"/>
      <c r="J23" s="121"/>
      <c r="K23" s="121"/>
      <c r="L23" s="121"/>
      <c r="M23" s="121"/>
      <c r="N23" s="121"/>
      <c r="O23" s="67"/>
      <c r="P23" s="67"/>
      <c r="U23" s="3" t="str">
        <f t="shared" si="0"/>
        <v>Natural Resources</v>
      </c>
      <c r="V23" s="7">
        <f t="shared" si="1"/>
        <v>0.03</v>
      </c>
      <c r="Z23" s="3">
        <v>6</v>
      </c>
    </row>
    <row r="24" spans="1:34" s="38" customFormat="1" ht="17.45" hidden="1" customHeight="1">
      <c r="A24" s="131"/>
      <c r="B24" s="131"/>
      <c r="C24" s="131"/>
      <c r="D24" s="131"/>
      <c r="E24" s="131"/>
      <c r="F24" s="131"/>
      <c r="G24" s="131"/>
      <c r="H24" s="131"/>
      <c r="I24" s="131"/>
      <c r="J24" s="131"/>
      <c r="K24" s="131"/>
      <c r="L24" s="131"/>
      <c r="M24" s="131"/>
      <c r="N24" s="131"/>
      <c r="O24" s="57"/>
      <c r="P24" s="57"/>
      <c r="V24" s="42"/>
    </row>
    <row r="25" spans="1:34" ht="17.45" hidden="1" customHeight="1">
      <c r="A25" s="131"/>
      <c r="B25" s="131"/>
      <c r="C25" s="131"/>
      <c r="D25" s="131"/>
      <c r="E25" s="131"/>
      <c r="F25" s="131"/>
      <c r="G25" s="131"/>
      <c r="H25" s="131"/>
      <c r="I25" s="131"/>
      <c r="J25" s="131"/>
      <c r="K25" s="131"/>
      <c r="L25" s="131"/>
      <c r="M25" s="131"/>
      <c r="N25" s="131"/>
      <c r="S25" s="48"/>
      <c r="T25" s="48" t="s">
        <v>17</v>
      </c>
      <c r="U25" s="3" t="str">
        <f>G33</f>
        <v>Cash Equivalent</v>
      </c>
      <c r="V25" s="7">
        <f>J33</f>
        <v>0.01</v>
      </c>
      <c r="W25" s="6"/>
      <c r="X25" s="6"/>
      <c r="Y25" s="6"/>
      <c r="Z25" s="3">
        <v>0</v>
      </c>
    </row>
    <row r="26" spans="1:34" ht="17.45" customHeight="1">
      <c r="A26" s="63"/>
      <c r="B26" s="102"/>
      <c r="C26" s="102"/>
      <c r="D26" s="102"/>
      <c r="E26" s="102"/>
      <c r="F26" s="48"/>
      <c r="G26" s="102"/>
      <c r="H26" s="82"/>
      <c r="I26" s="102"/>
      <c r="J26" s="102"/>
      <c r="K26" s="102"/>
      <c r="L26" s="102"/>
      <c r="M26" s="63"/>
      <c r="N26" s="63"/>
      <c r="O26" s="67"/>
      <c r="P26" s="67"/>
      <c r="S26" s="48"/>
      <c r="T26" s="48" t="s">
        <v>58</v>
      </c>
      <c r="U26" s="3" t="str">
        <f>G34</f>
        <v>U.S. Core Investment Grade</v>
      </c>
      <c r="V26" s="7">
        <f>J34</f>
        <v>0.27</v>
      </c>
      <c r="Z26" s="3">
        <v>1</v>
      </c>
    </row>
    <row r="27" spans="1:34" s="67" customFormat="1" ht="17.45" customHeight="1">
      <c r="A27" s="86" t="s">
        <v>79</v>
      </c>
      <c r="B27" s="86"/>
      <c r="C27" s="86"/>
      <c r="D27" s="88"/>
      <c r="E27" s="88"/>
      <c r="F27" s="88"/>
      <c r="G27" s="88"/>
      <c r="H27" s="68"/>
      <c r="I27" s="68"/>
      <c r="J27" s="68"/>
      <c r="K27" s="68"/>
      <c r="L27" s="68"/>
      <c r="O27" s="3"/>
      <c r="P27" s="3"/>
      <c r="S27" s="48"/>
      <c r="T27" s="48" t="s">
        <v>44</v>
      </c>
      <c r="U27" s="3" t="str">
        <f>G35</f>
        <v>High Yield</v>
      </c>
      <c r="V27" s="7">
        <f>J35</f>
        <v>0.06</v>
      </c>
      <c r="Z27" s="67">
        <v>2</v>
      </c>
    </row>
    <row r="28" spans="1:34" ht="17.45" customHeight="1">
      <c r="A28" s="134" t="s">
        <v>98</v>
      </c>
      <c r="B28" s="134"/>
      <c r="C28" s="134"/>
      <c r="D28" s="134"/>
      <c r="E28" s="134"/>
      <c r="F28" s="134"/>
      <c r="G28" s="134"/>
      <c r="H28" s="134"/>
      <c r="I28" s="134"/>
      <c r="J28" s="134"/>
      <c r="K28" s="134"/>
      <c r="L28" s="134"/>
      <c r="M28" s="134"/>
      <c r="N28" s="134"/>
      <c r="O28" s="58"/>
      <c r="P28" s="58"/>
      <c r="S28" s="48"/>
      <c r="T28" s="48" t="s">
        <v>46</v>
      </c>
      <c r="U28" s="3" t="e">
        <f>#REF!</f>
        <v>#REF!</v>
      </c>
      <c r="V28" s="7" t="e">
        <f>#REF!</f>
        <v>#REF!</v>
      </c>
      <c r="Z28" s="3">
        <v>3</v>
      </c>
    </row>
    <row r="29" spans="1:34" s="58" customFormat="1" ht="17.45" customHeight="1">
      <c r="A29" s="134"/>
      <c r="B29" s="134"/>
      <c r="C29" s="134"/>
      <c r="D29" s="134"/>
      <c r="E29" s="134"/>
      <c r="F29" s="134"/>
      <c r="G29" s="134"/>
      <c r="H29" s="134"/>
      <c r="I29" s="134"/>
      <c r="J29" s="134"/>
      <c r="K29" s="134"/>
      <c r="L29" s="134"/>
      <c r="M29" s="134"/>
      <c r="N29" s="134"/>
      <c r="Q29" s="58" t="str">
        <f>G32</f>
        <v>Fixed Income</v>
      </c>
      <c r="R29" s="103">
        <f>J42</f>
        <v>0.4</v>
      </c>
      <c r="S29" s="48"/>
      <c r="T29" s="48" t="s">
        <v>47</v>
      </c>
      <c r="U29" s="3" t="str">
        <f>G36</f>
        <v>International Bonds</v>
      </c>
      <c r="V29" s="7">
        <f>J36</f>
        <v>0.06</v>
      </c>
      <c r="Z29" s="58">
        <v>4</v>
      </c>
    </row>
    <row r="30" spans="1:34" s="58" customFormat="1" ht="11.45" customHeight="1">
      <c r="A30" s="134"/>
      <c r="B30" s="134"/>
      <c r="C30" s="134"/>
      <c r="D30" s="134"/>
      <c r="E30" s="134"/>
      <c r="F30" s="134"/>
      <c r="G30" s="134"/>
      <c r="H30" s="134"/>
      <c r="I30" s="134"/>
      <c r="J30" s="134"/>
      <c r="K30" s="134"/>
      <c r="L30" s="134"/>
      <c r="M30" s="134"/>
      <c r="N30" s="134"/>
      <c r="O30" s="3"/>
      <c r="P30" s="3"/>
      <c r="Q30" s="58" t="str">
        <f>B32</f>
        <v>Equity</v>
      </c>
      <c r="R30" s="103">
        <f>D42</f>
        <v>0.6</v>
      </c>
      <c r="S30" s="48"/>
      <c r="T30" s="48" t="s">
        <v>21</v>
      </c>
      <c r="U30" s="3" t="str">
        <f>G37</f>
        <v/>
      </c>
      <c r="V30" s="7" t="e">
        <f>#REF!</f>
        <v>#REF!</v>
      </c>
      <c r="Z30" s="58">
        <v>5</v>
      </c>
    </row>
    <row r="31" spans="1:34" ht="14.25">
      <c r="B31" s="4"/>
      <c r="C31" s="4"/>
      <c r="D31" s="4"/>
      <c r="E31" s="4"/>
      <c r="F31" s="4"/>
      <c r="G31" s="4"/>
      <c r="H31" s="4"/>
      <c r="I31" s="4"/>
      <c r="J31" s="4"/>
      <c r="K31" s="4"/>
      <c r="L31" s="4"/>
      <c r="S31" s="48"/>
      <c r="T31" s="48" t="s">
        <v>1</v>
      </c>
      <c r="U31" s="3">
        <f>G38</f>
        <v>0</v>
      </c>
      <c r="V31" s="7">
        <f>J38</f>
        <v>0</v>
      </c>
      <c r="Z31" s="3">
        <v>6</v>
      </c>
    </row>
    <row r="32" spans="1:34" ht="18.600000000000001" customHeight="1">
      <c r="B32" s="133" t="s">
        <v>28</v>
      </c>
      <c r="C32" s="133"/>
      <c r="D32" s="133"/>
      <c r="E32" s="133"/>
      <c r="F32" s="83"/>
      <c r="G32" s="133" t="s">
        <v>27</v>
      </c>
      <c r="H32" s="133"/>
      <c r="I32" s="133"/>
      <c r="J32" s="133"/>
      <c r="K32" s="133"/>
      <c r="L32" s="4"/>
      <c r="S32" s="38"/>
      <c r="T32" s="38" t="s">
        <v>66</v>
      </c>
      <c r="U32" s="3">
        <f>G39</f>
        <v>0</v>
      </c>
      <c r="V32" s="7">
        <f>J39</f>
        <v>0</v>
      </c>
      <c r="Z32" s="3">
        <v>7</v>
      </c>
    </row>
    <row r="33" spans="1:26" ht="18.600000000000001" customHeight="1">
      <c r="A33" s="38"/>
      <c r="B33" s="62" t="s">
        <v>16</v>
      </c>
      <c r="C33" s="48"/>
      <c r="D33" s="66">
        <f>INDEX('IPS Data'!$C$4:$K$12,1+Z17,MATCH($O$5,'IPS Data'!$C$1:$K$1,0))</f>
        <v>0.24</v>
      </c>
      <c r="F33" s="48"/>
      <c r="G33" s="48" t="s">
        <v>17</v>
      </c>
      <c r="H33" s="48"/>
      <c r="I33" s="48"/>
      <c r="J33" s="66">
        <f>IF($O$6="Taxable",INDEX('IPS Data'!$C$27:$K$34,1+Z25,MATCH($O$5,'IPS Data'!$C$1:$K$1,0)),INDEX('IPS Data'!$C$17:$K$23,1+Z25,MATCH($O$5,'IPS Data'!$C$1:$K$1,0)))</f>
        <v>0.01</v>
      </c>
      <c r="L33" s="39"/>
      <c r="M33" s="38"/>
      <c r="N33" s="38"/>
      <c r="S33" s="38"/>
      <c r="T33" s="38"/>
      <c r="V33" s="7"/>
    </row>
    <row r="34" spans="1:26" ht="16.149999999999999" customHeight="1">
      <c r="A34" s="38"/>
      <c r="B34" s="62" t="s">
        <v>84</v>
      </c>
      <c r="C34" s="48"/>
      <c r="D34" s="66">
        <f>INDEX('IPS Data'!$C$4:$K$12,1+Z18,MATCH($O$5,'IPS Data'!$C$1:$K$1,0))</f>
        <v>0.08</v>
      </c>
      <c r="F34" s="48"/>
      <c r="G34" s="48" t="s">
        <v>76</v>
      </c>
      <c r="H34" s="48"/>
      <c r="I34" s="48"/>
      <c r="J34" s="66">
        <f>IF($O$6="Taxable",INDEX('IPS Data'!$C$27:$K$34,1+Z26,MATCH($O$5,'IPS Data'!$C$1:$K$1,0)),INDEX('IPS Data'!$C$17:$K$23,1+Z26,MATCH($O$5,'IPS Data'!$C$1:$K$1,0)))</f>
        <v>0.27</v>
      </c>
      <c r="L34" s="39"/>
      <c r="M34" s="38"/>
      <c r="N34" s="38"/>
      <c r="T34" s="3" t="s">
        <v>39</v>
      </c>
      <c r="U34" s="3">
        <f>G40</f>
        <v>0</v>
      </c>
      <c r="V34" s="7" t="str">
        <f>J37</f>
        <v/>
      </c>
      <c r="Z34" s="3">
        <v>8</v>
      </c>
    </row>
    <row r="35" spans="1:26" ht="18.600000000000001" customHeight="1">
      <c r="A35" s="38"/>
      <c r="B35" s="62" t="s">
        <v>85</v>
      </c>
      <c r="C35" s="48"/>
      <c r="D35" s="66">
        <f>INDEX('IPS Data'!$C$4:$K$12,1+Z19,MATCH($O$5,'IPS Data'!$C$1:$K$1,0))</f>
        <v>0.03</v>
      </c>
      <c r="F35" s="48"/>
      <c r="G35" s="48" t="s">
        <v>90</v>
      </c>
      <c r="H35" s="48"/>
      <c r="I35" s="48"/>
      <c r="J35" s="66">
        <f>IF($O$6="Taxable",INDEX('IPS Data'!$C$27:$K$34,1+Z27,MATCH($O$5,'IPS Data'!$C$1:$K$1,0)),INDEX('IPS Data'!$C$17:$K$23,1+Z27,MATCH($O$5,'IPS Data'!$C$1:$K$1,0)))</f>
        <v>0.06</v>
      </c>
      <c r="L35" s="39"/>
      <c r="M35" s="38"/>
      <c r="N35" s="38"/>
      <c r="O35" s="67"/>
      <c r="P35" s="67"/>
      <c r="V35" s="7" t="e">
        <f>#REF!</f>
        <v>#REF!</v>
      </c>
    </row>
    <row r="36" spans="1:26" s="67" customFormat="1" ht="15.75">
      <c r="A36" s="38"/>
      <c r="B36" s="62" t="s">
        <v>20</v>
      </c>
      <c r="C36" s="48"/>
      <c r="D36" s="66">
        <f>INDEX('IPS Data'!$C$4:$K$12,1+Z20,MATCH($O$5,'IPS Data'!$C$1:$K$1,0))</f>
        <v>0.09</v>
      </c>
      <c r="F36" s="48"/>
      <c r="G36" s="48" t="s">
        <v>21</v>
      </c>
      <c r="H36" s="48"/>
      <c r="I36" s="48"/>
      <c r="J36" s="66">
        <f>IF($O$6="Taxable",INDEX('IPS Data'!$C$27:$K$34,1+Z28,MATCH($O$5,'IPS Data'!$C$1:$K$1,0)),INDEX('IPS Data'!$C$17:$K$23,1+Z28,MATCH($O$5,'IPS Data'!$C$1:$K$1,0)))</f>
        <v>0.06</v>
      </c>
      <c r="L36" s="39"/>
      <c r="M36" s="38"/>
      <c r="N36" s="38"/>
      <c r="O36" s="38"/>
      <c r="P36" s="38"/>
    </row>
    <row r="37" spans="1:26" s="38" customFormat="1" ht="14.25">
      <c r="B37" s="62" t="s">
        <v>22</v>
      </c>
      <c r="C37" s="48"/>
      <c r="D37" s="66">
        <f>INDEX('IPS Data'!$C$4:$K$12,1+Z21,MATCH($O$5,'IPS Data'!$C$1:$K$1,0))</f>
        <v>0.1</v>
      </c>
      <c r="F37" s="48"/>
      <c r="G37" s="48" t="str">
        <f>IF(J37="","","Municipal Bonds")</f>
        <v/>
      </c>
      <c r="H37" s="48"/>
      <c r="I37" s="48"/>
      <c r="J37" s="66" t="str">
        <f>IF($O$6="Taxable",INDEX('IPS Data'!$C$27:$K$34,1+Z32,MATCH($O$5,'IPS Data'!$C$1:$K$1,0)),"")</f>
        <v/>
      </c>
      <c r="L37" s="39"/>
      <c r="P37" s="64"/>
      <c r="Q37" s="82"/>
      <c r="R37" s="65"/>
      <c r="S37" s="39"/>
      <c r="T37" s="39"/>
      <c r="U37" s="39"/>
    </row>
    <row r="38" spans="1:26" s="38" customFormat="1" ht="18" customHeight="1">
      <c r="B38" s="62" t="s">
        <v>23</v>
      </c>
      <c r="C38" s="48"/>
      <c r="D38" s="66">
        <f>INDEX('IPS Data'!$C$4:$K$12,1+Z22,MATCH($O$5,'IPS Data'!$C$1:$K$1,0))</f>
        <v>0.03</v>
      </c>
      <c r="F38" s="48"/>
      <c r="G38" s="48"/>
      <c r="H38" s="48"/>
      <c r="I38" s="48"/>
      <c r="J38" s="66"/>
      <c r="L38" s="39"/>
      <c r="O38" s="67"/>
      <c r="P38" s="100"/>
      <c r="Q38" s="64"/>
      <c r="R38" s="65"/>
      <c r="S38" s="39"/>
      <c r="T38" s="39"/>
      <c r="U38" s="39"/>
    </row>
    <row r="39" spans="1:26" s="67" customFormat="1" ht="16.5" customHeight="1">
      <c r="A39" s="38"/>
      <c r="B39" s="62" t="s">
        <v>24</v>
      </c>
      <c r="C39" s="48"/>
      <c r="D39" s="66">
        <f>INDEX('IPS Data'!$C$4:$K$12,1+Z23,MATCH($O$5,'IPS Data'!$C$1:$K$1,0))</f>
        <v>0.03</v>
      </c>
      <c r="F39" s="48"/>
      <c r="G39" s="48"/>
      <c r="H39" s="38"/>
      <c r="I39" s="38"/>
      <c r="J39" s="66"/>
      <c r="L39" s="39"/>
      <c r="M39" s="38"/>
      <c r="N39" s="38"/>
      <c r="O39" s="38"/>
      <c r="P39" s="64"/>
      <c r="Q39" s="100"/>
      <c r="R39" s="78"/>
      <c r="S39" s="130"/>
      <c r="T39" s="130"/>
      <c r="U39" s="79"/>
    </row>
    <row r="40" spans="1:26" s="38" customFormat="1" ht="15" customHeight="1">
      <c r="B40" s="62"/>
      <c r="C40" s="48"/>
      <c r="D40" s="66"/>
      <c r="F40" s="48"/>
      <c r="G40" s="48"/>
      <c r="H40" s="84"/>
      <c r="I40" s="48"/>
      <c r="L40" s="39"/>
      <c r="P40" s="99"/>
      <c r="Q40" s="64"/>
      <c r="R40" s="65"/>
      <c r="S40" s="132"/>
      <c r="T40" s="132"/>
      <c r="U40" s="39"/>
    </row>
    <row r="41" spans="1:26" s="38" customFormat="1" ht="15" customHeight="1">
      <c r="B41" s="62"/>
      <c r="C41" s="48"/>
      <c r="D41" s="66"/>
      <c r="F41" s="48"/>
      <c r="L41" s="39"/>
      <c r="P41" s="64"/>
      <c r="Q41" s="99"/>
      <c r="R41" s="43"/>
      <c r="S41" s="44"/>
      <c r="T41" s="44"/>
      <c r="U41" s="44"/>
    </row>
    <row r="42" spans="1:26" s="38" customFormat="1" ht="15" customHeight="1">
      <c r="A42" s="67"/>
      <c r="B42" s="91" t="s">
        <v>26</v>
      </c>
      <c r="C42" s="80"/>
      <c r="D42" s="93">
        <f>ROUND(SUM(D33:D41),1)</f>
        <v>0.6</v>
      </c>
      <c r="F42" s="80"/>
      <c r="G42" s="92"/>
      <c r="H42" s="92" t="s">
        <v>26</v>
      </c>
      <c r="I42" s="80"/>
      <c r="J42" s="94">
        <f>ROUND(SUM(J33:J39),1)</f>
        <v>0.4</v>
      </c>
      <c r="L42" s="68"/>
      <c r="M42" s="67"/>
      <c r="N42" s="67"/>
      <c r="O42" s="3"/>
      <c r="P42" s="3"/>
      <c r="Q42" s="64"/>
      <c r="R42" s="65"/>
      <c r="S42" s="39"/>
      <c r="T42" s="39"/>
      <c r="U42" s="39"/>
    </row>
    <row r="43" spans="1:26">
      <c r="G43" s="4"/>
      <c r="J43" s="4"/>
      <c r="K43" s="4"/>
      <c r="L43" s="4"/>
      <c r="M43" s="4"/>
      <c r="N43" s="4"/>
      <c r="Q43" s="4"/>
      <c r="R43" s="4"/>
      <c r="S43" s="4"/>
      <c r="T43" s="4"/>
      <c r="U43" s="4"/>
    </row>
    <row r="44" spans="1:26" ht="15">
      <c r="B44" s="117" t="s">
        <v>86</v>
      </c>
      <c r="G44" s="4"/>
      <c r="J44" s="4"/>
      <c r="K44" s="4"/>
      <c r="L44" s="4"/>
      <c r="M44" s="4"/>
      <c r="N44" s="4"/>
      <c r="Q44" s="4"/>
      <c r="R44" s="4"/>
      <c r="S44" s="4"/>
      <c r="T44" s="4"/>
      <c r="U44" s="4"/>
    </row>
    <row r="45" spans="1:26">
      <c r="B45" s="116"/>
      <c r="G45" s="4"/>
      <c r="J45" s="4"/>
      <c r="K45" s="4"/>
      <c r="L45" s="4"/>
      <c r="M45" s="4"/>
      <c r="N45" s="4"/>
      <c r="Q45" s="4"/>
      <c r="R45" s="4"/>
      <c r="S45" s="4"/>
      <c r="T45" s="4"/>
      <c r="U45" s="4"/>
    </row>
    <row r="46" spans="1:26" ht="15.75">
      <c r="A46" s="86" t="s">
        <v>80</v>
      </c>
      <c r="B46" s="86"/>
      <c r="C46" s="86"/>
      <c r="D46" s="88"/>
      <c r="E46" s="88"/>
      <c r="F46" s="88"/>
      <c r="G46" s="68"/>
      <c r="H46" s="67"/>
      <c r="I46" s="67"/>
      <c r="J46" s="68"/>
      <c r="K46" s="68"/>
      <c r="L46" s="68"/>
      <c r="M46" s="68"/>
      <c r="N46" s="68"/>
      <c r="O46" s="38"/>
      <c r="P46" s="38"/>
    </row>
    <row r="47" spans="1:26" s="38" customFormat="1">
      <c r="A47" s="119" t="s">
        <v>99</v>
      </c>
      <c r="B47" s="119"/>
      <c r="C47" s="119"/>
      <c r="D47" s="119"/>
      <c r="E47" s="119"/>
      <c r="F47" s="119"/>
      <c r="G47" s="119"/>
      <c r="H47" s="119"/>
      <c r="I47" s="119"/>
      <c r="J47" s="119"/>
      <c r="K47" s="119"/>
      <c r="L47" s="119"/>
      <c r="M47" s="119"/>
      <c r="N47" s="119"/>
    </row>
    <row r="48" spans="1:26" s="38" customFormat="1" ht="35.450000000000003" customHeight="1">
      <c r="A48" s="119"/>
      <c r="B48" s="119"/>
      <c r="C48" s="119"/>
      <c r="D48" s="119"/>
      <c r="E48" s="119"/>
      <c r="F48" s="119"/>
      <c r="G48" s="119"/>
      <c r="H48" s="119"/>
      <c r="I48" s="119"/>
      <c r="J48" s="119"/>
      <c r="K48" s="119"/>
      <c r="L48" s="119"/>
      <c r="M48" s="119"/>
      <c r="N48" s="119"/>
    </row>
    <row r="49" spans="1:16" s="38" customFormat="1" ht="20.45" customHeight="1">
      <c r="A49" s="85"/>
      <c r="B49" s="85"/>
      <c r="C49" s="85"/>
      <c r="D49" s="85"/>
      <c r="E49" s="85"/>
      <c r="F49" s="85"/>
      <c r="G49" s="85"/>
      <c r="H49" s="85"/>
      <c r="I49" s="85"/>
      <c r="J49" s="85"/>
      <c r="K49" s="85"/>
      <c r="L49" s="85"/>
      <c r="M49" s="85"/>
      <c r="N49" s="85"/>
    </row>
    <row r="50" spans="1:16" s="38" customFormat="1" ht="15.75">
      <c r="A50" s="89" t="s">
        <v>81</v>
      </c>
      <c r="B50" s="89"/>
      <c r="C50" s="89"/>
      <c r="D50" s="90"/>
      <c r="E50" s="90"/>
      <c r="F50" s="90"/>
      <c r="G50" s="67"/>
      <c r="H50" s="67"/>
      <c r="I50" s="67"/>
      <c r="J50" s="67"/>
      <c r="K50" s="67"/>
      <c r="L50" s="67"/>
      <c r="M50" s="67"/>
      <c r="N50" s="67"/>
    </row>
    <row r="51" spans="1:16" s="38" customFormat="1" ht="64.900000000000006" customHeight="1">
      <c r="A51" s="119" t="s">
        <v>100</v>
      </c>
      <c r="B51" s="119"/>
      <c r="C51" s="119"/>
      <c r="D51" s="119"/>
      <c r="E51" s="119"/>
      <c r="F51" s="119"/>
      <c r="G51" s="119"/>
      <c r="H51" s="119"/>
      <c r="I51" s="119"/>
      <c r="J51" s="119"/>
      <c r="K51" s="119"/>
      <c r="L51" s="119"/>
      <c r="M51" s="119"/>
      <c r="N51" s="119"/>
    </row>
    <row r="52" spans="1:16" s="38" customFormat="1" ht="14.25">
      <c r="A52" s="85"/>
      <c r="B52" s="85"/>
      <c r="C52" s="85"/>
      <c r="D52" s="85"/>
      <c r="E52" s="85"/>
      <c r="F52" s="85"/>
      <c r="G52" s="85"/>
      <c r="H52" s="85"/>
      <c r="I52" s="85"/>
      <c r="J52" s="85"/>
      <c r="K52" s="85"/>
      <c r="L52" s="85"/>
      <c r="M52" s="85"/>
      <c r="N52" s="85"/>
    </row>
    <row r="53" spans="1:16" s="38" customFormat="1" ht="15.75">
      <c r="A53" s="89" t="s">
        <v>82</v>
      </c>
      <c r="B53" s="89"/>
      <c r="C53" s="89"/>
      <c r="D53" s="90"/>
      <c r="E53" s="90"/>
      <c r="F53" s="81"/>
      <c r="G53" s="67"/>
      <c r="H53" s="67"/>
      <c r="I53" s="67"/>
      <c r="J53" s="67"/>
      <c r="K53" s="67"/>
      <c r="L53" s="67"/>
      <c r="M53" s="67"/>
      <c r="N53" s="67"/>
      <c r="O53" s="67"/>
      <c r="P53" s="67"/>
    </row>
    <row r="54" spans="1:16" s="67" customFormat="1" ht="15" customHeight="1">
      <c r="A54" s="119" t="s">
        <v>101</v>
      </c>
      <c r="B54" s="119"/>
      <c r="C54" s="119"/>
      <c r="D54" s="119"/>
      <c r="E54" s="119"/>
      <c r="F54" s="119"/>
      <c r="G54" s="119"/>
      <c r="H54" s="119"/>
      <c r="I54" s="119"/>
      <c r="J54" s="119"/>
      <c r="K54" s="119"/>
      <c r="L54" s="119"/>
      <c r="M54" s="119"/>
      <c r="N54" s="119"/>
      <c r="O54" s="3"/>
      <c r="P54" s="3"/>
    </row>
    <row r="55" spans="1:16">
      <c r="A55" s="119"/>
      <c r="B55" s="119"/>
      <c r="C55" s="119"/>
      <c r="D55" s="119"/>
      <c r="E55" s="119"/>
      <c r="F55" s="119"/>
      <c r="G55" s="119"/>
      <c r="H55" s="119"/>
      <c r="I55" s="119"/>
      <c r="J55" s="119"/>
      <c r="K55" s="119"/>
      <c r="L55" s="119"/>
      <c r="M55" s="119"/>
      <c r="N55" s="119"/>
    </row>
    <row r="56" spans="1:16" ht="38.25" customHeight="1">
      <c r="A56" s="119"/>
      <c r="B56" s="119"/>
      <c r="C56" s="119"/>
      <c r="D56" s="119"/>
      <c r="E56" s="119"/>
      <c r="F56" s="119"/>
      <c r="G56" s="119"/>
      <c r="H56" s="119"/>
      <c r="I56" s="119"/>
      <c r="J56" s="119"/>
      <c r="K56" s="119"/>
      <c r="L56" s="119"/>
      <c r="M56" s="119"/>
      <c r="N56" s="119"/>
    </row>
    <row r="57" spans="1:16">
      <c r="A57" s="35"/>
      <c r="B57" s="36"/>
      <c r="C57" s="36"/>
      <c r="D57" s="37"/>
      <c r="E57" s="35"/>
      <c r="F57" s="35"/>
      <c r="G57" s="35"/>
      <c r="H57" s="35"/>
      <c r="I57" s="35"/>
      <c r="J57" s="35"/>
      <c r="K57" s="35"/>
      <c r="L57" s="35"/>
      <c r="M57" s="35"/>
      <c r="N57" s="35"/>
    </row>
    <row r="58" spans="1:16" s="58" customFormat="1">
      <c r="A58" s="118" t="str">
        <f>IFERROR("I have reviewed my investment policy and understand the risk and return parameters of the proposed investment strategy.  I also recognize that this policy assumes at least a "&amp;VLOOKUP(F8,'IPS Data'!$B$45:$C$70,2,FALSE)&amp;"-year investment horizon.  I will notify ACME Investments if my circumstances change.",'IPS Data'!B72)</f>
        <v>I have reviewed my investment policy and understand the risk and return parameters of the proposed investment strategy.  I also recognize that this policy assumes at least a 7-year investment horizon.  I will notify ACME Investments if my circumstances change.</v>
      </c>
      <c r="B58" s="118"/>
      <c r="C58" s="118"/>
      <c r="D58" s="118"/>
      <c r="E58" s="118"/>
      <c r="F58" s="118"/>
      <c r="G58" s="118"/>
      <c r="H58" s="118"/>
      <c r="I58" s="118"/>
      <c r="J58" s="118"/>
      <c r="K58" s="118"/>
      <c r="L58" s="118"/>
      <c r="M58" s="118"/>
      <c r="N58" s="118"/>
    </row>
    <row r="59" spans="1:16" s="58" customFormat="1" ht="24.75" customHeight="1">
      <c r="A59" s="118"/>
      <c r="B59" s="118"/>
      <c r="C59" s="118"/>
      <c r="D59" s="118"/>
      <c r="E59" s="118"/>
      <c r="F59" s="118"/>
      <c r="G59" s="118"/>
      <c r="H59" s="118"/>
      <c r="I59" s="118"/>
      <c r="J59" s="118"/>
      <c r="K59" s="118"/>
      <c r="L59" s="118"/>
      <c r="M59" s="118"/>
      <c r="N59" s="118"/>
      <c r="O59" s="38"/>
      <c r="P59" s="38"/>
    </row>
    <row r="60" spans="1:16" s="38" customFormat="1">
      <c r="A60" s="35"/>
      <c r="B60" s="35"/>
      <c r="C60" s="35"/>
      <c r="D60" s="35"/>
      <c r="E60" s="35"/>
      <c r="F60" s="35"/>
      <c r="G60" s="35"/>
      <c r="H60" s="35"/>
      <c r="I60" s="35"/>
      <c r="J60" s="35"/>
      <c r="K60" s="35"/>
      <c r="L60" s="35"/>
      <c r="M60" s="35"/>
      <c r="N60" s="35"/>
    </row>
    <row r="61" spans="1:16" s="38" customFormat="1" ht="15">
      <c r="B61" s="107" t="s">
        <v>29</v>
      </c>
      <c r="C61" s="107"/>
      <c r="D61" s="107"/>
      <c r="E61" s="107"/>
      <c r="F61" s="107"/>
      <c r="G61" s="107"/>
      <c r="H61" s="107"/>
      <c r="I61" s="107"/>
      <c r="J61" s="107"/>
      <c r="K61" s="107"/>
      <c r="L61" s="107"/>
      <c r="M61" s="107"/>
      <c r="N61" s="48"/>
    </row>
    <row r="62" spans="1:16" s="38" customFormat="1" ht="15.75">
      <c r="B62" s="109" t="s">
        <v>30</v>
      </c>
      <c r="C62" s="110"/>
      <c r="D62" s="110"/>
      <c r="E62" s="110"/>
      <c r="F62" s="110"/>
      <c r="G62" s="110"/>
      <c r="H62" s="110"/>
      <c r="I62" s="110"/>
      <c r="J62" s="110"/>
      <c r="K62" s="108" t="s">
        <v>31</v>
      </c>
      <c r="L62" s="67"/>
      <c r="M62" s="107"/>
      <c r="N62" s="48"/>
    </row>
    <row r="63" spans="1:16" s="38" customFormat="1" ht="15">
      <c r="B63" s="107"/>
      <c r="C63" s="107"/>
      <c r="D63" s="107"/>
      <c r="E63" s="107"/>
      <c r="F63" s="107"/>
      <c r="G63" s="107"/>
      <c r="H63" s="107"/>
      <c r="I63" s="107"/>
      <c r="J63" s="107"/>
      <c r="K63" s="107"/>
      <c r="L63" s="107"/>
      <c r="M63" s="107"/>
      <c r="N63" s="48"/>
    </row>
    <row r="64" spans="1:16" s="38" customFormat="1" ht="15.75">
      <c r="B64" s="109" t="s">
        <v>30</v>
      </c>
      <c r="C64" s="111"/>
      <c r="D64" s="111"/>
      <c r="E64" s="111"/>
      <c r="F64" s="111"/>
      <c r="G64" s="111"/>
      <c r="H64" s="111"/>
      <c r="I64" s="111"/>
      <c r="J64" s="111"/>
      <c r="K64" s="108" t="s">
        <v>31</v>
      </c>
      <c r="L64" s="67"/>
      <c r="M64" s="107"/>
      <c r="N64" s="48"/>
    </row>
    <row r="65" spans="1:16" s="38" customFormat="1" ht="15">
      <c r="A65" s="3"/>
      <c r="B65" s="112"/>
      <c r="C65" s="112"/>
      <c r="D65" s="112"/>
      <c r="E65" s="112"/>
      <c r="F65" s="112"/>
      <c r="G65" s="112"/>
      <c r="H65" s="112"/>
      <c r="I65" s="112"/>
      <c r="J65" s="112"/>
      <c r="K65" s="112"/>
      <c r="L65" s="112"/>
      <c r="M65" s="112"/>
      <c r="N65" s="34"/>
    </row>
    <row r="66" spans="1:16" s="38" customFormat="1">
      <c r="A66" s="3"/>
      <c r="B66" s="3"/>
      <c r="C66" s="3"/>
      <c r="D66" s="3"/>
      <c r="E66" s="3"/>
      <c r="F66" s="3"/>
      <c r="G66" s="3"/>
      <c r="H66" s="3"/>
      <c r="I66" s="3"/>
      <c r="J66" s="3"/>
      <c r="K66" s="3"/>
      <c r="L66" s="3"/>
      <c r="M66" s="3"/>
      <c r="N66" s="3"/>
    </row>
    <row r="67" spans="1:16" s="38" customFormat="1">
      <c r="A67" s="3"/>
      <c r="B67" s="3"/>
      <c r="C67" s="3"/>
      <c r="D67" s="3"/>
      <c r="E67" s="3"/>
      <c r="F67" s="3"/>
      <c r="G67" s="3"/>
      <c r="H67" s="3"/>
      <c r="I67" s="3"/>
      <c r="J67" s="3"/>
      <c r="K67" s="3"/>
      <c r="L67" s="3"/>
      <c r="M67" s="3"/>
      <c r="N67" s="95"/>
    </row>
    <row r="68" spans="1:16" s="38" customFormat="1">
      <c r="A68" s="3"/>
      <c r="B68" s="3"/>
      <c r="C68" s="3"/>
      <c r="D68" s="3"/>
      <c r="E68" s="3"/>
      <c r="F68" s="3"/>
      <c r="G68" s="3"/>
      <c r="H68" s="3"/>
      <c r="I68" s="3"/>
      <c r="J68" s="3"/>
      <c r="K68" s="3"/>
      <c r="L68" s="3"/>
      <c r="M68" s="3"/>
      <c r="N68" s="3"/>
    </row>
    <row r="69" spans="1:16" s="38" customFormat="1">
      <c r="A69" s="3"/>
      <c r="B69" s="3"/>
      <c r="C69" s="3"/>
      <c r="D69" s="3"/>
      <c r="E69" s="3"/>
      <c r="F69" s="3"/>
      <c r="G69" s="3"/>
      <c r="H69" s="3"/>
      <c r="I69" s="3"/>
      <c r="J69" s="3"/>
      <c r="K69" s="3"/>
      <c r="L69" s="3"/>
      <c r="M69" s="3"/>
      <c r="N69" s="3"/>
    </row>
    <row r="70" spans="1:16" s="38" customFormat="1">
      <c r="A70" s="3"/>
      <c r="B70" s="3"/>
      <c r="C70" s="3"/>
      <c r="D70" s="3"/>
      <c r="E70" s="3"/>
      <c r="F70" s="3"/>
      <c r="G70" s="3"/>
      <c r="H70" s="3"/>
      <c r="I70" s="3"/>
      <c r="J70" s="3"/>
      <c r="K70" s="3"/>
      <c r="L70" s="3"/>
      <c r="M70" s="3"/>
      <c r="N70" s="3"/>
    </row>
    <row r="71" spans="1:16" s="38" customFormat="1">
      <c r="A71" s="3"/>
      <c r="B71" s="3"/>
      <c r="C71" s="3"/>
      <c r="D71" s="3"/>
      <c r="E71" s="3"/>
      <c r="F71" s="3"/>
      <c r="G71" s="3"/>
      <c r="H71" s="3"/>
      <c r="I71" s="3"/>
      <c r="J71" s="3"/>
      <c r="K71" s="3"/>
      <c r="L71" s="3"/>
      <c r="M71" s="3"/>
      <c r="N71" s="3"/>
    </row>
    <row r="72" spans="1:16" s="38" customFormat="1">
      <c r="A72" s="3"/>
      <c r="B72" s="3"/>
      <c r="C72" s="3"/>
      <c r="D72" s="3"/>
      <c r="E72" s="3"/>
      <c r="F72" s="3"/>
      <c r="G72" s="3"/>
      <c r="H72" s="3"/>
      <c r="I72" s="3"/>
      <c r="J72" s="3"/>
      <c r="K72" s="3"/>
      <c r="L72" s="3"/>
      <c r="M72" s="3"/>
      <c r="N72" s="3"/>
    </row>
    <row r="73" spans="1:16" s="38" customFormat="1">
      <c r="A73" s="3"/>
      <c r="B73" s="3"/>
      <c r="C73" s="3"/>
      <c r="D73" s="3"/>
      <c r="E73" s="3"/>
      <c r="F73" s="3"/>
      <c r="G73" s="3"/>
      <c r="H73" s="3"/>
      <c r="I73" s="3"/>
      <c r="J73" s="3"/>
      <c r="K73" s="3"/>
      <c r="L73" s="3"/>
      <c r="M73" s="3"/>
      <c r="N73" s="3"/>
      <c r="O73" s="3"/>
      <c r="P73" s="3"/>
    </row>
    <row r="74" spans="1:16" ht="17.25" customHeight="1">
      <c r="O74" s="67"/>
      <c r="P74" s="67"/>
    </row>
    <row r="75" spans="1:16" s="67" customFormat="1" ht="16.5" customHeight="1">
      <c r="A75" s="3"/>
      <c r="B75" s="3"/>
      <c r="C75" s="3"/>
      <c r="D75" s="3"/>
      <c r="E75" s="3"/>
      <c r="F75" s="3"/>
      <c r="G75" s="3"/>
      <c r="H75" s="3"/>
      <c r="I75" s="3"/>
      <c r="J75" s="3"/>
      <c r="K75" s="3"/>
      <c r="L75" s="3"/>
      <c r="M75" s="3"/>
      <c r="N75" s="3"/>
      <c r="O75" s="58"/>
      <c r="P75" s="58"/>
    </row>
    <row r="76" spans="1:16" s="58" customFormat="1" ht="15.75" customHeight="1">
      <c r="A76" s="3"/>
      <c r="B76" s="3"/>
      <c r="C76" s="3"/>
      <c r="D76" s="3"/>
      <c r="E76" s="3"/>
      <c r="F76" s="3"/>
      <c r="G76" s="3"/>
      <c r="H76" s="3"/>
      <c r="I76" s="3"/>
      <c r="J76" s="3"/>
      <c r="K76" s="3"/>
      <c r="L76" s="3"/>
      <c r="M76" s="3"/>
      <c r="N76" s="3"/>
    </row>
    <row r="77" spans="1:16" s="58" customFormat="1" ht="15.75" customHeight="1">
      <c r="A77" s="3"/>
      <c r="B77" s="3"/>
      <c r="C77" s="3"/>
      <c r="D77" s="3"/>
      <c r="E77" s="3"/>
      <c r="F77" s="3"/>
      <c r="G77" s="3"/>
      <c r="H77" s="3"/>
      <c r="I77" s="3"/>
      <c r="J77" s="3"/>
      <c r="K77" s="3"/>
      <c r="L77" s="3"/>
      <c r="M77" s="3"/>
      <c r="N77" s="3"/>
    </row>
    <row r="78" spans="1:16" s="58" customFormat="1" ht="15.75" customHeight="1">
      <c r="A78" s="3"/>
      <c r="B78" s="3"/>
      <c r="C78" s="3"/>
      <c r="D78" s="3"/>
      <c r="E78" s="3"/>
      <c r="F78" s="3"/>
      <c r="G78" s="3"/>
      <c r="H78" s="3"/>
      <c r="I78" s="3"/>
      <c r="J78" s="3"/>
      <c r="K78" s="3"/>
      <c r="L78" s="3"/>
      <c r="M78" s="3"/>
      <c r="N78" s="3"/>
      <c r="O78" s="3"/>
      <c r="P78" s="3"/>
    </row>
    <row r="79" spans="1:16" ht="15.75" customHeight="1"/>
    <row r="80" spans="1:16" ht="18" customHeight="1">
      <c r="O80" s="67"/>
      <c r="P80" s="67"/>
    </row>
    <row r="81" spans="1:16" s="67" customFormat="1" ht="16.5" customHeight="1">
      <c r="A81" s="3"/>
      <c r="B81" s="3"/>
      <c r="C81" s="3"/>
      <c r="D81" s="3"/>
      <c r="E81" s="3"/>
      <c r="F81" s="3"/>
      <c r="G81" s="3"/>
      <c r="H81" s="3"/>
      <c r="I81" s="3"/>
      <c r="J81" s="3"/>
      <c r="K81" s="3"/>
      <c r="L81" s="3"/>
      <c r="M81" s="3"/>
      <c r="N81" s="3"/>
      <c r="O81" s="58"/>
      <c r="P81" s="58"/>
    </row>
    <row r="82" spans="1:16" s="58" customFormat="1" ht="15.75" customHeight="1">
      <c r="A82" s="3"/>
      <c r="B82" s="3"/>
      <c r="C82" s="3"/>
      <c r="D82" s="3"/>
      <c r="E82" s="3"/>
      <c r="F82" s="3"/>
      <c r="G82" s="3"/>
      <c r="H82" s="3"/>
      <c r="I82" s="3"/>
      <c r="J82" s="3"/>
      <c r="K82" s="3"/>
      <c r="L82" s="3"/>
      <c r="M82" s="3"/>
      <c r="N82" s="3"/>
    </row>
    <row r="83" spans="1:16" s="58" customFormat="1" ht="15.75" customHeight="1">
      <c r="A83" s="3"/>
      <c r="B83" s="3"/>
      <c r="C83" s="3"/>
      <c r="D83" s="3"/>
      <c r="E83" s="3"/>
      <c r="F83" s="3"/>
      <c r="G83" s="3"/>
      <c r="H83" s="3"/>
      <c r="I83" s="3"/>
      <c r="J83" s="3"/>
      <c r="K83" s="3"/>
      <c r="L83" s="3"/>
      <c r="M83" s="3"/>
      <c r="N83" s="3"/>
    </row>
    <row r="84" spans="1:16" s="58" customFormat="1" ht="15.75" customHeight="1">
      <c r="A84" s="3"/>
      <c r="B84" s="3"/>
      <c r="C84" s="3"/>
      <c r="D84" s="3"/>
      <c r="E84" s="3"/>
      <c r="F84" s="3"/>
      <c r="G84" s="3"/>
      <c r="H84" s="3"/>
      <c r="I84" s="3"/>
      <c r="J84" s="3"/>
      <c r="K84" s="3"/>
      <c r="L84" s="3"/>
      <c r="M84" s="3"/>
      <c r="N84" s="3"/>
    </row>
    <row r="85" spans="1:16" s="58" customFormat="1" ht="15.75" customHeight="1">
      <c r="A85" s="3"/>
      <c r="B85" s="3"/>
      <c r="C85" s="3"/>
      <c r="D85" s="3"/>
      <c r="E85" s="3"/>
      <c r="F85" s="3"/>
      <c r="G85" s="3"/>
      <c r="H85" s="3"/>
      <c r="I85" s="3"/>
      <c r="J85" s="3"/>
      <c r="K85" s="3"/>
      <c r="L85" s="3"/>
      <c r="M85" s="3"/>
      <c r="N85" s="3"/>
      <c r="O85" s="3"/>
      <c r="P85" s="3"/>
    </row>
    <row r="87" spans="1:16">
      <c r="O87" s="58"/>
      <c r="P87" s="58"/>
    </row>
    <row r="88" spans="1:16" s="58" customFormat="1" ht="17.25" customHeight="1">
      <c r="A88" s="3"/>
      <c r="B88" s="3"/>
      <c r="C88" s="3"/>
      <c r="D88" s="3"/>
      <c r="E88" s="3"/>
      <c r="F88" s="3"/>
      <c r="G88" s="3"/>
      <c r="H88" s="3"/>
      <c r="I88" s="3"/>
      <c r="J88" s="3"/>
      <c r="K88" s="3"/>
      <c r="L88" s="3"/>
      <c r="M88" s="3"/>
      <c r="N88" s="3"/>
    </row>
    <row r="89" spans="1:16" s="58" customFormat="1" ht="17.25" customHeight="1">
      <c r="A89" s="3"/>
      <c r="B89" s="3"/>
      <c r="C89" s="3"/>
      <c r="D89" s="3"/>
      <c r="E89" s="3"/>
      <c r="F89" s="3"/>
      <c r="G89" s="3"/>
      <c r="H89" s="3"/>
      <c r="I89" s="3"/>
      <c r="J89" s="3"/>
      <c r="K89" s="3"/>
      <c r="L89" s="3"/>
      <c r="M89" s="3"/>
      <c r="N89" s="3"/>
      <c r="O89" s="3"/>
      <c r="P89" s="3"/>
    </row>
    <row r="90" spans="1:16">
      <c r="O90" s="38"/>
      <c r="P90" s="38"/>
    </row>
    <row r="91" spans="1:16" s="38" customFormat="1" ht="15" customHeight="1">
      <c r="A91" s="3"/>
      <c r="B91" s="3"/>
      <c r="C91" s="3"/>
      <c r="D91" s="3"/>
      <c r="E91" s="3"/>
      <c r="F91" s="3"/>
      <c r="G91" s="3"/>
      <c r="H91" s="3"/>
      <c r="I91" s="3"/>
      <c r="J91" s="3"/>
      <c r="K91" s="3"/>
      <c r="L91" s="3"/>
      <c r="M91" s="3"/>
      <c r="N91" s="3"/>
    </row>
    <row r="92" spans="1:16" s="38" customFormat="1" ht="15" customHeight="1">
      <c r="A92" s="3"/>
      <c r="B92" s="3"/>
      <c r="C92" s="3"/>
      <c r="D92" s="3"/>
      <c r="E92" s="3"/>
      <c r="F92" s="3"/>
      <c r="G92" s="3"/>
      <c r="H92" s="3"/>
      <c r="I92" s="3"/>
      <c r="J92" s="3"/>
      <c r="K92" s="3"/>
      <c r="L92" s="3"/>
      <c r="M92" s="3"/>
      <c r="N92" s="3"/>
    </row>
    <row r="93" spans="1:16" s="38" customFormat="1" ht="23.25" customHeight="1">
      <c r="A93" s="3"/>
      <c r="B93" s="3"/>
      <c r="C93" s="3"/>
      <c r="D93" s="3"/>
      <c r="E93" s="3"/>
      <c r="F93" s="3"/>
      <c r="G93" s="3"/>
      <c r="H93" s="3"/>
      <c r="I93" s="3"/>
      <c r="J93" s="3"/>
      <c r="K93" s="3"/>
      <c r="L93" s="3"/>
      <c r="M93" s="3"/>
      <c r="N93" s="3"/>
    </row>
    <row r="94" spans="1:16" s="38" customFormat="1" ht="15" customHeight="1">
      <c r="A94" s="3"/>
      <c r="B94" s="3"/>
      <c r="C94" s="3"/>
      <c r="D94" s="3"/>
      <c r="E94" s="3"/>
      <c r="F94" s="3"/>
      <c r="G94" s="3"/>
      <c r="H94" s="3"/>
      <c r="I94" s="3"/>
      <c r="J94" s="3"/>
      <c r="K94" s="3"/>
      <c r="L94" s="3"/>
      <c r="M94" s="3"/>
      <c r="N94" s="3"/>
      <c r="O94" s="3"/>
      <c r="P94" s="3"/>
    </row>
  </sheetData>
  <mergeCells count="17">
    <mergeCell ref="A1:N1"/>
    <mergeCell ref="A47:N48"/>
    <mergeCell ref="A2:N2"/>
    <mergeCell ref="O3:S3"/>
    <mergeCell ref="A14:N14"/>
    <mergeCell ref="F5:N5"/>
    <mergeCell ref="S39:T39"/>
    <mergeCell ref="A24:N25"/>
    <mergeCell ref="S40:T40"/>
    <mergeCell ref="G32:K32"/>
    <mergeCell ref="A28:N30"/>
    <mergeCell ref="B32:E32"/>
    <mergeCell ref="A58:N59"/>
    <mergeCell ref="A54:N56"/>
    <mergeCell ref="A51:N51"/>
    <mergeCell ref="A23:N23"/>
    <mergeCell ref="V7:W7"/>
  </mergeCells>
  <dataValidations disablePrompts="1" count="3">
    <dataValidation type="list" allowBlank="1" showInputMessage="1" showErrorMessage="1" sqref="O8:P8" xr:uid="{00000000-0002-0000-0000-000000000000}">
      <formula1>TimeHorizon</formula1>
    </dataValidation>
    <dataValidation type="list" allowBlank="1" showInputMessage="1" showErrorMessage="1" sqref="O5 P4" xr:uid="{00000000-0002-0000-0000-000001000000}">
      <formula1>Allocate</formula1>
    </dataValidation>
    <dataValidation type="list" allowBlank="1" showInputMessage="1" showErrorMessage="1" sqref="O9" xr:uid="{00000000-0002-0000-0000-000002000000}">
      <formula1>VRM</formula1>
    </dataValidation>
  </dataValidations>
  <printOptions horizontalCentered="1"/>
  <pageMargins left="0.5" right="0.5" top="1" bottom="0.5" header="0.5" footer="0.3"/>
  <pageSetup scale="63" fitToHeight="2" orientation="portrait" r:id="rId1"/>
  <headerFooter>
    <oddHeader>&amp;L&amp;"Amasis MT Pro Black,Regular"&amp;24&amp;KC00000ACME INVESTMENTS</oddHeader>
  </headerFooter>
  <colBreaks count="1" manualBreakCount="1">
    <brk id="14" max="63" man="1"/>
  </colBreak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3000000}">
          <x14:formula1>
            <xm:f>'IPS Data'!$B$38:$B$39</xm:f>
          </x14:formula1>
          <xm:sqref>O6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X72"/>
  <sheetViews>
    <sheetView topLeftCell="A40" zoomScale="80" zoomScaleNormal="80" workbookViewId="0">
      <selection activeCell="B73" sqref="B73"/>
    </sheetView>
  </sheetViews>
  <sheetFormatPr defaultColWidth="9.140625" defaultRowHeight="12.75"/>
  <cols>
    <col min="1" max="1" width="9.140625" style="8"/>
    <col min="2" max="2" width="26.42578125" style="8" bestFit="1" customWidth="1"/>
    <col min="3" max="10" width="10.42578125" style="8" bestFit="1" customWidth="1"/>
    <col min="11" max="11" width="11.28515625" style="8" bestFit="1" customWidth="1"/>
    <col min="12" max="13" width="9.140625" style="8"/>
    <col min="14" max="14" width="7.28515625" style="8" bestFit="1" customWidth="1"/>
    <col min="15" max="15" width="9.140625" style="8"/>
    <col min="16" max="17" width="53" style="8" bestFit="1" customWidth="1"/>
    <col min="18" max="19" width="53.7109375" style="8" bestFit="1" customWidth="1"/>
    <col min="20" max="21" width="54.85546875" style="8" bestFit="1" customWidth="1"/>
    <col min="22" max="22" width="54" style="8" bestFit="1" customWidth="1"/>
    <col min="23" max="24" width="54.85546875" style="8" bestFit="1" customWidth="1"/>
    <col min="25" max="16384" width="9.140625" style="8"/>
  </cols>
  <sheetData>
    <row r="1" spans="1:24" ht="15">
      <c r="C1" s="96" t="s">
        <v>2</v>
      </c>
      <c r="D1" s="2" t="s">
        <v>5</v>
      </c>
      <c r="E1" s="2" t="s">
        <v>3</v>
      </c>
      <c r="F1" s="2" t="s">
        <v>4</v>
      </c>
      <c r="G1" s="2" t="s">
        <v>6</v>
      </c>
      <c r="H1" s="2" t="s">
        <v>7</v>
      </c>
      <c r="I1" s="2" t="s">
        <v>32</v>
      </c>
      <c r="J1" s="2" t="s">
        <v>33</v>
      </c>
      <c r="K1" s="2" t="s">
        <v>8</v>
      </c>
      <c r="P1" s="96" t="s">
        <v>2</v>
      </c>
      <c r="Q1" s="2" t="s">
        <v>5</v>
      </c>
      <c r="R1" s="2" t="s">
        <v>3</v>
      </c>
      <c r="S1" s="2" t="s">
        <v>4</v>
      </c>
      <c r="T1" s="2" t="s">
        <v>6</v>
      </c>
      <c r="U1" s="2" t="s">
        <v>7</v>
      </c>
      <c r="V1" s="2" t="s">
        <v>32</v>
      </c>
      <c r="W1" s="2" t="s">
        <v>33</v>
      </c>
      <c r="X1" s="2" t="s">
        <v>8</v>
      </c>
    </row>
    <row r="2" spans="1:24" ht="15">
      <c r="A2" s="135" t="s">
        <v>28</v>
      </c>
      <c r="B2" s="135"/>
      <c r="C2" s="9">
        <v>0.2</v>
      </c>
      <c r="D2" s="9">
        <v>0.3</v>
      </c>
      <c r="E2" s="9">
        <v>0.4</v>
      </c>
      <c r="F2" s="9">
        <v>0.5</v>
      </c>
      <c r="G2" s="9">
        <v>0.6</v>
      </c>
      <c r="H2" s="9">
        <v>0.7</v>
      </c>
      <c r="I2" s="9">
        <v>0.8</v>
      </c>
      <c r="J2" s="9">
        <v>0.9</v>
      </c>
      <c r="K2" s="9">
        <v>1</v>
      </c>
      <c r="P2" s="8" t="s">
        <v>34</v>
      </c>
      <c r="Q2" s="8" t="s">
        <v>34</v>
      </c>
      <c r="R2" s="8" t="s">
        <v>34</v>
      </c>
      <c r="S2" s="8" t="s">
        <v>35</v>
      </c>
      <c r="T2" s="8" t="s">
        <v>36</v>
      </c>
      <c r="U2" s="8" t="s">
        <v>37</v>
      </c>
      <c r="V2" s="8" t="s">
        <v>38</v>
      </c>
      <c r="W2" s="8" t="s">
        <v>38</v>
      </c>
      <c r="X2" s="8" t="s">
        <v>38</v>
      </c>
    </row>
    <row r="3" spans="1:24" ht="15">
      <c r="A3" s="96"/>
      <c r="B3" s="96"/>
      <c r="C3" s="9"/>
      <c r="D3" s="9"/>
      <c r="E3" s="9"/>
      <c r="F3" s="9"/>
      <c r="G3" s="9"/>
      <c r="H3" s="9"/>
      <c r="I3" s="9"/>
      <c r="J3" s="9"/>
      <c r="K3" s="9"/>
      <c r="P3" s="8" t="s">
        <v>75</v>
      </c>
      <c r="Q3" s="8" t="s">
        <v>74</v>
      </c>
      <c r="R3" s="8" t="s">
        <v>73</v>
      </c>
      <c r="S3" s="8" t="s">
        <v>72</v>
      </c>
      <c r="T3" s="8" t="s">
        <v>71</v>
      </c>
      <c r="U3" s="8" t="s">
        <v>70</v>
      </c>
      <c r="V3" s="8" t="s">
        <v>69</v>
      </c>
      <c r="W3" s="8" t="s">
        <v>68</v>
      </c>
      <c r="X3" s="8" t="s">
        <v>67</v>
      </c>
    </row>
    <row r="4" spans="1:24" ht="15">
      <c r="A4" s="10"/>
      <c r="B4" s="11" t="s">
        <v>16</v>
      </c>
      <c r="C4" s="19">
        <v>8.0000000000000016E-2</v>
      </c>
      <c r="D4" s="19">
        <v>0.12</v>
      </c>
      <c r="E4" s="19">
        <v>0.16000000000000003</v>
      </c>
      <c r="F4" s="19">
        <v>0.2</v>
      </c>
      <c r="G4" s="19">
        <v>0.24</v>
      </c>
      <c r="H4" s="19">
        <v>0.27999999999999997</v>
      </c>
      <c r="I4" s="19">
        <v>0.32</v>
      </c>
      <c r="J4" s="19">
        <v>0.36</v>
      </c>
      <c r="K4" s="19">
        <v>0.4</v>
      </c>
      <c r="P4" s="8" t="s">
        <v>56</v>
      </c>
      <c r="Q4" s="8" t="s">
        <v>57</v>
      </c>
      <c r="R4" s="8" t="s">
        <v>59</v>
      </c>
      <c r="S4" s="8" t="s">
        <v>60</v>
      </c>
      <c r="T4" s="8" t="s">
        <v>61</v>
      </c>
      <c r="U4" s="8" t="s">
        <v>62</v>
      </c>
      <c r="V4" s="8" t="s">
        <v>63</v>
      </c>
      <c r="W4" s="8" t="s">
        <v>64</v>
      </c>
      <c r="X4" s="8" t="s">
        <v>65</v>
      </c>
    </row>
    <row r="5" spans="1:24" ht="15">
      <c r="A5" s="10"/>
      <c r="B5" s="11" t="s">
        <v>18</v>
      </c>
      <c r="C5" s="19">
        <v>0.03</v>
      </c>
      <c r="D5" s="19">
        <v>0.04</v>
      </c>
      <c r="E5" s="19">
        <v>0.06</v>
      </c>
      <c r="F5" s="19">
        <v>7.0000000000000007E-2</v>
      </c>
      <c r="G5" s="19">
        <v>0.08</v>
      </c>
      <c r="H5" s="19">
        <v>0.08</v>
      </c>
      <c r="I5" s="19">
        <v>0.09</v>
      </c>
      <c r="J5" s="19">
        <v>9.5000000000000001E-2</v>
      </c>
      <c r="K5" s="19">
        <v>0.1</v>
      </c>
    </row>
    <row r="6" spans="1:24" ht="15">
      <c r="A6" s="10"/>
      <c r="B6" s="11" t="s">
        <v>19</v>
      </c>
      <c r="C6" s="19">
        <v>2.0000000000000004E-2</v>
      </c>
      <c r="D6" s="19">
        <v>0.02</v>
      </c>
      <c r="E6" s="19">
        <v>0.02</v>
      </c>
      <c r="F6" s="19">
        <v>0.03</v>
      </c>
      <c r="G6" s="19">
        <v>0.03</v>
      </c>
      <c r="H6" s="19">
        <v>0.04</v>
      </c>
      <c r="I6" s="19">
        <v>0.05</v>
      </c>
      <c r="J6" s="19">
        <v>0.05</v>
      </c>
      <c r="K6" s="19">
        <v>0.05</v>
      </c>
    </row>
    <row r="7" spans="1:24" ht="15">
      <c r="A7" s="10"/>
      <c r="B7" s="11" t="s">
        <v>20</v>
      </c>
      <c r="C7" s="19">
        <v>0.03</v>
      </c>
      <c r="D7" s="19">
        <v>0.04</v>
      </c>
      <c r="E7" s="19">
        <v>0.06</v>
      </c>
      <c r="F7" s="19">
        <v>7.0000000000000007E-2</v>
      </c>
      <c r="G7" s="19">
        <v>0.09</v>
      </c>
      <c r="H7" s="19">
        <v>0.11</v>
      </c>
      <c r="I7" s="19">
        <v>0.14000000000000001</v>
      </c>
      <c r="J7" s="19">
        <v>0.16</v>
      </c>
      <c r="K7" s="19">
        <v>0.17499999999999999</v>
      </c>
    </row>
    <row r="8" spans="1:24" ht="15">
      <c r="A8" s="10"/>
      <c r="B8" s="11" t="s">
        <v>22</v>
      </c>
      <c r="C8" s="19">
        <v>2.0000000000000004E-2</v>
      </c>
      <c r="D8" s="19">
        <v>0.04</v>
      </c>
      <c r="E8" s="19">
        <v>0.05</v>
      </c>
      <c r="F8" s="19">
        <v>7.0000000000000007E-2</v>
      </c>
      <c r="G8" s="19">
        <v>0.1</v>
      </c>
      <c r="H8" s="19">
        <v>0.11</v>
      </c>
      <c r="I8" s="19">
        <v>0.13</v>
      </c>
      <c r="J8" s="19">
        <v>0.155</v>
      </c>
      <c r="K8" s="19">
        <v>0.17499999999999999</v>
      </c>
    </row>
    <row r="9" spans="1:24" ht="15">
      <c r="A9" s="10"/>
      <c r="B9" s="11" t="s">
        <v>23</v>
      </c>
      <c r="C9" s="19">
        <v>1.0000000000000002E-2</v>
      </c>
      <c r="D9" s="19">
        <v>0.02</v>
      </c>
      <c r="E9" s="19">
        <v>0.02</v>
      </c>
      <c r="F9" s="19">
        <v>0.03</v>
      </c>
      <c r="G9" s="19">
        <v>0.03</v>
      </c>
      <c r="H9" s="19">
        <v>0.04</v>
      </c>
      <c r="I9" s="19">
        <v>0.03</v>
      </c>
      <c r="J9" s="19">
        <v>3.5000000000000003E-2</v>
      </c>
      <c r="K9" s="19">
        <v>0.04</v>
      </c>
    </row>
    <row r="10" spans="1:24" ht="15">
      <c r="A10" s="10"/>
      <c r="B10" s="11" t="s">
        <v>24</v>
      </c>
      <c r="C10" s="19">
        <v>1.0000000000000002E-2</v>
      </c>
      <c r="D10" s="19">
        <v>0.02</v>
      </c>
      <c r="E10" s="19">
        <v>0.03</v>
      </c>
      <c r="F10" s="19">
        <v>0.03</v>
      </c>
      <c r="G10" s="19">
        <v>0.03</v>
      </c>
      <c r="H10" s="19">
        <v>0.04</v>
      </c>
      <c r="I10" s="19">
        <v>4.0000000000000008E-2</v>
      </c>
      <c r="J10" s="19">
        <v>4.5000000000000005E-2</v>
      </c>
      <c r="K10" s="19">
        <v>0.05</v>
      </c>
    </row>
    <row r="11" spans="1:24" ht="15">
      <c r="A11" s="10"/>
      <c r="B11" s="11" t="s">
        <v>25</v>
      </c>
      <c r="C11" s="19">
        <v>0</v>
      </c>
      <c r="D11" s="19">
        <v>0</v>
      </c>
      <c r="E11" s="19">
        <v>0</v>
      </c>
      <c r="F11" s="19">
        <v>0</v>
      </c>
      <c r="G11" s="19">
        <v>0</v>
      </c>
      <c r="H11" s="19">
        <v>0</v>
      </c>
      <c r="I11" s="19">
        <v>0</v>
      </c>
      <c r="J11" s="19">
        <v>0</v>
      </c>
      <c r="K11" s="19">
        <v>0</v>
      </c>
    </row>
    <row r="12" spans="1:24" ht="15.75" thickBot="1">
      <c r="A12" s="10"/>
      <c r="B12" s="11" t="s">
        <v>1</v>
      </c>
      <c r="C12" s="20">
        <v>0</v>
      </c>
      <c r="D12" s="20">
        <v>0</v>
      </c>
      <c r="E12" s="20">
        <v>0</v>
      </c>
      <c r="F12" s="20">
        <v>0</v>
      </c>
      <c r="G12" s="20">
        <v>0</v>
      </c>
      <c r="H12" s="20">
        <v>0</v>
      </c>
      <c r="I12" s="20">
        <v>0</v>
      </c>
      <c r="J12" s="20">
        <v>0</v>
      </c>
      <c r="K12" s="20">
        <v>0</v>
      </c>
    </row>
    <row r="13" spans="1:24" ht="15.75" thickTop="1">
      <c r="A13" s="13"/>
      <c r="B13" s="13"/>
      <c r="C13" s="14">
        <f t="shared" ref="C13:K13" si="0">SUM(C4:C12)</f>
        <v>0.2</v>
      </c>
      <c r="D13" s="14">
        <f t="shared" si="0"/>
        <v>0.30000000000000004</v>
      </c>
      <c r="E13" s="14">
        <f t="shared" si="0"/>
        <v>0.4</v>
      </c>
      <c r="F13" s="14">
        <f t="shared" si="0"/>
        <v>0.50000000000000011</v>
      </c>
      <c r="G13" s="14">
        <f t="shared" si="0"/>
        <v>0.6</v>
      </c>
      <c r="H13" s="14">
        <f t="shared" si="0"/>
        <v>0.70000000000000007</v>
      </c>
      <c r="I13" s="14">
        <f t="shared" si="0"/>
        <v>0.80000000000000016</v>
      </c>
      <c r="J13" s="14">
        <f t="shared" si="0"/>
        <v>0.90000000000000013</v>
      </c>
      <c r="K13" s="14">
        <f t="shared" si="0"/>
        <v>0.99000000000000021</v>
      </c>
    </row>
    <row r="14" spans="1:24" ht="15">
      <c r="A14" s="13"/>
      <c r="B14" s="13"/>
      <c r="C14" s="13"/>
      <c r="D14" s="13"/>
      <c r="E14" s="13"/>
      <c r="F14" s="13"/>
      <c r="G14" s="13"/>
      <c r="H14" s="13"/>
      <c r="I14" s="13"/>
      <c r="J14" s="13"/>
      <c r="K14" s="13"/>
    </row>
    <row r="15" spans="1:24" ht="15">
      <c r="A15" s="136" t="s">
        <v>27</v>
      </c>
      <c r="B15" s="136"/>
      <c r="C15" s="15"/>
      <c r="D15" s="15"/>
      <c r="E15" s="15"/>
      <c r="F15" s="15"/>
      <c r="G15" s="15"/>
      <c r="H15" s="15"/>
      <c r="I15" s="15"/>
      <c r="J15" s="15"/>
      <c r="K15" s="15"/>
    </row>
    <row r="16" spans="1:24" ht="15">
      <c r="A16" s="136" t="s">
        <v>10</v>
      </c>
      <c r="B16" s="136"/>
      <c r="C16" s="12"/>
      <c r="D16" s="12"/>
      <c r="E16" s="12"/>
      <c r="F16" s="12"/>
      <c r="G16" s="12"/>
      <c r="H16" s="12"/>
      <c r="I16" s="12"/>
      <c r="J16" s="12"/>
      <c r="K16" s="12"/>
    </row>
    <row r="17" spans="1:14" ht="15">
      <c r="A17" s="10"/>
      <c r="B17" s="8" t="s">
        <v>87</v>
      </c>
      <c r="C17" s="21">
        <v>0.01</v>
      </c>
      <c r="D17" s="98">
        <v>0.01</v>
      </c>
      <c r="E17" s="98">
        <v>0.01</v>
      </c>
      <c r="F17" s="98">
        <v>0.01</v>
      </c>
      <c r="G17" s="98">
        <v>0.01</v>
      </c>
      <c r="H17" s="98">
        <v>0.01</v>
      </c>
      <c r="I17" s="98">
        <v>0.01</v>
      </c>
      <c r="J17" s="12">
        <v>0.01</v>
      </c>
      <c r="K17" s="12">
        <v>0</v>
      </c>
    </row>
    <row r="18" spans="1:14" ht="15">
      <c r="A18" s="10"/>
      <c r="B18" s="8" t="s">
        <v>88</v>
      </c>
      <c r="C18" s="21">
        <v>0.55000000000000004</v>
      </c>
      <c r="D18" s="98">
        <v>0.49</v>
      </c>
      <c r="E18" s="98">
        <v>0.41</v>
      </c>
      <c r="F18" s="98">
        <v>0.33</v>
      </c>
      <c r="G18" s="98">
        <v>0.27</v>
      </c>
      <c r="H18" s="98">
        <v>0.19</v>
      </c>
      <c r="I18" s="98">
        <v>0.13</v>
      </c>
      <c r="J18" s="19">
        <v>7.0000000000000007E-2</v>
      </c>
      <c r="K18" s="19">
        <v>0</v>
      </c>
    </row>
    <row r="19" spans="1:14" ht="15">
      <c r="A19" s="10"/>
      <c r="B19" s="8" t="s">
        <v>89</v>
      </c>
      <c r="C19" s="21">
        <v>0.12</v>
      </c>
      <c r="D19" s="98">
        <v>0.1</v>
      </c>
      <c r="E19" s="98">
        <v>0.09</v>
      </c>
      <c r="F19" s="98">
        <v>0.08</v>
      </c>
      <c r="G19" s="98">
        <v>0.06</v>
      </c>
      <c r="H19" s="98">
        <v>0.05</v>
      </c>
      <c r="I19" s="98">
        <v>0.03</v>
      </c>
      <c r="J19" s="19">
        <v>0.01</v>
      </c>
      <c r="K19" s="19">
        <v>0</v>
      </c>
    </row>
    <row r="20" spans="1:14" ht="15">
      <c r="A20" s="10"/>
      <c r="B20" s="8" t="s">
        <v>21</v>
      </c>
      <c r="C20" s="21">
        <v>0.12</v>
      </c>
      <c r="D20" s="98">
        <v>0.1</v>
      </c>
      <c r="E20" s="98">
        <v>0.09</v>
      </c>
      <c r="F20" s="98">
        <v>0.08</v>
      </c>
      <c r="G20" s="98">
        <v>0.06</v>
      </c>
      <c r="H20" s="98">
        <v>0.05</v>
      </c>
      <c r="I20" s="98">
        <v>0.03</v>
      </c>
      <c r="J20" s="19">
        <v>0.01</v>
      </c>
      <c r="K20" s="19">
        <v>0</v>
      </c>
    </row>
    <row r="21" spans="1:14" ht="15">
      <c r="A21" s="10"/>
      <c r="B21" s="13"/>
      <c r="C21" s="19"/>
      <c r="D21" s="19"/>
      <c r="E21" s="19"/>
      <c r="F21" s="19"/>
      <c r="G21" s="19"/>
      <c r="H21" s="19"/>
      <c r="I21" s="19"/>
      <c r="J21" s="19"/>
      <c r="K21" s="19"/>
    </row>
    <row r="22" spans="1:14" ht="15">
      <c r="A22" s="10"/>
      <c r="B22" s="13"/>
      <c r="C22" s="12"/>
      <c r="D22" s="12"/>
      <c r="E22" s="12"/>
      <c r="F22" s="12"/>
      <c r="G22" s="12"/>
      <c r="H22" s="12"/>
      <c r="I22" s="12"/>
      <c r="J22" s="12"/>
      <c r="K22" s="12"/>
    </row>
    <row r="23" spans="1:14" ht="15.75" thickBot="1">
      <c r="A23" s="10"/>
      <c r="B23" s="13"/>
      <c r="C23" s="20"/>
      <c r="D23" s="20"/>
      <c r="E23" s="20"/>
      <c r="F23" s="20"/>
      <c r="G23" s="20"/>
      <c r="H23" s="20"/>
      <c r="I23" s="20"/>
      <c r="J23" s="20"/>
      <c r="K23" s="20"/>
    </row>
    <row r="24" spans="1:14" ht="15.75" thickTop="1">
      <c r="A24" s="10"/>
      <c r="B24" s="16"/>
      <c r="C24" s="17">
        <f t="shared" ref="C24:K24" si="1">SUM(C17:C23)</f>
        <v>0.8</v>
      </c>
      <c r="D24" s="17">
        <f t="shared" si="1"/>
        <v>0.7</v>
      </c>
      <c r="E24" s="17">
        <f t="shared" si="1"/>
        <v>0.6</v>
      </c>
      <c r="F24" s="17">
        <f t="shared" si="1"/>
        <v>0.5</v>
      </c>
      <c r="G24" s="17">
        <f t="shared" si="1"/>
        <v>0.4</v>
      </c>
      <c r="H24" s="17">
        <f t="shared" si="1"/>
        <v>0.3</v>
      </c>
      <c r="I24" s="17">
        <f t="shared" si="1"/>
        <v>0.2</v>
      </c>
      <c r="J24" s="17">
        <f t="shared" si="1"/>
        <v>9.9999999999999992E-2</v>
      </c>
      <c r="K24" s="17">
        <f t="shared" si="1"/>
        <v>0</v>
      </c>
      <c r="M24" s="97"/>
    </row>
    <row r="25" spans="1:14" ht="15">
      <c r="A25" s="10"/>
      <c r="B25" s="16"/>
      <c r="C25" s="17"/>
      <c r="D25" s="17"/>
      <c r="E25" s="17"/>
      <c r="F25" s="17"/>
      <c r="G25" s="17"/>
      <c r="H25" s="17"/>
      <c r="I25" s="17"/>
      <c r="J25" s="17"/>
      <c r="K25" s="101"/>
      <c r="M25" s="97"/>
    </row>
    <row r="26" spans="1:14" ht="15">
      <c r="A26" s="137" t="s">
        <v>9</v>
      </c>
      <c r="B26" s="137"/>
      <c r="C26" s="19"/>
      <c r="D26" s="19"/>
      <c r="E26" s="19"/>
      <c r="F26" s="19"/>
      <c r="G26" s="19"/>
      <c r="H26" s="19"/>
      <c r="I26" s="19"/>
      <c r="J26" s="19"/>
      <c r="K26" s="13"/>
      <c r="M26" s="97"/>
    </row>
    <row r="27" spans="1:14" ht="15">
      <c r="A27" s="10"/>
      <c r="B27" s="8" t="s">
        <v>87</v>
      </c>
      <c r="C27" s="98">
        <v>0.01</v>
      </c>
      <c r="D27" s="98">
        <v>0.01</v>
      </c>
      <c r="E27" s="98">
        <v>0.01</v>
      </c>
      <c r="F27" s="98">
        <v>0.01</v>
      </c>
      <c r="G27" s="98">
        <v>0.01</v>
      </c>
      <c r="H27" s="98">
        <v>0.01</v>
      </c>
      <c r="I27" s="98">
        <v>0.01</v>
      </c>
      <c r="J27" s="19">
        <v>0.01</v>
      </c>
      <c r="K27" s="19">
        <v>0</v>
      </c>
      <c r="M27" s="97">
        <v>0.05</v>
      </c>
      <c r="N27" s="98"/>
    </row>
    <row r="28" spans="1:14" ht="15">
      <c r="A28" s="13"/>
      <c r="B28" s="8" t="s">
        <v>88</v>
      </c>
      <c r="C28" s="98">
        <v>0.31</v>
      </c>
      <c r="D28" s="98">
        <v>0.27</v>
      </c>
      <c r="E28" s="98">
        <v>0.23</v>
      </c>
      <c r="F28" s="98">
        <v>0.19</v>
      </c>
      <c r="G28" s="98">
        <v>0.15</v>
      </c>
      <c r="H28" s="98">
        <v>0.11</v>
      </c>
      <c r="I28" s="98">
        <v>7.0000000000000007E-2</v>
      </c>
      <c r="J28" s="21">
        <v>0.03</v>
      </c>
      <c r="K28" s="21">
        <v>0</v>
      </c>
      <c r="M28" s="97">
        <v>0.15</v>
      </c>
      <c r="N28" s="98"/>
    </row>
    <row r="29" spans="1:14" ht="15">
      <c r="A29" s="13"/>
      <c r="B29" s="8" t="s">
        <v>89</v>
      </c>
      <c r="C29" s="98">
        <v>0.12</v>
      </c>
      <c r="D29" s="98">
        <v>0.1</v>
      </c>
      <c r="E29" s="98">
        <v>0.09</v>
      </c>
      <c r="F29" s="98">
        <v>0.08</v>
      </c>
      <c r="G29" s="98">
        <v>0.06</v>
      </c>
      <c r="H29" s="98">
        <v>0.05</v>
      </c>
      <c r="I29" s="98">
        <v>0.03</v>
      </c>
      <c r="J29" s="19">
        <v>0.01</v>
      </c>
      <c r="K29" s="19">
        <v>0</v>
      </c>
      <c r="M29" s="97">
        <v>7.0000000000000007E-2</v>
      </c>
      <c r="N29" s="98"/>
    </row>
    <row r="30" spans="1:14" ht="15">
      <c r="A30" s="10"/>
      <c r="B30" s="8" t="s">
        <v>21</v>
      </c>
      <c r="C30" s="98">
        <v>0.12</v>
      </c>
      <c r="D30" s="98">
        <v>0.1</v>
      </c>
      <c r="E30" s="98">
        <v>0.09</v>
      </c>
      <c r="F30" s="98">
        <v>0.08</v>
      </c>
      <c r="G30" s="98">
        <v>0.06</v>
      </c>
      <c r="H30" s="98">
        <v>0.05</v>
      </c>
      <c r="I30" s="98">
        <v>0.03</v>
      </c>
      <c r="J30" s="19">
        <v>0.01</v>
      </c>
      <c r="K30" s="19">
        <v>0</v>
      </c>
      <c r="M30" s="97">
        <v>0.22</v>
      </c>
      <c r="N30" s="98"/>
    </row>
    <row r="31" spans="1:14" ht="15">
      <c r="A31" s="10"/>
      <c r="C31" s="97"/>
      <c r="D31" s="97"/>
      <c r="E31" s="97"/>
      <c r="F31" s="97"/>
      <c r="G31" s="97"/>
      <c r="H31" s="97"/>
      <c r="I31" s="97"/>
      <c r="J31" s="19"/>
      <c r="K31" s="19"/>
      <c r="M31" s="97">
        <v>0.06</v>
      </c>
      <c r="N31" s="98"/>
    </row>
    <row r="32" spans="1:14" ht="15">
      <c r="A32" s="10"/>
      <c r="B32" s="13"/>
      <c r="C32" s="12"/>
      <c r="D32" s="19"/>
      <c r="E32" s="19"/>
      <c r="F32" s="19"/>
      <c r="G32" s="19"/>
      <c r="H32" s="19"/>
      <c r="I32" s="19"/>
      <c r="J32" s="19"/>
      <c r="K32" s="19"/>
      <c r="M32" s="97">
        <v>0.05</v>
      </c>
      <c r="N32" s="98"/>
    </row>
    <row r="33" spans="1:14" ht="15">
      <c r="A33" s="10"/>
      <c r="B33" s="13"/>
      <c r="C33" s="12"/>
      <c r="D33" s="19"/>
      <c r="E33" s="19"/>
      <c r="F33" s="19"/>
      <c r="G33" s="19"/>
      <c r="H33" s="19"/>
      <c r="I33" s="19"/>
      <c r="J33" s="19"/>
      <c r="K33" s="19"/>
      <c r="M33" s="97">
        <v>0.05</v>
      </c>
      <c r="N33" s="98"/>
    </row>
    <row r="34" spans="1:14" ht="15">
      <c r="A34" s="10"/>
      <c r="B34" s="8" t="s">
        <v>39</v>
      </c>
      <c r="C34" s="98">
        <v>0.24</v>
      </c>
      <c r="D34" s="98">
        <v>0.22</v>
      </c>
      <c r="E34" s="98">
        <v>0.18</v>
      </c>
      <c r="F34" s="98">
        <v>0.14000000000000001</v>
      </c>
      <c r="G34" s="98">
        <v>0.12</v>
      </c>
      <c r="H34" s="98">
        <v>0.08</v>
      </c>
      <c r="I34" s="98">
        <v>0.06</v>
      </c>
      <c r="J34" s="21">
        <v>0.04</v>
      </c>
      <c r="K34" s="21">
        <v>0</v>
      </c>
      <c r="M34" s="97">
        <v>0.17</v>
      </c>
      <c r="N34" s="98"/>
    </row>
    <row r="35" spans="1:14" ht="15">
      <c r="A35" s="13"/>
      <c r="C35" s="14">
        <f t="shared" ref="C35:K35" si="2">SUM(C27:C34)</f>
        <v>0.8</v>
      </c>
      <c r="D35" s="14">
        <f t="shared" si="2"/>
        <v>0.7</v>
      </c>
      <c r="E35" s="14">
        <f t="shared" si="2"/>
        <v>0.60000000000000009</v>
      </c>
      <c r="F35" s="14">
        <f t="shared" si="2"/>
        <v>0.5</v>
      </c>
      <c r="G35" s="14">
        <f t="shared" si="2"/>
        <v>0.4</v>
      </c>
      <c r="H35" s="14">
        <f t="shared" si="2"/>
        <v>0.3</v>
      </c>
      <c r="I35" s="14">
        <f t="shared" si="2"/>
        <v>0.2</v>
      </c>
      <c r="J35" s="14">
        <f t="shared" si="2"/>
        <v>0.1</v>
      </c>
      <c r="K35" s="14">
        <f t="shared" si="2"/>
        <v>0</v>
      </c>
      <c r="M35" s="97"/>
    </row>
    <row r="36" spans="1:14" ht="15">
      <c r="D36" s="101"/>
      <c r="E36" s="101"/>
      <c r="F36" s="101"/>
      <c r="G36" s="101"/>
      <c r="H36" s="101"/>
      <c r="I36" s="101"/>
      <c r="J36" s="101"/>
      <c r="M36" s="97"/>
    </row>
    <row r="37" spans="1:14" ht="15">
      <c r="B37" s="13" t="s">
        <v>39</v>
      </c>
      <c r="C37" s="21">
        <f>C34</f>
        <v>0.24</v>
      </c>
      <c r="D37" s="21">
        <f t="shared" ref="D37:K37" si="3">D34</f>
        <v>0.22</v>
      </c>
      <c r="E37" s="21">
        <f t="shared" si="3"/>
        <v>0.18</v>
      </c>
      <c r="F37" s="21">
        <f t="shared" si="3"/>
        <v>0.14000000000000001</v>
      </c>
      <c r="G37" s="21">
        <f t="shared" si="3"/>
        <v>0.12</v>
      </c>
      <c r="H37" s="21">
        <f t="shared" si="3"/>
        <v>0.08</v>
      </c>
      <c r="I37" s="21">
        <f t="shared" si="3"/>
        <v>0.06</v>
      </c>
      <c r="J37" s="21">
        <f t="shared" si="3"/>
        <v>0.04</v>
      </c>
      <c r="K37" s="21">
        <f t="shared" si="3"/>
        <v>0</v>
      </c>
      <c r="M37" s="97"/>
    </row>
    <row r="38" spans="1:14">
      <c r="B38" s="8" t="s">
        <v>9</v>
      </c>
    </row>
    <row r="39" spans="1:14">
      <c r="B39" s="8" t="s">
        <v>10</v>
      </c>
    </row>
    <row r="40" spans="1:14">
      <c r="C40" s="21"/>
      <c r="D40" s="21"/>
      <c r="E40" s="21"/>
      <c r="F40" s="21"/>
      <c r="G40" s="21"/>
      <c r="H40" s="21"/>
      <c r="I40" s="21"/>
      <c r="J40" s="21"/>
      <c r="K40" s="21"/>
    </row>
    <row r="41" spans="1:14">
      <c r="C41" s="21"/>
      <c r="D41" s="21"/>
      <c r="E41" s="21"/>
      <c r="F41" s="21"/>
      <c r="G41" s="21"/>
      <c r="H41" s="21"/>
      <c r="I41" s="21"/>
      <c r="J41" s="21"/>
      <c r="K41" s="21"/>
    </row>
    <row r="42" spans="1:14">
      <c r="C42" s="21"/>
      <c r="D42" s="21"/>
      <c r="E42" s="21"/>
      <c r="F42" s="21"/>
      <c r="G42" s="21"/>
      <c r="H42" s="21"/>
      <c r="I42" s="21"/>
      <c r="J42" s="21"/>
      <c r="K42" s="21"/>
    </row>
    <row r="43" spans="1:14">
      <c r="B43" s="8" t="s">
        <v>40</v>
      </c>
    </row>
    <row r="44" spans="1:14">
      <c r="B44" s="8" t="s">
        <v>13</v>
      </c>
    </row>
    <row r="45" spans="1:14">
      <c r="B45" s="8" t="str">
        <f>REPLACE($B$44,14,2,C45)</f>
        <v>Greater Than 5 years</v>
      </c>
      <c r="C45" s="8">
        <v>5</v>
      </c>
    </row>
    <row r="46" spans="1:14">
      <c r="B46" s="8" t="str">
        <f t="shared" ref="B46:B70" si="4">REPLACE($B$44,14,2,C46)</f>
        <v>Greater Than 6 years</v>
      </c>
      <c r="C46" s="8">
        <v>6</v>
      </c>
    </row>
    <row r="47" spans="1:14">
      <c r="B47" s="8" t="str">
        <f t="shared" si="4"/>
        <v>Greater Than 7 years</v>
      </c>
      <c r="C47" s="8">
        <v>7</v>
      </c>
    </row>
    <row r="48" spans="1:14">
      <c r="B48" s="8" t="str">
        <f t="shared" si="4"/>
        <v>Greater Than 8 years</v>
      </c>
      <c r="C48" s="8">
        <v>8</v>
      </c>
    </row>
    <row r="49" spans="2:3">
      <c r="B49" s="8" t="str">
        <f t="shared" si="4"/>
        <v>Greater Than 9 years</v>
      </c>
      <c r="C49" s="8">
        <v>9</v>
      </c>
    </row>
    <row r="50" spans="2:3">
      <c r="B50" s="8" t="str">
        <f t="shared" si="4"/>
        <v>Greater Than 10 years</v>
      </c>
      <c r="C50" s="8">
        <v>10</v>
      </c>
    </row>
    <row r="51" spans="2:3">
      <c r="B51" s="8" t="str">
        <f t="shared" si="4"/>
        <v>Greater Than 11 years</v>
      </c>
      <c r="C51" s="8">
        <v>11</v>
      </c>
    </row>
    <row r="52" spans="2:3">
      <c r="B52" s="8" t="str">
        <f t="shared" si="4"/>
        <v>Greater Than 12 years</v>
      </c>
      <c r="C52" s="8">
        <v>12</v>
      </c>
    </row>
    <row r="53" spans="2:3">
      <c r="B53" s="8" t="str">
        <f t="shared" si="4"/>
        <v>Greater Than 13 years</v>
      </c>
      <c r="C53" s="8">
        <v>13</v>
      </c>
    </row>
    <row r="54" spans="2:3">
      <c r="B54" s="8" t="str">
        <f t="shared" si="4"/>
        <v>Greater Than 14 years</v>
      </c>
      <c r="C54" s="8">
        <v>14</v>
      </c>
    </row>
    <row r="55" spans="2:3">
      <c r="B55" s="8" t="str">
        <f t="shared" si="4"/>
        <v>Greater Than 15 years</v>
      </c>
      <c r="C55" s="8">
        <v>15</v>
      </c>
    </row>
    <row r="56" spans="2:3">
      <c r="B56" s="8" t="str">
        <f t="shared" si="4"/>
        <v>Greater Than 16 years</v>
      </c>
      <c r="C56" s="8">
        <v>16</v>
      </c>
    </row>
    <row r="57" spans="2:3">
      <c r="B57" s="8" t="str">
        <f t="shared" si="4"/>
        <v>Greater Than 17 years</v>
      </c>
      <c r="C57" s="8">
        <v>17</v>
      </c>
    </row>
    <row r="58" spans="2:3">
      <c r="B58" s="8" t="str">
        <f t="shared" si="4"/>
        <v>Greater Than 18 years</v>
      </c>
      <c r="C58" s="8">
        <v>18</v>
      </c>
    </row>
    <row r="59" spans="2:3">
      <c r="B59" s="8" t="str">
        <f t="shared" si="4"/>
        <v>Greater Than 19 years</v>
      </c>
      <c r="C59" s="8">
        <v>19</v>
      </c>
    </row>
    <row r="60" spans="2:3">
      <c r="B60" s="8" t="str">
        <f t="shared" si="4"/>
        <v>Greater Than 20 years</v>
      </c>
      <c r="C60" s="8">
        <v>20</v>
      </c>
    </row>
    <row r="61" spans="2:3">
      <c r="B61" s="8" t="str">
        <f t="shared" si="4"/>
        <v>Greater Than 21 years</v>
      </c>
      <c r="C61" s="8">
        <v>21</v>
      </c>
    </row>
    <row r="62" spans="2:3">
      <c r="B62" s="8" t="str">
        <f t="shared" si="4"/>
        <v>Greater Than 22 years</v>
      </c>
      <c r="C62" s="8">
        <v>22</v>
      </c>
    </row>
    <row r="63" spans="2:3">
      <c r="B63" s="8" t="str">
        <f t="shared" si="4"/>
        <v>Greater Than 23 years</v>
      </c>
      <c r="C63" s="8">
        <v>23</v>
      </c>
    </row>
    <row r="64" spans="2:3">
      <c r="B64" s="8" t="str">
        <f t="shared" si="4"/>
        <v>Greater Than 24 years</v>
      </c>
      <c r="C64" s="8">
        <v>24</v>
      </c>
    </row>
    <row r="65" spans="2:3">
      <c r="B65" s="8" t="str">
        <f t="shared" si="4"/>
        <v>Greater Than 25 years</v>
      </c>
      <c r="C65" s="8">
        <v>25</v>
      </c>
    </row>
    <row r="66" spans="2:3">
      <c r="B66" s="8" t="str">
        <f t="shared" si="4"/>
        <v>Greater Than 26 years</v>
      </c>
      <c r="C66" s="8">
        <v>26</v>
      </c>
    </row>
    <row r="67" spans="2:3">
      <c r="B67" s="8" t="str">
        <f t="shared" si="4"/>
        <v>Greater Than 27 years</v>
      </c>
      <c r="C67" s="8">
        <v>27</v>
      </c>
    </row>
    <row r="68" spans="2:3">
      <c r="B68" s="8" t="str">
        <f t="shared" si="4"/>
        <v>Greater Than 28 years</v>
      </c>
      <c r="C68" s="8">
        <v>28</v>
      </c>
    </row>
    <row r="69" spans="2:3">
      <c r="B69" s="8" t="str">
        <f t="shared" si="4"/>
        <v>Greater Than 29 years</v>
      </c>
      <c r="C69" s="8">
        <v>29</v>
      </c>
    </row>
    <row r="70" spans="2:3">
      <c r="B70" s="8" t="str">
        <f t="shared" si="4"/>
        <v>Greater Than 30 years</v>
      </c>
      <c r="C70" s="8">
        <v>30</v>
      </c>
    </row>
    <row r="72" spans="2:3">
      <c r="B72" s="8" t="s">
        <v>55</v>
      </c>
    </row>
  </sheetData>
  <mergeCells count="4">
    <mergeCell ref="A2:B2"/>
    <mergeCell ref="A15:B15"/>
    <mergeCell ref="A16:B16"/>
    <mergeCell ref="A26:B26"/>
  </mergeCells>
  <pageMargins left="0.7" right="0.7" top="0.75" bottom="0.75" header="0.3" footer="0.3"/>
  <pageSetup scale="93" orientation="landscape" r:id="rId1"/>
  <colBreaks count="1" manualBreakCount="1">
    <brk id="1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955C31E39EB842938DCEF7D6F08835" ma:contentTypeVersion="9" ma:contentTypeDescription="Create a new document." ma:contentTypeScope="" ma:versionID="20eea4d114c2affdb59ab7f6a658637d">
  <xsd:schema xmlns:xsd="http://www.w3.org/2001/XMLSchema" xmlns:xs="http://www.w3.org/2001/XMLSchema" xmlns:p="http://schemas.microsoft.com/office/2006/metadata/properties" xmlns:ns2="05dedca7-5c64-4035-a343-c5e79baa0c10" targetNamespace="http://schemas.microsoft.com/office/2006/metadata/properties" ma:root="true" ma:fieldsID="fd7135badafa115736d6f5d70e577185" ns2:_="">
    <xsd:import namespace="05dedca7-5c64-4035-a343-c5e79baa0c10"/>
    <xsd:element name="properties">
      <xsd:complexType>
        <xsd:sequence>
          <xsd:element name="documentManagement">
            <xsd:complexType>
              <xsd:all>
                <xsd:element ref="ns2:TWNS_x0020_Steps" minOccurs="0"/>
                <xsd:element ref="ns2:Document_x0020_Type" minOccurs="0"/>
                <xsd:element ref="ns2:NB_x0020_Category_x0020_1"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dedca7-5c64-4035-a343-c5e79baa0c10" elementFormDefault="qualified">
    <xsd:import namespace="http://schemas.microsoft.com/office/2006/documentManagement/types"/>
    <xsd:import namespace="http://schemas.microsoft.com/office/infopath/2007/PartnerControls"/>
    <xsd:element name="TWNS_x0020_Steps" ma:index="8" nillable="true" ma:displayName="TWNS Steps" ma:list="{c183aab8-add8-44b7-8785-ebf227223116}" ma:internalName="TWNS_x0020_Steps" ma:showField="LinkTitleNoMenu">
      <xsd:simpleType>
        <xsd:restriction base="dms:Lookup"/>
      </xsd:simpleType>
    </xsd:element>
    <xsd:element name="Document_x0020_Type" ma:index="9" nillable="true" ma:displayName="Document Type" ma:list="{65165620-2570-4112-a582-b86e3e9021ee}" ma:internalName="Document_x0020_Type" ma:showField="LinkTitleNoMenu">
      <xsd:simpleType>
        <xsd:restriction base="dms:Lookup"/>
      </xsd:simpleType>
    </xsd:element>
    <xsd:element name="NB_x0020_Category_x0020_1" ma:index="10" nillable="true" ma:displayName="Steps 4 &amp; 5" ma:list="{b1d60436-f422-41e9-9e46-bb4c18b8f8f7}" ma:internalName="NB_x0020_Category_x0020_1" ma:readOnly="false" ma:showField="LinkTitleNoMenu">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WNS_x0020_Steps xmlns="05dedca7-5c64-4035-a343-c5e79baa0c10">4</TWNS_x0020_Steps>
    <NB_x0020_Category_x0020_1 xmlns="05dedca7-5c64-4035-a343-c5e79baa0c10">1</NB_x0020_Category_x0020_1>
    <Document_x0020_Type xmlns="05dedca7-5c64-4035-a343-c5e79baa0c10">8</Document_x0020_Type>
  </documentManagement>
</p:properties>
</file>

<file path=customXml/itemProps1.xml><?xml version="1.0" encoding="utf-8"?>
<ds:datastoreItem xmlns:ds="http://schemas.openxmlformats.org/officeDocument/2006/customXml" ds:itemID="{D8CA207F-71DE-4D08-9AC8-CE7DC098D9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dedca7-5c64-4035-a343-c5e79baa0c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BC5A67-B625-46E6-A8A5-36A8EB6FC617}">
  <ds:schemaRefs>
    <ds:schemaRef ds:uri="http://schemas.microsoft.com/sharepoint/v3/contenttype/forms"/>
  </ds:schemaRefs>
</ds:datastoreItem>
</file>

<file path=customXml/itemProps3.xml><?xml version="1.0" encoding="utf-8"?>
<ds:datastoreItem xmlns:ds="http://schemas.openxmlformats.org/officeDocument/2006/customXml" ds:itemID="{14DFD74B-ECEC-496E-A36D-1406A7B8F6DD}">
  <ds:schemaRefs>
    <ds:schemaRef ds:uri="http://schemas.openxmlformats.org/package/2006/metadata/core-properties"/>
    <ds:schemaRef ds:uri="http://purl.org/dc/elements/1.1/"/>
    <ds:schemaRef ds:uri="http://www.w3.org/XML/1998/namespace"/>
    <ds:schemaRef ds:uri="http://schemas.microsoft.com/office/2006/documentManagement/types"/>
    <ds:schemaRef ds:uri="http://schemas.microsoft.com/office/2006/metadata/properties"/>
    <ds:schemaRef ds:uri="05dedca7-5c64-4035-a343-c5e79baa0c10"/>
    <ds:schemaRef ds:uri="http://schemas.microsoft.com/office/infopath/2007/PartnerControl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IPS</vt:lpstr>
      <vt:lpstr>IPS Data</vt:lpstr>
      <vt:lpstr>Sheet1</vt:lpstr>
      <vt:lpstr>Allocate</vt:lpstr>
      <vt:lpstr>IPS!Print_Area</vt:lpstr>
      <vt:lpstr>'IPS Data'!Print_Area</vt:lpstr>
      <vt:lpstr>TimeHorizon</vt:lpstr>
      <vt:lpstr>Type</vt:lpstr>
      <vt:lpstr>VRM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2015 -New IPS Worksheet</dc:title>
  <dc:creator>aarong</dc:creator>
  <cp:lastModifiedBy>KOFG Intern 4</cp:lastModifiedBy>
  <cp:lastPrinted>2021-04-27T22:57:03Z</cp:lastPrinted>
  <dcterms:created xsi:type="dcterms:W3CDTF">2010-01-14T15:21:57Z</dcterms:created>
  <dcterms:modified xsi:type="dcterms:W3CDTF">2021-04-27T22:57:15Z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0x010100C6955C31E39EB842938DCEF7D6F08835</vt:lpwstr>
  </property>
</Properties>
</file>