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hikaauguste/Documents/Case Study Financial Analyst/"/>
    </mc:Choice>
  </mc:AlternateContent>
  <xr:revisionPtr revIDLastSave="0" documentId="13_ncr:1_{59ACD47C-D9CA-724B-BFB1-296A0E6BBE82}" xr6:coauthVersionLast="47" xr6:coauthVersionMax="47" xr10:uidLastSave="{00000000-0000-0000-0000-000000000000}"/>
  <bookViews>
    <workbookView xWindow="780" yWindow="1000" windowWidth="27640" windowHeight="15780" xr2:uid="{5AD9304B-0719-FB4F-B504-8A7B4989F17F}"/>
  </bookViews>
  <sheets>
    <sheet name="Tapestry - BS" sheetId="1" r:id="rId1"/>
    <sheet name="Tapestry-P&amp;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N32" i="1"/>
  <c r="M32" i="1"/>
  <c r="N31" i="1"/>
  <c r="M31" i="1"/>
  <c r="N30" i="1"/>
  <c r="M30" i="1"/>
  <c r="F4" i="2"/>
  <c r="G4" i="2"/>
  <c r="C32" i="2"/>
  <c r="D32" i="2"/>
  <c r="E32" i="2"/>
  <c r="C33" i="2"/>
  <c r="D33" i="2"/>
  <c r="C34" i="2"/>
  <c r="D34" i="2"/>
  <c r="C35" i="2"/>
  <c r="D35" i="2"/>
  <c r="E35" i="2"/>
  <c r="C36" i="2"/>
  <c r="D36" i="2"/>
  <c r="E36" i="2"/>
  <c r="Q10" i="1"/>
  <c r="Q16" i="1" s="1"/>
  <c r="M34" i="1" s="1"/>
  <c r="R10" i="1"/>
  <c r="R16" i="1" s="1"/>
  <c r="N34" i="1" s="1"/>
  <c r="E24" i="1"/>
  <c r="G24" i="1"/>
  <c r="G30" i="1" s="1"/>
  <c r="N29" i="1"/>
  <c r="N33" i="1" l="1"/>
  <c r="M33" i="1"/>
  <c r="E30" i="1"/>
</calcChain>
</file>

<file path=xl/sharedStrings.xml><?xml version="1.0" encoding="utf-8"?>
<sst xmlns="http://schemas.openxmlformats.org/spreadsheetml/2006/main" count="142" uniqueCount="92">
  <si>
    <t>Total Liabilities and Equity</t>
  </si>
  <si>
    <t>Shareholders' equity</t>
  </si>
  <si>
    <t>Accumulated other income</t>
  </si>
  <si>
    <t>Retained earnings</t>
  </si>
  <si>
    <t>Debt Ratio</t>
  </si>
  <si>
    <t>Additonal paid-in capital</t>
  </si>
  <si>
    <t>Net Trading Cycle</t>
  </si>
  <si>
    <t>Common Stock</t>
  </si>
  <si>
    <t>DPO</t>
  </si>
  <si>
    <t>-</t>
  </si>
  <si>
    <t>Preferred stock</t>
  </si>
  <si>
    <t>DIO</t>
  </si>
  <si>
    <t>Stockholders Equity</t>
  </si>
  <si>
    <t>DSO</t>
  </si>
  <si>
    <t>Total Liabilities</t>
  </si>
  <si>
    <t>Current Ratio</t>
  </si>
  <si>
    <t xml:space="preserve">Other Liabilities </t>
  </si>
  <si>
    <t>Long term income taxes payable</t>
  </si>
  <si>
    <t xml:space="preserve">Long term operating lease liabilities </t>
  </si>
  <si>
    <t>Deferred income taxes</t>
  </si>
  <si>
    <t>Long-term debt</t>
  </si>
  <si>
    <t>Total Current Liabilities</t>
  </si>
  <si>
    <t>Current debt</t>
  </si>
  <si>
    <t>Current portion of operating lease liabilities</t>
  </si>
  <si>
    <t>Accured liabilities</t>
  </si>
  <si>
    <t>Total Assets</t>
  </si>
  <si>
    <t>Accounts payable</t>
  </si>
  <si>
    <t>Other Assets</t>
  </si>
  <si>
    <t>Deferred Income</t>
  </si>
  <si>
    <t>$</t>
  </si>
  <si>
    <t>Intangible assets</t>
  </si>
  <si>
    <t>Goodwill</t>
  </si>
  <si>
    <t>Operating lease right-of-use assets</t>
  </si>
  <si>
    <t>Property, plant &amp; equipment</t>
  </si>
  <si>
    <t>Total Current Assets</t>
  </si>
  <si>
    <t>Other current assets</t>
  </si>
  <si>
    <t>Prepaid expenses</t>
  </si>
  <si>
    <t>Income tax Receivable</t>
  </si>
  <si>
    <t>Inventories</t>
  </si>
  <si>
    <t>Trade Accounts Receivable, less allowances for credit losses of $3.7 and $4.2, respectively</t>
  </si>
  <si>
    <t>Short Term Investments</t>
  </si>
  <si>
    <t>Cash and cash equivalents</t>
  </si>
  <si>
    <t>03Jul21</t>
  </si>
  <si>
    <t>02Jul22</t>
  </si>
  <si>
    <t>$ in millions</t>
  </si>
  <si>
    <t>P&amp;G Balance Sheet</t>
  </si>
  <si>
    <t>Current Assets:</t>
  </si>
  <si>
    <t>P&amp;G - Balance Sheet</t>
  </si>
  <si>
    <t>ASSETS</t>
  </si>
  <si>
    <r>
      <rPr>
        <b/>
        <sz val="11"/>
        <rFont val="Times New Roman"/>
        <family val="1"/>
      </rPr>
      <t>July 3,
2021</t>
    </r>
  </si>
  <si>
    <r>
      <rPr>
        <b/>
        <sz val="11"/>
        <rFont val="Times New Roman"/>
        <family val="1"/>
      </rPr>
      <t>July 2,
2022</t>
    </r>
  </si>
  <si>
    <t>(millions)</t>
  </si>
  <si>
    <t>TAPESTRY, INC. CONSOLIDATED BALANCE SHEETS</t>
  </si>
  <si>
    <t>Net Income %</t>
  </si>
  <si>
    <t>EBIT %</t>
  </si>
  <si>
    <t>ROE</t>
  </si>
  <si>
    <t>ROA</t>
  </si>
  <si>
    <t>Interest Coverage</t>
  </si>
  <si>
    <t>Comprehensive income (loss)</t>
  </si>
  <si>
    <t>Other comprehensive income (loss), net of tax</t>
  </si>
  <si>
    <t>Foreign currency translation adjustments</t>
  </si>
  <si>
    <t>—</t>
  </si>
  <si>
    <t>Change in pension liability, net</t>
  </si>
  <si>
    <t>Unrealized gains (losses) on available-for-sale investments, net</t>
  </si>
  <si>
    <t>Unrealized gains (losses) on cash flow hedging derivatives, net</t>
  </si>
  <si>
    <t>Other comprehensive income (loss), net of tax:</t>
  </si>
  <si>
    <t>  834.2</t>
  </si>
  <si>
    <t>Net income (loss)</t>
  </si>
  <si>
    <t>Statement of Income</t>
  </si>
  <si>
    <t>Diluted</t>
  </si>
  <si>
    <t>Basic</t>
  </si>
  <si>
    <t>Shares used in computing net income (loss) per share:</t>
  </si>
  <si>
    <t>  2.95</t>
  </si>
  <si>
    <t>Net income (loss) per share:</t>
  </si>
  <si>
    <t>Provision for income taxes</t>
  </si>
  <si>
    <t>Income (loss) before provision for income taxes</t>
  </si>
  <si>
    <t>Other expense (income)</t>
  </si>
  <si>
    <t>Interest expense, net</t>
  </si>
  <si>
    <t>Loss on extinguishment of debt</t>
  </si>
  <si>
    <t>Operating income (loss) (EBIT)</t>
  </si>
  <si>
    <t>Impairment of goodwill and intangible assets</t>
  </si>
  <si>
    <t>Other selling, general and administrative expenses</t>
  </si>
  <si>
    <t>Gross profit</t>
  </si>
  <si>
    <t>Cost of sales</t>
  </si>
  <si>
    <t>FY21</t>
  </si>
  <si>
    <t>FY22</t>
  </si>
  <si>
    <t>Net sales</t>
  </si>
  <si>
    <t>Growth Percentages</t>
  </si>
  <si>
    <t>June 27,2020</t>
  </si>
  <si>
    <t>July 3,2021</t>
  </si>
  <si>
    <t>July 2,2022</t>
  </si>
  <si>
    <t>Statement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</si>
</sst>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  <numFmt numFmtId="167" formatCode="0.0%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rgb="FF002060"/>
      <name val="Arial"/>
      <family val="2"/>
    </font>
    <font>
      <b/>
      <sz val="10"/>
      <color rgb="FF00206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sz val="10"/>
      <color rgb="FF002060"/>
      <name val="Arial"/>
      <family val="2"/>
    </font>
    <font>
      <b/>
      <sz val="11"/>
      <color rgb="FF002060"/>
      <name val="Arial"/>
      <family val="2"/>
    </font>
    <font>
      <b/>
      <sz val="12"/>
      <color theme="3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64" fontId="3" fillId="2" borderId="1" xfId="1" applyNumberFormat="1" applyFont="1" applyFill="1" applyBorder="1"/>
    <xf numFmtId="0" fontId="3" fillId="2" borderId="1" xfId="0" applyFont="1" applyFill="1" applyBorder="1"/>
    <xf numFmtId="164" fontId="4" fillId="2" borderId="0" xfId="1" applyNumberFormat="1" applyFont="1" applyFill="1"/>
    <xf numFmtId="0" fontId="4" fillId="2" borderId="0" xfId="0" applyFont="1" applyFill="1"/>
    <xf numFmtId="165" fontId="5" fillId="2" borderId="0" xfId="1" applyNumberFormat="1" applyFont="1" applyFill="1"/>
    <xf numFmtId="165" fontId="4" fillId="2" borderId="0" xfId="1" applyNumberFormat="1" applyFont="1" applyFill="1" applyBorder="1"/>
    <xf numFmtId="0" fontId="5" fillId="2" borderId="0" xfId="0" applyFont="1" applyFill="1"/>
    <xf numFmtId="0" fontId="5" fillId="3" borderId="0" xfId="0" applyFont="1" applyFill="1"/>
    <xf numFmtId="43" fontId="5" fillId="3" borderId="0" xfId="1" applyFont="1" applyFill="1"/>
    <xf numFmtId="166" fontId="5" fillId="3" borderId="0" xfId="0" applyNumberFormat="1" applyFont="1" applyFill="1"/>
    <xf numFmtId="166" fontId="5" fillId="3" borderId="0" xfId="1" applyNumberFormat="1" applyFont="1" applyFill="1"/>
    <xf numFmtId="165" fontId="5" fillId="2" borderId="0" xfId="1" applyNumberFormat="1" applyFont="1" applyFill="1" applyAlignment="1">
      <alignment horizontal="center"/>
    </xf>
    <xf numFmtId="165" fontId="4" fillId="2" borderId="2" xfId="1" applyNumberFormat="1" applyFont="1" applyFill="1" applyBorder="1"/>
    <xf numFmtId="0" fontId="4" fillId="2" borderId="2" xfId="0" applyFont="1" applyFill="1" applyBorder="1"/>
    <xf numFmtId="1" fontId="5" fillId="3" borderId="0" xfId="1" applyNumberFormat="1" applyFont="1" applyFill="1"/>
    <xf numFmtId="0" fontId="4" fillId="2" borderId="3" xfId="0" applyFont="1" applyFill="1" applyBorder="1"/>
    <xf numFmtId="2" fontId="0" fillId="0" borderId="0" xfId="0" applyNumberFormat="1"/>
    <xf numFmtId="0" fontId="0" fillId="0" borderId="0" xfId="0" applyAlignment="1">
      <alignment horizontal="left" wrapText="1"/>
    </xf>
    <xf numFmtId="166" fontId="5" fillId="2" borderId="0" xfId="1" applyNumberFormat="1" applyFont="1" applyFill="1" applyBorder="1"/>
    <xf numFmtId="166" fontId="4" fillId="2" borderId="0" xfId="1" applyNumberFormat="1" applyFont="1" applyFill="1" applyBorder="1"/>
    <xf numFmtId="0" fontId="5" fillId="2" borderId="0" xfId="0" applyFont="1" applyFill="1" applyAlignment="1">
      <alignment horizontal="right"/>
    </xf>
    <xf numFmtId="165" fontId="4" fillId="2" borderId="3" xfId="1" applyNumberFormat="1" applyFont="1" applyFill="1" applyBorder="1"/>
    <xf numFmtId="0" fontId="0" fillId="0" borderId="3" xfId="0" applyBorder="1" applyAlignment="1">
      <alignment horizontal="center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/>
    <xf numFmtId="166" fontId="3" fillId="2" borderId="0" xfId="1" applyNumberFormat="1" applyFont="1" applyFill="1" applyBorder="1"/>
    <xf numFmtId="0" fontId="3" fillId="2" borderId="0" xfId="0" applyFont="1" applyFill="1"/>
    <xf numFmtId="165" fontId="3" fillId="2" borderId="1" xfId="1" applyNumberFormat="1" applyFont="1" applyFill="1" applyBorder="1"/>
    <xf numFmtId="165" fontId="5" fillId="4" borderId="0" xfId="1" applyNumberFormat="1" applyFont="1" applyFill="1" applyBorder="1"/>
    <xf numFmtId="0" fontId="5" fillId="4" borderId="0" xfId="0" applyFont="1" applyFill="1"/>
    <xf numFmtId="166" fontId="5" fillId="4" borderId="0" xfId="1" applyNumberFormat="1" applyFont="1" applyFill="1" applyBorder="1"/>
    <xf numFmtId="166" fontId="4" fillId="2" borderId="2" xfId="1" applyNumberFormat="1" applyFont="1" applyFill="1" applyBorder="1"/>
    <xf numFmtId="165" fontId="5" fillId="2" borderId="0" xfId="1" applyNumberFormat="1" applyFont="1" applyFill="1" applyBorder="1"/>
    <xf numFmtId="165" fontId="5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6" fontId="5" fillId="2" borderId="0" xfId="1" applyNumberFormat="1" applyFont="1" applyFill="1"/>
    <xf numFmtId="49" fontId="6" fillId="2" borderId="0" xfId="0" applyNumberFormat="1" applyFont="1" applyFill="1"/>
    <xf numFmtId="49" fontId="3" fillId="2" borderId="4" xfId="0" applyNumberFormat="1" applyFont="1" applyFill="1" applyBorder="1" applyAlignment="1">
      <alignment horizontal="right" wrapText="1"/>
    </xf>
    <xf numFmtId="0" fontId="3" fillId="2" borderId="4" xfId="0" applyFont="1" applyFill="1" applyBorder="1"/>
    <xf numFmtId="0" fontId="6" fillId="2" borderId="0" xfId="0" applyFont="1" applyFill="1"/>
    <xf numFmtId="166" fontId="4" fillId="2" borderId="0" xfId="1" applyNumberFormat="1" applyFont="1" applyFill="1"/>
    <xf numFmtId="0" fontId="8" fillId="2" borderId="0" xfId="0" applyFont="1" applyFill="1"/>
    <xf numFmtId="0" fontId="9" fillId="2" borderId="0" xfId="0" applyFont="1" applyFill="1"/>
    <xf numFmtId="0" fontId="3" fillId="2" borderId="4" xfId="0" applyFont="1" applyFill="1" applyBorder="1" applyAlignment="1">
      <alignment horizontal="right"/>
    </xf>
    <xf numFmtId="17" fontId="3" fillId="2" borderId="4" xfId="0" applyNumberFormat="1" applyFont="1" applyFill="1" applyBorder="1"/>
    <xf numFmtId="0" fontId="10" fillId="2" borderId="4" xfId="0" applyFont="1" applyFill="1" applyBorder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 vertical="center" indent="28"/>
    </xf>
    <xf numFmtId="0" fontId="14" fillId="0" borderId="0" xfId="0" applyFont="1"/>
    <xf numFmtId="0" fontId="15" fillId="0" borderId="0" xfId="0" applyFont="1"/>
    <xf numFmtId="4" fontId="14" fillId="0" borderId="0" xfId="0" applyNumberFormat="1" applyFont="1"/>
    <xf numFmtId="4" fontId="15" fillId="0" borderId="0" xfId="0" applyNumberFormat="1" applyFont="1"/>
    <xf numFmtId="167" fontId="5" fillId="3" borderId="0" xfId="2" applyNumberFormat="1" applyFont="1" applyFill="1"/>
    <xf numFmtId="0" fontId="16" fillId="3" borderId="0" xfId="0" applyFont="1" applyFill="1"/>
    <xf numFmtId="9" fontId="5" fillId="3" borderId="0" xfId="2" applyFont="1" applyFill="1"/>
    <xf numFmtId="0" fontId="5" fillId="3" borderId="0" xfId="2" applyNumberFormat="1" applyFont="1" applyFill="1"/>
    <xf numFmtId="43" fontId="5" fillId="3" borderId="0" xfId="0" applyNumberFormat="1" applyFont="1" applyFill="1"/>
    <xf numFmtId="166" fontId="8" fillId="2" borderId="3" xfId="1" applyNumberFormat="1" applyFont="1" applyFill="1" applyBorder="1"/>
    <xf numFmtId="0" fontId="8" fillId="2" borderId="3" xfId="0" applyFont="1" applyFill="1" applyBorder="1"/>
    <xf numFmtId="0" fontId="11" fillId="0" borderId="0" xfId="0" applyFont="1"/>
    <xf numFmtId="0" fontId="17" fillId="0" borderId="0" xfId="0" applyFont="1"/>
    <xf numFmtId="166" fontId="8" fillId="2" borderId="2" xfId="1" applyNumberFormat="1" applyFont="1" applyFill="1" applyBorder="1"/>
    <xf numFmtId="0" fontId="8" fillId="2" borderId="2" xfId="0" applyFont="1" applyFill="1" applyBorder="1"/>
    <xf numFmtId="0" fontId="18" fillId="0" borderId="0" xfId="0" applyFont="1"/>
    <xf numFmtId="166" fontId="19" fillId="2" borderId="0" xfId="1" applyNumberFormat="1" applyFont="1" applyFill="1"/>
    <xf numFmtId="0" fontId="19" fillId="2" borderId="0" xfId="0" applyFont="1" applyFill="1"/>
    <xf numFmtId="0" fontId="20" fillId="0" borderId="0" xfId="0" applyFont="1"/>
    <xf numFmtId="0" fontId="21" fillId="2" borderId="4" xfId="0" applyFont="1" applyFill="1" applyBorder="1" applyAlignment="1">
      <alignment horizontal="right"/>
    </xf>
    <xf numFmtId="0" fontId="21" fillId="2" borderId="4" xfId="0" applyFont="1" applyFill="1" applyBorder="1"/>
    <xf numFmtId="166" fontId="10" fillId="2" borderId="1" xfId="1" applyNumberFormat="1" applyFont="1" applyFill="1" applyBorder="1"/>
    <xf numFmtId="0" fontId="10" fillId="2" borderId="1" xfId="0" applyFont="1" applyFill="1" applyBorder="1"/>
    <xf numFmtId="166" fontId="8" fillId="2" borderId="0" xfId="1" applyNumberFormat="1" applyFont="1" applyFill="1" applyBorder="1"/>
    <xf numFmtId="166" fontId="8" fillId="2" borderId="0" xfId="1" applyNumberFormat="1" applyFont="1" applyFill="1" applyBorder="1" applyAlignment="1">
      <alignment horizontal="center"/>
    </xf>
    <xf numFmtId="4" fontId="17" fillId="0" borderId="0" xfId="0" applyNumberFormat="1" applyFont="1"/>
    <xf numFmtId="43" fontId="19" fillId="2" borderId="0" xfId="1" applyFont="1" applyFill="1"/>
    <xf numFmtId="43" fontId="19" fillId="2" borderId="0" xfId="1" applyFont="1" applyFill="1" applyAlignment="1">
      <alignment horizontal="center"/>
    </xf>
    <xf numFmtId="166" fontId="8" fillId="2" borderId="0" xfId="1" applyNumberFormat="1" applyFont="1" applyFill="1"/>
    <xf numFmtId="165" fontId="8" fillId="2" borderId="3" xfId="1" applyNumberFormat="1" applyFont="1" applyFill="1" applyBorder="1"/>
    <xf numFmtId="0" fontId="21" fillId="2" borderId="0" xfId="0" applyFont="1" applyFill="1" applyAlignment="1">
      <alignment horizontal="right"/>
    </xf>
    <xf numFmtId="0" fontId="21" fillId="2" borderId="0" xfId="0" applyFont="1" applyFill="1"/>
    <xf numFmtId="166" fontId="21" fillId="2" borderId="0" xfId="1" applyNumberFormat="1" applyFont="1" applyFill="1" applyBorder="1"/>
    <xf numFmtId="166" fontId="19" fillId="2" borderId="0" xfId="1" applyNumberFormat="1" applyFont="1" applyFill="1" applyBorder="1"/>
    <xf numFmtId="167" fontId="11" fillId="0" borderId="0" xfId="2" applyNumberFormat="1" applyFont="1"/>
    <xf numFmtId="0" fontId="10" fillId="2" borderId="4" xfId="0" applyFont="1" applyFill="1" applyBorder="1" applyAlignment="1">
      <alignment horizontal="right"/>
    </xf>
    <xf numFmtId="4" fontId="8" fillId="2" borderId="0" xfId="0" applyNumberFormat="1" applyFont="1" applyFill="1"/>
    <xf numFmtId="17" fontId="10" fillId="2" borderId="4" xfId="0" applyNumberFormat="1" applyFont="1" applyFill="1" applyBorder="1"/>
    <xf numFmtId="0" fontId="1" fillId="0" borderId="0" xfId="0" applyFont="1"/>
    <xf numFmtId="0" fontId="23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2" borderId="4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69AB-2A2A-D94C-A09F-21F1CAE25AC2}">
  <dimension ref="A1:T41"/>
  <sheetViews>
    <sheetView tabSelected="1" workbookViewId="0">
      <selection activeCell="M29" sqref="M29"/>
    </sheetView>
  </sheetViews>
  <sheetFormatPr baseColWidth="10" defaultRowHeight="15" x14ac:dyDescent="0.2"/>
  <cols>
    <col min="1" max="1" width="100.83203125" bestFit="1" customWidth="1"/>
    <col min="6" max="8" width="10.83203125" style="1"/>
  </cols>
  <sheetData>
    <row r="1" spans="1:20" x14ac:dyDescent="0.2">
      <c r="A1" s="49" t="s">
        <v>52</v>
      </c>
      <c r="C1" s="48" t="s">
        <v>51</v>
      </c>
      <c r="E1" s="93" t="s">
        <v>50</v>
      </c>
      <c r="F1" s="93"/>
      <c r="G1" s="92" t="s">
        <v>49</v>
      </c>
      <c r="H1" s="92"/>
    </row>
    <row r="2" spans="1:20" ht="17" thickBot="1" x14ac:dyDescent="0.25">
      <c r="A2" s="47" t="s">
        <v>48</v>
      </c>
      <c r="B2" s="46"/>
      <c r="C2" s="45"/>
      <c r="D2" s="45"/>
      <c r="E2" s="40"/>
      <c r="F2" s="46"/>
      <c r="G2" s="45"/>
      <c r="H2" s="45"/>
      <c r="I2" s="19"/>
      <c r="J2" s="44" t="s">
        <v>47</v>
      </c>
      <c r="K2" s="44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">
      <c r="A3" s="43" t="s">
        <v>46</v>
      </c>
      <c r="B3" s="5"/>
      <c r="C3" s="42"/>
      <c r="D3" s="42"/>
      <c r="E3" s="8"/>
      <c r="F3" s="8"/>
      <c r="G3" s="37"/>
      <c r="H3" s="37"/>
      <c r="I3" s="19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 x14ac:dyDescent="0.2">
      <c r="A4" s="8" t="s">
        <v>41</v>
      </c>
      <c r="B4" s="8"/>
      <c r="C4" s="37" t="s">
        <v>29</v>
      </c>
      <c r="D4" s="37"/>
      <c r="E4" s="8">
        <v>789.8</v>
      </c>
      <c r="F4" s="8"/>
      <c r="G4" s="6">
        <v>2007.7</v>
      </c>
      <c r="H4" s="37"/>
      <c r="I4" s="19"/>
      <c r="J4" s="90" t="s">
        <v>45</v>
      </c>
      <c r="K4" s="90"/>
      <c r="L4" s="90"/>
      <c r="M4" s="90"/>
      <c r="N4" s="90"/>
      <c r="O4" s="90"/>
      <c r="P4" s="90"/>
      <c r="Q4" s="90"/>
      <c r="R4" s="90"/>
      <c r="S4" s="90"/>
      <c r="T4" s="90"/>
    </row>
    <row r="5" spans="1:20" ht="16" thickBot="1" x14ac:dyDescent="0.25">
      <c r="A5" s="8" t="s">
        <v>40</v>
      </c>
      <c r="B5" s="8"/>
      <c r="C5" s="37"/>
      <c r="D5" s="37"/>
      <c r="E5" s="8">
        <v>163.4</v>
      </c>
      <c r="F5" s="8"/>
      <c r="G5" s="6">
        <v>8.1</v>
      </c>
      <c r="H5" s="37"/>
      <c r="I5" s="19"/>
      <c r="J5" s="40" t="s">
        <v>44</v>
      </c>
      <c r="K5" s="40"/>
      <c r="L5" s="39" t="s">
        <v>43</v>
      </c>
      <c r="M5" s="39" t="s">
        <v>42</v>
      </c>
      <c r="N5" s="38"/>
      <c r="O5" s="40" t="s">
        <v>44</v>
      </c>
      <c r="P5" s="40"/>
      <c r="Q5" s="39" t="s">
        <v>43</v>
      </c>
      <c r="R5" s="39" t="s">
        <v>42</v>
      </c>
    </row>
    <row r="6" spans="1:20" x14ac:dyDescent="0.2">
      <c r="A6" s="8" t="s">
        <v>39</v>
      </c>
      <c r="B6" s="8"/>
      <c r="C6" s="37"/>
      <c r="D6" s="37"/>
      <c r="E6" s="8">
        <v>252.3</v>
      </c>
      <c r="F6" s="8"/>
      <c r="G6" s="6">
        <v>200.2</v>
      </c>
      <c r="H6" s="37"/>
      <c r="I6" s="19"/>
      <c r="J6" s="8" t="s">
        <v>41</v>
      </c>
      <c r="K6" s="8"/>
      <c r="L6" s="6">
        <v>789.8</v>
      </c>
      <c r="M6" s="6">
        <v>2007.7</v>
      </c>
      <c r="N6" s="38"/>
      <c r="O6" s="8" t="s">
        <v>26</v>
      </c>
      <c r="P6" s="8"/>
      <c r="Q6" s="6">
        <v>520.70000000000005</v>
      </c>
      <c r="R6" s="6">
        <v>445.2</v>
      </c>
    </row>
    <row r="7" spans="1:20" x14ac:dyDescent="0.2">
      <c r="A7" s="8" t="s">
        <v>38</v>
      </c>
      <c r="B7" s="5"/>
      <c r="C7" s="21"/>
      <c r="D7" s="21"/>
      <c r="E7" s="8">
        <v>994.2</v>
      </c>
      <c r="F7" s="8"/>
      <c r="G7" s="34">
        <v>734.8</v>
      </c>
      <c r="H7" s="20"/>
      <c r="I7" s="19"/>
      <c r="J7" s="8" t="s">
        <v>40</v>
      </c>
      <c r="K7" s="8"/>
      <c r="L7" s="6">
        <v>163.4</v>
      </c>
      <c r="M7" s="6">
        <v>8.1</v>
      </c>
      <c r="N7" s="38"/>
      <c r="O7" s="8" t="s">
        <v>24</v>
      </c>
      <c r="P7" s="8"/>
      <c r="Q7" s="6">
        <v>628.20000000000005</v>
      </c>
      <c r="R7" s="6">
        <v>661.2</v>
      </c>
    </row>
    <row r="8" spans="1:20" x14ac:dyDescent="0.2">
      <c r="A8" s="8" t="s">
        <v>37</v>
      </c>
      <c r="B8" s="8"/>
      <c r="C8" s="37"/>
      <c r="D8" s="37"/>
      <c r="E8" s="8">
        <v>217.2</v>
      </c>
      <c r="F8" s="8"/>
      <c r="G8" s="6">
        <v>254.6</v>
      </c>
      <c r="H8" s="37"/>
      <c r="I8" s="19"/>
      <c r="J8" s="8" t="s">
        <v>39</v>
      </c>
      <c r="K8" s="8"/>
      <c r="L8" s="6">
        <v>252.3</v>
      </c>
      <c r="M8" s="6">
        <v>200.2</v>
      </c>
      <c r="N8" s="8"/>
      <c r="O8" s="8" t="s">
        <v>23</v>
      </c>
      <c r="P8" s="8"/>
      <c r="Q8" s="6">
        <v>288.7</v>
      </c>
      <c r="R8" s="6">
        <v>319.39999999999998</v>
      </c>
    </row>
    <row r="9" spans="1:20" x14ac:dyDescent="0.2">
      <c r="A9" s="8" t="s">
        <v>36</v>
      </c>
      <c r="B9" s="8"/>
      <c r="C9" s="37"/>
      <c r="D9" s="37"/>
      <c r="E9" s="8">
        <v>105.2</v>
      </c>
      <c r="F9" s="8"/>
      <c r="G9" s="6">
        <v>93.8</v>
      </c>
      <c r="H9" s="37"/>
      <c r="I9" s="19"/>
      <c r="J9" s="8" t="s">
        <v>38</v>
      </c>
      <c r="K9" s="8"/>
      <c r="L9" s="6">
        <v>994.2</v>
      </c>
      <c r="M9" s="6">
        <v>734.8</v>
      </c>
      <c r="N9" s="8"/>
      <c r="O9" s="8" t="s">
        <v>22</v>
      </c>
      <c r="P9" s="8"/>
      <c r="Q9" s="6">
        <v>31.2</v>
      </c>
      <c r="R9" s="6"/>
    </row>
    <row r="10" spans="1:20" x14ac:dyDescent="0.2">
      <c r="A10" s="8" t="s">
        <v>35</v>
      </c>
      <c r="B10" s="5"/>
      <c r="C10" s="21"/>
      <c r="D10" s="21"/>
      <c r="E10" s="8">
        <v>51.7</v>
      </c>
      <c r="F10" s="8"/>
      <c r="G10" s="34">
        <v>76.099999999999994</v>
      </c>
      <c r="H10" s="20"/>
      <c r="I10" s="19"/>
      <c r="J10" s="8" t="s">
        <v>37</v>
      </c>
      <c r="K10" s="8"/>
      <c r="L10" s="6">
        <v>217.2</v>
      </c>
      <c r="M10" s="6">
        <v>254.6</v>
      </c>
      <c r="N10" s="8"/>
      <c r="O10" s="15" t="s">
        <v>21</v>
      </c>
      <c r="P10" s="15"/>
      <c r="Q10" s="14">
        <f>SUM(Q6:Q9)</f>
        <v>1468.8000000000002</v>
      </c>
      <c r="R10" s="14">
        <f>SUM(R6:R8)</f>
        <v>1425.8000000000002</v>
      </c>
    </row>
    <row r="11" spans="1:20" x14ac:dyDescent="0.2">
      <c r="A11" s="17" t="s">
        <v>34</v>
      </c>
      <c r="B11" s="17"/>
      <c r="C11" s="17"/>
      <c r="D11" s="17"/>
      <c r="E11" s="23">
        <v>2573.8000000000002</v>
      </c>
      <c r="F11" s="23"/>
      <c r="G11" s="17">
        <v>3375.3</v>
      </c>
      <c r="H11" s="37"/>
      <c r="I11" s="19"/>
      <c r="J11" s="8" t="s">
        <v>36</v>
      </c>
      <c r="K11" s="8"/>
      <c r="L11" s="6">
        <v>105.2</v>
      </c>
      <c r="M11" s="6">
        <v>93.8</v>
      </c>
      <c r="N11" s="8"/>
      <c r="O11" s="8" t="s">
        <v>20</v>
      </c>
      <c r="P11" s="8"/>
      <c r="Q11" s="6">
        <v>1659.2</v>
      </c>
      <c r="R11" s="6">
        <v>1590.7</v>
      </c>
    </row>
    <row r="12" spans="1:20" x14ac:dyDescent="0.2">
      <c r="A12" s="8" t="s">
        <v>33</v>
      </c>
      <c r="B12" s="28"/>
      <c r="C12" s="27"/>
      <c r="D12" s="27"/>
      <c r="E12" s="8">
        <v>544.4</v>
      </c>
      <c r="F12" s="8"/>
      <c r="G12" s="34">
        <v>678.1</v>
      </c>
      <c r="H12" s="20"/>
      <c r="I12" s="19"/>
      <c r="J12" s="8" t="s">
        <v>35</v>
      </c>
      <c r="L12" s="6">
        <v>51.7</v>
      </c>
      <c r="M12" s="6">
        <v>76.099999999999994</v>
      </c>
      <c r="N12" s="8"/>
      <c r="O12" s="8" t="s">
        <v>19</v>
      </c>
      <c r="P12" s="8"/>
      <c r="Q12" s="6">
        <v>1282.3</v>
      </c>
      <c r="R12" s="6">
        <v>1525.9</v>
      </c>
    </row>
    <row r="13" spans="1:20" x14ac:dyDescent="0.2">
      <c r="A13" s="8" t="s">
        <v>32</v>
      </c>
      <c r="B13" s="28"/>
      <c r="C13" s="36"/>
      <c r="D13" s="36"/>
      <c r="E13" s="8">
        <v>1281.5999999999999</v>
      </c>
      <c r="F13" s="8"/>
      <c r="G13" s="35">
        <v>1496.6</v>
      </c>
      <c r="H13" s="22"/>
      <c r="I13" s="19"/>
      <c r="J13" s="17" t="s">
        <v>34</v>
      </c>
      <c r="K13" s="17"/>
      <c r="L13" s="23">
        <v>2573.8000000000002</v>
      </c>
      <c r="M13" s="23">
        <v>3375.3</v>
      </c>
      <c r="N13" s="8"/>
      <c r="O13" s="8" t="s">
        <v>18</v>
      </c>
      <c r="P13" s="8"/>
      <c r="Q13" s="6">
        <v>221.7</v>
      </c>
      <c r="R13" s="6">
        <v>203.9</v>
      </c>
    </row>
    <row r="14" spans="1:20" x14ac:dyDescent="0.2">
      <c r="A14" s="8" t="s">
        <v>31</v>
      </c>
      <c r="B14" s="5"/>
      <c r="C14" s="21"/>
      <c r="D14" s="21"/>
      <c r="E14" s="8">
        <v>1241.5</v>
      </c>
      <c r="F14" s="8"/>
      <c r="G14" s="34">
        <v>1297.3</v>
      </c>
      <c r="H14" s="20"/>
      <c r="I14" s="19"/>
      <c r="J14" s="8" t="s">
        <v>33</v>
      </c>
      <c r="L14" s="6">
        <v>544.4</v>
      </c>
      <c r="M14" s="6">
        <v>678.1</v>
      </c>
      <c r="N14" s="8"/>
      <c r="O14" s="8" t="s">
        <v>17</v>
      </c>
      <c r="P14" s="8"/>
      <c r="Q14" s="6">
        <v>95.3</v>
      </c>
      <c r="R14" s="6">
        <v>127.1</v>
      </c>
    </row>
    <row r="15" spans="1:20" x14ac:dyDescent="0.2">
      <c r="A15" s="8" t="s">
        <v>30</v>
      </c>
      <c r="B15" s="8"/>
      <c r="C15" s="20"/>
      <c r="D15" s="20"/>
      <c r="E15" s="8">
        <v>1366.6</v>
      </c>
      <c r="F15" s="8"/>
      <c r="G15" s="34">
        <v>1373.4</v>
      </c>
      <c r="H15" s="20"/>
      <c r="I15" s="19"/>
      <c r="J15" s="8" t="s">
        <v>32</v>
      </c>
      <c r="K15" s="8"/>
      <c r="L15" s="6">
        <v>1281.5999999999999</v>
      </c>
      <c r="M15" s="6">
        <v>1496.6</v>
      </c>
      <c r="N15" s="8"/>
      <c r="O15" s="8" t="s">
        <v>16</v>
      </c>
      <c r="P15" s="8"/>
      <c r="Q15" s="6">
        <v>252.5</v>
      </c>
      <c r="R15" s="6">
        <v>249.7</v>
      </c>
    </row>
    <row r="16" spans="1:20" x14ac:dyDescent="0.2">
      <c r="A16" s="8" t="s">
        <v>28</v>
      </c>
      <c r="B16" s="8"/>
      <c r="C16" s="20"/>
      <c r="D16" s="20"/>
      <c r="E16" s="8">
        <v>47.9</v>
      </c>
      <c r="F16" s="8"/>
      <c r="G16" s="34">
        <v>65.599999999999994</v>
      </c>
      <c r="H16" s="20"/>
      <c r="I16" s="19"/>
      <c r="J16" s="8" t="s">
        <v>31</v>
      </c>
      <c r="K16" s="8"/>
      <c r="L16" s="6">
        <v>1241.5</v>
      </c>
      <c r="M16" s="6">
        <v>1297.3</v>
      </c>
      <c r="N16" s="8"/>
      <c r="O16" s="15" t="s">
        <v>14</v>
      </c>
      <c r="P16" s="15"/>
      <c r="Q16" s="14">
        <f>SUM(Q10:Q13)</f>
        <v>4632</v>
      </c>
      <c r="R16" s="14">
        <f>SUM(R10:R15)</f>
        <v>5123.0999999999995</v>
      </c>
    </row>
    <row r="17" spans="1:18" x14ac:dyDescent="0.2">
      <c r="A17" s="8" t="s">
        <v>27</v>
      </c>
      <c r="B17" s="8"/>
      <c r="C17" s="20"/>
      <c r="D17" s="20"/>
      <c r="E17" s="8">
        <v>209.5</v>
      </c>
      <c r="F17" s="8"/>
      <c r="G17" s="34">
        <v>96.1</v>
      </c>
      <c r="H17" s="20"/>
      <c r="I17" s="19"/>
      <c r="J17" s="8" t="s">
        <v>30</v>
      </c>
      <c r="K17" s="8"/>
      <c r="L17" s="6">
        <v>1366.6</v>
      </c>
      <c r="M17" s="6">
        <v>1373.4</v>
      </c>
      <c r="O17" s="15" t="s">
        <v>12</v>
      </c>
      <c r="P17" s="15"/>
      <c r="Q17" s="14"/>
      <c r="R17" s="14"/>
    </row>
    <row r="18" spans="1:18" ht="16" thickBot="1" x14ac:dyDescent="0.25">
      <c r="A18" s="3" t="s">
        <v>25</v>
      </c>
      <c r="B18" s="15"/>
      <c r="C18" s="33" t="s">
        <v>29</v>
      </c>
      <c r="D18" s="33"/>
      <c r="E18" s="15">
        <v>7265.3</v>
      </c>
      <c r="F18" s="15"/>
      <c r="G18" s="14">
        <v>8382.4</v>
      </c>
      <c r="H18" s="20"/>
      <c r="I18" s="19"/>
      <c r="J18" s="8" t="s">
        <v>28</v>
      </c>
      <c r="K18" s="8"/>
      <c r="L18" s="6">
        <v>47.9</v>
      </c>
      <c r="M18" s="6">
        <v>65.599999999999994</v>
      </c>
      <c r="O18" s="8" t="s">
        <v>10</v>
      </c>
      <c r="P18" s="8"/>
      <c r="Q18" s="13" t="s">
        <v>9</v>
      </c>
      <c r="R18" s="13" t="s">
        <v>9</v>
      </c>
    </row>
    <row r="19" spans="1:18" x14ac:dyDescent="0.2">
      <c r="A19" s="31"/>
      <c r="B19" s="31"/>
      <c r="C19" s="32"/>
      <c r="D19" s="32"/>
      <c r="E19" s="31"/>
      <c r="F19" s="31"/>
      <c r="G19" s="30"/>
      <c r="H19" s="20"/>
      <c r="I19" s="19"/>
      <c r="J19" s="8" t="s">
        <v>27</v>
      </c>
      <c r="K19" s="8"/>
      <c r="L19" s="6">
        <v>209.5</v>
      </c>
      <c r="M19" s="6">
        <v>96.1</v>
      </c>
      <c r="O19" s="8" t="s">
        <v>7</v>
      </c>
      <c r="P19" s="8"/>
      <c r="Q19" s="6">
        <v>2.4</v>
      </c>
      <c r="R19" s="6">
        <v>2.8</v>
      </c>
    </row>
    <row r="20" spans="1:18" ht="16" thickBot="1" x14ac:dyDescent="0.25">
      <c r="A20" s="8" t="s">
        <v>26</v>
      </c>
      <c r="B20" s="8"/>
      <c r="C20" s="20"/>
      <c r="D20" s="20"/>
      <c r="E20" s="6">
        <v>520.70000000000005</v>
      </c>
      <c r="F20" s="91">
        <v>445.2</v>
      </c>
      <c r="G20" s="91"/>
      <c r="H20" s="20"/>
      <c r="I20" s="19"/>
      <c r="J20" s="3" t="s">
        <v>25</v>
      </c>
      <c r="K20" s="3"/>
      <c r="L20" s="29">
        <v>7265.3</v>
      </c>
      <c r="M20" s="29">
        <v>8382.4</v>
      </c>
      <c r="O20" s="8" t="s">
        <v>5</v>
      </c>
      <c r="P20" s="8"/>
      <c r="Q20" s="6">
        <v>3620.2</v>
      </c>
      <c r="R20" s="6">
        <v>3487</v>
      </c>
    </row>
    <row r="21" spans="1:18" x14ac:dyDescent="0.2">
      <c r="A21" s="8" t="s">
        <v>24</v>
      </c>
      <c r="B21" s="5"/>
      <c r="C21" s="21"/>
      <c r="D21" s="21"/>
      <c r="E21" s="6">
        <v>628.20000000000005</v>
      </c>
      <c r="F21" s="91">
        <v>661.2</v>
      </c>
      <c r="G21" s="91"/>
      <c r="H21" s="20"/>
      <c r="I21" s="19"/>
      <c r="O21" s="8" t="s">
        <v>3</v>
      </c>
      <c r="P21" s="8"/>
      <c r="Q21" s="6">
        <v>-1166.2</v>
      </c>
      <c r="R21" s="6">
        <v>-158.5</v>
      </c>
    </row>
    <row r="22" spans="1:18" x14ac:dyDescent="0.2">
      <c r="A22" s="8" t="s">
        <v>23</v>
      </c>
      <c r="B22" s="8"/>
      <c r="C22" s="20"/>
      <c r="D22" s="20"/>
      <c r="E22" s="6">
        <v>288.7</v>
      </c>
      <c r="F22" s="91">
        <v>319.39999999999998</v>
      </c>
      <c r="G22" s="91"/>
      <c r="H22" s="20"/>
      <c r="I22" s="19"/>
      <c r="O22" s="8" t="s">
        <v>2</v>
      </c>
      <c r="P22" s="8"/>
      <c r="Q22" s="6">
        <v>-170.9</v>
      </c>
      <c r="R22" s="6">
        <v>-72</v>
      </c>
    </row>
    <row r="23" spans="1:18" x14ac:dyDescent="0.2">
      <c r="A23" s="8" t="s">
        <v>22</v>
      </c>
      <c r="B23" s="28"/>
      <c r="C23" s="27"/>
      <c r="D23" s="27"/>
      <c r="E23" s="6">
        <v>31.2</v>
      </c>
      <c r="F23" s="8"/>
      <c r="G23" s="6"/>
      <c r="H23" s="20"/>
      <c r="I23" s="19"/>
      <c r="O23" s="5" t="s">
        <v>1</v>
      </c>
      <c r="P23" s="5"/>
      <c r="Q23" s="4">
        <v>2285.5</v>
      </c>
      <c r="R23" s="4">
        <v>3259.3</v>
      </c>
    </row>
    <row r="24" spans="1:18" ht="16" thickBot="1" x14ac:dyDescent="0.25">
      <c r="A24" s="17" t="s">
        <v>21</v>
      </c>
      <c r="B24" s="26"/>
      <c r="C24" s="25"/>
      <c r="D24" s="25"/>
      <c r="E24" s="23">
        <f>SUM(E20:E23)</f>
        <v>1468.8000000000002</v>
      </c>
      <c r="F24" s="24"/>
      <c r="G24" s="23">
        <f>SUM(F20:F23)</f>
        <v>1425.8000000000002</v>
      </c>
      <c r="H24" s="22"/>
      <c r="I24" s="19"/>
      <c r="O24" s="3" t="s">
        <v>0</v>
      </c>
      <c r="P24" s="3"/>
      <c r="Q24" s="2">
        <v>7265.3</v>
      </c>
      <c r="R24" s="2">
        <v>8382.4</v>
      </c>
    </row>
    <row r="25" spans="1:18" x14ac:dyDescent="0.2">
      <c r="A25" s="8" t="s">
        <v>20</v>
      </c>
      <c r="B25" s="5"/>
      <c r="C25" s="21"/>
      <c r="D25" s="21"/>
      <c r="E25" s="6">
        <v>1659.2</v>
      </c>
      <c r="F25" s="6"/>
      <c r="G25" s="6">
        <v>1590.7</v>
      </c>
      <c r="H25" s="20"/>
      <c r="I25" s="19"/>
    </row>
    <row r="26" spans="1:18" x14ac:dyDescent="0.2">
      <c r="A26" s="8" t="s">
        <v>19</v>
      </c>
      <c r="B26" s="8"/>
      <c r="C26" s="8"/>
      <c r="D26" s="8"/>
      <c r="E26" s="6">
        <v>1282.3</v>
      </c>
      <c r="F26" s="6"/>
      <c r="G26" s="6">
        <v>1525.9</v>
      </c>
      <c r="I26" s="19"/>
    </row>
    <row r="27" spans="1:18" x14ac:dyDescent="0.2">
      <c r="A27" s="8" t="s">
        <v>18</v>
      </c>
      <c r="B27" s="8"/>
      <c r="C27" s="8"/>
      <c r="D27" s="8"/>
      <c r="E27" s="6">
        <v>221.7</v>
      </c>
      <c r="F27" s="6"/>
      <c r="G27" s="6">
        <v>203.9</v>
      </c>
      <c r="I27" s="19"/>
      <c r="M27" s="18"/>
    </row>
    <row r="28" spans="1:18" x14ac:dyDescent="0.2">
      <c r="A28" s="8" t="s">
        <v>17</v>
      </c>
      <c r="B28" s="8"/>
      <c r="C28" s="8"/>
      <c r="D28" s="8"/>
      <c r="E28" s="6">
        <v>95.3</v>
      </c>
      <c r="F28" s="6"/>
      <c r="G28" s="6">
        <v>127.1</v>
      </c>
      <c r="H28"/>
      <c r="K28" s="9"/>
      <c r="L28" s="9"/>
      <c r="M28" s="9"/>
      <c r="N28" s="9"/>
    </row>
    <row r="29" spans="1:18" x14ac:dyDescent="0.2">
      <c r="A29" s="8" t="s">
        <v>16</v>
      </c>
      <c r="B29" s="8"/>
      <c r="C29" s="8"/>
      <c r="D29" s="8"/>
      <c r="E29" s="6">
        <v>252.5</v>
      </c>
      <c r="F29" s="6"/>
      <c r="G29" s="6">
        <v>249.7</v>
      </c>
      <c r="H29"/>
      <c r="K29" s="9" t="s">
        <v>15</v>
      </c>
      <c r="L29" s="9"/>
      <c r="M29" s="10">
        <f>E11/E24</f>
        <v>1.7523148148148147</v>
      </c>
      <c r="N29" s="10">
        <f>M13/R10</f>
        <v>2.3673025669799408</v>
      </c>
    </row>
    <row r="30" spans="1:18" x14ac:dyDescent="0.2">
      <c r="A30" s="15" t="s">
        <v>14</v>
      </c>
      <c r="B30" s="15"/>
      <c r="C30" s="15"/>
      <c r="D30" s="15"/>
      <c r="E30" s="14">
        <f>SUM(E24:E27)</f>
        <v>4632</v>
      </c>
      <c r="F30" s="17"/>
      <c r="G30" s="14">
        <f>SUM(G24:G29)</f>
        <v>5123.0999999999995</v>
      </c>
      <c r="H30"/>
      <c r="K30" s="9" t="s">
        <v>13</v>
      </c>
      <c r="L30" s="9"/>
      <c r="M30" s="16">
        <f>(L8/'Tapestry-P&amp;L'!B3)*360</f>
        <v>13.587852494577008</v>
      </c>
      <c r="N30" s="16">
        <f>(M8/'Tapestry-P&amp;L'!C3)*360</f>
        <v>12.54233158728225</v>
      </c>
    </row>
    <row r="31" spans="1:18" x14ac:dyDescent="0.2">
      <c r="A31" s="15" t="s">
        <v>12</v>
      </c>
      <c r="B31" s="15"/>
      <c r="C31" s="15"/>
      <c r="D31" s="15"/>
      <c r="E31" s="14"/>
      <c r="F31" s="14"/>
      <c r="G31" s="14"/>
      <c r="H31"/>
      <c r="K31" s="9" t="s">
        <v>11</v>
      </c>
      <c r="L31" s="9"/>
      <c r="M31" s="12">
        <f>(L9/'Tapestry-P&amp;L'!B3)*365</f>
        <v>54.287231655322017</v>
      </c>
      <c r="N31" s="12">
        <f>(M9/'Tapestry-P&amp;L'!C3)*365</f>
        <v>46.673859701025002</v>
      </c>
    </row>
    <row r="32" spans="1:18" x14ac:dyDescent="0.2">
      <c r="A32" s="8" t="s">
        <v>10</v>
      </c>
      <c r="B32" s="8"/>
      <c r="C32" s="8"/>
      <c r="D32" s="8"/>
      <c r="E32" s="13" t="s">
        <v>9</v>
      </c>
      <c r="F32" s="7"/>
      <c r="G32" s="13" t="s">
        <v>9</v>
      </c>
      <c r="H32"/>
      <c r="K32" s="9" t="s">
        <v>8</v>
      </c>
      <c r="L32" s="9"/>
      <c r="M32" s="12">
        <f>(Q6/'Tapestry-P&amp;L'!B3)*365</f>
        <v>28.432268681277584</v>
      </c>
      <c r="N32" s="12">
        <f>(R6/'Tapestry-P&amp;L'!C3)*365</f>
        <v>28.278718479717384</v>
      </c>
    </row>
    <row r="33" spans="1:14" x14ac:dyDescent="0.2">
      <c r="A33" s="8" t="s">
        <v>7</v>
      </c>
      <c r="B33" s="8"/>
      <c r="C33" s="8"/>
      <c r="D33" s="8"/>
      <c r="E33" s="6">
        <v>2.4</v>
      </c>
      <c r="F33" s="7"/>
      <c r="G33" s="6">
        <v>2.8</v>
      </c>
      <c r="H33"/>
      <c r="K33" s="9" t="s">
        <v>6</v>
      </c>
      <c r="L33" s="9"/>
      <c r="M33" s="11">
        <f>M30+M31-M32</f>
        <v>39.44281546862144</v>
      </c>
      <c r="N33" s="11">
        <f>N30+N31-N32</f>
        <v>30.937472808589867</v>
      </c>
    </row>
    <row r="34" spans="1:14" ht="15" customHeight="1" x14ac:dyDescent="0.2">
      <c r="A34" s="8" t="s">
        <v>5</v>
      </c>
      <c r="B34" s="8"/>
      <c r="C34" s="8"/>
      <c r="D34" s="8"/>
      <c r="E34" s="6">
        <v>3620.2</v>
      </c>
      <c r="F34" s="7"/>
      <c r="G34" s="6">
        <v>3487</v>
      </c>
      <c r="H34"/>
      <c r="K34" s="9" t="s">
        <v>4</v>
      </c>
      <c r="L34" s="9"/>
      <c r="M34" s="10">
        <f>Q16/L20</f>
        <v>0.63755109905991492</v>
      </c>
      <c r="N34" s="10">
        <f>R16/M20</f>
        <v>0.6111734109562893</v>
      </c>
    </row>
    <row r="35" spans="1:14" ht="16" customHeight="1" x14ac:dyDescent="0.2">
      <c r="A35" s="8" t="s">
        <v>3</v>
      </c>
      <c r="B35" s="8"/>
      <c r="C35" s="8"/>
      <c r="D35" s="8"/>
      <c r="E35" s="6">
        <v>-1166.2</v>
      </c>
      <c r="F35" s="7"/>
      <c r="G35" s="6">
        <v>-158.5</v>
      </c>
      <c r="H35"/>
      <c r="K35" s="9"/>
      <c r="L35" s="9"/>
      <c r="M35" s="9"/>
      <c r="N35" s="9"/>
    </row>
    <row r="36" spans="1:14" x14ac:dyDescent="0.2">
      <c r="A36" s="8" t="s">
        <v>2</v>
      </c>
      <c r="B36" s="8"/>
      <c r="C36" s="8"/>
      <c r="D36" s="8"/>
      <c r="E36" s="6">
        <v>-170.9</v>
      </c>
      <c r="F36" s="7"/>
      <c r="G36" s="6">
        <v>-72</v>
      </c>
    </row>
    <row r="37" spans="1:14" ht="16" customHeight="1" x14ac:dyDescent="0.2">
      <c r="A37" s="5" t="s">
        <v>1</v>
      </c>
      <c r="B37" s="5"/>
      <c r="C37" s="5"/>
      <c r="D37" s="5"/>
      <c r="E37" s="4">
        <v>2285.5</v>
      </c>
      <c r="G37" s="4">
        <v>3259.3</v>
      </c>
    </row>
    <row r="38" spans="1:14" ht="16" customHeight="1" thickBot="1" x14ac:dyDescent="0.25">
      <c r="A38" s="3" t="s">
        <v>0</v>
      </c>
      <c r="B38" s="3"/>
      <c r="C38" s="3"/>
      <c r="D38" s="3"/>
      <c r="E38" s="2">
        <v>7265.3</v>
      </c>
      <c r="F38" s="3"/>
      <c r="G38" s="2">
        <v>8382.4</v>
      </c>
    </row>
    <row r="39" spans="1:14" ht="16" customHeight="1" x14ac:dyDescent="0.2"/>
    <row r="40" spans="1:14" ht="16" customHeight="1" x14ac:dyDescent="0.2"/>
    <row r="41" spans="1:14" ht="16" customHeight="1" x14ac:dyDescent="0.2"/>
  </sheetData>
  <mergeCells count="6">
    <mergeCell ref="J4:T4"/>
    <mergeCell ref="F20:G20"/>
    <mergeCell ref="F21:G21"/>
    <mergeCell ref="F22:G22"/>
    <mergeCell ref="G1:H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DFA7-5AA6-A144-B7B1-A3C9107CD2CD}">
  <dimension ref="A1:H45"/>
  <sheetViews>
    <sheetView workbookViewId="0">
      <selection activeCell="O33" sqref="O33"/>
    </sheetView>
  </sheetViews>
  <sheetFormatPr baseColWidth="10" defaultRowHeight="15" x14ac:dyDescent="0.2"/>
  <cols>
    <col min="1" max="1" width="92" bestFit="1" customWidth="1"/>
    <col min="2" max="3" width="10.83203125" bestFit="1" customWidth="1"/>
    <col min="4" max="4" width="11.83203125" bestFit="1" customWidth="1"/>
  </cols>
  <sheetData>
    <row r="1" spans="1:8" ht="16" x14ac:dyDescent="0.2">
      <c r="A1" s="89" t="s">
        <v>91</v>
      </c>
      <c r="B1" s="88"/>
      <c r="C1" s="88"/>
      <c r="D1" s="88"/>
    </row>
    <row r="2" spans="1:8" ht="16" thickBot="1" x14ac:dyDescent="0.25">
      <c r="A2" s="40"/>
      <c r="B2" s="87" t="s">
        <v>90</v>
      </c>
      <c r="C2" s="85" t="s">
        <v>89</v>
      </c>
      <c r="D2" s="85" t="s">
        <v>88</v>
      </c>
      <c r="F2" s="94" t="s">
        <v>87</v>
      </c>
      <c r="G2" s="94"/>
    </row>
    <row r="3" spans="1:8" ht="16" thickBot="1" x14ac:dyDescent="0.25">
      <c r="A3" s="43" t="s">
        <v>86</v>
      </c>
      <c r="B3" s="86">
        <v>6684.5</v>
      </c>
      <c r="C3" s="78">
        <v>5746.3</v>
      </c>
      <c r="D3" s="78">
        <v>4961.3999999999996</v>
      </c>
      <c r="F3" s="85" t="s">
        <v>85</v>
      </c>
      <c r="G3" s="85" t="s">
        <v>84</v>
      </c>
    </row>
    <row r="4" spans="1:8" x14ac:dyDescent="0.2">
      <c r="A4" s="67" t="s">
        <v>83</v>
      </c>
      <c r="B4" s="67">
        <v>2034.1</v>
      </c>
      <c r="C4" s="66">
        <v>1664.4</v>
      </c>
      <c r="D4" s="66">
        <v>1722.1</v>
      </c>
      <c r="F4" s="84">
        <f>B3/C3-1</f>
        <v>0.1632702782660147</v>
      </c>
      <c r="G4" s="84">
        <f>C3/D3-1</f>
        <v>0.158201314145201</v>
      </c>
    </row>
    <row r="5" spans="1:8" s="61" customFormat="1" x14ac:dyDescent="0.2">
      <c r="A5" s="60" t="s">
        <v>82</v>
      </c>
      <c r="B5" s="60">
        <v>4650.3999999999996</v>
      </c>
      <c r="C5" s="59">
        <v>4081.9</v>
      </c>
      <c r="D5" s="59">
        <v>3239.3</v>
      </c>
    </row>
    <row r="6" spans="1:8" x14ac:dyDescent="0.2">
      <c r="A6" s="67" t="s">
        <v>81</v>
      </c>
      <c r="B6" s="67">
        <v>3474.6</v>
      </c>
      <c r="C6" s="66">
        <v>3113.9</v>
      </c>
      <c r="D6" s="66">
        <v>3312.4</v>
      </c>
    </row>
    <row r="7" spans="1:8" x14ac:dyDescent="0.2">
      <c r="A7" s="67" t="s">
        <v>80</v>
      </c>
      <c r="B7" s="67" t="s">
        <v>61</v>
      </c>
      <c r="C7" s="83" t="s">
        <v>61</v>
      </c>
      <c r="D7" s="83">
        <v>477.7</v>
      </c>
    </row>
    <row r="8" spans="1:8" s="61" customFormat="1" x14ac:dyDescent="0.2">
      <c r="A8" s="60" t="s">
        <v>79</v>
      </c>
      <c r="B8" s="60">
        <v>1175.8</v>
      </c>
      <c r="C8" s="59">
        <v>968</v>
      </c>
      <c r="D8" s="59">
        <v>-550.79999999999995</v>
      </c>
    </row>
    <row r="9" spans="1:8" x14ac:dyDescent="0.2">
      <c r="A9" s="67" t="s">
        <v>78</v>
      </c>
      <c r="B9" s="67">
        <v>53.7</v>
      </c>
      <c r="C9" s="66" t="s">
        <v>61</v>
      </c>
      <c r="D9" s="66" t="s">
        <v>61</v>
      </c>
    </row>
    <row r="10" spans="1:8" x14ac:dyDescent="0.2">
      <c r="A10" s="64" t="s">
        <v>77</v>
      </c>
      <c r="B10" s="64">
        <v>58.7</v>
      </c>
      <c r="C10" s="63">
        <v>71.400000000000006</v>
      </c>
      <c r="D10" s="63">
        <v>60.1</v>
      </c>
    </row>
    <row r="11" spans="1:8" x14ac:dyDescent="0.2">
      <c r="A11" s="67" t="s">
        <v>76</v>
      </c>
      <c r="B11" s="67">
        <v>16.399999999999999</v>
      </c>
      <c r="C11" s="66">
        <v>-0.7</v>
      </c>
      <c r="D11" s="66">
        <v>13.3</v>
      </c>
      <c r="E11" s="62"/>
    </row>
    <row r="12" spans="1:8" x14ac:dyDescent="0.2">
      <c r="A12" s="81" t="s">
        <v>75</v>
      </c>
      <c r="B12" s="81">
        <v>1047</v>
      </c>
      <c r="C12" s="82">
        <v>897.3</v>
      </c>
      <c r="D12" s="82">
        <v>-624.20000000000005</v>
      </c>
      <c r="E12" s="65"/>
    </row>
    <row r="13" spans="1:8" x14ac:dyDescent="0.2">
      <c r="A13" s="81" t="s">
        <v>74</v>
      </c>
      <c r="B13" s="81">
        <v>190.7</v>
      </c>
      <c r="C13" s="80">
        <v>63.1</v>
      </c>
      <c r="D13" s="80">
        <v>27.9</v>
      </c>
      <c r="E13" s="65"/>
    </row>
    <row r="14" spans="1:8" s="61" customFormat="1" x14ac:dyDescent="0.2">
      <c r="A14" s="60" t="s">
        <v>67</v>
      </c>
      <c r="B14" s="60">
        <v>856.3</v>
      </c>
      <c r="C14" s="79">
        <v>834.2</v>
      </c>
      <c r="D14" s="79">
        <v>-652.1</v>
      </c>
      <c r="E14" s="62"/>
    </row>
    <row r="15" spans="1:8" s="61" customFormat="1" x14ac:dyDescent="0.2">
      <c r="A15" s="43" t="s">
        <v>73</v>
      </c>
      <c r="B15" s="43"/>
      <c r="C15" s="78"/>
      <c r="D15" s="78"/>
      <c r="E15" s="62"/>
    </row>
    <row r="16" spans="1:8" x14ac:dyDescent="0.2">
      <c r="A16" s="67" t="s">
        <v>70</v>
      </c>
      <c r="B16" s="67">
        <v>3.24</v>
      </c>
      <c r="C16" s="66">
        <v>3</v>
      </c>
      <c r="D16" s="77">
        <v>-2.34</v>
      </c>
      <c r="E16" s="62"/>
      <c r="F16" s="75"/>
      <c r="G16" s="65"/>
      <c r="H16" s="65"/>
    </row>
    <row r="17" spans="1:8" x14ac:dyDescent="0.2">
      <c r="A17" s="67" t="s">
        <v>69</v>
      </c>
      <c r="B17" s="67">
        <v>3.17</v>
      </c>
      <c r="C17" s="66" t="s">
        <v>72</v>
      </c>
      <c r="D17" s="76">
        <v>-2.34</v>
      </c>
      <c r="E17" s="65"/>
      <c r="F17" s="62"/>
      <c r="G17" s="65"/>
      <c r="H17" s="65"/>
    </row>
    <row r="18" spans="1:8" x14ac:dyDescent="0.2">
      <c r="A18" s="64" t="s">
        <v>71</v>
      </c>
      <c r="B18" s="64"/>
      <c r="C18" s="63"/>
      <c r="D18" s="63"/>
      <c r="E18" s="65"/>
      <c r="F18" s="62"/>
      <c r="G18" s="65"/>
      <c r="H18" s="65"/>
    </row>
    <row r="19" spans="1:8" x14ac:dyDescent="0.2">
      <c r="A19" s="67" t="s">
        <v>70</v>
      </c>
      <c r="B19" s="67">
        <v>264.3</v>
      </c>
      <c r="C19" s="66">
        <v>277.89999999999998</v>
      </c>
      <c r="D19" s="66">
        <v>278.60000000000002</v>
      </c>
      <c r="E19" s="65"/>
      <c r="F19" s="62"/>
      <c r="G19" s="65"/>
      <c r="H19" s="65"/>
    </row>
    <row r="20" spans="1:8" x14ac:dyDescent="0.2">
      <c r="A20" s="67" t="s">
        <v>69</v>
      </c>
      <c r="B20" s="67">
        <v>270.10000000000002</v>
      </c>
      <c r="C20" s="66">
        <v>283</v>
      </c>
      <c r="D20" s="66">
        <v>278.60000000000002</v>
      </c>
      <c r="E20" s="65"/>
      <c r="F20" s="75"/>
      <c r="G20" s="65"/>
      <c r="H20" s="65"/>
    </row>
    <row r="21" spans="1:8" x14ac:dyDescent="0.2">
      <c r="A21" s="60" t="s">
        <v>68</v>
      </c>
      <c r="B21" s="60"/>
      <c r="C21" s="59"/>
      <c r="D21" s="59"/>
      <c r="E21" s="65"/>
      <c r="F21" s="62"/>
      <c r="G21" s="65"/>
      <c r="H21" s="65"/>
    </row>
    <row r="22" spans="1:8" s="61" customFormat="1" x14ac:dyDescent="0.2">
      <c r="A22" s="43" t="s">
        <v>67</v>
      </c>
      <c r="B22" s="43">
        <v>856.3</v>
      </c>
      <c r="C22" s="74" t="s">
        <v>66</v>
      </c>
      <c r="D22" s="73">
        <v>-652.1</v>
      </c>
      <c r="E22" s="62"/>
      <c r="F22" s="62"/>
      <c r="G22" s="62"/>
      <c r="H22" s="62"/>
    </row>
    <row r="23" spans="1:8" ht="16" thickBot="1" x14ac:dyDescent="0.25">
      <c r="A23" s="72" t="s">
        <v>65</v>
      </c>
      <c r="B23" s="72"/>
      <c r="C23" s="71"/>
      <c r="D23" s="71"/>
      <c r="E23" s="62"/>
      <c r="F23" s="50"/>
      <c r="G23" s="50"/>
      <c r="H23" s="50"/>
    </row>
    <row r="24" spans="1:8" ht="16" thickBot="1" x14ac:dyDescent="0.25">
      <c r="A24" s="70" t="s">
        <v>64</v>
      </c>
      <c r="B24" s="70">
        <v>-1.6</v>
      </c>
      <c r="C24" s="69">
        <v>-1.8</v>
      </c>
      <c r="D24" s="69">
        <v>5.6</v>
      </c>
      <c r="E24" s="65"/>
      <c r="F24" s="65"/>
      <c r="G24" s="65"/>
      <c r="H24" s="65"/>
    </row>
    <row r="25" spans="1:8" x14ac:dyDescent="0.2">
      <c r="A25" s="67" t="s">
        <v>63</v>
      </c>
      <c r="B25" s="67">
        <v>-0.5</v>
      </c>
      <c r="C25" s="66" t="s">
        <v>61</v>
      </c>
      <c r="D25" s="66">
        <v>0.5</v>
      </c>
      <c r="E25" s="65"/>
      <c r="F25" s="65"/>
      <c r="G25" s="65"/>
      <c r="H25" s="65"/>
    </row>
    <row r="26" spans="1:8" x14ac:dyDescent="0.2">
      <c r="A26" s="67" t="s">
        <v>62</v>
      </c>
      <c r="B26" s="67" t="s">
        <v>61</v>
      </c>
      <c r="C26" s="66" t="s">
        <v>61</v>
      </c>
      <c r="D26" s="66">
        <v>-1.7</v>
      </c>
      <c r="E26" s="65"/>
      <c r="F26" s="68"/>
      <c r="G26" s="68"/>
      <c r="H26" s="68"/>
    </row>
    <row r="27" spans="1:8" x14ac:dyDescent="0.2">
      <c r="A27" s="67" t="s">
        <v>60</v>
      </c>
      <c r="B27" s="67">
        <v>-96.8</v>
      </c>
      <c r="C27" s="66">
        <v>22</v>
      </c>
      <c r="D27" s="66">
        <v>-13.4</v>
      </c>
      <c r="E27" s="65"/>
      <c r="F27" s="62"/>
      <c r="G27" s="65"/>
      <c r="H27" s="65"/>
    </row>
    <row r="28" spans="1:8" s="61" customFormat="1" x14ac:dyDescent="0.2">
      <c r="A28" s="64" t="s">
        <v>59</v>
      </c>
      <c r="B28" s="64">
        <v>-98.9</v>
      </c>
      <c r="C28" s="63">
        <v>20.2</v>
      </c>
      <c r="D28" s="63">
        <v>-9</v>
      </c>
      <c r="E28" s="62"/>
      <c r="F28" s="62"/>
      <c r="G28" s="62"/>
      <c r="H28" s="62"/>
    </row>
    <row r="29" spans="1:8" x14ac:dyDescent="0.2">
      <c r="A29" s="60" t="s">
        <v>58</v>
      </c>
      <c r="B29" s="60">
        <v>757.4</v>
      </c>
      <c r="C29" s="59">
        <v>854.4</v>
      </c>
      <c r="D29" s="59">
        <v>-661.1</v>
      </c>
    </row>
    <row r="30" spans="1:8" x14ac:dyDescent="0.2">
      <c r="A30" s="50"/>
      <c r="B30" s="51"/>
      <c r="C30" s="51"/>
      <c r="D30" s="50"/>
    </row>
    <row r="31" spans="1:8" x14ac:dyDescent="0.2">
      <c r="A31" s="9"/>
      <c r="B31" s="9"/>
      <c r="C31" s="9"/>
      <c r="D31" s="9"/>
      <c r="E31" s="9"/>
    </row>
    <row r="32" spans="1:8" x14ac:dyDescent="0.2">
      <c r="A32" s="55" t="s">
        <v>57</v>
      </c>
      <c r="B32" s="9"/>
      <c r="C32" s="58">
        <f>B8/B10</f>
        <v>20.03066439522998</v>
      </c>
      <c r="D32" s="58">
        <f>C8/C10</f>
        <v>13.557422969187675</v>
      </c>
      <c r="E32" s="58">
        <f>D8/D10</f>
        <v>-9.1647254575707144</v>
      </c>
    </row>
    <row r="33" spans="1:5" x14ac:dyDescent="0.2">
      <c r="A33" s="55" t="s">
        <v>56</v>
      </c>
      <c r="B33" s="9"/>
      <c r="C33" s="56">
        <f>B14/'Tapestry - BS'!L20</f>
        <v>0.11786161617551924</v>
      </c>
      <c r="D33" s="56">
        <f>C14/'Tapestry - BS'!M20</f>
        <v>9.9518037793472042E-2</v>
      </c>
      <c r="E33" s="57"/>
    </row>
    <row r="34" spans="1:5" x14ac:dyDescent="0.2">
      <c r="A34" s="55" t="s">
        <v>55</v>
      </c>
      <c r="B34" s="9"/>
      <c r="C34" s="56">
        <f>B14/'Tapestry - BS'!Q23</f>
        <v>0.37466637497265365</v>
      </c>
      <c r="D34" s="56">
        <f>C14/'Tapestry - BS'!R23</f>
        <v>0.25594452796612771</v>
      </c>
      <c r="E34" s="56"/>
    </row>
    <row r="35" spans="1:5" x14ac:dyDescent="0.2">
      <c r="A35" s="55" t="s">
        <v>54</v>
      </c>
      <c r="B35" s="9"/>
      <c r="C35" s="54">
        <f>B8/B3</f>
        <v>0.17589946892063729</v>
      </c>
      <c r="D35" s="54">
        <f>C8/C3</f>
        <v>0.16845622400501192</v>
      </c>
      <c r="E35" s="54">
        <f>D8/D3</f>
        <v>-0.11101705163865037</v>
      </c>
    </row>
    <row r="36" spans="1:5" x14ac:dyDescent="0.2">
      <c r="A36" s="55" t="s">
        <v>53</v>
      </c>
      <c r="B36" s="9"/>
      <c r="C36" s="54">
        <f>B14/B3</f>
        <v>0.12810232627720847</v>
      </c>
      <c r="D36" s="54">
        <f>C14/C3</f>
        <v>0.14517167568696379</v>
      </c>
      <c r="E36" s="54">
        <f>D14/D3</f>
        <v>-0.13143467569637604</v>
      </c>
    </row>
    <row r="37" spans="1:5" x14ac:dyDescent="0.2">
      <c r="A37" s="9"/>
      <c r="B37" s="9"/>
      <c r="C37" s="9"/>
      <c r="D37" s="9"/>
      <c r="E37" s="9"/>
    </row>
    <row r="38" spans="1:5" x14ac:dyDescent="0.2">
      <c r="A38" s="8"/>
      <c r="B38" s="8"/>
      <c r="C38" s="8"/>
      <c r="D38" s="8"/>
      <c r="E38" s="8"/>
    </row>
    <row r="39" spans="1:5" x14ac:dyDescent="0.2">
      <c r="A39" s="50"/>
      <c r="B39" s="50"/>
      <c r="C39" s="51"/>
      <c r="D39" s="50"/>
    </row>
    <row r="40" spans="1:5" x14ac:dyDescent="0.2">
      <c r="A40" s="51"/>
      <c r="B40" s="50"/>
      <c r="C40" s="53"/>
      <c r="D40" s="52"/>
    </row>
    <row r="41" spans="1:5" x14ac:dyDescent="0.2">
      <c r="A41" s="50"/>
    </row>
    <row r="43" spans="1:5" x14ac:dyDescent="0.2">
      <c r="A43" s="51"/>
    </row>
    <row r="45" spans="1:5" x14ac:dyDescent="0.2">
      <c r="A45" s="50"/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Tapestry - BS</vt:lpstr>
      <vt:lpstr>Tapestry-P&amp;L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Nashika Auguste</dc:creator>
  <cp:lastModifiedBy>Nashika Auguste</cp:lastModifiedBy>
  <dcterms:created xsi:type="dcterms:W3CDTF">2023-10-13T01:00:02Z</dcterms:created>
  <dcterms:modified xsi:type="dcterms:W3CDTF">2023-10-13T03:48:37Z</dcterms:modified>
</cp:coreProperties>
</file>