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harveynashvn-my.sharepoint.com/personal/vietvuh1_nashtechglobal_com/Documents/Documents/Projects/AWS/"/>
    </mc:Choice>
  </mc:AlternateContent>
  <xr:revisionPtr revIDLastSave="503" documentId="11_F25DC773A252ABDACC1048FA499C5AAE5BDE58EE" xr6:coauthVersionLast="47" xr6:coauthVersionMax="47" xr10:uidLastSave="{6EB271CD-BA30-426E-9877-0A94C493777A}"/>
  <bookViews>
    <workbookView xWindow="28680" yWindow="-120" windowWidth="29040" windowHeight="15720" activeTab="1" xr2:uid="{00000000-000D-0000-FFFF-FFFF00000000}"/>
  </bookViews>
  <sheets>
    <sheet name="Summary" sheetId="5" r:id="rId1"/>
    <sheet name="Dev.Compoments" sheetId="8" r:id="rId2"/>
    <sheet name="Prod.Compoments" sheetId="1" r:id="rId3"/>
    <sheet name="Pricing" sheetId="2" r:id="rId4"/>
    <sheet name="Compute.Pricing" sheetId="4" r:id="rId5"/>
    <sheet name="NAT.Pricing" sheetId="7" r:id="rId6"/>
    <sheet name="Time.Units" sheetId="3" r:id="rId7"/>
    <sheet name="Region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8" l="1"/>
  <c r="D4" i="8"/>
  <c r="D2" i="1"/>
  <c r="D2" i="8"/>
  <c r="F8" i="8"/>
  <c r="F9" i="8"/>
  <c r="F10" i="8"/>
  <c r="F11" i="8"/>
  <c r="F7" i="8"/>
  <c r="G8" i="2"/>
  <c r="G7" i="2"/>
  <c r="G6" i="2"/>
  <c r="G5" i="2"/>
  <c r="G4" i="2"/>
  <c r="I6" i="2"/>
  <c r="I4" i="2"/>
  <c r="I5" i="2"/>
  <c r="I3" i="2"/>
  <c r="I2" i="2"/>
  <c r="F3" i="4"/>
  <c r="G3" i="4"/>
  <c r="H3" i="4"/>
  <c r="H2" i="4"/>
  <c r="G2" i="4"/>
  <c r="F2" i="4"/>
  <c r="F6" i="1"/>
  <c r="F7" i="1"/>
  <c r="F8" i="1"/>
  <c r="F9" i="1"/>
  <c r="F5" i="1"/>
  <c r="H3" i="2"/>
  <c r="G3" i="2"/>
  <c r="G12" i="8" a="1"/>
  <c r="G12" i="8" s="1"/>
  <c r="G13" i="8" a="1"/>
  <c r="G13" i="8" s="1"/>
  <c r="G14" i="8" a="1"/>
  <c r="G14" i="8" s="1"/>
  <c r="G15" i="8" a="1"/>
  <c r="G15" i="8" s="1"/>
  <c r="G16" i="8" a="1"/>
  <c r="G16" i="8" s="1"/>
  <c r="G17" i="8" a="1"/>
  <c r="G17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23" i="8" a="1"/>
  <c r="G23" i="8" s="1"/>
  <c r="G24" i="8" a="1"/>
  <c r="G24" i="8" s="1"/>
  <c r="G25" i="8" a="1"/>
  <c r="G25" i="8" s="1"/>
  <c r="G26" i="8" a="1"/>
  <c r="G26" i="8" s="1"/>
  <c r="G27" i="8" a="1"/>
  <c r="G27" i="8" s="1"/>
  <c r="G28" i="8" a="1"/>
  <c r="G28" i="8" s="1"/>
  <c r="G29" i="8" a="1"/>
  <c r="G29" i="8" s="1"/>
  <c r="G30" i="8" a="1"/>
  <c r="G30" i="8" s="1"/>
  <c r="I30" i="8" a="1"/>
  <c r="I30" i="8" s="1"/>
  <c r="H30" i="8" a="1"/>
  <c r="H30" i="8" s="1"/>
  <c r="I29" i="8" a="1"/>
  <c r="I29" i="8" s="1"/>
  <c r="H29" i="8" a="1"/>
  <c r="H29" i="8" s="1"/>
  <c r="I28" i="8" a="1"/>
  <c r="I28" i="8" s="1"/>
  <c r="H28" i="8" a="1"/>
  <c r="H28" i="8" s="1"/>
  <c r="I27" i="8" a="1"/>
  <c r="I27" i="8" s="1"/>
  <c r="H27" i="8" a="1"/>
  <c r="H27" i="8" s="1"/>
  <c r="I26" i="8" a="1"/>
  <c r="I26" i="8" s="1"/>
  <c r="H26" i="8" a="1"/>
  <c r="H26" i="8" s="1"/>
  <c r="I25" i="8" a="1"/>
  <c r="I25" i="8" s="1"/>
  <c r="H25" i="8" a="1"/>
  <c r="H25" i="8" s="1"/>
  <c r="I24" i="8" a="1"/>
  <c r="I24" i="8" s="1"/>
  <c r="H24" i="8" a="1"/>
  <c r="H24" i="8" s="1"/>
  <c r="I23" i="8" a="1"/>
  <c r="I23" i="8" s="1"/>
  <c r="H23" i="8" a="1"/>
  <c r="H23" i="8" s="1"/>
  <c r="I22" i="8" a="1"/>
  <c r="I22" i="8" s="1"/>
  <c r="H22" i="8" a="1"/>
  <c r="H22" i="8" s="1"/>
  <c r="I21" i="8" a="1"/>
  <c r="I21" i="8" s="1"/>
  <c r="H21" i="8" a="1"/>
  <c r="H21" i="8" s="1"/>
  <c r="I20" i="8" a="1"/>
  <c r="I20" i="8" s="1"/>
  <c r="H20" i="8" a="1"/>
  <c r="H20" i="8" s="1"/>
  <c r="I19" i="8" a="1"/>
  <c r="I19" i="8" s="1"/>
  <c r="H19" i="8" a="1"/>
  <c r="H19" i="8" s="1"/>
  <c r="I18" i="8" a="1"/>
  <c r="I18" i="8" s="1"/>
  <c r="H18" i="8" a="1"/>
  <c r="H18" i="8" s="1"/>
  <c r="I17" i="8" a="1"/>
  <c r="I17" i="8" s="1"/>
  <c r="H17" i="8" a="1"/>
  <c r="H17" i="8" s="1"/>
  <c r="I16" i="8" a="1"/>
  <c r="I16" i="8" s="1"/>
  <c r="H16" i="8" a="1"/>
  <c r="H16" i="8" s="1"/>
  <c r="I15" i="8" a="1"/>
  <c r="I15" i="8" s="1"/>
  <c r="H15" i="8" a="1"/>
  <c r="H15" i="8" s="1"/>
  <c r="I14" i="8" a="1"/>
  <c r="I14" i="8" s="1"/>
  <c r="H14" i="8" a="1"/>
  <c r="H14" i="8" s="1"/>
  <c r="I13" i="8" a="1"/>
  <c r="I13" i="8" s="1"/>
  <c r="H13" i="8" a="1"/>
  <c r="H13" i="8" s="1"/>
  <c r="I12" i="8" a="1"/>
  <c r="I12" i="8" s="1"/>
  <c r="H12" i="8" a="1"/>
  <c r="H12" i="8" s="1"/>
  <c r="D11" i="8" a="1"/>
  <c r="D11" i="8" s="1"/>
  <c r="D10" i="8" a="1"/>
  <c r="D10" i="8" s="1"/>
  <c r="D9" i="8" a="1"/>
  <c r="D9" i="8" s="1"/>
  <c r="D8" i="8" a="1"/>
  <c r="D8" i="8" s="1"/>
  <c r="D7" i="8" a="1"/>
  <c r="D7" i="8" s="1"/>
  <c r="G7" i="1" a="1"/>
  <c r="G7" i="1" s="1"/>
  <c r="D6" i="1" a="1"/>
  <c r="D6" i="1" s="1"/>
  <c r="D7" i="1" a="1"/>
  <c r="D7" i="1" s="1"/>
  <c r="D8" i="1" a="1"/>
  <c r="D8" i="1" s="1"/>
  <c r="D9" i="1" a="1"/>
  <c r="D9" i="1" s="1"/>
  <c r="D5" i="1" a="1"/>
  <c r="D5" i="1" s="1"/>
  <c r="I9" i="8" a="1"/>
  <c r="I9" i="8" s="1"/>
  <c r="H5" i="2"/>
  <c r="H9" i="8" s="1" a="1"/>
  <c r="H9" i="8" s="1"/>
  <c r="G9" i="8" a="1"/>
  <c r="G9" i="8" s="1"/>
  <c r="G8" i="8" a="1"/>
  <c r="G8" i="8" s="1"/>
  <c r="H4" i="2"/>
  <c r="G6" i="1" s="1" a="1"/>
  <c r="G6" i="1" s="1"/>
  <c r="I8" i="8" a="1"/>
  <c r="I8" i="8" s="1"/>
  <c r="I8" i="2" a="1"/>
  <c r="I8" i="2" s="1"/>
  <c r="I11" i="8" s="1" a="1"/>
  <c r="I11" i="8" s="1"/>
  <c r="H8" i="2" a="1"/>
  <c r="H8" i="2" s="1"/>
  <c r="H11" i="8" s="1" a="1"/>
  <c r="H11" i="8" s="1"/>
  <c r="I7" i="2" a="1"/>
  <c r="I7" i="2" s="1"/>
  <c r="H7" i="2" a="1"/>
  <c r="H7" i="2" s="1"/>
  <c r="F8" i="2" a="1"/>
  <c r="F8" i="2" s="1"/>
  <c r="G11" i="8" s="1" a="1"/>
  <c r="G11" i="8" s="1"/>
  <c r="F7" i="2" a="1"/>
  <c r="F7" i="2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5" i="1" a="1"/>
  <c r="H5" i="1" s="1"/>
  <c r="G5" i="1" a="1"/>
  <c r="G5" i="1" s="1"/>
  <c r="H8" i="1" a="1"/>
  <c r="H8" i="1" s="1"/>
  <c r="G10" i="8" a="1"/>
  <c r="G10" i="8" s="1"/>
  <c r="H6" i="2"/>
  <c r="G8" i="1" s="1" a="1"/>
  <c r="G8" i="1" s="1"/>
  <c r="I7" i="8" a="1"/>
  <c r="I7" i="8" s="1"/>
  <c r="H2" i="2"/>
  <c r="H7" i="8" s="1" a="1"/>
  <c r="H7" i="8" s="1"/>
  <c r="G2" i="2"/>
  <c r="G7" i="8" s="1" a="1"/>
  <c r="G7" i="8" s="1"/>
  <c r="B4" i="3"/>
  <c r="B3" i="3"/>
  <c r="C2" i="5" l="1"/>
  <c r="C3" i="8"/>
  <c r="H7" i="1" a="1"/>
  <c r="H7" i="1" s="1"/>
  <c r="H6" i="1" a="1"/>
  <c r="H6" i="1" s="1"/>
  <c r="H10" i="8" a="1"/>
  <c r="H10" i="8" s="1"/>
  <c r="I10" i="8" a="1"/>
  <c r="I10" i="8" s="1"/>
  <c r="H8" i="8" a="1"/>
  <c r="H8" i="8" s="1"/>
  <c r="B2" i="5" s="1"/>
  <c r="H9" i="1" a="1"/>
  <c r="H9" i="1" s="1"/>
  <c r="G9" i="1" a="1"/>
  <c r="G9" i="1" s="1"/>
  <c r="B3" i="5" s="1"/>
  <c r="C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Viet Vu Hoang</author>
  </authors>
  <commentList>
    <comment ref="E9" authorId="0" shapeId="0" xr:uid="{E0C75AA9-1419-4132-9932-531CBC878CDE}">
      <text>
        <r>
          <rPr>
            <b/>
            <sz val="9"/>
            <color indexed="81"/>
            <rFont val="Tahoma"/>
            <family val="2"/>
          </rPr>
          <t>Viet Vu Hoang:</t>
        </r>
        <r>
          <rPr>
            <sz val="9"/>
            <color indexed="81"/>
            <rFont val="Tahoma"/>
            <family val="2"/>
          </rPr>
          <t xml:space="preserve">
10GB per Month
0.14GB per hour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Viet Vu Hoang</author>
  </authors>
  <commentList>
    <comment ref="E7" authorId="0" shapeId="0" xr:uid="{B73157AB-0A2A-4526-A1F8-9C848A52DBEF}">
      <text>
        <r>
          <rPr>
            <b/>
            <sz val="9"/>
            <color indexed="81"/>
            <rFont val="Tahoma"/>
            <family val="2"/>
          </rPr>
          <t>Viet Vu Hoang:</t>
        </r>
        <r>
          <rPr>
            <sz val="9"/>
            <color indexed="81"/>
            <rFont val="Tahoma"/>
            <family val="2"/>
          </rPr>
          <t xml:space="preserve">
10GB per Month
0.14GB per hour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<sst xmlns="http://schemas.openxmlformats.org/spreadsheetml/2006/main" count="215" uniqueCount="122">
  <si>
    <t>No.</t>
  </si>
  <si>
    <t>Name</t>
  </si>
  <si>
    <t>Component</t>
  </si>
  <si>
    <t>Environment</t>
  </si>
  <si>
    <t>Prod</t>
  </si>
  <si>
    <t>Region</t>
  </si>
  <si>
    <t>Hour</t>
  </si>
  <si>
    <t>Month</t>
  </si>
  <si>
    <t>Year</t>
  </si>
  <si>
    <t>3-Years</t>
  </si>
  <si>
    <t>Compoment</t>
  </si>
  <si>
    <t>Per Year  Cost</t>
  </si>
  <si>
    <t>3 Years Cost</t>
  </si>
  <si>
    <t>Elastic Ip</t>
  </si>
  <si>
    <t>ElasticIp</t>
  </si>
  <si>
    <t>Per Month Cost</t>
  </si>
  <si>
    <t>EC2</t>
  </si>
  <si>
    <t>EC2 m7g.large</t>
  </si>
  <si>
    <t>m7g.large</t>
  </si>
  <si>
    <t>EC2 m7g.medium</t>
  </si>
  <si>
    <t>m7g.medium</t>
  </si>
  <si>
    <t>Per Year  Cost
(Saving Plan)</t>
  </si>
  <si>
    <t>3 Years Cost
(Saving Plan)</t>
  </si>
  <si>
    <t>Per Hour Cost 
(On Demand)</t>
  </si>
  <si>
    <t>Per Month Cost
(On Demand)</t>
  </si>
  <si>
    <t>Per Hour Cost 
(1 year Saving Plan)</t>
  </si>
  <si>
    <t>Per Hour Cost 
(3 years Saving Plan)</t>
  </si>
  <si>
    <t>Type</t>
  </si>
  <si>
    <t>IP</t>
  </si>
  <si>
    <t>VPC</t>
  </si>
  <si>
    <t>ap-southeast-1</t>
  </si>
  <si>
    <t>Elastic IP</t>
  </si>
  <si>
    <t>Cost (Per Year)</t>
  </si>
  <si>
    <t>Cost (3 Years)</t>
  </si>
  <si>
    <t>Environments</t>
  </si>
  <si>
    <t>DEV</t>
  </si>
  <si>
    <t>Price per NAT gateway ($/hour)</t>
  </si>
  <si>
    <t>Price per GB data processed ($)</t>
  </si>
  <si>
    <t>NAT-Instance</t>
  </si>
  <si>
    <t>NAT Gateway</t>
  </si>
  <si>
    <t>NAT Gateway (Instances)</t>
  </si>
  <si>
    <t>NAT Gateway (Bandwidth)</t>
  </si>
  <si>
    <t>NAT-Bandwidth</t>
  </si>
  <si>
    <t>NAT Bandwidth</t>
  </si>
  <si>
    <t>Number of Units</t>
  </si>
  <si>
    <t>Unit</t>
  </si>
  <si>
    <t>Number of VPC</t>
  </si>
  <si>
    <t>Number of Instances</t>
  </si>
  <si>
    <t>Number of Ips</t>
  </si>
  <si>
    <t>GB</t>
  </si>
  <si>
    <t>Dev</t>
  </si>
  <si>
    <t>Cost (Per Month)</t>
  </si>
  <si>
    <t>Subnet</t>
  </si>
  <si>
    <t>Number of Subnet</t>
  </si>
  <si>
    <t>ap-southeast-2</t>
  </si>
  <si>
    <t>ap-southeast-3</t>
  </si>
  <si>
    <t>ap-southeast-4</t>
  </si>
  <si>
    <t>Code</t>
  </si>
  <si>
    <t>Opt-in status</t>
  </si>
  <si>
    <t>us-east-1</t>
  </si>
  <si>
    <t>US East (N. Virginia)</t>
  </si>
  <si>
    <t>Not required</t>
  </si>
  <si>
    <t>us-east-2</t>
  </si>
  <si>
    <t>US East (Ohio)</t>
  </si>
  <si>
    <t>us-west-1</t>
  </si>
  <si>
    <t>US West (N. California)</t>
  </si>
  <si>
    <t>us-west-2</t>
  </si>
  <si>
    <t>US West (Oregon)</t>
  </si>
  <si>
    <t>af-south-1</t>
  </si>
  <si>
    <t>Africa (Cape Town)</t>
  </si>
  <si>
    <t>Required</t>
  </si>
  <si>
    <t>ap-east-1</t>
  </si>
  <si>
    <t>Asia Pacific (Hong Kong)</t>
  </si>
  <si>
    <t>ap-south-2</t>
  </si>
  <si>
    <t>Asia Pacific (Hyderabad)</t>
  </si>
  <si>
    <t>Asia Pacific (Jakarta)</t>
  </si>
  <si>
    <t>ap-southeast-5</t>
  </si>
  <si>
    <t>Asia Pacific (Malaysia)</t>
  </si>
  <si>
    <t>Asia Pacific (Melbourne)</t>
  </si>
  <si>
    <t>ap-south-1</t>
  </si>
  <si>
    <t>Asia Pacific (Mumbai)</t>
  </si>
  <si>
    <t>ap-northeast-3</t>
  </si>
  <si>
    <t>Asia Pacific (Osaka)</t>
  </si>
  <si>
    <t>ap-northeast-2</t>
  </si>
  <si>
    <t>Asia Pacific (Seoul)</t>
  </si>
  <si>
    <t>Asia Pacific (Singapore)</t>
  </si>
  <si>
    <t>Asia Pacific (Sydney)</t>
  </si>
  <si>
    <t>ap-northeast-1</t>
  </si>
  <si>
    <t>Asia Pacific (Tokyo)</t>
  </si>
  <si>
    <t>ca-central-1</t>
  </si>
  <si>
    <t>Canada (Central)</t>
  </si>
  <si>
    <t>ca-west-1</t>
  </si>
  <si>
    <t>Canada West (Calgary)</t>
  </si>
  <si>
    <t>cn-north-1</t>
  </si>
  <si>
    <t>China (Beijing)</t>
  </si>
  <si>
    <t>cn-northwest-1</t>
  </si>
  <si>
    <t>China (Ningxia)</t>
  </si>
  <si>
    <t>eu-central-1</t>
  </si>
  <si>
    <t>Europe (Frankfurt)</t>
  </si>
  <si>
    <t>eu-west-1</t>
  </si>
  <si>
    <t>Europe (Ireland)</t>
  </si>
  <si>
    <t>eu-west-2</t>
  </si>
  <si>
    <t>Europe (London)</t>
  </si>
  <si>
    <t>eu-south-1</t>
  </si>
  <si>
    <t>Europe (Milan)</t>
  </si>
  <si>
    <t>eu-west-3</t>
  </si>
  <si>
    <t>Europe (Paris)</t>
  </si>
  <si>
    <t>eu-south-2</t>
  </si>
  <si>
    <t>Europe (Spain)</t>
  </si>
  <si>
    <t>eu-north-1</t>
  </si>
  <si>
    <t>Europe (Stockholm)</t>
  </si>
  <si>
    <t>eu-central-2</t>
  </si>
  <si>
    <t>Europe (Zurich)</t>
  </si>
  <si>
    <t>il-central-1</t>
  </si>
  <si>
    <t>Israel (Tel Aviv)</t>
  </si>
  <si>
    <t>me-south-1</t>
  </si>
  <si>
    <t>Middle East (Bahrain)</t>
  </si>
  <si>
    <t>me-central-1</t>
  </si>
  <si>
    <t>Middle East (UAE)</t>
  </si>
  <si>
    <t>sa-east-1</t>
  </si>
  <si>
    <t>South America (São Paulo)</t>
  </si>
  <si>
    <t>Monthly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</si>
</sst>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16191F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5" fillId="0" borderId="0" xfId="0" applyFont="1"/>
    <xf numFmtId="0" fontId="1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5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3EF2-304F-4180-BA72-3CAE2DFAD7C0}">
  <sheetPr>
    <tabColor theme="8"/>
  </sheetPr>
  <dimension ref="A1:C3"/>
  <sheetViews>
    <sheetView workbookViewId="0">
      <selection activeCell="C10" sqref="C10"/>
    </sheetView>
  </sheetViews>
  <sheetFormatPr defaultRowHeight="15" x14ac:dyDescent="0.25"/>
  <cols>
    <col min="1" max="1" width="14.140625" customWidth="1"/>
    <col min="2" max="2" width="21.42578125" customWidth="1"/>
    <col min="3" max="3" width="21.28515625" customWidth="1"/>
  </cols>
  <sheetData>
    <row r="1" spans="1:3" x14ac:dyDescent="0.25">
      <c r="A1" s="2" t="s">
        <v>34</v>
      </c>
      <c r="B1" s="2" t="s">
        <v>32</v>
      </c>
      <c r="C1" s="2" t="s">
        <v>33</v>
      </c>
    </row>
    <row r="2" spans="1:3" x14ac:dyDescent="0.25">
      <c r="A2" s="1" t="s">
        <v>35</v>
      </c>
      <c r="B2">
        <f>SUM(Dev.Compoments!H6:H92)</f>
        <v>1848.732</v>
      </c>
      <c r="C2">
        <f>SUM(Dev.Compoments!G6:G92)</f>
        <v>199.46699999999998</v>
      </c>
    </row>
    <row r="3" spans="1:3" x14ac:dyDescent="0.25">
      <c r="A3" s="1" t="s">
        <v>4</v>
      </c>
      <c r="B3">
        <f>SUM(Prod.Compoments!G5:G93)</f>
        <v>3661.3296</v>
      </c>
      <c r="C3">
        <f>SUM(Prod.Compoments!H5:H93)</f>
        <v>9091.8287999999993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B207-4132-4B4B-9A98-5F4F7A31A4FE}">
  <dimension ref="A1:I32"/>
  <sheetViews>
    <sheetView tabSelected="1" workbookViewId="0">
      <selection activeCell="N7" sqref="N7"/>
    </sheetView>
  </sheetViews>
  <sheetFormatPr defaultRowHeight="15" x14ac:dyDescent="0.25"/>
  <cols>
    <col min="1" max="1" width="3.7109375" customWidth="1"/>
    <col min="2" max="2" width="16.85546875" customWidth="1"/>
    <col min="3" max="3" width="15" customWidth="1"/>
    <col min="4" max="4" width="21.85546875" customWidth="1"/>
    <col min="5" max="5" width="18.85546875" customWidth="1"/>
    <col min="6" max="7" width="27.42578125" customWidth="1"/>
    <col min="8" max="8" width="17.42578125" customWidth="1"/>
    <col min="9" max="9" width="15.7109375" customWidth="1"/>
  </cols>
  <sheetData>
    <row r="1" spans="1:9" x14ac:dyDescent="0.25">
      <c r="A1" s="12" t="s">
        <v>3</v>
      </c>
      <c r="B1" s="12"/>
      <c r="C1" s="6" t="s">
        <v>50</v>
      </c>
      <c r="D1" s="8"/>
    </row>
    <row r="2" spans="1:9" x14ac:dyDescent="0.25">
      <c r="A2" s="4" t="s">
        <v>5</v>
      </c>
      <c r="B2" s="4"/>
      <c r="C2" s="10" t="s">
        <v>30</v>
      </c>
      <c r="D2" s="6" t="str">
        <f>INDEX(Regions!B:B, MATCH(C2, Regions!A:A, 0))</f>
        <v>Asia Pacific (Singapore)</v>
      </c>
    </row>
    <row r="3" spans="1:9" x14ac:dyDescent="0.25">
      <c r="A3" s="4" t="s">
        <v>121</v>
      </c>
      <c r="B3" s="4"/>
      <c r="C3" s="10">
        <f>SUM(G7:G101)</f>
        <v>199.46699999999998</v>
      </c>
      <c r="D3" s="6"/>
    </row>
    <row r="4" spans="1:9" x14ac:dyDescent="0.25">
      <c r="A4" s="4" t="s">
        <v>43</v>
      </c>
      <c r="B4" s="4"/>
      <c r="C4" s="10">
        <v>3</v>
      </c>
      <c r="D4" s="6">
        <f>C4/Time.Units!$B$2</f>
        <v>4.10958904109589E-3</v>
      </c>
    </row>
    <row r="6" spans="1:9" x14ac:dyDescent="0.25">
      <c r="A6" s="7" t="s">
        <v>0</v>
      </c>
      <c r="B6" s="7" t="s">
        <v>1</v>
      </c>
      <c r="C6" s="7" t="s">
        <v>2</v>
      </c>
      <c r="D6" s="7" t="s">
        <v>45</v>
      </c>
      <c r="E6" s="7" t="s">
        <v>44</v>
      </c>
      <c r="F6" s="7" t="s">
        <v>5</v>
      </c>
      <c r="G6" s="7" t="s">
        <v>51</v>
      </c>
      <c r="H6" s="7" t="s">
        <v>32</v>
      </c>
      <c r="I6" s="7" t="s">
        <v>33</v>
      </c>
    </row>
    <row r="7" spans="1:9" x14ac:dyDescent="0.25">
      <c r="A7">
        <v>1</v>
      </c>
      <c r="B7" t="s">
        <v>29</v>
      </c>
      <c r="C7" t="s">
        <v>29</v>
      </c>
      <c r="D7" t="str" cm="1">
        <f t="array" ref="D7">INDEX(Pricing!D:D, MATCH(1,(Pricing!B:B=C7)*(Pricing!E:E=F7), 0))</f>
        <v>Number of VPC</v>
      </c>
      <c r="E7">
        <v>1</v>
      </c>
      <c r="F7" t="str">
        <f>$C$2</f>
        <v>ap-southeast-1</v>
      </c>
      <c r="G7" cm="1">
        <f t="array" ref="G7">INDEX(Pricing!G:G, MATCH(1,(Pricing!B:B=C7)*(Pricing!E:E=F7), 0))*E7</f>
        <v>0</v>
      </c>
      <c r="H7" cm="1">
        <f t="array" ref="H7">INDEX(Pricing!H:H, MATCH(1,(Pricing!B:B=C7)*(Pricing!E:E=F7), 0))*E7</f>
        <v>0</v>
      </c>
      <c r="I7" cm="1">
        <f t="array" ref="I7">INDEX(Pricing!I:I, MATCH(1,(Pricing!B:B=C7)*(Pricing!E:E=F7), 0))*E7</f>
        <v>0</v>
      </c>
    </row>
    <row r="8" spans="1:9" x14ac:dyDescent="0.25">
      <c r="A8">
        <v>2</v>
      </c>
      <c r="B8" t="s">
        <v>39</v>
      </c>
      <c r="C8" t="s">
        <v>38</v>
      </c>
      <c r="D8" t="str" cm="1">
        <f t="array" ref="D8">INDEX(Pricing!D:D, MATCH(1,(Pricing!B:B=C8)*(Pricing!E:E=F8), 0))</f>
        <v>Number of Instances</v>
      </c>
      <c r="E8">
        <v>1</v>
      </c>
      <c r="F8" t="str">
        <f t="shared" ref="F8:F11" si="0">$C$2</f>
        <v>ap-southeast-1</v>
      </c>
      <c r="G8" cm="1">
        <f t="array" ref="G8">INDEX(Pricing!G:G, MATCH(1,(Pricing!B:B=C8)*(Pricing!E:E=F8), 0))*E8</f>
        <v>43.07</v>
      </c>
      <c r="H8" cm="1">
        <f t="array" ref="H8">INDEX(Pricing!H:H, MATCH(1,(Pricing!B:B=C8)*(Pricing!E:E=F8), 0))*E8</f>
        <v>516.83999999999992</v>
      </c>
      <c r="I8" cm="1">
        <f t="array" ref="I8">INDEX(Pricing!I:I, MATCH(1,(Pricing!B:B=C8)*(Pricing!E:E=F8), 0))*E8</f>
        <v>1550.52</v>
      </c>
    </row>
    <row r="9" spans="1:9" x14ac:dyDescent="0.25">
      <c r="A9">
        <v>3</v>
      </c>
      <c r="B9" t="s">
        <v>43</v>
      </c>
      <c r="C9" t="s">
        <v>42</v>
      </c>
      <c r="D9" t="str" cm="1">
        <f t="array" ref="D9">INDEX(Pricing!D:D, MATCH(1,(Pricing!B:B=C9)*(Pricing!E:E=F9), 0))</f>
        <v>GB</v>
      </c>
      <c r="E9">
        <f>D4</f>
        <v>4.10958904109589E-3</v>
      </c>
      <c r="F9" t="str">
        <f t="shared" si="0"/>
        <v>ap-southeast-1</v>
      </c>
      <c r="G9" cm="1">
        <f t="array" ref="G9">INDEX(Pricing!G:G, MATCH(1,(Pricing!B:B=C9)*(Pricing!E:E=F9), 0))*E9</f>
        <v>0.17699999999999999</v>
      </c>
      <c r="H9" cm="1">
        <f t="array" ref="H9">INDEX(Pricing!H:H, MATCH(1,(Pricing!B:B=C9)*(Pricing!E:E=F9), 0))*E9</f>
        <v>2.1239999999999997</v>
      </c>
      <c r="I9" cm="1">
        <f t="array" ref="I9">INDEX(Pricing!I:I, MATCH(1,(Pricing!B:B=C9)*(Pricing!E:E=F9), 0))*E9</f>
        <v>6.371999999999999</v>
      </c>
    </row>
    <row r="10" spans="1:9" x14ac:dyDescent="0.25">
      <c r="A10">
        <v>4</v>
      </c>
      <c r="B10" t="s">
        <v>31</v>
      </c>
      <c r="C10" t="s">
        <v>14</v>
      </c>
      <c r="D10" t="str" cm="1">
        <f t="array" ref="D10">INDEX(Pricing!D:D, MATCH(1,(Pricing!B:B=C10)*(Pricing!E:E=F10), 0))</f>
        <v>Number of Ips</v>
      </c>
      <c r="E10">
        <v>2</v>
      </c>
      <c r="F10" t="str">
        <f t="shared" si="0"/>
        <v>ap-southeast-1</v>
      </c>
      <c r="G10" cm="1">
        <f t="array" ref="G10">INDEX(Pricing!G:G, MATCH(1,(Pricing!B:B=C10)*(Pricing!E:E=F10), 0))*E10</f>
        <v>7.3</v>
      </c>
      <c r="H10" cm="1">
        <f t="array" ref="H10">INDEX(Pricing!H:H, MATCH(1,(Pricing!B:B=C10)*(Pricing!E:E=F10), 0))*E10</f>
        <v>87.600000000000009</v>
      </c>
      <c r="I10" cm="1">
        <f t="array" ref="I10">INDEX(Pricing!I:I, MATCH(1,(Pricing!B:B=C10)*(Pricing!E:E=F10), 0))*E10</f>
        <v>262.8</v>
      </c>
    </row>
    <row r="11" spans="1:9" x14ac:dyDescent="0.25">
      <c r="A11">
        <v>5</v>
      </c>
      <c r="B11" t="s">
        <v>17</v>
      </c>
      <c r="C11" t="s">
        <v>18</v>
      </c>
      <c r="D11" t="str" cm="1">
        <f t="array" ref="D11">INDEX(Pricing!D:D, MATCH(1,(Pricing!B:B=C11)*(Pricing!E:E=F11), 0))</f>
        <v>Number of Instances</v>
      </c>
      <c r="E11">
        <v>2</v>
      </c>
      <c r="F11" t="str">
        <f t="shared" si="0"/>
        <v>ap-southeast-1</v>
      </c>
      <c r="G11" cm="1">
        <f t="array" ref="G11">INDEX(Pricing!G:G, MATCH(1,(Pricing!B:B=C11)*(Pricing!E:E=F11), 0))*E11</f>
        <v>148.91999999999999</v>
      </c>
      <c r="H11" cm="1">
        <f t="array" ref="H11">INDEX(Pricing!H:H, MATCH(1,(Pricing!B:B=C11)*(Pricing!E:E=F11), 0))*E11</f>
        <v>1242.1680000000001</v>
      </c>
      <c r="I11" cm="1">
        <f t="array" ref="I11">INDEX(Pricing!I:I, MATCH(1,(Pricing!B:B=C11)*(Pricing!E:E=F11), 0))*E11</f>
        <v>2465.0639999999999</v>
      </c>
    </row>
    <row r="12" spans="1:9" x14ac:dyDescent="0.25">
      <c r="A12">
        <v>6</v>
      </c>
      <c r="G12" cm="1">
        <f t="array" ref="G12">INDEX(Pricing!G:G, MATCH(1,(Pricing!B:B=C12)*(Pricing!E:E=F12), 0))*E12</f>
        <v>0</v>
      </c>
      <c r="H12" cm="1">
        <f t="array" ref="H12">INDEX(Pricing!H:H, MATCH(1,(Pricing!B:B=C12)*(Pricing!E:E=F12), 0))*E12</f>
        <v>0</v>
      </c>
      <c r="I12" cm="1">
        <f t="array" ref="I12">INDEX(Pricing!I:I, MATCH(1,(Pricing!B:B=C12)*(Pricing!E:E=F12), 0))*E12</f>
        <v>0</v>
      </c>
    </row>
    <row r="13" spans="1:9" x14ac:dyDescent="0.25">
      <c r="A13">
        <v>7</v>
      </c>
      <c r="G13" cm="1">
        <f t="array" ref="G13">INDEX(Pricing!G:G, MATCH(1,(Pricing!B:B=C13)*(Pricing!E:E=F13), 0))*E13</f>
        <v>0</v>
      </c>
      <c r="H13" cm="1">
        <f t="array" ref="H13">INDEX(Pricing!H:H, MATCH(1,(Pricing!B:B=C13)*(Pricing!E:E=F13), 0))*E13</f>
        <v>0</v>
      </c>
      <c r="I13" cm="1">
        <f t="array" ref="I13">INDEX(Pricing!I:I, MATCH(1,(Pricing!B:B=C13)*(Pricing!E:E=F13), 0))*E13</f>
        <v>0</v>
      </c>
    </row>
    <row r="14" spans="1:9" x14ac:dyDescent="0.25">
      <c r="A14">
        <v>8</v>
      </c>
      <c r="G14" cm="1">
        <f t="array" ref="G14">INDEX(Pricing!G:G, MATCH(1,(Pricing!B:B=C14)*(Pricing!E:E=F14), 0))*E14</f>
        <v>0</v>
      </c>
      <c r="H14" cm="1">
        <f t="array" ref="H14">INDEX(Pricing!H:H, MATCH(1,(Pricing!B:B=C14)*(Pricing!E:E=F14), 0))*E14</f>
        <v>0</v>
      </c>
      <c r="I14" cm="1">
        <f t="array" ref="I14">INDEX(Pricing!I:I, MATCH(1,(Pricing!B:B=C14)*(Pricing!E:E=F14), 0))*E14</f>
        <v>0</v>
      </c>
    </row>
    <row r="15" spans="1:9" x14ac:dyDescent="0.25">
      <c r="A15">
        <v>9</v>
      </c>
      <c r="G15" cm="1">
        <f t="array" ref="G15">INDEX(Pricing!G:G, MATCH(1,(Pricing!B:B=C15)*(Pricing!E:E=F15), 0))*E15</f>
        <v>0</v>
      </c>
      <c r="H15" cm="1">
        <f t="array" ref="H15">INDEX(Pricing!H:H, MATCH(1,(Pricing!B:B=C15)*(Pricing!E:E=F15), 0))*E15</f>
        <v>0</v>
      </c>
      <c r="I15" cm="1">
        <f t="array" ref="I15">INDEX(Pricing!I:I, MATCH(1,(Pricing!B:B=C15)*(Pricing!E:E=F15), 0))*E15</f>
        <v>0</v>
      </c>
    </row>
    <row r="16" spans="1:9" x14ac:dyDescent="0.25">
      <c r="A16">
        <v>10</v>
      </c>
      <c r="G16" cm="1">
        <f t="array" ref="G16">INDEX(Pricing!G:G, MATCH(1,(Pricing!B:B=C16)*(Pricing!E:E=F16), 0))*E16</f>
        <v>0</v>
      </c>
      <c r="H16" cm="1">
        <f t="array" ref="H16">INDEX(Pricing!H:H, MATCH(1,(Pricing!B:B=C16)*(Pricing!E:E=F16), 0))*E16</f>
        <v>0</v>
      </c>
      <c r="I16" cm="1">
        <f t="array" ref="I16">INDEX(Pricing!I:I, MATCH(1,(Pricing!B:B=C16)*(Pricing!E:E=F16), 0))*E16</f>
        <v>0</v>
      </c>
    </row>
    <row r="17" spans="1:9" x14ac:dyDescent="0.25">
      <c r="A17">
        <v>11</v>
      </c>
      <c r="G17" cm="1">
        <f t="array" ref="G17">INDEX(Pricing!G:G, MATCH(1,(Pricing!B:B=C17)*(Pricing!E:E=F17), 0))*E17</f>
        <v>0</v>
      </c>
      <c r="H17" cm="1">
        <f t="array" ref="H17">INDEX(Pricing!H:H, MATCH(1,(Pricing!B:B=C17)*(Pricing!E:E=F17), 0))*E17</f>
        <v>0</v>
      </c>
      <c r="I17" cm="1">
        <f t="array" ref="I17">INDEX(Pricing!I:I, MATCH(1,(Pricing!B:B=C17)*(Pricing!E:E=F17), 0))*E17</f>
        <v>0</v>
      </c>
    </row>
    <row r="18" spans="1:9" x14ac:dyDescent="0.25">
      <c r="A18">
        <v>12</v>
      </c>
      <c r="G18" cm="1">
        <f t="array" ref="G18">INDEX(Pricing!G:G, MATCH(1,(Pricing!B:B=C18)*(Pricing!E:E=F18), 0))*E18</f>
        <v>0</v>
      </c>
      <c r="H18" cm="1">
        <f t="array" ref="H18">INDEX(Pricing!H:H, MATCH(1,(Pricing!B:B=C18)*(Pricing!E:E=F18), 0))*E18</f>
        <v>0</v>
      </c>
      <c r="I18" cm="1">
        <f t="array" ref="I18">INDEX(Pricing!I:I, MATCH(1,(Pricing!B:B=C18)*(Pricing!E:E=F18), 0))*E18</f>
        <v>0</v>
      </c>
    </row>
    <row r="19" spans="1:9" x14ac:dyDescent="0.25">
      <c r="A19">
        <v>13</v>
      </c>
      <c r="G19" cm="1">
        <f t="array" ref="G19">INDEX(Pricing!G:G, MATCH(1,(Pricing!B:B=C19)*(Pricing!E:E=F19), 0))*E19</f>
        <v>0</v>
      </c>
      <c r="H19" cm="1">
        <f t="array" ref="H19">INDEX(Pricing!H:H, MATCH(1,(Pricing!B:B=C19)*(Pricing!E:E=F19), 0))*E19</f>
        <v>0</v>
      </c>
      <c r="I19" cm="1">
        <f t="array" ref="I19">INDEX(Pricing!I:I, MATCH(1,(Pricing!B:B=C19)*(Pricing!E:E=F19), 0))*E19</f>
        <v>0</v>
      </c>
    </row>
    <row r="20" spans="1:9" x14ac:dyDescent="0.25">
      <c r="A20">
        <v>14</v>
      </c>
      <c r="G20" cm="1">
        <f t="array" ref="G20">INDEX(Pricing!G:G, MATCH(1,(Pricing!B:B=C20)*(Pricing!E:E=F20), 0))*E20</f>
        <v>0</v>
      </c>
      <c r="H20" cm="1">
        <f t="array" ref="H20">INDEX(Pricing!H:H, MATCH(1,(Pricing!B:B=C20)*(Pricing!E:E=F20), 0))*E20</f>
        <v>0</v>
      </c>
      <c r="I20" cm="1">
        <f t="array" ref="I20">INDEX(Pricing!I:I, MATCH(1,(Pricing!B:B=C20)*(Pricing!E:E=F20), 0))*E20</f>
        <v>0</v>
      </c>
    </row>
    <row r="21" spans="1:9" x14ac:dyDescent="0.25">
      <c r="A21">
        <v>15</v>
      </c>
      <c r="G21" cm="1">
        <f t="array" ref="G21">INDEX(Pricing!G:G, MATCH(1,(Pricing!B:B=C21)*(Pricing!E:E=F21), 0))*E21</f>
        <v>0</v>
      </c>
      <c r="H21" cm="1">
        <f t="array" ref="H21">INDEX(Pricing!H:H, MATCH(1,(Pricing!B:B=C21)*(Pricing!E:E=F21), 0))*E21</f>
        <v>0</v>
      </c>
      <c r="I21" cm="1">
        <f t="array" ref="I21">INDEX(Pricing!I:I, MATCH(1,(Pricing!B:B=C21)*(Pricing!E:E=F21), 0))*E21</f>
        <v>0</v>
      </c>
    </row>
    <row r="22" spans="1:9" x14ac:dyDescent="0.25">
      <c r="A22">
        <v>16</v>
      </c>
      <c r="G22" cm="1">
        <f t="array" ref="G22">INDEX(Pricing!G:G, MATCH(1,(Pricing!B:B=C22)*(Pricing!E:E=F22), 0))*E22</f>
        <v>0</v>
      </c>
      <c r="H22" cm="1">
        <f t="array" ref="H22">INDEX(Pricing!H:H, MATCH(1,(Pricing!B:B=C22)*(Pricing!E:E=F22), 0))*E22</f>
        <v>0</v>
      </c>
      <c r="I22" cm="1">
        <f t="array" ref="I22">INDEX(Pricing!I:I, MATCH(1,(Pricing!B:B=C22)*(Pricing!E:E=F22), 0))*E22</f>
        <v>0</v>
      </c>
    </row>
    <row r="23" spans="1:9" x14ac:dyDescent="0.25">
      <c r="A23">
        <v>17</v>
      </c>
      <c r="G23" cm="1">
        <f t="array" ref="G23">INDEX(Pricing!G:G, MATCH(1,(Pricing!B:B=C23)*(Pricing!E:E=F23), 0))*E23</f>
        <v>0</v>
      </c>
      <c r="H23" cm="1">
        <f t="array" ref="H23">INDEX(Pricing!H:H, MATCH(1,(Pricing!B:B=C23)*(Pricing!E:E=F23), 0))*E23</f>
        <v>0</v>
      </c>
      <c r="I23" cm="1">
        <f t="array" ref="I23">INDEX(Pricing!I:I, MATCH(1,(Pricing!B:B=C23)*(Pricing!E:E=F23), 0))*E23</f>
        <v>0</v>
      </c>
    </row>
    <row r="24" spans="1:9" x14ac:dyDescent="0.25">
      <c r="A24">
        <v>18</v>
      </c>
      <c r="G24" cm="1">
        <f t="array" ref="G24">INDEX(Pricing!G:G, MATCH(1,(Pricing!B:B=C24)*(Pricing!E:E=F24), 0))*E24</f>
        <v>0</v>
      </c>
      <c r="H24" cm="1">
        <f t="array" ref="H24">INDEX(Pricing!H:H, MATCH(1,(Pricing!B:B=C24)*(Pricing!E:E=F24), 0))*E24</f>
        <v>0</v>
      </c>
      <c r="I24" cm="1">
        <f t="array" ref="I24">INDEX(Pricing!I:I, MATCH(1,(Pricing!B:B=C24)*(Pricing!E:E=F24), 0))*E24</f>
        <v>0</v>
      </c>
    </row>
    <row r="25" spans="1:9" x14ac:dyDescent="0.25">
      <c r="A25">
        <v>19</v>
      </c>
      <c r="G25" cm="1">
        <f t="array" ref="G25">INDEX(Pricing!G:G, MATCH(1,(Pricing!B:B=C25)*(Pricing!E:E=F25), 0))*E25</f>
        <v>0</v>
      </c>
      <c r="H25" cm="1">
        <f t="array" ref="H25">INDEX(Pricing!H:H, MATCH(1,(Pricing!B:B=C25)*(Pricing!E:E=F25), 0))*E25</f>
        <v>0</v>
      </c>
      <c r="I25" cm="1">
        <f t="array" ref="I25">INDEX(Pricing!I:I, MATCH(1,(Pricing!B:B=C25)*(Pricing!E:E=F25), 0))*E25</f>
        <v>0</v>
      </c>
    </row>
    <row r="26" spans="1:9" x14ac:dyDescent="0.25">
      <c r="A26">
        <v>20</v>
      </c>
      <c r="G26" cm="1">
        <f t="array" ref="G26">INDEX(Pricing!G:G, MATCH(1,(Pricing!B:B=C26)*(Pricing!E:E=F26), 0))*E26</f>
        <v>0</v>
      </c>
      <c r="H26" cm="1">
        <f t="array" ref="H26">INDEX(Pricing!H:H, MATCH(1,(Pricing!B:B=C26)*(Pricing!E:E=F26), 0))*E26</f>
        <v>0</v>
      </c>
      <c r="I26" cm="1">
        <f t="array" ref="I26">INDEX(Pricing!I:I, MATCH(1,(Pricing!B:B=C26)*(Pricing!E:E=F26), 0))*E26</f>
        <v>0</v>
      </c>
    </row>
    <row r="27" spans="1:9" x14ac:dyDescent="0.25">
      <c r="A27">
        <v>21</v>
      </c>
      <c r="G27" cm="1">
        <f t="array" ref="G27">INDEX(Pricing!G:G, MATCH(1,(Pricing!B:B=C27)*(Pricing!E:E=F27), 0))*E27</f>
        <v>0</v>
      </c>
      <c r="H27" cm="1">
        <f t="array" ref="H27">INDEX(Pricing!H:H, MATCH(1,(Pricing!B:B=C27)*(Pricing!E:E=F27), 0))*E27</f>
        <v>0</v>
      </c>
      <c r="I27" cm="1">
        <f t="array" ref="I27">INDEX(Pricing!I:I, MATCH(1,(Pricing!B:B=C27)*(Pricing!E:E=F27), 0))*E27</f>
        <v>0</v>
      </c>
    </row>
    <row r="28" spans="1:9" x14ac:dyDescent="0.25">
      <c r="A28">
        <v>22</v>
      </c>
      <c r="G28" cm="1">
        <f t="array" ref="G28">INDEX(Pricing!G:G, MATCH(1,(Pricing!B:B=C28)*(Pricing!E:E=F28), 0))*E28</f>
        <v>0</v>
      </c>
      <c r="H28" cm="1">
        <f t="array" ref="H28">INDEX(Pricing!H:H, MATCH(1,(Pricing!B:B=C28)*(Pricing!E:E=F28), 0))*E28</f>
        <v>0</v>
      </c>
      <c r="I28" cm="1">
        <f t="array" ref="I28">INDEX(Pricing!I:I, MATCH(1,(Pricing!B:B=C28)*(Pricing!E:E=F28), 0))*E28</f>
        <v>0</v>
      </c>
    </row>
    <row r="29" spans="1:9" x14ac:dyDescent="0.25">
      <c r="A29">
        <v>23</v>
      </c>
      <c r="G29" cm="1">
        <f t="array" ref="G29">INDEX(Pricing!G:G, MATCH(1,(Pricing!B:B=C29)*(Pricing!E:E=F29), 0))*E29</f>
        <v>0</v>
      </c>
      <c r="H29" cm="1">
        <f t="array" ref="H29">INDEX(Pricing!H:H, MATCH(1,(Pricing!B:B=C29)*(Pricing!E:E=F29), 0))*E29</f>
        <v>0</v>
      </c>
      <c r="I29" cm="1">
        <f t="array" ref="I29">INDEX(Pricing!I:I, MATCH(1,(Pricing!B:B=C29)*(Pricing!E:E=F29), 0))*E29</f>
        <v>0</v>
      </c>
    </row>
    <row r="30" spans="1:9" x14ac:dyDescent="0.25">
      <c r="A30">
        <v>24</v>
      </c>
      <c r="G30" cm="1">
        <f t="array" ref="G30">INDEX(Pricing!G:G, MATCH(1,(Pricing!B:B=C30)*(Pricing!E:E=F30), 0))*E30</f>
        <v>0</v>
      </c>
      <c r="H30" cm="1">
        <f t="array" ref="H30">INDEX(Pricing!H:H, MATCH(1,(Pricing!B:B=C30)*(Pricing!E:E=F30), 0))*E30</f>
        <v>0</v>
      </c>
      <c r="I30" cm="1">
        <f t="array" ref="I30">INDEX(Pricing!I:I, MATCH(1,(Pricing!B:B=C30)*(Pricing!E:E=F30), 0))*E30</f>
        <v>0</v>
      </c>
    </row>
    <row r="31" spans="1:9" x14ac:dyDescent="0.25">
      <c r="A31">
        <v>25</v>
      </c>
    </row>
    <row r="32" spans="1:9" x14ac:dyDescent="0.25">
      <c r="A32">
        <v>26</v>
      </c>
    </row>
  </sheetData>
  <mergeCells count="1">
    <mergeCell ref="A1:B1"/>
  </mergeCells>
  <phoneticPr fontId="4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4AE343-2ECB-4C5F-867F-CBCEE8AEB95F}">
          <x14:formula1>
            <xm:f>Regions!$A$2:$A$33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M19" sqref="M19"/>
    </sheetView>
  </sheetViews>
  <sheetFormatPr defaultRowHeight="15" x14ac:dyDescent="0.25"/>
  <cols>
    <col min="1" max="1" width="3.7109375" customWidth="1"/>
    <col min="2" max="2" width="29.7109375" customWidth="1"/>
    <col min="3" max="3" width="15" customWidth="1"/>
    <col min="4" max="4" width="21.85546875" customWidth="1"/>
    <col min="5" max="5" width="18.85546875" customWidth="1"/>
    <col min="6" max="6" width="27.42578125" customWidth="1"/>
    <col min="7" max="7" width="17.42578125" customWidth="1"/>
    <col min="8" max="8" width="15.7109375" customWidth="1"/>
  </cols>
  <sheetData>
    <row r="1" spans="1:8" x14ac:dyDescent="0.25">
      <c r="A1" s="12" t="s">
        <v>3</v>
      </c>
      <c r="B1" s="12"/>
      <c r="C1" s="8" t="s">
        <v>4</v>
      </c>
      <c r="D1" s="8"/>
    </row>
    <row r="2" spans="1:8" x14ac:dyDescent="0.25">
      <c r="A2" s="4" t="s">
        <v>5</v>
      </c>
      <c r="B2" s="4"/>
      <c r="C2" s="10" t="s">
        <v>30</v>
      </c>
      <c r="D2" s="8" t="str">
        <f>INDEX(Regions!B:B, MATCH(C2, Regions!A:A, 0))</f>
        <v>Asia Pacific (Singapore)</v>
      </c>
    </row>
    <row r="4" spans="1:8" x14ac:dyDescent="0.25">
      <c r="A4" s="5" t="s">
        <v>0</v>
      </c>
      <c r="B4" s="5" t="s">
        <v>1</v>
      </c>
      <c r="C4" s="5" t="s">
        <v>2</v>
      </c>
      <c r="D4" s="5" t="s">
        <v>45</v>
      </c>
      <c r="E4" s="5" t="s">
        <v>44</v>
      </c>
      <c r="F4" s="5" t="s">
        <v>5</v>
      </c>
      <c r="G4" s="5" t="s">
        <v>32</v>
      </c>
      <c r="H4" s="5" t="s">
        <v>33</v>
      </c>
    </row>
    <row r="5" spans="1:8" x14ac:dyDescent="0.25">
      <c r="A5">
        <v>1</v>
      </c>
      <c r="B5" t="s">
        <v>29</v>
      </c>
      <c r="C5" t="s">
        <v>29</v>
      </c>
      <c r="D5" t="str" cm="1">
        <f t="array" ref="D5">INDEX(Pricing!D:D, MATCH(1,(Pricing!B:B=C5)*(Pricing!E:E=F5), 0))</f>
        <v>Number of VPC</v>
      </c>
      <c r="E5">
        <v>1</v>
      </c>
      <c r="F5" t="str">
        <f>$C$2</f>
        <v>ap-southeast-1</v>
      </c>
      <c r="G5" cm="1">
        <f t="array" ref="G5">INDEX(Pricing!H:H, MATCH(1,(Pricing!B:B=C5)*(Pricing!E:E=F5), 0))*E5</f>
        <v>0</v>
      </c>
      <c r="H5" cm="1">
        <f t="array" ref="H5">INDEX(Pricing!I:I, MATCH(1,(Pricing!B:B=C5)*(Pricing!E:E=F5), 0))*E5</f>
        <v>0</v>
      </c>
    </row>
    <row r="6" spans="1:8" x14ac:dyDescent="0.25">
      <c r="A6">
        <v>2</v>
      </c>
      <c r="B6" t="s">
        <v>39</v>
      </c>
      <c r="C6" t="s">
        <v>38</v>
      </c>
      <c r="D6" t="str" cm="1">
        <f t="array" ref="D6">INDEX(Pricing!D:D, MATCH(1,(Pricing!B:B=C6)*(Pricing!E:E=F6), 0))</f>
        <v>Number of Instances</v>
      </c>
      <c r="E6">
        <v>3</v>
      </c>
      <c r="F6" t="str">
        <f t="shared" ref="F6:F9" si="0">$C$2</f>
        <v>ap-southeast-1</v>
      </c>
      <c r="G6" cm="1">
        <f t="array" ref="G6">INDEX(Pricing!H:H, MATCH(1,(Pricing!B:B=C6)*(Pricing!E:E=F6), 0))*E6</f>
        <v>1550.5199999999998</v>
      </c>
      <c r="H6" cm="1">
        <f t="array" ref="H6">INDEX(Pricing!I:I, MATCH(1,(Pricing!B:B=C6)*(Pricing!E:E=F6), 0))*E6</f>
        <v>4651.5599999999995</v>
      </c>
    </row>
    <row r="7" spans="1:8" x14ac:dyDescent="0.25">
      <c r="A7">
        <v>3</v>
      </c>
      <c r="B7" t="s">
        <v>43</v>
      </c>
      <c r="C7" t="s">
        <v>42</v>
      </c>
      <c r="D7" t="str" cm="1">
        <f t="array" ref="D7">INDEX(Pricing!D:D, MATCH(1,(Pricing!B:B=C7)*(Pricing!E:E=F7), 0))</f>
        <v>GB</v>
      </c>
      <c r="E7">
        <v>0.14000000000000001</v>
      </c>
      <c r="F7" t="str">
        <f t="shared" si="0"/>
        <v>ap-southeast-1</v>
      </c>
      <c r="G7" cm="1">
        <f t="array" ref="G7">INDEX(Pricing!H:H, MATCH(1,(Pricing!B:B=C7)*(Pricing!E:E=F7), 0))*E7</f>
        <v>72.357599999999991</v>
      </c>
      <c r="H7" cm="1">
        <f t="array" ref="H7">INDEX(Pricing!I:I, MATCH(1,(Pricing!B:B=C7)*(Pricing!E:E=F7), 0))*E7</f>
        <v>217.07280000000003</v>
      </c>
    </row>
    <row r="8" spans="1:8" x14ac:dyDescent="0.25">
      <c r="A8">
        <v>4</v>
      </c>
      <c r="B8" t="s">
        <v>31</v>
      </c>
      <c r="C8" t="s">
        <v>14</v>
      </c>
      <c r="D8" t="str" cm="1">
        <f t="array" ref="D8">INDEX(Pricing!D:D, MATCH(1,(Pricing!B:B=C8)*(Pricing!E:E=F8), 0))</f>
        <v>Number of Ips</v>
      </c>
      <c r="E8">
        <v>4</v>
      </c>
      <c r="F8" t="str">
        <f t="shared" si="0"/>
        <v>ap-southeast-1</v>
      </c>
      <c r="G8" cm="1">
        <f t="array" ref="G8">INDEX(Pricing!H:H, MATCH(1,(Pricing!B:B=C8)*(Pricing!E:E=F8), 0))*E8</f>
        <v>175.20000000000002</v>
      </c>
      <c r="H8" cm="1">
        <f t="array" ref="H8">INDEX(Pricing!I:I, MATCH(1,(Pricing!B:B=C8)*(Pricing!E:E=F8), 0))*E8</f>
        <v>525.6</v>
      </c>
    </row>
    <row r="9" spans="1:8" x14ac:dyDescent="0.25">
      <c r="A9">
        <v>5</v>
      </c>
      <c r="B9" t="s">
        <v>17</v>
      </c>
      <c r="C9" t="s">
        <v>18</v>
      </c>
      <c r="D9" t="str" cm="1">
        <f t="array" ref="D9">INDEX(Pricing!D:D, MATCH(1,(Pricing!B:B=C9)*(Pricing!E:E=F9), 0))</f>
        <v>Number of Instances</v>
      </c>
      <c r="E9">
        <v>3</v>
      </c>
      <c r="F9" t="str">
        <f t="shared" si="0"/>
        <v>ap-southeast-1</v>
      </c>
      <c r="G9" cm="1">
        <f t="array" ref="G9">INDEX(Pricing!H:H, MATCH(1,(Pricing!B:B=C9)*(Pricing!E:E=F9), 0))*E9</f>
        <v>1863.2520000000002</v>
      </c>
      <c r="H9" cm="1">
        <f t="array" ref="H9">INDEX(Pricing!I:I, MATCH(1,(Pricing!B:B=C9)*(Pricing!E:E=F9), 0))*E9</f>
        <v>3697.5959999999995</v>
      </c>
    </row>
    <row r="10" spans="1:8" x14ac:dyDescent="0.25">
      <c r="A10">
        <v>6</v>
      </c>
      <c r="G10" cm="1">
        <f t="array" ref="G10">INDEX(Pricing!H:H, MATCH(1,(Pricing!B:B=C10)*(Pricing!E:E=F10), 0))*E10</f>
        <v>0</v>
      </c>
      <c r="H10" cm="1">
        <f t="array" ref="H10">INDEX(Pricing!I:I, MATCH(1,(Pricing!B:B=C10)*(Pricing!E:E=F10), 0))*E10</f>
        <v>0</v>
      </c>
    </row>
    <row r="11" spans="1:8" x14ac:dyDescent="0.25">
      <c r="A11">
        <v>7</v>
      </c>
      <c r="G11" cm="1">
        <f t="array" ref="G11">INDEX(Pricing!H:H, MATCH(1,(Pricing!B:B=C11)*(Pricing!E:E=F11), 0))*E11</f>
        <v>0</v>
      </c>
      <c r="H11" cm="1">
        <f t="array" ref="H11">INDEX(Pricing!I:I, MATCH(1,(Pricing!B:B=C11)*(Pricing!E:E=F11), 0))*E11</f>
        <v>0</v>
      </c>
    </row>
    <row r="12" spans="1:8" x14ac:dyDescent="0.25">
      <c r="A12">
        <v>8</v>
      </c>
      <c r="G12" cm="1">
        <f t="array" ref="G12">INDEX(Pricing!H:H, MATCH(1,(Pricing!B:B=C12)*(Pricing!E:E=F12), 0))*E12</f>
        <v>0</v>
      </c>
      <c r="H12" cm="1">
        <f t="array" ref="H12">INDEX(Pricing!I:I, MATCH(1,(Pricing!B:B=C12)*(Pricing!E:E=F12), 0))*E12</f>
        <v>0</v>
      </c>
    </row>
    <row r="13" spans="1:8" x14ac:dyDescent="0.25">
      <c r="A13">
        <v>9</v>
      </c>
      <c r="G13" cm="1">
        <f t="array" ref="G13">INDEX(Pricing!H:H, MATCH(1,(Pricing!B:B=C13)*(Pricing!E:E=F13), 0))*E13</f>
        <v>0</v>
      </c>
      <c r="H13" cm="1">
        <f t="array" ref="H13">INDEX(Pricing!I:I, MATCH(1,(Pricing!B:B=C13)*(Pricing!E:E=F13), 0))*E13</f>
        <v>0</v>
      </c>
    </row>
    <row r="14" spans="1:8" x14ac:dyDescent="0.25">
      <c r="A14">
        <v>10</v>
      </c>
      <c r="G14" cm="1">
        <f t="array" ref="G14">INDEX(Pricing!H:H, MATCH(1,(Pricing!B:B=C14)*(Pricing!E:E=F14), 0))*E14</f>
        <v>0</v>
      </c>
      <c r="H14" cm="1">
        <f t="array" ref="H14">INDEX(Pricing!I:I, MATCH(1,(Pricing!B:B=C14)*(Pricing!E:E=F14), 0))*E14</f>
        <v>0</v>
      </c>
    </row>
    <row r="15" spans="1:8" x14ac:dyDescent="0.25">
      <c r="A15">
        <v>11</v>
      </c>
      <c r="G15" cm="1">
        <f t="array" ref="G15">INDEX(Pricing!H:H, MATCH(1,(Pricing!B:B=C15)*(Pricing!E:E=F15), 0))*E15</f>
        <v>0</v>
      </c>
      <c r="H15" cm="1">
        <f t="array" ref="H15">INDEX(Pricing!I:I, MATCH(1,(Pricing!B:B=C15)*(Pricing!E:E=F15), 0))*E15</f>
        <v>0</v>
      </c>
    </row>
    <row r="16" spans="1:8" x14ac:dyDescent="0.25">
      <c r="A16">
        <v>12</v>
      </c>
      <c r="G16" cm="1">
        <f t="array" ref="G16">INDEX(Pricing!H:H, MATCH(1,(Pricing!B:B=C16)*(Pricing!E:E=F16), 0))*E16</f>
        <v>0</v>
      </c>
      <c r="H16" cm="1">
        <f t="array" ref="H16">INDEX(Pricing!I:I, MATCH(1,(Pricing!B:B=C16)*(Pricing!E:E=F16), 0))*E16</f>
        <v>0</v>
      </c>
    </row>
    <row r="17" spans="1:8" x14ac:dyDescent="0.25">
      <c r="A17">
        <v>13</v>
      </c>
      <c r="G17" cm="1">
        <f t="array" ref="G17">INDEX(Pricing!H:H, MATCH(1,(Pricing!B:B=C17)*(Pricing!E:E=F17), 0))*E17</f>
        <v>0</v>
      </c>
      <c r="H17" cm="1">
        <f t="array" ref="H17">INDEX(Pricing!I:I, MATCH(1,(Pricing!B:B=C17)*(Pricing!E:E=F17), 0))*E17</f>
        <v>0</v>
      </c>
    </row>
    <row r="18" spans="1:8" x14ac:dyDescent="0.25">
      <c r="A18">
        <v>14</v>
      </c>
      <c r="G18" cm="1">
        <f t="array" ref="G18">INDEX(Pricing!H:H, MATCH(1,(Pricing!B:B=C18)*(Pricing!E:E=F18), 0))*E18</f>
        <v>0</v>
      </c>
      <c r="H18" cm="1">
        <f t="array" ref="H18">INDEX(Pricing!I:I, MATCH(1,(Pricing!B:B=C18)*(Pricing!E:E=F18), 0))*E18</f>
        <v>0</v>
      </c>
    </row>
    <row r="19" spans="1:8" x14ac:dyDescent="0.25">
      <c r="A19">
        <v>15</v>
      </c>
      <c r="G19" cm="1">
        <f t="array" ref="G19">INDEX(Pricing!H:H, MATCH(1,(Pricing!B:B=C19)*(Pricing!E:E=F19), 0))*E19</f>
        <v>0</v>
      </c>
      <c r="H19" cm="1">
        <f t="array" ref="H19">INDEX(Pricing!I:I, MATCH(1,(Pricing!B:B=C19)*(Pricing!E:E=F19), 0))*E19</f>
        <v>0</v>
      </c>
    </row>
    <row r="20" spans="1:8" x14ac:dyDescent="0.25">
      <c r="A20">
        <v>16</v>
      </c>
      <c r="G20" cm="1">
        <f t="array" ref="G20">INDEX(Pricing!H:H, MATCH(1,(Pricing!B:B=C20)*(Pricing!E:E=F20), 0))*E20</f>
        <v>0</v>
      </c>
      <c r="H20" cm="1">
        <f t="array" ref="H20">INDEX(Pricing!I:I, MATCH(1,(Pricing!B:B=C20)*(Pricing!E:E=F20), 0))*E20</f>
        <v>0</v>
      </c>
    </row>
    <row r="21" spans="1:8" x14ac:dyDescent="0.25">
      <c r="A21">
        <v>17</v>
      </c>
      <c r="G21" cm="1">
        <f t="array" ref="G21">INDEX(Pricing!H:H, MATCH(1,(Pricing!B:B=C21)*(Pricing!E:E=F21), 0))*E21</f>
        <v>0</v>
      </c>
      <c r="H21" cm="1">
        <f t="array" ref="H21">INDEX(Pricing!I:I, MATCH(1,(Pricing!B:B=C21)*(Pricing!E:E=F21), 0))*E21</f>
        <v>0</v>
      </c>
    </row>
    <row r="22" spans="1:8" x14ac:dyDescent="0.25">
      <c r="A22">
        <v>18</v>
      </c>
      <c r="G22" cm="1">
        <f t="array" ref="G22">INDEX(Pricing!H:H, MATCH(1,(Pricing!B:B=C22)*(Pricing!E:E=F22), 0))*E22</f>
        <v>0</v>
      </c>
      <c r="H22" cm="1">
        <f t="array" ref="H22">INDEX(Pricing!I:I, MATCH(1,(Pricing!B:B=C22)*(Pricing!E:E=F22), 0))*E22</f>
        <v>0</v>
      </c>
    </row>
    <row r="23" spans="1:8" x14ac:dyDescent="0.25">
      <c r="A23">
        <v>19</v>
      </c>
      <c r="G23" cm="1">
        <f t="array" ref="G23">INDEX(Pricing!H:H, MATCH(1,(Pricing!B:B=C23)*(Pricing!E:E=F23), 0))*E23</f>
        <v>0</v>
      </c>
      <c r="H23" cm="1">
        <f t="array" ref="H23">INDEX(Pricing!I:I, MATCH(1,(Pricing!B:B=C23)*(Pricing!E:E=F23), 0))*E23</f>
        <v>0</v>
      </c>
    </row>
    <row r="24" spans="1:8" x14ac:dyDescent="0.25">
      <c r="A24">
        <v>20</v>
      </c>
      <c r="G24" cm="1">
        <f t="array" ref="G24">INDEX(Pricing!H:H, MATCH(1,(Pricing!B:B=C24)*(Pricing!E:E=F24), 0))*E24</f>
        <v>0</v>
      </c>
      <c r="H24" cm="1">
        <f t="array" ref="H24">INDEX(Pricing!I:I, MATCH(1,(Pricing!B:B=C24)*(Pricing!E:E=F24), 0))*E24</f>
        <v>0</v>
      </c>
    </row>
    <row r="25" spans="1:8" x14ac:dyDescent="0.25">
      <c r="A25">
        <v>21</v>
      </c>
      <c r="G25" cm="1">
        <f t="array" ref="G25">INDEX(Pricing!H:H, MATCH(1,(Pricing!B:B=C25)*(Pricing!E:E=F25), 0))*E25</f>
        <v>0</v>
      </c>
      <c r="H25" cm="1">
        <f t="array" ref="H25">INDEX(Pricing!I:I, MATCH(1,(Pricing!B:B=C25)*(Pricing!E:E=F25), 0))*E25</f>
        <v>0</v>
      </c>
    </row>
    <row r="26" spans="1:8" x14ac:dyDescent="0.25">
      <c r="A26">
        <v>22</v>
      </c>
      <c r="G26" cm="1">
        <f t="array" ref="G26">INDEX(Pricing!H:H, MATCH(1,(Pricing!B:B=C26)*(Pricing!E:E=F26), 0))*E26</f>
        <v>0</v>
      </c>
      <c r="H26" cm="1">
        <f t="array" ref="H26">INDEX(Pricing!I:I, MATCH(1,(Pricing!B:B=C26)*(Pricing!E:E=F26), 0))*E26</f>
        <v>0</v>
      </c>
    </row>
    <row r="27" spans="1:8" x14ac:dyDescent="0.25">
      <c r="A27">
        <v>23</v>
      </c>
      <c r="G27" cm="1">
        <f t="array" ref="G27">INDEX(Pricing!H:H, MATCH(1,(Pricing!B:B=C27)*(Pricing!E:E=F27), 0))*E27</f>
        <v>0</v>
      </c>
      <c r="H27" cm="1">
        <f t="array" ref="H27">INDEX(Pricing!I:I, MATCH(1,(Pricing!B:B=C27)*(Pricing!E:E=F27), 0))*E27</f>
        <v>0</v>
      </c>
    </row>
    <row r="28" spans="1:8" x14ac:dyDescent="0.25">
      <c r="A28">
        <v>24</v>
      </c>
      <c r="G28" cm="1">
        <f t="array" ref="G28">INDEX(Pricing!H:H, MATCH(1,(Pricing!B:B=C28)*(Pricing!E:E=F28), 0))*E28</f>
        <v>0</v>
      </c>
      <c r="H28" cm="1">
        <f t="array" ref="H28">INDEX(Pricing!I:I, MATCH(1,(Pricing!B:B=C28)*(Pricing!E:E=F28), 0))*E28</f>
        <v>0</v>
      </c>
    </row>
    <row r="29" spans="1:8" x14ac:dyDescent="0.25">
      <c r="A29">
        <v>25</v>
      </c>
    </row>
    <row r="30" spans="1:8" x14ac:dyDescent="0.25">
      <c r="A30">
        <v>26</v>
      </c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A6949F-1EAA-4DA5-9971-ACF813C0C4D9}">
          <x14:formula1>
            <xm:f>Regions!$A$2:$A$33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AFA1-7876-44CC-847F-9689CEEEECEC}">
  <sheetPr>
    <tabColor rgb="FF00B050"/>
  </sheetPr>
  <dimension ref="A1:I8"/>
  <sheetViews>
    <sheetView workbookViewId="0">
      <selection activeCell="O8" sqref="O8"/>
    </sheetView>
  </sheetViews>
  <sheetFormatPr defaultRowHeight="15" x14ac:dyDescent="0.25"/>
  <cols>
    <col min="1" max="1" width="27.28515625" customWidth="1"/>
    <col min="2" max="3" width="16" customWidth="1"/>
    <col min="4" max="4" width="21.5703125" customWidth="1"/>
    <col min="5" max="5" width="16" customWidth="1"/>
    <col min="6" max="6" width="18.42578125" customWidth="1"/>
    <col min="7" max="7" width="19.85546875" customWidth="1"/>
    <col min="8" max="8" width="18.28515625" customWidth="1"/>
    <col min="9" max="9" width="15.5703125" customWidth="1"/>
  </cols>
  <sheetData>
    <row r="1" spans="1:9" ht="30" x14ac:dyDescent="0.25">
      <c r="A1" s="2" t="s">
        <v>1</v>
      </c>
      <c r="B1" s="2" t="s">
        <v>10</v>
      </c>
      <c r="C1" s="2" t="s">
        <v>27</v>
      </c>
      <c r="D1" s="2" t="s">
        <v>45</v>
      </c>
      <c r="E1" s="2" t="s">
        <v>5</v>
      </c>
      <c r="F1" s="3" t="s">
        <v>23</v>
      </c>
      <c r="G1" s="2" t="s">
        <v>15</v>
      </c>
      <c r="H1" s="2" t="s">
        <v>11</v>
      </c>
      <c r="I1" s="2" t="s">
        <v>12</v>
      </c>
    </row>
    <row r="2" spans="1:9" x14ac:dyDescent="0.25">
      <c r="A2" t="s">
        <v>29</v>
      </c>
      <c r="B2" t="s">
        <v>29</v>
      </c>
      <c r="C2" t="s">
        <v>29</v>
      </c>
      <c r="D2" t="s">
        <v>46</v>
      </c>
      <c r="E2" t="s">
        <v>30</v>
      </c>
      <c r="F2">
        <v>0</v>
      </c>
      <c r="G2">
        <f>Time.Units!B2*Pricing!F2</f>
        <v>0</v>
      </c>
      <c r="H2">
        <f>Time.Units!B3*Pricing!F2</f>
        <v>0</v>
      </c>
      <c r="I2">
        <f>Time.Units!$B$4*Pricing!F2</f>
        <v>0</v>
      </c>
    </row>
    <row r="3" spans="1:9" x14ac:dyDescent="0.25">
      <c r="A3" t="s">
        <v>52</v>
      </c>
      <c r="B3" t="s">
        <v>52</v>
      </c>
      <c r="C3" t="s">
        <v>52</v>
      </c>
      <c r="D3" t="s">
        <v>53</v>
      </c>
      <c r="E3" t="s">
        <v>30</v>
      </c>
      <c r="F3">
        <v>0</v>
      </c>
      <c r="G3">
        <f>Time.Units!B3*Pricing!F3</f>
        <v>0</v>
      </c>
      <c r="H3">
        <f>Time.Units!B4*Pricing!F3</f>
        <v>0</v>
      </c>
      <c r="I3">
        <f>Time.Units!$B$4*Pricing!F3</f>
        <v>0</v>
      </c>
    </row>
    <row r="4" spans="1:9" x14ac:dyDescent="0.25">
      <c r="A4" t="s">
        <v>40</v>
      </c>
      <c r="B4" t="s">
        <v>38</v>
      </c>
      <c r="C4" t="s">
        <v>39</v>
      </c>
      <c r="D4" t="s">
        <v>47</v>
      </c>
      <c r="E4" t="s">
        <v>30</v>
      </c>
      <c r="F4">
        <v>5.8999999999999997E-2</v>
      </c>
      <c r="G4">
        <f>Time.Units!$B$2*Pricing!F4</f>
        <v>43.07</v>
      </c>
      <c r="H4">
        <f>Time.Units!B3*Pricing!F4</f>
        <v>516.83999999999992</v>
      </c>
      <c r="I4">
        <f>Time.Units!$B$4*Pricing!F4</f>
        <v>1550.52</v>
      </c>
    </row>
    <row r="5" spans="1:9" x14ac:dyDescent="0.25">
      <c r="A5" t="s">
        <v>41</v>
      </c>
      <c r="B5" t="s">
        <v>42</v>
      </c>
      <c r="C5" t="s">
        <v>39</v>
      </c>
      <c r="D5" t="s">
        <v>49</v>
      </c>
      <c r="E5" t="s">
        <v>30</v>
      </c>
      <c r="F5">
        <v>5.8999999999999997E-2</v>
      </c>
      <c r="G5">
        <f>Time.Units!$B$2*Pricing!F5</f>
        <v>43.07</v>
      </c>
      <c r="H5">
        <f>Time.Units!B3*Pricing!F5</f>
        <v>516.83999999999992</v>
      </c>
      <c r="I5">
        <f>Time.Units!$B$4*Pricing!F5</f>
        <v>1550.52</v>
      </c>
    </row>
    <row r="6" spans="1:9" x14ac:dyDescent="0.25">
      <c r="A6" t="s">
        <v>13</v>
      </c>
      <c r="B6" t="s">
        <v>14</v>
      </c>
      <c r="C6" t="s">
        <v>28</v>
      </c>
      <c r="D6" t="s">
        <v>48</v>
      </c>
      <c r="E6" t="s">
        <v>30</v>
      </c>
      <c r="F6">
        <v>5.0000000000000001E-3</v>
      </c>
      <c r="G6">
        <f>Time.Units!$B$2*Pricing!F6</f>
        <v>3.65</v>
      </c>
      <c r="H6">
        <f>Time.Units!B3*Pricing!F6</f>
        <v>43.800000000000004</v>
      </c>
      <c r="I6">
        <f>Time.Units!$B$4*Pricing!F6</f>
        <v>131.4</v>
      </c>
    </row>
    <row r="7" spans="1:9" x14ac:dyDescent="0.25">
      <c r="A7" t="s">
        <v>19</v>
      </c>
      <c r="B7" t="s">
        <v>20</v>
      </c>
      <c r="C7" t="s">
        <v>16</v>
      </c>
      <c r="D7" t="s">
        <v>47</v>
      </c>
      <c r="E7" t="s">
        <v>30</v>
      </c>
      <c r="F7" cm="1">
        <f t="array" ref="F7">INDEX('Compute.Pricing'!C:C, MATCH(1,('Compute.Pricing'!B:B=E7)*('Compute.Pricing'!A:A=B7), 0))</f>
        <v>5.0999999999999997E-2</v>
      </c>
      <c r="G7">
        <f>Time.Units!$B$2*Pricing!F7</f>
        <v>37.229999999999997</v>
      </c>
      <c r="H7" cm="1">
        <f t="array" ref="H7">INDEX('Compute.Pricing'!G:G, MATCH(1,('Compute.Pricing'!B:B=E7)*('Compute.Pricing'!A:A=B7), 0))</f>
        <v>310.10399999999998</v>
      </c>
      <c r="I7" cm="1">
        <f t="array" ref="I7">INDEX('Compute.Pricing'!H:H, MATCH(1,('Compute.Pricing'!B:B=E7)*('Compute.Pricing'!A:A=B7), 0))</f>
        <v>617.58000000000004</v>
      </c>
    </row>
    <row r="8" spans="1:9" x14ac:dyDescent="0.25">
      <c r="A8" t="s">
        <v>17</v>
      </c>
      <c r="B8" t="s">
        <v>18</v>
      </c>
      <c r="C8" t="s">
        <v>16</v>
      </c>
      <c r="D8" t="s">
        <v>47</v>
      </c>
      <c r="E8" t="s">
        <v>30</v>
      </c>
      <c r="F8" cm="1">
        <f t="array" ref="F8">INDEX('Compute.Pricing'!C:C, MATCH(1,('Compute.Pricing'!B:B=E8)*('Compute.Pricing'!A:A=B8), 0))</f>
        <v>0.10199999999999999</v>
      </c>
      <c r="G8">
        <f>Time.Units!$B$2*Pricing!F8</f>
        <v>74.459999999999994</v>
      </c>
      <c r="H8" cm="1">
        <f t="array" ref="H8">INDEX('Compute.Pricing'!G:G, MATCH(1,('Compute.Pricing'!B:B=E8)*('Compute.Pricing'!A:A=B8), 0))</f>
        <v>621.08400000000006</v>
      </c>
      <c r="I8" cm="1">
        <f t="array" ref="I8">INDEX('Compute.Pricing'!H:H, MATCH(1,('Compute.Pricing'!B:B=E8)*('Compute.Pricing'!A:A=B8), 0))</f>
        <v>1232.5319999999999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AB51F8-625E-42FB-AB06-BB7075E512FE}">
          <x14:formula1>
            <xm:f>Regions!$A$2:$A$33</xm:f>
          </x14:formula1>
          <xm:sqref>E2:E8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8DF9-8B20-48B4-A35A-870B05E31BD2}">
  <sheetPr>
    <tabColor rgb="FFFFC000"/>
  </sheetPr>
  <dimension ref="A1:H3"/>
  <sheetViews>
    <sheetView workbookViewId="0">
      <selection activeCell="J20" sqref="J20"/>
    </sheetView>
  </sheetViews>
  <sheetFormatPr defaultRowHeight="15" x14ac:dyDescent="0.25"/>
  <cols>
    <col min="1" max="1" width="19.7109375" customWidth="1"/>
    <col min="2" max="2" width="14.140625" customWidth="1"/>
    <col min="3" max="5" width="31.28515625" customWidth="1"/>
    <col min="6" max="6" width="32.5703125" customWidth="1"/>
    <col min="7" max="7" width="30.5703125" customWidth="1"/>
    <col min="8" max="8" width="18" customWidth="1"/>
  </cols>
  <sheetData>
    <row r="1" spans="1:8" ht="30" x14ac:dyDescent="0.25">
      <c r="A1" s="2" t="s">
        <v>10</v>
      </c>
      <c r="B1" s="2" t="s">
        <v>5</v>
      </c>
      <c r="C1" s="3" t="s">
        <v>23</v>
      </c>
      <c r="D1" s="3" t="s">
        <v>25</v>
      </c>
      <c r="E1" s="3" t="s">
        <v>26</v>
      </c>
      <c r="F1" s="3" t="s">
        <v>24</v>
      </c>
      <c r="G1" s="3" t="s">
        <v>21</v>
      </c>
      <c r="H1" s="3" t="s">
        <v>22</v>
      </c>
    </row>
    <row r="2" spans="1:8" x14ac:dyDescent="0.25">
      <c r="A2" t="s">
        <v>20</v>
      </c>
      <c r="B2" t="s">
        <v>30</v>
      </c>
      <c r="C2">
        <v>5.0999999999999997E-2</v>
      </c>
      <c r="D2">
        <v>3.5400000000000001E-2</v>
      </c>
      <c r="E2">
        <v>2.35E-2</v>
      </c>
      <c r="F2">
        <f>'Compute.Pricing'!C2*Time.Units!$B$2</f>
        <v>37.229999999999997</v>
      </c>
      <c r="G2">
        <f>'Compute.Pricing'!D2*Time.Units!$B$3</f>
        <v>310.10399999999998</v>
      </c>
      <c r="H2">
        <f>'Compute.Pricing'!E2*Time.Units!$B$4</f>
        <v>617.58000000000004</v>
      </c>
    </row>
    <row r="3" spans="1:8" x14ac:dyDescent="0.25">
      <c r="A3" t="s">
        <v>18</v>
      </c>
      <c r="B3" t="s">
        <v>30</v>
      </c>
      <c r="C3">
        <v>0.10199999999999999</v>
      </c>
      <c r="D3">
        <v>7.0900000000000005E-2</v>
      </c>
      <c r="E3">
        <v>4.6899999999999997E-2</v>
      </c>
      <c r="F3">
        <f>'Compute.Pricing'!C3*Time.Units!$B$2</f>
        <v>74.459999999999994</v>
      </c>
      <c r="G3">
        <f>'Compute.Pricing'!D3*Time.Units!$B$3</f>
        <v>621.08400000000006</v>
      </c>
      <c r="H3">
        <f>'Compute.Pricing'!E3*Time.Units!$B$4</f>
        <v>1232.5319999999999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579E2F-29BF-4195-8E7E-6595577F427E}">
          <x14:formula1>
            <xm:f>Regions!$A$2:$A$33</xm:f>
          </x14:formula1>
          <xm:sqref>B2:B36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E668-EF4C-4E5F-A3B1-CB71A901EB90}">
  <sheetPr>
    <tabColor rgb="FFFFC000"/>
  </sheetPr>
  <dimension ref="A1:E2"/>
  <sheetViews>
    <sheetView workbookViewId="0">
      <selection activeCell="B9" sqref="B9"/>
    </sheetView>
  </sheetViews>
  <sheetFormatPr defaultRowHeight="15" x14ac:dyDescent="0.25"/>
  <cols>
    <col min="1" max="1" width="19.85546875" customWidth="1"/>
    <col min="2" max="2" width="31.140625" customWidth="1"/>
    <col min="3" max="3" width="35.140625" customWidth="1"/>
  </cols>
  <sheetData>
    <row r="1" spans="1:5" x14ac:dyDescent="0.25">
      <c r="A1" s="2" t="s">
        <v>5</v>
      </c>
      <c r="B1" s="2" t="s">
        <v>36</v>
      </c>
      <c r="C1" s="2" t="s">
        <v>37</v>
      </c>
      <c r="D1" s="1"/>
      <c r="E1" s="1"/>
    </row>
    <row r="2" spans="1:5" x14ac:dyDescent="0.25">
      <c r="A2" t="s">
        <v>30</v>
      </c>
      <c r="B2" s="9">
        <v>5.8999999999999997E-2</v>
      </c>
      <c r="C2">
        <v>5.8999999999999997E-2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1F3B99-650B-4DE7-83E0-081610D52325}">
          <x14:formula1>
            <xm:f>Regions!$A$2:$A$33</xm:f>
          </x14:formula1>
          <xm:sqref>A2:A32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1D59-1649-4C78-BF45-02AE42ABF95D}">
  <sheetPr>
    <tabColor rgb="FFC00000"/>
  </sheetPr>
  <dimension ref="A1:B4"/>
  <sheetViews>
    <sheetView topLeftCell="XEB1" workbookViewId="0">
      <selection activeCell="L23" sqref="L23"/>
    </sheetView>
  </sheetViews>
  <sheetFormatPr defaultRowHeight="15" x14ac:dyDescent="0.25"/>
  <sheetData>
    <row r="1" spans="1:2" x14ac:dyDescent="0.25">
      <c r="A1" s="1" t="s">
        <v>6</v>
      </c>
      <c r="B1">
        <v>1</v>
      </c>
    </row>
    <row r="2" spans="1:2" x14ac:dyDescent="0.25">
      <c r="A2" s="1" t="s">
        <v>7</v>
      </c>
      <c r="B2">
        <v>730</v>
      </c>
    </row>
    <row r="3" spans="1:2" x14ac:dyDescent="0.25">
      <c r="A3" s="1" t="s">
        <v>8</v>
      </c>
      <c r="B3">
        <f>12*B2</f>
        <v>8760</v>
      </c>
    </row>
    <row r="4" spans="1:2" x14ac:dyDescent="0.25">
      <c r="A4" s="1" t="s">
        <v>9</v>
      </c>
      <c r="B4">
        <f>3*B3</f>
        <v>26280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A73B-C460-428D-93CB-50FE50459A48}">
  <sheetPr>
    <tabColor rgb="FFC00000"/>
  </sheetPr>
  <dimension ref="A1:C33"/>
  <sheetViews>
    <sheetView topLeftCell="A3" zoomScale="96" zoomScaleNormal="96" workbookViewId="0">
      <selection activeCell="H23" sqref="H23"/>
    </sheetView>
  </sheetViews>
  <sheetFormatPr defaultRowHeight="15" x14ac:dyDescent="0.25"/>
  <cols>
    <col min="1" max="1" width="27.140625" customWidth="1"/>
    <col min="2" max="2" width="33.140625" customWidth="1"/>
    <col min="3" max="3" width="57.5703125" customWidth="1"/>
  </cols>
  <sheetData>
    <row r="1" spans="1:3" ht="18.75" customHeight="1" x14ac:dyDescent="0.25">
      <c r="A1" s="11" t="s">
        <v>57</v>
      </c>
      <c r="B1" s="11" t="s">
        <v>1</v>
      </c>
      <c r="C1" s="11" t="s">
        <v>58</v>
      </c>
    </row>
    <row r="2" spans="1:3" ht="18.75" customHeight="1" x14ac:dyDescent="0.25">
      <c r="A2" t="s">
        <v>59</v>
      </c>
      <c r="B2" t="s">
        <v>60</v>
      </c>
      <c r="C2" t="s">
        <v>61</v>
      </c>
    </row>
    <row r="3" spans="1:3" ht="18.75" customHeight="1" x14ac:dyDescent="0.25">
      <c r="A3" t="s">
        <v>62</v>
      </c>
      <c r="B3" t="s">
        <v>63</v>
      </c>
      <c r="C3" t="s">
        <v>61</v>
      </c>
    </row>
    <row r="4" spans="1:3" ht="18.75" customHeight="1" x14ac:dyDescent="0.25">
      <c r="A4" t="s">
        <v>64</v>
      </c>
      <c r="B4" t="s">
        <v>65</v>
      </c>
      <c r="C4" t="s">
        <v>61</v>
      </c>
    </row>
    <row r="5" spans="1:3" ht="18.75" customHeight="1" x14ac:dyDescent="0.25">
      <c r="A5" t="s">
        <v>66</v>
      </c>
      <c r="B5" t="s">
        <v>67</v>
      </c>
      <c r="C5" t="s">
        <v>61</v>
      </c>
    </row>
    <row r="6" spans="1:3" ht="18.75" customHeight="1" x14ac:dyDescent="0.25">
      <c r="A6" t="s">
        <v>68</v>
      </c>
      <c r="B6" t="s">
        <v>69</v>
      </c>
      <c r="C6" t="s">
        <v>70</v>
      </c>
    </row>
    <row r="7" spans="1:3" ht="18.75" customHeight="1" x14ac:dyDescent="0.25">
      <c r="A7" t="s">
        <v>71</v>
      </c>
      <c r="B7" t="s">
        <v>72</v>
      </c>
      <c r="C7" t="s">
        <v>70</v>
      </c>
    </row>
    <row r="8" spans="1:3" ht="18.75" customHeight="1" x14ac:dyDescent="0.25">
      <c r="A8" t="s">
        <v>73</v>
      </c>
      <c r="B8" t="s">
        <v>74</v>
      </c>
      <c r="C8" t="s">
        <v>70</v>
      </c>
    </row>
    <row r="9" spans="1:3" ht="18.75" customHeight="1" x14ac:dyDescent="0.25">
      <c r="A9" t="s">
        <v>55</v>
      </c>
      <c r="B9" t="s">
        <v>75</v>
      </c>
      <c r="C9" t="s">
        <v>70</v>
      </c>
    </row>
    <row r="10" spans="1:3" ht="18.75" customHeight="1" x14ac:dyDescent="0.25">
      <c r="A10" t="s">
        <v>76</v>
      </c>
      <c r="B10" t="s">
        <v>77</v>
      </c>
      <c r="C10" t="s">
        <v>70</v>
      </c>
    </row>
    <row r="11" spans="1:3" ht="18.75" customHeight="1" x14ac:dyDescent="0.25">
      <c r="A11" t="s">
        <v>56</v>
      </c>
      <c r="B11" t="s">
        <v>78</v>
      </c>
      <c r="C11" t="s">
        <v>70</v>
      </c>
    </row>
    <row r="12" spans="1:3" ht="18.75" customHeight="1" x14ac:dyDescent="0.25">
      <c r="A12" t="s">
        <v>79</v>
      </c>
      <c r="B12" t="s">
        <v>80</v>
      </c>
      <c r="C12" t="s">
        <v>61</v>
      </c>
    </row>
    <row r="13" spans="1:3" ht="18.75" customHeight="1" x14ac:dyDescent="0.25">
      <c r="A13" t="s">
        <v>81</v>
      </c>
      <c r="B13" t="s">
        <v>82</v>
      </c>
      <c r="C13" t="s">
        <v>61</v>
      </c>
    </row>
    <row r="14" spans="1:3" ht="18.75" customHeight="1" x14ac:dyDescent="0.25">
      <c r="A14" t="s">
        <v>83</v>
      </c>
      <c r="B14" t="s">
        <v>84</v>
      </c>
      <c r="C14" t="s">
        <v>61</v>
      </c>
    </row>
    <row r="15" spans="1:3" ht="18.75" customHeight="1" x14ac:dyDescent="0.25">
      <c r="A15" t="s">
        <v>30</v>
      </c>
      <c r="B15" t="s">
        <v>85</v>
      </c>
      <c r="C15" t="s">
        <v>61</v>
      </c>
    </row>
    <row r="16" spans="1:3" ht="18.75" customHeight="1" x14ac:dyDescent="0.25">
      <c r="A16" t="s">
        <v>54</v>
      </c>
      <c r="B16" t="s">
        <v>86</v>
      </c>
      <c r="C16" t="s">
        <v>61</v>
      </c>
    </row>
    <row r="17" spans="1:3" ht="18.75" customHeight="1" x14ac:dyDescent="0.25">
      <c r="A17" t="s">
        <v>87</v>
      </c>
      <c r="B17" t="s">
        <v>88</v>
      </c>
      <c r="C17" t="s">
        <v>61</v>
      </c>
    </row>
    <row r="18" spans="1:3" ht="18.75" customHeight="1" x14ac:dyDescent="0.25">
      <c r="A18" t="s">
        <v>89</v>
      </c>
      <c r="B18" t="s">
        <v>90</v>
      </c>
      <c r="C18" t="s">
        <v>61</v>
      </c>
    </row>
    <row r="19" spans="1:3" ht="18.75" customHeight="1" x14ac:dyDescent="0.25">
      <c r="A19" t="s">
        <v>91</v>
      </c>
      <c r="B19" t="s">
        <v>92</v>
      </c>
      <c r="C19" t="s">
        <v>70</v>
      </c>
    </row>
    <row r="20" spans="1:3" ht="18.75" customHeight="1" x14ac:dyDescent="0.25">
      <c r="A20" t="s">
        <v>93</v>
      </c>
      <c r="B20" t="s">
        <v>94</v>
      </c>
      <c r="C20" t="s">
        <v>61</v>
      </c>
    </row>
    <row r="21" spans="1:3" ht="18.75" customHeight="1" x14ac:dyDescent="0.25">
      <c r="A21" t="s">
        <v>95</v>
      </c>
      <c r="B21" t="s">
        <v>96</v>
      </c>
      <c r="C21" t="s">
        <v>61</v>
      </c>
    </row>
    <row r="22" spans="1:3" ht="18.75" customHeight="1" x14ac:dyDescent="0.25">
      <c r="A22" t="s">
        <v>97</v>
      </c>
      <c r="B22" t="s">
        <v>98</v>
      </c>
      <c r="C22" t="s">
        <v>61</v>
      </c>
    </row>
    <row r="23" spans="1:3" ht="18.75" customHeight="1" x14ac:dyDescent="0.25">
      <c r="A23" t="s">
        <v>99</v>
      </c>
      <c r="B23" t="s">
        <v>100</v>
      </c>
      <c r="C23" t="s">
        <v>61</v>
      </c>
    </row>
    <row r="24" spans="1:3" ht="18.75" customHeight="1" x14ac:dyDescent="0.25">
      <c r="A24" t="s">
        <v>101</v>
      </c>
      <c r="B24" t="s">
        <v>102</v>
      </c>
      <c r="C24" t="s">
        <v>61</v>
      </c>
    </row>
    <row r="25" spans="1:3" ht="18.75" customHeight="1" x14ac:dyDescent="0.25">
      <c r="A25" t="s">
        <v>103</v>
      </c>
      <c r="B25" t="s">
        <v>104</v>
      </c>
      <c r="C25" t="s">
        <v>70</v>
      </c>
    </row>
    <row r="26" spans="1:3" ht="18.75" customHeight="1" x14ac:dyDescent="0.25">
      <c r="A26" t="s">
        <v>105</v>
      </c>
      <c r="B26" t="s">
        <v>106</v>
      </c>
      <c r="C26" t="s">
        <v>61</v>
      </c>
    </row>
    <row r="27" spans="1:3" ht="18.75" customHeight="1" x14ac:dyDescent="0.25">
      <c r="A27" t="s">
        <v>107</v>
      </c>
      <c r="B27" t="s">
        <v>108</v>
      </c>
      <c r="C27" t="s">
        <v>70</v>
      </c>
    </row>
    <row r="28" spans="1:3" ht="18.75" customHeight="1" x14ac:dyDescent="0.25">
      <c r="A28" t="s">
        <v>109</v>
      </c>
      <c r="B28" t="s">
        <v>110</v>
      </c>
      <c r="C28" t="s">
        <v>61</v>
      </c>
    </row>
    <row r="29" spans="1:3" ht="18.75" customHeight="1" x14ac:dyDescent="0.25">
      <c r="A29" t="s">
        <v>111</v>
      </c>
      <c r="B29" t="s">
        <v>112</v>
      </c>
      <c r="C29" t="s">
        <v>70</v>
      </c>
    </row>
    <row r="30" spans="1:3" ht="18.75" customHeight="1" x14ac:dyDescent="0.25">
      <c r="A30" t="s">
        <v>113</v>
      </c>
      <c r="B30" t="s">
        <v>114</v>
      </c>
      <c r="C30" t="s">
        <v>70</v>
      </c>
    </row>
    <row r="31" spans="1:3" ht="18.75" customHeight="1" x14ac:dyDescent="0.25">
      <c r="A31" t="s">
        <v>115</v>
      </c>
      <c r="B31" t="s">
        <v>116</v>
      </c>
      <c r="C31" t="s">
        <v>70</v>
      </c>
    </row>
    <row r="32" spans="1:3" ht="18.75" customHeight="1" x14ac:dyDescent="0.25">
      <c r="A32" t="s">
        <v>117</v>
      </c>
      <c r="B32" t="s">
        <v>118</v>
      </c>
      <c r="C32" t="s">
        <v>70</v>
      </c>
    </row>
    <row r="33" spans="1:3" ht="18.75" customHeight="1" x14ac:dyDescent="0.25">
      <c r="A33" t="s">
        <v>119</v>
      </c>
      <c r="B33" t="s">
        <v>120</v>
      </c>
      <c r="C3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Dev.Compoments</vt:lpstr>
      <vt:lpstr>Prod.Compoments</vt:lpstr>
      <vt:lpstr>Pricing</vt:lpstr>
      <vt:lpstr>Compute.Pricing</vt:lpstr>
      <vt:lpstr>NAT.Pricing</vt:lpstr>
      <vt:lpstr>Time.Units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Vu Hoang</dc:creator>
  <cp:lastModifiedBy>Viet Vu Hoang</cp:lastModifiedBy>
  <dcterms:created xsi:type="dcterms:W3CDTF">2015-06-05T18:17:20Z</dcterms:created>
  <dcterms:modified xsi:type="dcterms:W3CDTF">2024-08-26T06:31:34Z</dcterms:modified>
</cp:coreProperties>
</file>