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EXCEL FOLDER\EXCEL\excel shekha test\own test\"/>
    </mc:Choice>
  </mc:AlternateContent>
  <xr:revisionPtr revIDLastSave="0" documentId="13_ncr:1_{ED656105-CBA1-468B-AE9C-F718F898CB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Sheet2!$B$6:$B$177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J82" i="1"/>
  <c r="J81" i="1"/>
  <c r="J80" i="1"/>
  <c r="J79" i="1"/>
  <c r="J78" i="1"/>
  <c r="J77" i="1"/>
  <c r="J76" i="1"/>
  <c r="J75" i="1"/>
  <c r="J74" i="1"/>
  <c r="H42" i="1"/>
  <c r="H50" i="1" s="1"/>
  <c r="H43" i="1"/>
  <c r="H44" i="1"/>
  <c r="H45" i="1"/>
  <c r="H46" i="1"/>
  <c r="H47" i="1"/>
  <c r="H48" i="1"/>
  <c r="H49" i="1"/>
  <c r="E5" i="1"/>
  <c r="E6" i="1"/>
  <c r="E7" i="1"/>
  <c r="E9" i="1"/>
  <c r="E10" i="1"/>
  <c r="E11" i="1"/>
  <c r="E12" i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6" i="2"/>
  <c r="F6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6" i="2"/>
  <c r="N37" i="1"/>
  <c r="O37" i="1"/>
  <c r="P37" i="1"/>
  <c r="Q37" i="1"/>
  <c r="R37" i="1"/>
  <c r="S37" i="1"/>
  <c r="T37" i="1"/>
  <c r="U37" i="1"/>
  <c r="M37" i="1"/>
  <c r="L65" i="1" l="1"/>
  <c r="L63" i="1"/>
  <c r="L61" i="1"/>
  <c r="Q41" i="1"/>
  <c r="I43" i="1"/>
  <c r="I44" i="1"/>
  <c r="I45" i="1"/>
  <c r="I46" i="1"/>
  <c r="I47" i="1"/>
  <c r="I42" i="1"/>
  <c r="I48" i="1" l="1"/>
  <c r="I49" i="1"/>
  <c r="I50" i="1"/>
  <c r="E41" i="1"/>
  <c r="I52" i="1" l="1"/>
  <c r="B58" i="1" s="1"/>
  <c r="L82" i="1" l="1"/>
  <c r="M82" i="1" s="1"/>
  <c r="L77" i="1"/>
  <c r="M77" i="1" s="1"/>
  <c r="L74" i="1"/>
  <c r="M74" i="1" s="1"/>
  <c r="L78" i="1"/>
  <c r="M78" i="1" s="1"/>
  <c r="L75" i="1"/>
  <c r="M75" i="1" s="1"/>
  <c r="L79" i="1"/>
  <c r="M79" i="1" s="1"/>
  <c r="L76" i="1"/>
  <c r="M76" i="1" s="1"/>
  <c r="L80" i="1"/>
  <c r="M80" i="1" s="1"/>
  <c r="L81" i="1"/>
  <c r="M81" i="1" s="1"/>
</calcChain>
</file>

<file path=xl/sharedStrings.xml><?xml version="1.0" encoding="utf-8"?>
<sst xmlns="http://schemas.openxmlformats.org/spreadsheetml/2006/main" count="281" uniqueCount="212">
  <si>
    <t>Sl No</t>
  </si>
  <si>
    <t>Member</t>
  </si>
  <si>
    <t>Date</t>
  </si>
  <si>
    <t>Invest Money</t>
  </si>
  <si>
    <t>Bazer cost</t>
  </si>
  <si>
    <t>Rest Money</t>
  </si>
  <si>
    <t>Bayzid</t>
  </si>
  <si>
    <t>Nasim</t>
  </si>
  <si>
    <t>Sakib</t>
  </si>
  <si>
    <t>Rasel</t>
  </si>
  <si>
    <t>Tanvir</t>
  </si>
  <si>
    <t>Yamin</t>
  </si>
  <si>
    <t>Nahid</t>
  </si>
  <si>
    <t>Ashik</t>
  </si>
  <si>
    <t>shahin</t>
  </si>
  <si>
    <t>Shahin</t>
  </si>
  <si>
    <t xml:space="preserve">TOTAL INVEST
</t>
  </si>
  <si>
    <t>Name</t>
  </si>
  <si>
    <t>Bazar cost</t>
  </si>
  <si>
    <t>Rest cost</t>
  </si>
  <si>
    <t>TOTAL COST</t>
  </si>
  <si>
    <t>TOTAL INVEST</t>
  </si>
  <si>
    <t>TOTAL MILL</t>
  </si>
  <si>
    <t>TOTAL MILL RATE</t>
  </si>
  <si>
    <t>MAX MILL</t>
  </si>
  <si>
    <t>SMALL MILL</t>
  </si>
  <si>
    <t>MID MILL</t>
  </si>
  <si>
    <t>DEVELOPAR JON MASS MILL RATE
01-08-2023</t>
  </si>
  <si>
    <t>430610(2.82</t>
  </si>
  <si>
    <t>430767(3.21</t>
  </si>
  <si>
    <t>532930(3.63</t>
  </si>
  <si>
    <t>532933(3.01</t>
  </si>
  <si>
    <t>532937(3.98</t>
  </si>
  <si>
    <t>532939(3.40</t>
  </si>
  <si>
    <t>532944(3.30</t>
  </si>
  <si>
    <t>532945(3.17</t>
  </si>
  <si>
    <t>532947(2.99</t>
  </si>
  <si>
    <t>532950(3.46</t>
  </si>
  <si>
    <t>532956(3.18</t>
  </si>
  <si>
    <t>532958(3.23</t>
  </si>
  <si>
    <t>532963(3.20</t>
  </si>
  <si>
    <t>532965(3.70</t>
  </si>
  <si>
    <t>532970(3.10</t>
  </si>
  <si>
    <t>532972(3.08</t>
  </si>
  <si>
    <t>532976(3.46</t>
  </si>
  <si>
    <t>532978(3.26</t>
  </si>
  <si>
    <t>532979(3.24</t>
  </si>
  <si>
    <t>532980(3.92</t>
  </si>
  <si>
    <t>532983(3.51</t>
  </si>
  <si>
    <t>532984(3.51</t>
  </si>
  <si>
    <t>532985(3.26</t>
  </si>
  <si>
    <t>532986(3.60</t>
  </si>
  <si>
    <t>532987(3.89</t>
  </si>
  <si>
    <t>532988(3.90</t>
  </si>
  <si>
    <t>532990(3.30</t>
  </si>
  <si>
    <t>532991(3.43</t>
  </si>
  <si>
    <t>532993(3.82</t>
  </si>
  <si>
    <t>532994(3.26</t>
  </si>
  <si>
    <t>532996(2.98</t>
  </si>
  <si>
    <t>532999(2.90</t>
  </si>
  <si>
    <t>533003(3.85</t>
  </si>
  <si>
    <t>533004(3.75</t>
  </si>
  <si>
    <t>533006(3.24</t>
  </si>
  <si>
    <t>533007(3.60</t>
  </si>
  <si>
    <t>533009(3.73</t>
  </si>
  <si>
    <t>533014(3.19</t>
  </si>
  <si>
    <t>533015(3.58</t>
  </si>
  <si>
    <t>533016(2.75</t>
  </si>
  <si>
    <t>533027(3.26</t>
  </si>
  <si>
    <t>533042(2.85</t>
  </si>
  <si>
    <t>533043(2.68</t>
  </si>
  <si>
    <t>533048(3.48</t>
  </si>
  <si>
    <t>533053(2.96</t>
  </si>
  <si>
    <t>533059(2.87</t>
  </si>
  <si>
    <t>533062(2.74</t>
  </si>
  <si>
    <t>533073(2.88</t>
  </si>
  <si>
    <t>533079(3.57</t>
  </si>
  <si>
    <t>533082(3.65</t>
  </si>
  <si>
    <t>533086(3.98</t>
  </si>
  <si>
    <t>533089(3.67</t>
  </si>
  <si>
    <t>533091(3.05</t>
  </si>
  <si>
    <t>533092(3.00</t>
  </si>
  <si>
    <t>533094(3.92</t>
  </si>
  <si>
    <t>533096(3.50</t>
  </si>
  <si>
    <t>533098(3.17</t>
  </si>
  <si>
    <t>533099(3.27</t>
  </si>
  <si>
    <t>533102(3.23</t>
  </si>
  <si>
    <t>533103(3.14</t>
  </si>
  <si>
    <t>533104(3.38</t>
  </si>
  <si>
    <t>533105(2.99</t>
  </si>
  <si>
    <t>533106(3.01</t>
  </si>
  <si>
    <t>533109(3.05</t>
  </si>
  <si>
    <t>533110(3.24</t>
  </si>
  <si>
    <t>533115(3.44</t>
  </si>
  <si>
    <t>533119(2.98</t>
  </si>
  <si>
    <t>533120(3.14</t>
  </si>
  <si>
    <t>533125(3.92</t>
  </si>
  <si>
    <t>533126(3.15</t>
  </si>
  <si>
    <t>533131(3.60</t>
  </si>
  <si>
    <t>533133(3.20</t>
  </si>
  <si>
    <t>533136(3.24</t>
  </si>
  <si>
    <t>533147(3.58</t>
  </si>
  <si>
    <t>533149(3.20</t>
  </si>
  <si>
    <t>533153(3.05</t>
  </si>
  <si>
    <t>533154(2.87</t>
  </si>
  <si>
    <t>533161(3.05</t>
  </si>
  <si>
    <t>533165(3.79</t>
  </si>
  <si>
    <t>533166(3.53</t>
  </si>
  <si>
    <t>533168(3.21</t>
  </si>
  <si>
    <t>533173(3.07</t>
  </si>
  <si>
    <t>533174(3.50</t>
  </si>
  <si>
    <t>533181(3.55</t>
  </si>
  <si>
    <t>533186(2.71</t>
  </si>
  <si>
    <t>533189(3.38</t>
  </si>
  <si>
    <t>533190(3.74</t>
  </si>
  <si>
    <t>533191(2.96</t>
  </si>
  <si>
    <t>533192(3.09</t>
  </si>
  <si>
    <t>533194(3.25</t>
  </si>
  <si>
    <t>533195(3.25</t>
  </si>
  <si>
    <t>533196(3.42</t>
  </si>
  <si>
    <t>533197(3.50</t>
  </si>
  <si>
    <t>533200(3.83</t>
  </si>
  <si>
    <t>533201(3.70</t>
  </si>
  <si>
    <t>533212(2.96</t>
  </si>
  <si>
    <t>533214(3.36</t>
  </si>
  <si>
    <t>533217(3.67</t>
  </si>
  <si>
    <t>533226(3.11</t>
  </si>
  <si>
    <t>533227(2.86</t>
  </si>
  <si>
    <t>533236(3.45</t>
  </si>
  <si>
    <t>533237(3.22</t>
  </si>
  <si>
    <t>533242(3.25</t>
  </si>
  <si>
    <t>533261(2.91</t>
  </si>
  <si>
    <t>533263(2.88</t>
  </si>
  <si>
    <t>533270(3.63</t>
  </si>
  <si>
    <t>533271(3.01</t>
  </si>
  <si>
    <t>533272(2.96</t>
  </si>
  <si>
    <t>533274(2.84</t>
  </si>
  <si>
    <t>533280(3.18</t>
  </si>
  <si>
    <t>533292(3.30</t>
  </si>
  <si>
    <t>533298(3.33</t>
  </si>
  <si>
    <t>533300(2.75</t>
  </si>
  <si>
    <t>533304(3.43</t>
  </si>
  <si>
    <t>533308(3.30</t>
  </si>
  <si>
    <t>533312(3.39</t>
  </si>
  <si>
    <t>533314(3.13</t>
  </si>
  <si>
    <t>533322(3.24</t>
  </si>
  <si>
    <t>533334(3.55</t>
  </si>
  <si>
    <t>533335(2.86</t>
  </si>
  <si>
    <t>533339(2.86</t>
  </si>
  <si>
    <t>533340(3.86</t>
  </si>
  <si>
    <t>533342(3.32</t>
  </si>
  <si>
    <t>533347(3.16</t>
  </si>
  <si>
    <t>533349(2.83</t>
  </si>
  <si>
    <t>533354(3.51</t>
  </si>
  <si>
    <t>533355(3.50</t>
  </si>
  <si>
    <t>533359(3.64</t>
  </si>
  <si>
    <t>533371(3.34</t>
  </si>
  <si>
    <t>533376(3.13</t>
  </si>
  <si>
    <t>533378(3.42</t>
  </si>
  <si>
    <t>533379(2.93</t>
  </si>
  <si>
    <t>533392(2.89</t>
  </si>
  <si>
    <t>533402(3.25</t>
  </si>
  <si>
    <t>533404(2.87</t>
  </si>
  <si>
    <t>533406(2.70</t>
  </si>
  <si>
    <t>533407(3.41</t>
  </si>
  <si>
    <t>533408(3.76</t>
  </si>
  <si>
    <t>533411(3.25</t>
  </si>
  <si>
    <t>533413(3.61</t>
  </si>
  <si>
    <t>533414(3.22</t>
  </si>
  <si>
    <t>533417(3.79</t>
  </si>
  <si>
    <t>533418(3.83</t>
  </si>
  <si>
    <t>533419(3.76</t>
  </si>
  <si>
    <t>533420(2.87</t>
  </si>
  <si>
    <t>533421(3.57</t>
  </si>
  <si>
    <t>533423(3.41</t>
  </si>
  <si>
    <t>533431(2.57</t>
  </si>
  <si>
    <t>533436(3.06</t>
  </si>
  <si>
    <t>533455(3.27</t>
  </si>
  <si>
    <t>533471(2.87</t>
  </si>
  <si>
    <t>533488(3.04</t>
  </si>
  <si>
    <t>533501(3.32</t>
  </si>
  <si>
    <t>533504(3.26</t>
  </si>
  <si>
    <t>533505(3.12</t>
  </si>
  <si>
    <t>533507(3.50</t>
  </si>
  <si>
    <t>533513(3.23</t>
  </si>
  <si>
    <t>533514(3.46</t>
  </si>
  <si>
    <t>533520(3.08</t>
  </si>
  <si>
    <t>533527(3.04</t>
  </si>
  <si>
    <t>533530(3.37</t>
  </si>
  <si>
    <t>533533(2.87</t>
  </si>
  <si>
    <t>533538(2.58</t>
  </si>
  <si>
    <t>533544(2.58</t>
  </si>
  <si>
    <t>533546(3.27</t>
  </si>
  <si>
    <t>533558(2.45</t>
  </si>
  <si>
    <t>533562(2.58</t>
  </si>
  <si>
    <t>533565(2.65</t>
  </si>
  <si>
    <t>533567(2.85</t>
  </si>
  <si>
    <t>533568(2.85</t>
  </si>
  <si>
    <t>533572(2.93</t>
  </si>
  <si>
    <t>533575(2.99</t>
  </si>
  <si>
    <t>ROLL</t>
  </si>
  <si>
    <t>RESULT</t>
  </si>
  <si>
    <t>INVEST MONEY</t>
  </si>
  <si>
    <t xml:space="preserve">COST </t>
  </si>
  <si>
    <t>MILL</t>
  </si>
  <si>
    <t>NAME</t>
  </si>
  <si>
    <t>DATE</t>
  </si>
  <si>
    <t>TAKA</t>
  </si>
  <si>
    <t>MILL RATE</t>
  </si>
  <si>
    <t xml:space="preserve">TOTAL MILL COUNT
</t>
  </si>
  <si>
    <t xml:space="preserve">MILL 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</si>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</sst>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Algerian"/>
      <family val="5"/>
    </font>
    <font>
      <b/>
      <i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Bahnschrift Condensed"/>
      <family val="2"/>
    </font>
    <font>
      <b/>
      <i/>
      <sz val="11"/>
      <color theme="1"/>
      <name val="Bahnschrift Light Condensed"/>
      <family val="2"/>
    </font>
    <font>
      <b/>
      <i/>
      <sz val="12"/>
      <color rgb="FF92D050"/>
      <name val="Bahnschrift Condensed"/>
      <family val="2"/>
    </font>
    <font>
      <b/>
      <i/>
      <sz val="14"/>
      <color theme="1"/>
      <name val="Bahnschrift Light Condensed"/>
      <family val="2"/>
    </font>
    <font>
      <b/>
      <i/>
      <sz val="12"/>
      <color theme="1"/>
      <name val="Bahnschrift Light Condensed"/>
      <family val="2"/>
    </font>
    <font>
      <u/>
      <sz val="11"/>
      <color theme="1"/>
      <name val="Calibri"/>
      <family val="2"/>
      <scheme val="minor"/>
    </font>
    <font>
      <i/>
      <sz val="11"/>
      <color theme="1"/>
      <name val="Bahnschrift Light Condensed"/>
      <family val="2"/>
    </font>
    <font>
      <i/>
      <sz val="14"/>
      <color theme="1"/>
      <name val="Algerian"/>
      <family val="5"/>
    </font>
    <font>
      <i/>
      <sz val="16"/>
      <color theme="1"/>
      <name val="Algerian"/>
      <family val="5"/>
    </font>
    <font>
      <i/>
      <sz val="11"/>
      <color theme="1"/>
      <name val="Algerian"/>
      <family val="5"/>
    </font>
    <font>
      <b/>
      <i/>
      <sz val="16"/>
      <color theme="1"/>
      <name val="Bahnschrift Light Condensed"/>
      <family val="2"/>
    </font>
    <font>
      <i/>
      <sz val="14"/>
      <color theme="8" tint="-0.249977111117893"/>
      <name val="Algerian"/>
      <family val="5"/>
    </font>
    <font>
      <i/>
      <sz val="22"/>
      <color theme="8" tint="-0.249977111117893"/>
      <name val="Algerian"/>
      <family val="5"/>
    </font>
    <font>
      <i/>
      <sz val="22"/>
      <color theme="8" tint="0.39997558519241921"/>
      <name val="Algerian"/>
      <family val="5"/>
    </font>
    <font>
      <i/>
      <sz val="16"/>
      <color theme="6" tint="0.39997558519241921"/>
      <name val="Algerian"/>
      <family val="5"/>
    </font>
    <font>
      <i/>
      <sz val="16"/>
      <color theme="8" tint="0.39997558519241921"/>
      <name val="Algerian"/>
      <family val="5"/>
    </font>
    <font>
      <b/>
      <i/>
      <sz val="11"/>
      <color theme="4" tint="0.39997558519241921"/>
      <name val="Bahnschrift Light Condensed"/>
      <family val="2"/>
    </font>
    <font>
      <b/>
      <i/>
      <sz val="18"/>
      <color theme="4" tint="-0.249977111117893"/>
      <name val="Algerian"/>
      <family val="5"/>
    </font>
    <font>
      <b/>
      <i/>
      <sz val="11"/>
      <color theme="4" tint="-0.249977111117893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/>
    <xf numFmtId="0" fontId="0" fillId="0" borderId="1" xfId="0" applyBorder="1" applyAlignment="1">
      <alignment vertical="center"/>
    </xf>
    <xf numFmtId="14" fontId="0" fillId="0" borderId="0" xfId="0" applyNumberFormat="1"/>
    <xf numFmtId="0" fontId="0" fillId="0" borderId="9" xfId="0" applyBorder="1"/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/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" xfId="0" applyNumberFormat="1" applyBorder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/>
    <xf numFmtId="0" fontId="0" fillId="0" borderId="35" xfId="0" applyBorder="1" applyAlignment="1">
      <alignment horizontal="center"/>
    </xf>
    <xf numFmtId="0" fontId="0" fillId="0" borderId="35" xfId="0" applyBorder="1"/>
    <xf numFmtId="0" fontId="0" fillId="0" borderId="17" xfId="0" applyBorder="1"/>
    <xf numFmtId="0" fontId="0" fillId="0" borderId="2" xfId="0" applyBorder="1"/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1" xfId="0" applyFont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4" fillId="0" borderId="1" xfId="0" applyFont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14" fontId="11" fillId="0" borderId="11" xfId="0" applyNumberFormat="1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4" fontId="11" fillId="0" borderId="19" xfId="0" applyNumberFormat="1" applyFont="1" applyBorder="1" applyAlignment="1">
      <alignment horizontal="center"/>
    </xf>
    <xf numFmtId="14" fontId="11" fillId="0" borderId="14" xfId="0" applyNumberFormat="1" applyFont="1" applyBorder="1" applyAlignment="1">
      <alignment horizontal="center"/>
    </xf>
    <xf numFmtId="1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8" fillId="0" borderId="6" xfId="0" applyFont="1" applyBorder="1" applyAlignment="1">
      <alignment vertical="center"/>
    </xf>
    <xf numFmtId="0" fontId="21" fillId="0" borderId="1" xfId="0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22" fillId="2" borderId="25" xfId="0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0" fillId="11" borderId="30" xfId="0" applyFont="1" applyFill="1" applyBorder="1" applyAlignment="1">
      <alignment horizontal="center" vertical="center"/>
    </xf>
    <xf numFmtId="0" fontId="20" fillId="11" borderId="31" xfId="0" applyFont="1" applyFill="1" applyBorder="1" applyAlignment="1">
      <alignment horizontal="center" vertical="center"/>
    </xf>
    <xf numFmtId="0" fontId="20" fillId="11" borderId="3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13" fillId="12" borderId="27" xfId="0" applyFont="1" applyFill="1" applyBorder="1" applyAlignment="1">
      <alignment horizontal="center" wrapText="1"/>
    </xf>
    <xf numFmtId="0" fontId="13" fillId="12" borderId="28" xfId="0" applyFont="1" applyFill="1" applyBorder="1" applyAlignment="1">
      <alignment horizontal="center" wrapText="1"/>
    </xf>
    <xf numFmtId="0" fontId="13" fillId="12" borderId="29" xfId="0" applyFont="1" applyFill="1" applyBorder="1" applyAlignment="1">
      <alignment horizontal="center" wrapText="1"/>
    </xf>
    <xf numFmtId="0" fontId="13" fillId="12" borderId="33" xfId="0" applyFont="1" applyFill="1" applyBorder="1" applyAlignment="1">
      <alignment horizontal="center" wrapText="1"/>
    </xf>
    <xf numFmtId="0" fontId="13" fillId="12" borderId="0" xfId="0" applyFont="1" applyFill="1" applyAlignment="1">
      <alignment horizontal="center" wrapText="1"/>
    </xf>
    <xf numFmtId="0" fontId="13" fillId="12" borderId="34" xfId="0" applyFont="1" applyFill="1" applyBorder="1" applyAlignment="1">
      <alignment horizontal="center" wrapText="1"/>
    </xf>
    <xf numFmtId="0" fontId="16" fillId="10" borderId="25" xfId="0" applyFont="1" applyFill="1" applyBorder="1" applyAlignment="1">
      <alignment horizontal="center" vertical="center"/>
    </xf>
    <xf numFmtId="0" fontId="17" fillId="10" borderId="24" xfId="0" applyFont="1" applyFill="1" applyBorder="1" applyAlignment="1">
      <alignment horizontal="center" vertical="center"/>
    </xf>
    <xf numFmtId="0" fontId="17" fillId="10" borderId="26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/>
    </xf>
    <xf numFmtId="0" fontId="19" fillId="7" borderId="24" xfId="0" applyFont="1" applyFill="1" applyBorder="1" applyAlignment="1">
      <alignment horizontal="center" vertical="center"/>
    </xf>
    <xf numFmtId="0" fontId="19" fillId="7" borderId="26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3" fillId="4" borderId="4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8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34" xfId="0" applyFont="1" applyFill="1" applyBorder="1" applyAlignment="1">
      <alignment horizontal="center" vertical="center"/>
    </xf>
    <xf numFmtId="0" fontId="15" fillId="5" borderId="3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"/>
  <sheetViews>
    <sheetView tabSelected="1" zoomScaleNormal="100" zoomScaleSheetLayoutView="100" workbookViewId="0">
      <selection activeCell="N22" sqref="N22"/>
    </sheetView>
  </sheetViews>
  <sheetFormatPr defaultRowHeight="15" x14ac:dyDescent="0.25"/>
  <cols>
    <col min="1" max="1" width="4.140625" customWidth="1"/>
    <col min="2" max="2" width="6.140625" style="3" customWidth="1"/>
    <col min="3" max="3" width="8.85546875" style="3" customWidth="1"/>
    <col min="4" max="4" width="10.42578125" style="3" customWidth="1"/>
    <col min="5" max="5" width="13.42578125" style="3" customWidth="1"/>
    <col min="6" max="6" width="3.5703125" customWidth="1"/>
    <col min="7" max="8" width="10.28515625" style="3" customWidth="1"/>
    <col min="9" max="9" width="11.140625" style="3" customWidth="1"/>
    <col min="10" max="10" width="11.7109375" style="3" customWidth="1"/>
    <col min="11" max="11" width="2.28515625" customWidth="1"/>
    <col min="12" max="12" width="10.7109375" style="3" customWidth="1"/>
    <col min="13" max="19" width="9.140625" style="3"/>
    <col min="20" max="20" width="8" style="3" customWidth="1"/>
    <col min="21" max="21" width="11.5703125" style="3" customWidth="1"/>
    <col min="22" max="22" width="8.140625" customWidth="1"/>
    <col min="23" max="23" width="11.85546875" customWidth="1"/>
    <col min="24" max="24" width="12.28515625" customWidth="1"/>
    <col min="25" max="25" width="12.140625" customWidth="1"/>
    <col min="26" max="26" width="12.28515625" customWidth="1"/>
  </cols>
  <sheetData>
    <row r="1" spans="1:26" ht="61.5" customHeight="1" thickBot="1" x14ac:dyDescent="0.3">
      <c r="B1" s="79" t="s">
        <v>27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1"/>
    </row>
    <row r="2" spans="1:26" ht="30.75" thickBot="1" x14ac:dyDescent="0.3">
      <c r="A2" s="3"/>
      <c r="B2" s="94" t="s">
        <v>202</v>
      </c>
      <c r="C2" s="95"/>
      <c r="D2" s="95"/>
      <c r="E2" s="96"/>
      <c r="F2" s="71"/>
      <c r="G2" s="97" t="s">
        <v>203</v>
      </c>
      <c r="H2" s="98"/>
      <c r="I2" s="98"/>
      <c r="J2" s="99"/>
      <c r="K2" s="71"/>
      <c r="L2" s="82" t="s">
        <v>204</v>
      </c>
      <c r="M2" s="83"/>
      <c r="N2" s="83"/>
      <c r="O2" s="83"/>
      <c r="P2" s="83"/>
      <c r="Q2" s="83"/>
      <c r="R2" s="83"/>
      <c r="S2" s="83"/>
      <c r="T2" s="83"/>
      <c r="U2" s="84"/>
    </row>
    <row r="3" spans="1:26" ht="16.5" thickBot="1" x14ac:dyDescent="0.3">
      <c r="B3" s="27" t="s">
        <v>0</v>
      </c>
      <c r="C3" s="28" t="s">
        <v>2</v>
      </c>
      <c r="D3" s="28" t="s">
        <v>1</v>
      </c>
      <c r="E3" s="29" t="s">
        <v>3</v>
      </c>
      <c r="F3" s="15"/>
      <c r="G3" s="27" t="s">
        <v>2</v>
      </c>
      <c r="H3" s="28" t="s">
        <v>1</v>
      </c>
      <c r="I3" s="28" t="s">
        <v>4</v>
      </c>
      <c r="J3" s="29" t="s">
        <v>5</v>
      </c>
      <c r="K3" s="15"/>
      <c r="L3" s="24" t="s">
        <v>2</v>
      </c>
      <c r="M3" s="25" t="s">
        <v>13</v>
      </c>
      <c r="N3" s="25" t="s">
        <v>6</v>
      </c>
      <c r="O3" s="25" t="s">
        <v>7</v>
      </c>
      <c r="P3" s="25" t="s">
        <v>8</v>
      </c>
      <c r="Q3" s="25" t="s">
        <v>9</v>
      </c>
      <c r="R3" s="25" t="s">
        <v>10</v>
      </c>
      <c r="S3" s="25" t="s">
        <v>11</v>
      </c>
      <c r="T3" s="25" t="s">
        <v>15</v>
      </c>
      <c r="U3" s="26" t="s">
        <v>12</v>
      </c>
      <c r="X3" s="1" t="s">
        <v>206</v>
      </c>
      <c r="Y3" s="1" t="s">
        <v>205</v>
      </c>
      <c r="Z3" s="1" t="s">
        <v>207</v>
      </c>
    </row>
    <row r="4" spans="1:26" ht="15.75" x14ac:dyDescent="0.25">
      <c r="B4" s="69">
        <v>1</v>
      </c>
      <c r="C4" s="11"/>
      <c r="D4" s="65" t="s">
        <v>6</v>
      </c>
      <c r="E4" s="60">
        <f>SUMIF(Y4:Y34,D4,Z4:Z34)</f>
        <v>800</v>
      </c>
      <c r="F4" s="15"/>
      <c r="G4" s="66">
        <v>45139</v>
      </c>
      <c r="H4" s="65" t="s">
        <v>6</v>
      </c>
      <c r="I4" s="59">
        <v>100</v>
      </c>
      <c r="J4" s="60">
        <v>500</v>
      </c>
      <c r="K4" s="6"/>
      <c r="L4" s="57">
        <v>45139</v>
      </c>
      <c r="M4" s="53">
        <v>3</v>
      </c>
      <c r="N4" s="53">
        <v>3</v>
      </c>
      <c r="O4" s="53">
        <v>3</v>
      </c>
      <c r="P4" s="53"/>
      <c r="Q4" s="53"/>
      <c r="R4" s="53"/>
      <c r="S4" s="53"/>
      <c r="T4" s="53"/>
      <c r="U4" s="54"/>
      <c r="X4" s="31">
        <v>45139</v>
      </c>
      <c r="Y4" s="1" t="s">
        <v>6</v>
      </c>
      <c r="Z4" s="1">
        <v>500</v>
      </c>
    </row>
    <row r="5" spans="1:26" ht="15.75" x14ac:dyDescent="0.25">
      <c r="B5" s="70">
        <v>2</v>
      </c>
      <c r="C5" s="4"/>
      <c r="D5" s="65" t="s">
        <v>9</v>
      </c>
      <c r="E5" s="60">
        <f t="shared" ref="E5:E12" si="0">SUMIF(Y5:Y35,D5,Z5:Z35)</f>
        <v>1800</v>
      </c>
      <c r="F5" s="15"/>
      <c r="G5" s="67">
        <v>45140</v>
      </c>
      <c r="H5" s="65" t="s">
        <v>6</v>
      </c>
      <c r="I5" s="61">
        <v>100</v>
      </c>
      <c r="J5" s="62">
        <v>500</v>
      </c>
      <c r="K5" s="6"/>
      <c r="L5" s="58">
        <v>45140</v>
      </c>
      <c r="M5" s="47"/>
      <c r="N5" s="47"/>
      <c r="O5" s="47"/>
      <c r="P5" s="47"/>
      <c r="Q5" s="47"/>
      <c r="R5" s="47">
        <v>3</v>
      </c>
      <c r="S5" s="47"/>
      <c r="T5" s="47"/>
      <c r="U5" s="55"/>
      <c r="W5">
        <v>0</v>
      </c>
      <c r="X5" s="31">
        <v>45140</v>
      </c>
      <c r="Y5" s="1" t="s">
        <v>9</v>
      </c>
      <c r="Z5" s="1">
        <v>300</v>
      </c>
    </row>
    <row r="6" spans="1:26" ht="15.75" x14ac:dyDescent="0.25">
      <c r="B6" s="70">
        <v>3</v>
      </c>
      <c r="C6" s="2"/>
      <c r="D6" s="65" t="s">
        <v>8</v>
      </c>
      <c r="E6" s="60">
        <f t="shared" si="0"/>
        <v>300</v>
      </c>
      <c r="F6" s="15"/>
      <c r="G6" s="67">
        <v>45141</v>
      </c>
      <c r="H6" s="65" t="s">
        <v>6</v>
      </c>
      <c r="I6" s="61">
        <v>200</v>
      </c>
      <c r="J6" s="62">
        <v>300</v>
      </c>
      <c r="K6" s="6"/>
      <c r="L6" s="58">
        <v>45141</v>
      </c>
      <c r="M6" s="47"/>
      <c r="N6" s="47"/>
      <c r="O6" s="47"/>
      <c r="P6" s="47"/>
      <c r="Q6" s="47"/>
      <c r="R6" s="47"/>
      <c r="S6" s="47"/>
      <c r="T6" s="47"/>
      <c r="U6" s="55"/>
      <c r="W6">
        <v>1</v>
      </c>
      <c r="X6" s="31">
        <v>45141</v>
      </c>
      <c r="Y6" s="1" t="s">
        <v>6</v>
      </c>
      <c r="Z6" s="1">
        <v>300</v>
      </c>
    </row>
    <row r="7" spans="1:26" ht="15.75" x14ac:dyDescent="0.25">
      <c r="B7" s="70">
        <v>4</v>
      </c>
      <c r="C7" s="2"/>
      <c r="D7" s="65" t="s">
        <v>7</v>
      </c>
      <c r="E7" s="60">
        <f t="shared" si="0"/>
        <v>2500</v>
      </c>
      <c r="F7" s="15"/>
      <c r="G7" s="67">
        <v>45142</v>
      </c>
      <c r="H7" s="65" t="s">
        <v>9</v>
      </c>
      <c r="I7" s="61">
        <v>300</v>
      </c>
      <c r="J7" s="62"/>
      <c r="K7" s="6"/>
      <c r="L7" s="58">
        <v>45142</v>
      </c>
      <c r="M7" s="47">
        <v>2</v>
      </c>
      <c r="N7" s="47"/>
      <c r="O7" s="47">
        <v>1</v>
      </c>
      <c r="P7" s="47"/>
      <c r="Q7" s="47"/>
      <c r="R7" s="47"/>
      <c r="S7" s="47"/>
      <c r="T7" s="47"/>
      <c r="U7" s="55"/>
      <c r="W7">
        <v>2</v>
      </c>
      <c r="X7" s="31">
        <v>45142</v>
      </c>
      <c r="Y7" s="1" t="s">
        <v>7</v>
      </c>
      <c r="Z7" s="1">
        <v>1000</v>
      </c>
    </row>
    <row r="8" spans="1:26" ht="15.75" x14ac:dyDescent="0.25">
      <c r="B8" s="70">
        <v>5</v>
      </c>
      <c r="C8" s="2"/>
      <c r="D8" s="65" t="s">
        <v>10</v>
      </c>
      <c r="E8" s="60">
        <v>500</v>
      </c>
      <c r="F8" s="15"/>
      <c r="G8" s="67">
        <v>45143</v>
      </c>
      <c r="H8" s="65" t="s">
        <v>12</v>
      </c>
      <c r="I8" s="61">
        <v>200</v>
      </c>
      <c r="J8" s="62"/>
      <c r="K8" s="6"/>
      <c r="L8" s="58">
        <v>45143</v>
      </c>
      <c r="M8" s="47"/>
      <c r="N8" s="47">
        <v>2</v>
      </c>
      <c r="O8" s="47"/>
      <c r="P8" s="47"/>
      <c r="Q8" s="47"/>
      <c r="R8" s="47"/>
      <c r="S8" s="47"/>
      <c r="T8" s="47"/>
      <c r="U8" s="55"/>
      <c r="W8">
        <v>3</v>
      </c>
      <c r="X8" s="31">
        <v>45143</v>
      </c>
      <c r="Y8" s="1" t="s">
        <v>7</v>
      </c>
      <c r="Z8" s="1">
        <v>500</v>
      </c>
    </row>
    <row r="9" spans="1:26" ht="15.75" x14ac:dyDescent="0.25">
      <c r="B9" s="70">
        <v>6</v>
      </c>
      <c r="C9" s="2"/>
      <c r="D9" s="65" t="s">
        <v>11</v>
      </c>
      <c r="E9" s="60">
        <f t="shared" si="0"/>
        <v>600</v>
      </c>
      <c r="F9" s="15"/>
      <c r="G9" s="67">
        <v>45144</v>
      </c>
      <c r="H9" s="65" t="s">
        <v>10</v>
      </c>
      <c r="I9" s="61">
        <v>100</v>
      </c>
      <c r="J9" s="62"/>
      <c r="K9" s="6"/>
      <c r="L9" s="58">
        <v>45144</v>
      </c>
      <c r="M9" s="47"/>
      <c r="N9" s="47"/>
      <c r="O9" s="47"/>
      <c r="P9" s="47"/>
      <c r="Q9" s="47"/>
      <c r="R9" s="47"/>
      <c r="S9" s="47"/>
      <c r="T9" s="47"/>
      <c r="U9" s="55"/>
      <c r="X9" s="31">
        <v>45144</v>
      </c>
      <c r="Y9" s="1" t="s">
        <v>9</v>
      </c>
      <c r="Z9" s="1">
        <v>1500</v>
      </c>
    </row>
    <row r="10" spans="1:26" ht="15.75" x14ac:dyDescent="0.25">
      <c r="B10" s="70">
        <v>7</v>
      </c>
      <c r="C10" s="2"/>
      <c r="D10" s="65" t="s">
        <v>14</v>
      </c>
      <c r="E10" s="60">
        <f t="shared" si="0"/>
        <v>1500</v>
      </c>
      <c r="F10" s="15"/>
      <c r="G10" s="67">
        <v>45145</v>
      </c>
      <c r="H10" s="65" t="s">
        <v>7</v>
      </c>
      <c r="I10" s="61">
        <v>100</v>
      </c>
      <c r="J10" s="62"/>
      <c r="K10" s="6"/>
      <c r="L10" s="58">
        <v>45145</v>
      </c>
      <c r="M10" s="47"/>
      <c r="N10" s="47">
        <v>1</v>
      </c>
      <c r="O10" s="47"/>
      <c r="P10" s="47">
        <v>3</v>
      </c>
      <c r="Q10" s="47"/>
      <c r="R10" s="47"/>
      <c r="S10" s="47"/>
      <c r="T10" s="47"/>
      <c r="U10" s="55"/>
      <c r="X10" s="31">
        <v>45145</v>
      </c>
      <c r="Y10" s="1" t="s">
        <v>14</v>
      </c>
      <c r="Z10" s="1">
        <v>1000</v>
      </c>
    </row>
    <row r="11" spans="1:26" ht="15.75" x14ac:dyDescent="0.25">
      <c r="B11" s="70">
        <v>8</v>
      </c>
      <c r="C11" s="2"/>
      <c r="D11" s="65" t="s">
        <v>12</v>
      </c>
      <c r="E11" s="60">
        <f t="shared" si="0"/>
        <v>500</v>
      </c>
      <c r="F11" s="15"/>
      <c r="G11" s="67">
        <v>45146</v>
      </c>
      <c r="H11" s="65" t="s">
        <v>14</v>
      </c>
      <c r="I11" s="61">
        <v>100</v>
      </c>
      <c r="J11" s="62"/>
      <c r="K11" s="6"/>
      <c r="L11" s="58">
        <v>45146</v>
      </c>
      <c r="M11" s="47"/>
      <c r="N11" s="47"/>
      <c r="O11" s="47">
        <v>2</v>
      </c>
      <c r="P11" s="47"/>
      <c r="Q11" s="47"/>
      <c r="R11" s="47"/>
      <c r="S11" s="47"/>
      <c r="T11" s="47"/>
      <c r="U11" s="55"/>
      <c r="X11" s="31">
        <v>45146</v>
      </c>
      <c r="Y11" s="1" t="s">
        <v>14</v>
      </c>
      <c r="Z11" s="1">
        <v>500</v>
      </c>
    </row>
    <row r="12" spans="1:26" ht="15.75" x14ac:dyDescent="0.25">
      <c r="B12" s="70">
        <v>9</v>
      </c>
      <c r="C12" s="2"/>
      <c r="D12" s="65" t="s">
        <v>13</v>
      </c>
      <c r="E12" s="60">
        <f t="shared" si="0"/>
        <v>1000</v>
      </c>
      <c r="F12" s="15"/>
      <c r="G12" s="67">
        <v>45147</v>
      </c>
      <c r="H12" s="65"/>
      <c r="I12" s="61">
        <v>100</v>
      </c>
      <c r="J12" s="62"/>
      <c r="K12" s="6"/>
      <c r="L12" s="58">
        <v>45147</v>
      </c>
      <c r="M12" s="47"/>
      <c r="N12" s="47"/>
      <c r="O12" s="47"/>
      <c r="P12" s="47"/>
      <c r="Q12" s="47"/>
      <c r="R12" s="47"/>
      <c r="S12" s="47"/>
      <c r="T12" s="47"/>
      <c r="U12" s="55"/>
      <c r="X12" s="31">
        <v>45147</v>
      </c>
      <c r="Y12" s="1" t="s">
        <v>13</v>
      </c>
      <c r="Z12" s="1">
        <v>500</v>
      </c>
    </row>
    <row r="13" spans="1:26" ht="15.75" x14ac:dyDescent="0.25">
      <c r="B13" s="16"/>
      <c r="C13" s="2"/>
      <c r="D13" s="2"/>
      <c r="E13" s="12"/>
      <c r="F13" s="15"/>
      <c r="G13" s="67">
        <v>45148</v>
      </c>
      <c r="H13" s="65" t="s">
        <v>12</v>
      </c>
      <c r="I13" s="61">
        <v>50</v>
      </c>
      <c r="J13" s="62"/>
      <c r="K13" s="6"/>
      <c r="L13" s="58">
        <v>45148</v>
      </c>
      <c r="M13" s="47"/>
      <c r="N13" s="47"/>
      <c r="O13" s="47"/>
      <c r="P13" s="72"/>
      <c r="Q13" s="47"/>
      <c r="R13" s="47"/>
      <c r="S13" s="47"/>
      <c r="T13" s="47"/>
      <c r="U13" s="55"/>
      <c r="X13" s="31">
        <v>45148</v>
      </c>
      <c r="Y13" s="1" t="s">
        <v>13</v>
      </c>
      <c r="Z13" s="1">
        <v>500</v>
      </c>
    </row>
    <row r="14" spans="1:26" ht="15.75" x14ac:dyDescent="0.25">
      <c r="B14" s="16"/>
      <c r="C14" s="2"/>
      <c r="D14" s="2"/>
      <c r="E14" s="12"/>
      <c r="F14" s="15"/>
      <c r="G14" s="67">
        <v>45149</v>
      </c>
      <c r="H14" s="65" t="s">
        <v>13</v>
      </c>
      <c r="I14" s="61">
        <v>200</v>
      </c>
      <c r="J14" s="62"/>
      <c r="K14" s="6"/>
      <c r="L14" s="58">
        <v>45149</v>
      </c>
      <c r="M14" s="47"/>
      <c r="N14" s="47"/>
      <c r="O14" s="47"/>
      <c r="P14" s="47"/>
      <c r="Q14" s="47"/>
      <c r="R14" s="47"/>
      <c r="S14" s="47"/>
      <c r="T14" s="47"/>
      <c r="U14" s="55"/>
      <c r="X14" s="31">
        <v>45149</v>
      </c>
      <c r="Y14" s="1" t="s">
        <v>8</v>
      </c>
      <c r="Z14" s="1">
        <v>300</v>
      </c>
    </row>
    <row r="15" spans="1:26" ht="15.75" x14ac:dyDescent="0.25">
      <c r="B15" s="16"/>
      <c r="C15" s="2"/>
      <c r="D15" s="2"/>
      <c r="E15" s="12"/>
      <c r="F15" s="15"/>
      <c r="G15" s="67">
        <v>45150</v>
      </c>
      <c r="H15" s="65"/>
      <c r="I15" s="61">
        <v>100</v>
      </c>
      <c r="J15" s="62"/>
      <c r="K15" s="6"/>
      <c r="L15" s="58">
        <v>45150</v>
      </c>
      <c r="M15" s="47"/>
      <c r="N15" s="47"/>
      <c r="O15" s="47"/>
      <c r="P15" s="47"/>
      <c r="Q15" s="47"/>
      <c r="R15" s="47"/>
      <c r="S15" s="47"/>
      <c r="T15" s="47"/>
      <c r="U15" s="55"/>
      <c r="X15" s="31">
        <v>45150</v>
      </c>
      <c r="Y15" s="1" t="s">
        <v>12</v>
      </c>
      <c r="Z15" s="1">
        <v>500</v>
      </c>
    </row>
    <row r="16" spans="1:26" ht="15.75" x14ac:dyDescent="0.25">
      <c r="B16" s="16"/>
      <c r="C16" s="2"/>
      <c r="D16" s="2"/>
      <c r="E16" s="12"/>
      <c r="F16" s="15"/>
      <c r="G16" s="67">
        <v>45151</v>
      </c>
      <c r="H16" s="65"/>
      <c r="I16" s="61">
        <v>200</v>
      </c>
      <c r="J16" s="62">
        <v>300</v>
      </c>
      <c r="K16" s="6"/>
      <c r="L16" s="58">
        <v>45151</v>
      </c>
      <c r="M16" s="47"/>
      <c r="N16" s="47"/>
      <c r="O16" s="47"/>
      <c r="P16" s="47"/>
      <c r="Q16" s="47"/>
      <c r="R16" s="47"/>
      <c r="S16" s="47"/>
      <c r="T16" s="47"/>
      <c r="U16" s="55"/>
      <c r="X16" s="31">
        <v>45151</v>
      </c>
      <c r="Y16" s="1" t="s">
        <v>11</v>
      </c>
      <c r="Z16" s="1">
        <v>100</v>
      </c>
    </row>
    <row r="17" spans="2:26" ht="15.75" x14ac:dyDescent="0.25">
      <c r="B17" s="16"/>
      <c r="C17" s="2"/>
      <c r="D17" s="2"/>
      <c r="E17" s="12"/>
      <c r="F17" s="15"/>
      <c r="G17" s="67">
        <v>45152</v>
      </c>
      <c r="H17" s="65"/>
      <c r="I17" s="61">
        <v>200</v>
      </c>
      <c r="J17" s="62"/>
      <c r="K17" s="6"/>
      <c r="L17" s="58">
        <v>45152</v>
      </c>
      <c r="M17" s="47"/>
      <c r="N17" s="47"/>
      <c r="O17" s="47"/>
      <c r="P17" s="47"/>
      <c r="Q17" s="47"/>
      <c r="R17" s="47"/>
      <c r="S17" s="47"/>
      <c r="T17" s="47"/>
      <c r="U17" s="55">
        <v>1</v>
      </c>
      <c r="X17" s="31">
        <v>45152</v>
      </c>
      <c r="Y17" s="1" t="s">
        <v>11</v>
      </c>
      <c r="Z17" s="1">
        <v>500</v>
      </c>
    </row>
    <row r="18" spans="2:26" ht="15.75" x14ac:dyDescent="0.25">
      <c r="B18" s="16"/>
      <c r="D18" s="2"/>
      <c r="E18" s="12"/>
      <c r="F18" s="15"/>
      <c r="G18" s="67">
        <v>45153</v>
      </c>
      <c r="H18" s="65"/>
      <c r="I18" s="61">
        <v>500</v>
      </c>
      <c r="J18" s="62"/>
      <c r="K18" s="6"/>
      <c r="L18" s="58">
        <v>45153</v>
      </c>
      <c r="M18" s="47"/>
      <c r="N18" s="47"/>
      <c r="O18" s="47"/>
      <c r="P18" s="47"/>
      <c r="Q18" s="47"/>
      <c r="R18" s="47"/>
      <c r="S18" s="47"/>
      <c r="T18" s="47"/>
      <c r="U18" s="55"/>
      <c r="X18" s="31">
        <v>45153</v>
      </c>
      <c r="Y18" s="1" t="s">
        <v>7</v>
      </c>
      <c r="Z18" s="1">
        <v>1000</v>
      </c>
    </row>
    <row r="19" spans="2:26" ht="15.75" x14ac:dyDescent="0.25">
      <c r="B19" s="16"/>
      <c r="D19" s="2"/>
      <c r="E19" s="12"/>
      <c r="F19" s="15"/>
      <c r="G19" s="67">
        <v>45154</v>
      </c>
      <c r="H19" s="65"/>
      <c r="I19" s="61">
        <v>200</v>
      </c>
      <c r="J19" s="62">
        <v>200</v>
      </c>
      <c r="K19" s="6"/>
      <c r="L19" s="58">
        <v>45154</v>
      </c>
      <c r="M19" s="47"/>
      <c r="N19" s="47"/>
      <c r="O19" s="47"/>
      <c r="P19" s="47"/>
      <c r="Q19" s="47"/>
      <c r="R19" s="47"/>
      <c r="S19" s="47"/>
      <c r="T19" s="47"/>
      <c r="U19" s="55"/>
      <c r="X19" s="31">
        <v>45154</v>
      </c>
      <c r="Y19" s="1"/>
      <c r="Z19" s="1"/>
    </row>
    <row r="20" spans="2:26" ht="15.75" x14ac:dyDescent="0.25">
      <c r="B20" s="16"/>
      <c r="C20" s="2"/>
      <c r="D20" s="2"/>
      <c r="E20" s="12"/>
      <c r="F20" s="15"/>
      <c r="G20" s="67">
        <v>45155</v>
      </c>
      <c r="H20" s="65"/>
      <c r="I20" s="61">
        <v>100</v>
      </c>
      <c r="J20" s="62">
        <v>100</v>
      </c>
      <c r="K20" s="6"/>
      <c r="L20" s="58">
        <v>45155</v>
      </c>
      <c r="M20" s="47"/>
      <c r="N20" s="47"/>
      <c r="O20" s="47">
        <v>3</v>
      </c>
      <c r="P20" s="47">
        <v>3</v>
      </c>
      <c r="Q20" s="47"/>
      <c r="R20" s="47"/>
      <c r="S20" s="47"/>
      <c r="T20" s="47"/>
      <c r="U20" s="55"/>
      <c r="X20" s="31">
        <v>45155</v>
      </c>
      <c r="Y20" s="1"/>
      <c r="Z20" s="1"/>
    </row>
    <row r="21" spans="2:26" ht="15.75" x14ac:dyDescent="0.25">
      <c r="B21" s="16"/>
      <c r="C21" s="2"/>
      <c r="D21" s="2"/>
      <c r="E21" s="12"/>
      <c r="F21" s="15"/>
      <c r="G21" s="67">
        <v>45156</v>
      </c>
      <c r="H21" s="65"/>
      <c r="I21" s="61"/>
      <c r="J21" s="62"/>
      <c r="K21" s="6"/>
      <c r="L21" s="58">
        <v>45156</v>
      </c>
      <c r="M21" s="47"/>
      <c r="N21" s="47"/>
      <c r="O21" s="47"/>
      <c r="P21" s="47"/>
      <c r="Q21" s="47"/>
      <c r="R21" s="47"/>
      <c r="S21" s="47"/>
      <c r="T21" s="47"/>
      <c r="U21" s="55"/>
      <c r="X21" s="31">
        <v>45156</v>
      </c>
      <c r="Y21" s="1"/>
      <c r="Z21" s="1"/>
    </row>
    <row r="22" spans="2:26" ht="15.75" x14ac:dyDescent="0.25">
      <c r="B22" s="16"/>
      <c r="C22" s="2"/>
      <c r="D22" s="2"/>
      <c r="E22" s="12"/>
      <c r="F22" s="15"/>
      <c r="G22" s="67">
        <v>45157</v>
      </c>
      <c r="H22" s="65"/>
      <c r="I22" s="61"/>
      <c r="J22" s="62"/>
      <c r="K22" s="6"/>
      <c r="L22" s="58">
        <v>45157</v>
      </c>
      <c r="M22" s="47"/>
      <c r="N22" s="47">
        <v>3</v>
      </c>
      <c r="O22" s="47"/>
      <c r="P22" s="47">
        <v>2</v>
      </c>
      <c r="Q22" s="47"/>
      <c r="R22" s="47"/>
      <c r="S22" s="47"/>
      <c r="T22" s="47"/>
      <c r="U22" s="55"/>
      <c r="X22" s="31">
        <v>45157</v>
      </c>
      <c r="Y22" s="1"/>
      <c r="Z22" s="1"/>
    </row>
    <row r="23" spans="2:26" ht="15.75" x14ac:dyDescent="0.25">
      <c r="B23" s="16"/>
      <c r="C23" s="2"/>
      <c r="D23" s="2"/>
      <c r="E23" s="12"/>
      <c r="F23" s="15"/>
      <c r="G23" s="67">
        <v>45158</v>
      </c>
      <c r="H23" s="65"/>
      <c r="I23" s="61"/>
      <c r="J23" s="62"/>
      <c r="K23" s="6"/>
      <c r="L23" s="58">
        <v>45158</v>
      </c>
      <c r="M23" s="47"/>
      <c r="N23" s="47"/>
      <c r="O23" s="47"/>
      <c r="P23" s="47"/>
      <c r="Q23" s="47"/>
      <c r="R23" s="47"/>
      <c r="S23" s="47"/>
      <c r="T23" s="47"/>
      <c r="U23" s="55"/>
      <c r="X23" s="31">
        <v>45158</v>
      </c>
      <c r="Y23" s="1"/>
      <c r="Z23" s="1"/>
    </row>
    <row r="24" spans="2:26" ht="15.75" x14ac:dyDescent="0.25">
      <c r="B24" s="16"/>
      <c r="C24" s="2"/>
      <c r="D24" s="2"/>
      <c r="E24" s="12"/>
      <c r="F24" s="15"/>
      <c r="G24" s="67">
        <v>45159</v>
      </c>
      <c r="H24" s="65" t="s">
        <v>7</v>
      </c>
      <c r="I24" s="61">
        <v>100</v>
      </c>
      <c r="J24" s="62">
        <v>200</v>
      </c>
      <c r="K24" s="6"/>
      <c r="L24" s="58">
        <v>45159</v>
      </c>
      <c r="M24" s="47">
        <v>3</v>
      </c>
      <c r="N24" s="47">
        <v>3</v>
      </c>
      <c r="O24" s="47"/>
      <c r="P24" s="47"/>
      <c r="Q24" s="47"/>
      <c r="R24" s="47">
        <v>3</v>
      </c>
      <c r="S24" s="47"/>
      <c r="T24" s="47"/>
      <c r="U24" s="55"/>
      <c r="X24" s="31">
        <v>45159</v>
      </c>
      <c r="Y24" s="1"/>
      <c r="Z24" s="1"/>
    </row>
    <row r="25" spans="2:26" ht="15.75" x14ac:dyDescent="0.25">
      <c r="B25" s="16"/>
      <c r="C25" s="2"/>
      <c r="D25" s="2"/>
      <c r="E25" s="12"/>
      <c r="F25" s="15"/>
      <c r="G25" s="67">
        <v>45160</v>
      </c>
      <c r="H25" s="65"/>
      <c r="I25" s="61"/>
      <c r="J25" s="62"/>
      <c r="K25" s="6"/>
      <c r="L25" s="58">
        <v>45160</v>
      </c>
      <c r="M25" s="47"/>
      <c r="N25" s="47"/>
      <c r="O25" s="47">
        <v>2</v>
      </c>
      <c r="P25" s="47">
        <v>3</v>
      </c>
      <c r="Q25" s="47"/>
      <c r="R25" s="47"/>
      <c r="S25" s="47"/>
      <c r="T25" s="47"/>
      <c r="U25" s="55"/>
      <c r="X25" s="31">
        <v>45160</v>
      </c>
      <c r="Y25" s="1"/>
      <c r="Z25" s="1"/>
    </row>
    <row r="26" spans="2:26" ht="15.75" x14ac:dyDescent="0.25">
      <c r="B26" s="16"/>
      <c r="C26" s="2"/>
      <c r="D26" s="2"/>
      <c r="E26" s="12"/>
      <c r="F26" s="15"/>
      <c r="G26" s="67">
        <v>45161</v>
      </c>
      <c r="H26" s="65"/>
      <c r="I26" s="61"/>
      <c r="J26" s="62"/>
      <c r="K26" s="6"/>
      <c r="L26" s="58">
        <v>45161</v>
      </c>
      <c r="M26" s="47">
        <v>2</v>
      </c>
      <c r="N26" s="47">
        <v>1</v>
      </c>
      <c r="O26" s="47"/>
      <c r="P26" s="47"/>
      <c r="Q26" s="47">
        <v>2</v>
      </c>
      <c r="R26" s="47"/>
      <c r="S26" s="47">
        <v>3</v>
      </c>
      <c r="T26" s="47"/>
      <c r="U26" s="55"/>
      <c r="X26" s="31">
        <v>45161</v>
      </c>
      <c r="Y26" s="1"/>
      <c r="Z26" s="1"/>
    </row>
    <row r="27" spans="2:26" ht="15.75" x14ac:dyDescent="0.25">
      <c r="B27" s="16"/>
      <c r="C27" s="2"/>
      <c r="D27" s="2"/>
      <c r="E27" s="12"/>
      <c r="F27" s="15"/>
      <c r="G27" s="67">
        <v>45162</v>
      </c>
      <c r="H27" s="65" t="s">
        <v>13</v>
      </c>
      <c r="I27" s="61">
        <v>100</v>
      </c>
      <c r="J27" s="62">
        <v>100</v>
      </c>
      <c r="K27" s="6"/>
      <c r="L27" s="58">
        <v>45162</v>
      </c>
      <c r="M27" s="47"/>
      <c r="N27" s="47">
        <v>1</v>
      </c>
      <c r="O27" s="47"/>
      <c r="P27" s="47"/>
      <c r="Q27" s="47"/>
      <c r="R27" s="47"/>
      <c r="S27" s="47"/>
      <c r="T27" s="47"/>
      <c r="U27" s="55"/>
      <c r="X27" s="31">
        <v>45162</v>
      </c>
      <c r="Y27" s="1"/>
      <c r="Z27" s="1"/>
    </row>
    <row r="28" spans="2:26" ht="15.75" x14ac:dyDescent="0.25">
      <c r="B28" s="16"/>
      <c r="C28" s="2"/>
      <c r="D28" s="2"/>
      <c r="E28" s="12"/>
      <c r="F28" s="15"/>
      <c r="G28" s="67">
        <v>45163</v>
      </c>
      <c r="H28" s="65"/>
      <c r="I28" s="61"/>
      <c r="J28" s="62"/>
      <c r="K28" s="6"/>
      <c r="L28" s="58">
        <v>45163</v>
      </c>
      <c r="M28" s="47"/>
      <c r="N28" s="47">
        <v>1</v>
      </c>
      <c r="O28" s="47">
        <v>2</v>
      </c>
      <c r="P28" s="47"/>
      <c r="Q28" s="47"/>
      <c r="R28" s="47">
        <v>3</v>
      </c>
      <c r="S28" s="47"/>
      <c r="T28" s="47"/>
      <c r="U28" s="55"/>
      <c r="X28" s="31">
        <v>45163</v>
      </c>
      <c r="Y28" s="1"/>
      <c r="Z28" s="1"/>
    </row>
    <row r="29" spans="2:26" ht="15.75" x14ac:dyDescent="0.25">
      <c r="B29" s="16"/>
      <c r="C29" s="2"/>
      <c r="D29" s="2"/>
      <c r="E29" s="12"/>
      <c r="F29" s="15"/>
      <c r="G29" s="67">
        <v>45164</v>
      </c>
      <c r="H29" s="65"/>
      <c r="I29" s="61"/>
      <c r="J29" s="62"/>
      <c r="K29" s="6"/>
      <c r="L29" s="58">
        <v>45164</v>
      </c>
      <c r="M29" s="47">
        <v>2</v>
      </c>
      <c r="N29" s="47"/>
      <c r="O29" s="47"/>
      <c r="P29" s="47">
        <v>2</v>
      </c>
      <c r="Q29" s="47">
        <v>1</v>
      </c>
      <c r="R29" s="47">
        <v>3</v>
      </c>
      <c r="S29" s="47">
        <v>3</v>
      </c>
      <c r="T29" s="47"/>
      <c r="U29" s="55"/>
      <c r="X29" s="31">
        <v>45164</v>
      </c>
      <c r="Y29" s="1"/>
      <c r="Z29" s="1"/>
    </row>
    <row r="30" spans="2:26" ht="15.75" x14ac:dyDescent="0.25">
      <c r="B30" s="16"/>
      <c r="C30" s="2"/>
      <c r="D30" s="2"/>
      <c r="E30" s="12"/>
      <c r="F30" s="15"/>
      <c r="G30" s="67">
        <v>45165</v>
      </c>
      <c r="H30" s="65"/>
      <c r="I30" s="61"/>
      <c r="J30" s="62"/>
      <c r="K30" s="6"/>
      <c r="L30" s="58">
        <v>45165</v>
      </c>
      <c r="M30" s="47"/>
      <c r="N30" s="47">
        <v>2</v>
      </c>
      <c r="O30" s="47">
        <v>2</v>
      </c>
      <c r="P30" s="47">
        <v>2</v>
      </c>
      <c r="Q30" s="47"/>
      <c r="R30" s="47">
        <v>2</v>
      </c>
      <c r="S30" s="47">
        <v>3</v>
      </c>
      <c r="T30" s="47"/>
      <c r="U30" s="55"/>
      <c r="X30" s="31">
        <v>45165</v>
      </c>
      <c r="Y30" s="1"/>
      <c r="Z30" s="1"/>
    </row>
    <row r="31" spans="2:26" ht="15.75" x14ac:dyDescent="0.25">
      <c r="B31" s="16"/>
      <c r="C31" s="2"/>
      <c r="D31" s="2"/>
      <c r="E31" s="12"/>
      <c r="F31" s="15"/>
      <c r="G31" s="67">
        <v>45166</v>
      </c>
      <c r="H31" s="65"/>
      <c r="I31" s="61"/>
      <c r="J31" s="62"/>
      <c r="K31" s="6"/>
      <c r="L31" s="58">
        <v>45166</v>
      </c>
      <c r="M31" s="47">
        <v>2</v>
      </c>
      <c r="N31" s="47">
        <v>2</v>
      </c>
      <c r="O31" s="47">
        <v>3</v>
      </c>
      <c r="P31" s="47">
        <v>3</v>
      </c>
      <c r="Q31" s="47">
        <v>3</v>
      </c>
      <c r="R31" s="47">
        <v>2</v>
      </c>
      <c r="S31" s="47"/>
      <c r="T31" s="47"/>
      <c r="U31" s="55"/>
      <c r="X31" s="31">
        <v>45166</v>
      </c>
      <c r="Y31" s="1"/>
      <c r="Z31" s="1"/>
    </row>
    <row r="32" spans="2:26" ht="15.75" x14ac:dyDescent="0.25">
      <c r="B32" s="16"/>
      <c r="C32" s="2"/>
      <c r="D32" s="2"/>
      <c r="E32" s="12"/>
      <c r="F32" s="15"/>
      <c r="G32" s="67">
        <v>45167</v>
      </c>
      <c r="H32" s="65"/>
      <c r="I32" s="61"/>
      <c r="J32" s="62"/>
      <c r="K32" s="6"/>
      <c r="L32" s="58">
        <v>45167</v>
      </c>
      <c r="M32" s="47">
        <v>2</v>
      </c>
      <c r="N32" s="47"/>
      <c r="O32" s="47">
        <v>2</v>
      </c>
      <c r="P32" s="47">
        <v>3</v>
      </c>
      <c r="Q32" s="47">
        <v>3</v>
      </c>
      <c r="R32" s="47"/>
      <c r="S32" s="47">
        <v>2</v>
      </c>
      <c r="T32" s="47"/>
      <c r="U32" s="55">
        <v>1</v>
      </c>
      <c r="X32" s="31">
        <v>45167</v>
      </c>
      <c r="Y32" s="1"/>
      <c r="Z32" s="1"/>
    </row>
    <row r="33" spans="2:26" ht="16.5" thickBot="1" x14ac:dyDescent="0.3">
      <c r="B33" s="17"/>
      <c r="C33" s="13"/>
      <c r="D33" s="13"/>
      <c r="E33" s="14"/>
      <c r="F33" s="15"/>
      <c r="G33" s="67">
        <v>45168</v>
      </c>
      <c r="H33" s="65"/>
      <c r="I33" s="61">
        <v>100</v>
      </c>
      <c r="J33" s="62"/>
      <c r="K33" s="6"/>
      <c r="L33" s="58">
        <v>45168</v>
      </c>
      <c r="M33" s="47">
        <v>0</v>
      </c>
      <c r="N33" s="47">
        <v>3</v>
      </c>
      <c r="O33" s="47">
        <v>3</v>
      </c>
      <c r="P33" s="47"/>
      <c r="Q33" s="47">
        <v>1</v>
      </c>
      <c r="R33" s="47">
        <v>3</v>
      </c>
      <c r="S33" s="47"/>
      <c r="T33" s="47"/>
      <c r="U33" s="55">
        <v>1</v>
      </c>
      <c r="X33" s="31">
        <v>45168</v>
      </c>
      <c r="Y33" s="1"/>
      <c r="Z33" s="1"/>
    </row>
    <row r="34" spans="2:26" ht="16.5" thickBot="1" x14ac:dyDescent="0.3">
      <c r="B34" s="30"/>
      <c r="C34" s="11"/>
      <c r="D34" s="11"/>
      <c r="E34" s="11"/>
      <c r="F34" s="9"/>
      <c r="G34" s="68">
        <v>45169</v>
      </c>
      <c r="H34" s="65"/>
      <c r="I34" s="63"/>
      <c r="J34" s="64"/>
      <c r="K34" s="6"/>
      <c r="L34" s="58">
        <v>45169</v>
      </c>
      <c r="M34" s="47">
        <v>1</v>
      </c>
      <c r="N34" s="47">
        <v>3</v>
      </c>
      <c r="O34" s="47">
        <v>3</v>
      </c>
      <c r="P34" s="47">
        <v>2</v>
      </c>
      <c r="Q34" s="47"/>
      <c r="R34" s="47">
        <v>3</v>
      </c>
      <c r="S34" s="47"/>
      <c r="T34" s="47">
        <v>2</v>
      </c>
      <c r="U34" s="55"/>
      <c r="X34" s="31">
        <v>45169</v>
      </c>
      <c r="Y34" s="1"/>
      <c r="Z34" s="1"/>
    </row>
    <row r="35" spans="2:26" x14ac:dyDescent="0.25">
      <c r="B35" s="16"/>
      <c r="C35" s="2"/>
      <c r="D35" s="2"/>
      <c r="E35" s="2"/>
      <c r="F35" s="1"/>
      <c r="G35" s="10"/>
      <c r="H35" s="11"/>
      <c r="I35" s="11"/>
      <c r="J35" s="11"/>
      <c r="K35" s="1"/>
      <c r="L35" s="4"/>
      <c r="M35" s="2"/>
      <c r="N35" s="2"/>
      <c r="O35" s="2"/>
      <c r="P35" s="2"/>
      <c r="Q35" s="2"/>
      <c r="R35" s="2"/>
      <c r="S35" s="2"/>
      <c r="T35" s="2"/>
      <c r="U35" s="12"/>
    </row>
    <row r="36" spans="2:26" ht="15.75" x14ac:dyDescent="0.25">
      <c r="B36" s="16"/>
      <c r="C36" s="2"/>
      <c r="D36" s="2"/>
      <c r="E36" s="2"/>
      <c r="F36" s="1"/>
      <c r="G36" s="4"/>
      <c r="H36" s="2"/>
      <c r="I36" s="2"/>
      <c r="J36" s="2"/>
      <c r="K36" s="1"/>
      <c r="L36" s="4"/>
      <c r="M36" s="50" t="s">
        <v>13</v>
      </c>
      <c r="N36" s="50" t="s">
        <v>6</v>
      </c>
      <c r="O36" s="50" t="s">
        <v>7</v>
      </c>
      <c r="P36" s="50" t="s">
        <v>8</v>
      </c>
      <c r="Q36" s="50" t="s">
        <v>9</v>
      </c>
      <c r="R36" s="50" t="s">
        <v>10</v>
      </c>
      <c r="S36" s="50" t="s">
        <v>11</v>
      </c>
      <c r="T36" s="50" t="s">
        <v>15</v>
      </c>
      <c r="U36" s="56" t="s">
        <v>12</v>
      </c>
    </row>
    <row r="37" spans="2:26" x14ac:dyDescent="0.25">
      <c r="B37" s="16"/>
      <c r="C37" s="2"/>
      <c r="D37" s="2"/>
      <c r="E37" s="2"/>
      <c r="F37" s="1"/>
      <c r="G37" s="2"/>
      <c r="H37" s="2"/>
      <c r="I37" s="2"/>
      <c r="J37" s="2"/>
      <c r="K37" s="1"/>
      <c r="L37" s="2"/>
      <c r="M37" s="47">
        <f>SUM(M4:M34)</f>
        <v>17</v>
      </c>
      <c r="N37" s="47">
        <f t="shared" ref="N37:U37" si="1">SUM(N4:N34)</f>
        <v>25</v>
      </c>
      <c r="O37" s="47">
        <f t="shared" si="1"/>
        <v>26</v>
      </c>
      <c r="P37" s="47">
        <f t="shared" si="1"/>
        <v>23</v>
      </c>
      <c r="Q37" s="47">
        <f t="shared" si="1"/>
        <v>10</v>
      </c>
      <c r="R37" s="47">
        <f t="shared" si="1"/>
        <v>22</v>
      </c>
      <c r="S37" s="47">
        <f t="shared" si="1"/>
        <v>11</v>
      </c>
      <c r="T37" s="47">
        <f t="shared" si="1"/>
        <v>2</v>
      </c>
      <c r="U37" s="55">
        <f t="shared" si="1"/>
        <v>3</v>
      </c>
    </row>
    <row r="38" spans="2:26" x14ac:dyDescent="0.25">
      <c r="B38" s="16"/>
      <c r="C38" s="2"/>
      <c r="D38" s="2"/>
      <c r="E38" s="2"/>
      <c r="F38" s="1"/>
      <c r="G38" s="2"/>
      <c r="H38" s="2"/>
      <c r="I38" s="2"/>
      <c r="J38" s="2"/>
      <c r="K38" s="1"/>
      <c r="L38" s="2"/>
      <c r="M38" s="2"/>
      <c r="N38" s="2"/>
      <c r="O38" s="2"/>
      <c r="P38" s="2"/>
      <c r="Q38" s="2"/>
      <c r="R38" s="2"/>
      <c r="S38" s="2"/>
      <c r="T38" s="2"/>
      <c r="U38" s="12"/>
    </row>
    <row r="39" spans="2:26" ht="18" x14ac:dyDescent="0.25">
      <c r="B39" s="16"/>
      <c r="C39" s="2"/>
      <c r="D39" s="120" t="s">
        <v>21</v>
      </c>
      <c r="E39" s="122"/>
      <c r="F39" s="42"/>
      <c r="G39" s="73" t="s">
        <v>20</v>
      </c>
      <c r="H39" s="74"/>
      <c r="I39" s="74"/>
      <c r="J39" s="75"/>
      <c r="K39" s="43"/>
      <c r="L39" s="44"/>
      <c r="M39" s="120" t="s">
        <v>22</v>
      </c>
      <c r="N39" s="121"/>
      <c r="O39" s="121"/>
      <c r="P39" s="121"/>
      <c r="Q39" s="121"/>
      <c r="R39" s="121"/>
      <c r="S39" s="122"/>
      <c r="T39" s="2"/>
      <c r="U39" s="12"/>
    </row>
    <row r="40" spans="2:26" ht="18" x14ac:dyDescent="0.25">
      <c r="B40" s="16"/>
      <c r="C40" s="2"/>
      <c r="D40" s="123"/>
      <c r="E40" s="125"/>
      <c r="F40" s="42"/>
      <c r="G40" s="76"/>
      <c r="H40" s="77"/>
      <c r="I40" s="77"/>
      <c r="J40" s="78"/>
      <c r="K40" s="43"/>
      <c r="L40" s="44"/>
      <c r="M40" s="123"/>
      <c r="N40" s="124"/>
      <c r="O40" s="124"/>
      <c r="P40" s="124"/>
      <c r="Q40" s="124"/>
      <c r="R40" s="124"/>
      <c r="S40" s="125"/>
      <c r="T40" s="2"/>
      <c r="U40" s="12"/>
    </row>
    <row r="41" spans="2:26" ht="45.75" x14ac:dyDescent="0.25">
      <c r="B41" s="16"/>
      <c r="C41" s="2"/>
      <c r="D41" s="45" t="s">
        <v>16</v>
      </c>
      <c r="E41" s="5">
        <f>SUM(E4:E12)</f>
        <v>9500</v>
      </c>
      <c r="F41" s="1"/>
      <c r="G41" s="51" t="s">
        <v>17</v>
      </c>
      <c r="H41" s="51" t="s">
        <v>18</v>
      </c>
      <c r="I41" s="51" t="s">
        <v>19</v>
      </c>
      <c r="J41" s="2"/>
      <c r="K41" s="1"/>
      <c r="L41" s="2"/>
      <c r="M41" s="2"/>
      <c r="N41" s="2"/>
      <c r="O41" s="126" t="s">
        <v>22</v>
      </c>
      <c r="P41" s="127"/>
      <c r="Q41" s="52">
        <f>SUM(M4:M34,N4:N34,O4:O34,P4:P34,Q4:Q34,R4:R34,S4:S34,T4:T34,U4:U34)</f>
        <v>139</v>
      </c>
      <c r="R41" s="2"/>
      <c r="S41" s="2"/>
      <c r="T41" s="2"/>
      <c r="U41" s="12"/>
    </row>
    <row r="42" spans="2:26" ht="15.75" x14ac:dyDescent="0.25">
      <c r="B42" s="16"/>
      <c r="C42" s="2"/>
      <c r="D42" s="2"/>
      <c r="E42" s="2"/>
      <c r="F42" s="1"/>
      <c r="G42" s="50" t="s">
        <v>6</v>
      </c>
      <c r="H42" s="47">
        <f>SUMIF(H4:H34,G42,I4:I34)</f>
        <v>400</v>
      </c>
      <c r="I42" s="47">
        <f>SUMIF(H4:H34,G42,J4:J34)</f>
        <v>1300</v>
      </c>
      <c r="J42" s="2"/>
      <c r="K42" s="1"/>
      <c r="L42" s="2"/>
      <c r="M42" s="2"/>
      <c r="N42" s="2"/>
      <c r="O42" s="2"/>
      <c r="P42" s="2"/>
      <c r="Q42" s="2"/>
      <c r="R42" s="2"/>
      <c r="S42" s="2"/>
      <c r="T42" s="2"/>
      <c r="U42" s="12"/>
    </row>
    <row r="43" spans="2:26" ht="15.75" x14ac:dyDescent="0.25">
      <c r="B43" s="16"/>
      <c r="C43" s="2"/>
      <c r="D43" s="2"/>
      <c r="E43" s="2"/>
      <c r="F43" s="1"/>
      <c r="G43" s="50" t="s">
        <v>9</v>
      </c>
      <c r="H43" s="47">
        <f t="shared" ref="H43:H50" si="2">SUMIF(H5:H35,G43,I5:I35)</f>
        <v>300</v>
      </c>
      <c r="I43" s="47">
        <f t="shared" ref="I43:I50" si="3">SUMIF(H5:H37,G43,J5:J37)</f>
        <v>0</v>
      </c>
      <c r="J43" s="2"/>
      <c r="K43" s="1"/>
      <c r="L43" s="2"/>
      <c r="M43" s="2"/>
      <c r="N43" s="2"/>
      <c r="O43" s="2"/>
      <c r="P43" s="2"/>
      <c r="Q43" s="2"/>
      <c r="R43" s="2"/>
      <c r="S43" s="2"/>
      <c r="T43" s="2"/>
      <c r="U43" s="12"/>
    </row>
    <row r="44" spans="2:26" ht="15.75" x14ac:dyDescent="0.25">
      <c r="B44" s="16"/>
      <c r="C44" s="2"/>
      <c r="D44" s="2"/>
      <c r="E44" s="2"/>
      <c r="F44" s="1"/>
      <c r="G44" s="50" t="s">
        <v>8</v>
      </c>
      <c r="H44" s="47">
        <f t="shared" si="2"/>
        <v>0</v>
      </c>
      <c r="I44" s="47">
        <f t="shared" si="3"/>
        <v>0</v>
      </c>
      <c r="J44" s="2"/>
      <c r="K44" s="1"/>
      <c r="L44" s="2"/>
      <c r="M44" s="2"/>
      <c r="N44" s="2"/>
      <c r="O44" s="2"/>
      <c r="P44" s="2"/>
      <c r="Q44" s="2"/>
      <c r="R44" s="2"/>
      <c r="S44" s="2"/>
      <c r="T44" s="2"/>
      <c r="U44" s="12"/>
    </row>
    <row r="45" spans="2:26" ht="15.75" x14ac:dyDescent="0.25">
      <c r="B45" s="16"/>
      <c r="C45" s="2"/>
      <c r="D45" s="2"/>
      <c r="E45" s="2"/>
      <c r="F45" s="1"/>
      <c r="G45" s="50" t="s">
        <v>7</v>
      </c>
      <c r="H45" s="47">
        <f t="shared" si="2"/>
        <v>200</v>
      </c>
      <c r="I45" s="47">
        <f t="shared" si="3"/>
        <v>200</v>
      </c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  <c r="U45" s="12"/>
    </row>
    <row r="46" spans="2:26" ht="15.75" x14ac:dyDescent="0.25">
      <c r="B46" s="16"/>
      <c r="C46" s="2"/>
      <c r="D46" s="2"/>
      <c r="E46" s="2"/>
      <c r="F46" s="1"/>
      <c r="G46" s="50" t="s">
        <v>10</v>
      </c>
      <c r="H46" s="47">
        <f t="shared" si="2"/>
        <v>100</v>
      </c>
      <c r="I46" s="47">
        <f t="shared" si="3"/>
        <v>0</v>
      </c>
      <c r="J46" s="2"/>
      <c r="K46" s="1"/>
      <c r="L46" s="2"/>
      <c r="M46" s="2"/>
      <c r="N46" s="2"/>
      <c r="O46" s="2"/>
      <c r="P46" s="2"/>
      <c r="Q46" s="2"/>
      <c r="R46" s="2"/>
      <c r="S46" s="2"/>
      <c r="T46" s="2"/>
      <c r="U46" s="12"/>
    </row>
    <row r="47" spans="2:26" ht="15.75" x14ac:dyDescent="0.25">
      <c r="B47" s="16"/>
      <c r="C47" s="2"/>
      <c r="D47" s="2"/>
      <c r="E47" s="2"/>
      <c r="F47" s="1"/>
      <c r="G47" s="50" t="s">
        <v>11</v>
      </c>
      <c r="H47" s="47">
        <f t="shared" si="2"/>
        <v>0</v>
      </c>
      <c r="I47" s="47">
        <f t="shared" si="3"/>
        <v>0</v>
      </c>
      <c r="J47" s="2"/>
      <c r="K47" s="1"/>
      <c r="L47" s="2"/>
      <c r="M47" s="2"/>
      <c r="N47" s="2"/>
      <c r="O47" s="2"/>
      <c r="P47" s="2"/>
      <c r="Q47" s="2"/>
      <c r="R47" s="2"/>
      <c r="S47" s="2"/>
      <c r="T47" s="2"/>
      <c r="U47" s="12"/>
    </row>
    <row r="48" spans="2:26" ht="15.75" x14ac:dyDescent="0.25">
      <c r="B48" s="16"/>
      <c r="C48" s="2"/>
      <c r="D48" s="2"/>
      <c r="E48" s="2"/>
      <c r="F48" s="1"/>
      <c r="G48" s="50" t="s">
        <v>14</v>
      </c>
      <c r="H48" s="47">
        <f t="shared" si="2"/>
        <v>100</v>
      </c>
      <c r="I48" s="47">
        <f t="shared" si="3"/>
        <v>0</v>
      </c>
      <c r="J48" s="2"/>
      <c r="K48" s="1"/>
      <c r="L48" s="2"/>
      <c r="M48" s="2"/>
      <c r="N48" s="2"/>
      <c r="O48" s="2"/>
      <c r="P48" s="2"/>
      <c r="Q48" s="2"/>
      <c r="R48" s="2"/>
      <c r="S48" s="2"/>
      <c r="T48" s="2"/>
      <c r="U48" s="12"/>
    </row>
    <row r="49" spans="2:21" ht="15.75" x14ac:dyDescent="0.25">
      <c r="B49" s="16"/>
      <c r="C49" s="2"/>
      <c r="D49" s="2"/>
      <c r="E49" s="2"/>
      <c r="F49" s="1"/>
      <c r="G49" s="50" t="s">
        <v>12</v>
      </c>
      <c r="H49" s="47">
        <f t="shared" si="2"/>
        <v>50</v>
      </c>
      <c r="I49" s="47">
        <f t="shared" si="3"/>
        <v>0</v>
      </c>
      <c r="J49" s="2"/>
      <c r="K49" s="1"/>
      <c r="L49" s="2"/>
      <c r="M49" s="2"/>
      <c r="N49" s="2"/>
      <c r="O49" s="2"/>
      <c r="P49" s="2"/>
      <c r="Q49" s="2"/>
      <c r="R49" s="2"/>
      <c r="S49" s="2"/>
      <c r="T49" s="2"/>
      <c r="U49" s="12"/>
    </row>
    <row r="50" spans="2:21" ht="15.75" x14ac:dyDescent="0.25">
      <c r="B50" s="16"/>
      <c r="C50" s="2"/>
      <c r="D50" s="2"/>
      <c r="E50" s="2"/>
      <c r="F50" s="1"/>
      <c r="G50" s="50" t="s">
        <v>13</v>
      </c>
      <c r="H50" s="47">
        <f t="shared" si="2"/>
        <v>300</v>
      </c>
      <c r="I50" s="47">
        <f t="shared" si="3"/>
        <v>100</v>
      </c>
      <c r="J50" s="2"/>
      <c r="K50" s="6"/>
      <c r="L50" s="2"/>
      <c r="M50" s="2"/>
      <c r="N50" s="2"/>
      <c r="O50" s="2"/>
      <c r="P50" s="2"/>
      <c r="Q50" s="2"/>
      <c r="R50" s="2"/>
      <c r="S50" s="2"/>
      <c r="T50" s="2"/>
      <c r="U50" s="12"/>
    </row>
    <row r="51" spans="2:21" ht="15.75" x14ac:dyDescent="0.25">
      <c r="B51" s="16"/>
      <c r="C51" s="2"/>
      <c r="D51" s="2"/>
      <c r="E51" s="2"/>
      <c r="F51" s="1"/>
      <c r="G51" s="50"/>
      <c r="H51" s="2"/>
      <c r="I51" s="2"/>
      <c r="J51" s="2"/>
      <c r="K51" s="6"/>
      <c r="L51" s="2"/>
      <c r="M51" s="2"/>
      <c r="N51" s="2"/>
      <c r="O51" s="2"/>
      <c r="P51" s="2"/>
      <c r="Q51" s="2"/>
      <c r="R51" s="2"/>
      <c r="S51" s="2"/>
      <c r="T51" s="2"/>
      <c r="U51" s="12"/>
    </row>
    <row r="52" spans="2:21" x14ac:dyDescent="0.25">
      <c r="B52" s="16"/>
      <c r="C52" s="2"/>
      <c r="D52" s="2"/>
      <c r="E52" s="2"/>
      <c r="F52" s="7"/>
      <c r="G52" s="155" t="s">
        <v>20</v>
      </c>
      <c r="H52" s="155"/>
      <c r="I52" s="154">
        <f>SUM(H42:H50,I42:I50)</f>
        <v>3050</v>
      </c>
      <c r="J52" s="2"/>
      <c r="K52" s="1"/>
      <c r="L52" s="2"/>
      <c r="M52" s="2"/>
      <c r="N52" s="2"/>
      <c r="O52" s="2"/>
      <c r="P52" s="2"/>
      <c r="Q52" s="2"/>
      <c r="R52" s="2"/>
      <c r="S52" s="2"/>
      <c r="T52" s="2"/>
      <c r="U52" s="12"/>
    </row>
    <row r="53" spans="2:21" x14ac:dyDescent="0.25">
      <c r="B53" s="16"/>
      <c r="C53" s="2"/>
      <c r="D53" s="2"/>
      <c r="E53" s="2"/>
      <c r="F53" s="7"/>
      <c r="G53" s="155"/>
      <c r="H53" s="155"/>
      <c r="I53" s="154"/>
      <c r="J53" s="2"/>
      <c r="K53" s="1"/>
      <c r="L53" s="2"/>
      <c r="M53" s="2"/>
      <c r="N53" s="2"/>
      <c r="O53" s="2"/>
      <c r="P53" s="2"/>
      <c r="Q53" s="2"/>
      <c r="R53" s="2"/>
      <c r="S53" s="2"/>
      <c r="T53" s="2"/>
      <c r="U53" s="12"/>
    </row>
    <row r="54" spans="2:21" x14ac:dyDescent="0.25">
      <c r="B54" s="16"/>
      <c r="C54" s="2"/>
      <c r="D54" s="2"/>
      <c r="E54" s="2"/>
      <c r="F54" s="1"/>
      <c r="G54" s="2"/>
      <c r="H54" s="2"/>
      <c r="I54" s="2"/>
      <c r="J54" s="2"/>
      <c r="K54" s="1"/>
      <c r="L54" s="2"/>
      <c r="M54" s="2"/>
      <c r="N54" s="2"/>
      <c r="O54" s="2"/>
      <c r="P54" s="2"/>
      <c r="Q54" s="2"/>
      <c r="R54" s="2"/>
      <c r="S54" s="2"/>
      <c r="T54" s="2"/>
      <c r="U54" s="12"/>
    </row>
    <row r="55" spans="2:21" x14ac:dyDescent="0.25">
      <c r="B55" s="128" t="s">
        <v>23</v>
      </c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29"/>
    </row>
    <row r="56" spans="2:21" x14ac:dyDescent="0.25">
      <c r="B56" s="130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2"/>
    </row>
    <row r="57" spans="2:21" x14ac:dyDescent="0.25">
      <c r="B57" s="133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34"/>
    </row>
    <row r="58" spans="2:21" x14ac:dyDescent="0.25">
      <c r="B58" s="135">
        <f>AVERAGE(I52:I52/Q41)</f>
        <v>21.942446043165468</v>
      </c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7"/>
    </row>
    <row r="59" spans="2:21" x14ac:dyDescent="0.25">
      <c r="B59" s="138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40"/>
    </row>
    <row r="60" spans="2:21" x14ac:dyDescent="0.25">
      <c r="B60" s="141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3"/>
    </row>
    <row r="61" spans="2:21" x14ac:dyDescent="0.25">
      <c r="B61" s="16"/>
      <c r="C61" s="2"/>
      <c r="D61" s="2"/>
      <c r="E61" s="2"/>
      <c r="F61" s="1"/>
      <c r="G61" s="2"/>
      <c r="H61" s="2"/>
      <c r="I61" s="144" t="s">
        <v>24</v>
      </c>
      <c r="J61" s="145"/>
      <c r="K61" s="146"/>
      <c r="L61" s="150">
        <f>LARGE(M37:U37,1)</f>
        <v>26</v>
      </c>
      <c r="M61" s="151"/>
      <c r="N61" s="2"/>
      <c r="O61" s="2"/>
      <c r="P61" s="2"/>
      <c r="Q61" s="2"/>
      <c r="R61" s="2"/>
      <c r="S61" s="2"/>
      <c r="T61" s="2"/>
      <c r="U61" s="12"/>
    </row>
    <row r="62" spans="2:21" x14ac:dyDescent="0.25">
      <c r="B62" s="16"/>
      <c r="C62" s="2"/>
      <c r="D62" s="2"/>
      <c r="E62" s="2"/>
      <c r="F62" s="1"/>
      <c r="G62" s="2"/>
      <c r="H62" s="2"/>
      <c r="I62" s="147"/>
      <c r="J62" s="148"/>
      <c r="K62" s="149"/>
      <c r="L62" s="152"/>
      <c r="M62" s="153"/>
      <c r="N62" s="2"/>
      <c r="O62" s="2"/>
      <c r="P62" s="2"/>
      <c r="Q62" s="2"/>
      <c r="R62" s="2"/>
      <c r="S62" s="2"/>
      <c r="T62" s="2"/>
      <c r="U62" s="12"/>
    </row>
    <row r="63" spans="2:21" x14ac:dyDescent="0.25">
      <c r="B63" s="16"/>
      <c r="C63" s="2"/>
      <c r="D63" s="2"/>
      <c r="E63" s="2"/>
      <c r="F63" s="1"/>
      <c r="G63" s="2"/>
      <c r="H63" s="2"/>
      <c r="I63" s="100" t="s">
        <v>26</v>
      </c>
      <c r="J63" s="101"/>
      <c r="K63" s="102"/>
      <c r="L63" s="106">
        <f>LARGE(M37:U37,2)</f>
        <v>25</v>
      </c>
      <c r="M63" s="107"/>
      <c r="N63" s="2"/>
      <c r="O63" s="2"/>
      <c r="P63" s="2"/>
      <c r="Q63" s="2"/>
      <c r="R63" s="2"/>
      <c r="S63" s="2"/>
      <c r="T63" s="2"/>
      <c r="U63" s="12"/>
    </row>
    <row r="64" spans="2:21" x14ac:dyDescent="0.25">
      <c r="B64" s="16"/>
      <c r="C64" s="2"/>
      <c r="D64" s="2"/>
      <c r="E64" s="2"/>
      <c r="F64" s="1"/>
      <c r="G64" s="2"/>
      <c r="H64" s="2"/>
      <c r="I64" s="103"/>
      <c r="J64" s="104"/>
      <c r="K64" s="105"/>
      <c r="L64" s="108"/>
      <c r="M64" s="109"/>
      <c r="N64" s="2"/>
      <c r="O64" s="2"/>
      <c r="P64" s="2"/>
      <c r="Q64" s="2"/>
      <c r="R64" s="2"/>
      <c r="S64" s="2"/>
      <c r="T64" s="2"/>
      <c r="U64" s="12"/>
    </row>
    <row r="65" spans="1:21" x14ac:dyDescent="0.25">
      <c r="B65" s="16"/>
      <c r="C65" s="2"/>
      <c r="D65" s="2"/>
      <c r="E65" s="2"/>
      <c r="F65" s="1"/>
      <c r="G65" s="2"/>
      <c r="H65" s="2"/>
      <c r="I65" s="110" t="s">
        <v>25</v>
      </c>
      <c r="J65" s="111"/>
      <c r="K65" s="112"/>
      <c r="L65" s="116">
        <f>LARGE(M37:U37,3)</f>
        <v>23</v>
      </c>
      <c r="M65" s="117"/>
      <c r="N65" s="2"/>
      <c r="O65" s="2"/>
      <c r="P65" s="2"/>
      <c r="Q65" s="2"/>
      <c r="R65" s="2"/>
      <c r="S65" s="2"/>
      <c r="T65" s="2"/>
      <c r="U65" s="12"/>
    </row>
    <row r="66" spans="1:21" x14ac:dyDescent="0.25">
      <c r="B66" s="16"/>
      <c r="C66" s="2"/>
      <c r="D66" s="2"/>
      <c r="E66" s="2"/>
      <c r="F66" s="1"/>
      <c r="G66" s="2"/>
      <c r="H66" s="2"/>
      <c r="I66" s="113"/>
      <c r="J66" s="114"/>
      <c r="K66" s="115"/>
      <c r="L66" s="118"/>
      <c r="M66" s="119"/>
      <c r="N66" s="2"/>
      <c r="O66" s="2"/>
      <c r="P66" s="2"/>
      <c r="Q66" s="2"/>
      <c r="R66" s="2"/>
      <c r="S66" s="2"/>
      <c r="T66" s="2"/>
      <c r="U66" s="12"/>
    </row>
    <row r="67" spans="1:21" x14ac:dyDescent="0.25">
      <c r="B67" s="16"/>
      <c r="C67" s="2"/>
      <c r="D67" s="2"/>
      <c r="E67" s="2"/>
      <c r="F67" s="1"/>
      <c r="G67" s="2"/>
      <c r="H67" s="2"/>
      <c r="I67" s="2"/>
      <c r="J67" s="2"/>
      <c r="K67" s="1"/>
      <c r="L67" s="2"/>
      <c r="M67" s="2"/>
      <c r="N67" s="2"/>
      <c r="O67" s="2"/>
      <c r="P67" s="2"/>
      <c r="Q67" s="2"/>
      <c r="R67" s="2"/>
      <c r="S67" s="2"/>
      <c r="T67" s="2"/>
      <c r="U67" s="12"/>
    </row>
    <row r="68" spans="1:21" x14ac:dyDescent="0.25">
      <c r="B68" s="16"/>
      <c r="C68" s="2"/>
      <c r="D68" s="2"/>
      <c r="E68" s="2"/>
      <c r="F68" s="1"/>
      <c r="G68" s="2"/>
      <c r="H68" s="2"/>
      <c r="I68" s="85"/>
      <c r="J68" s="86"/>
      <c r="K68" s="86"/>
      <c r="L68" s="86"/>
      <c r="M68" s="87"/>
      <c r="N68" s="2"/>
      <c r="O68" s="2"/>
      <c r="P68" s="2"/>
      <c r="Q68" s="2"/>
      <c r="R68" s="2"/>
      <c r="S68" s="2"/>
      <c r="T68" s="2"/>
      <c r="U68" s="12"/>
    </row>
    <row r="69" spans="1:21" ht="15.75" thickBot="1" x14ac:dyDescent="0.3">
      <c r="B69" s="16"/>
      <c r="C69" s="2"/>
      <c r="D69" s="2"/>
      <c r="E69" s="2"/>
      <c r="F69" s="1"/>
      <c r="G69" s="36"/>
      <c r="H69" s="36"/>
      <c r="I69" s="36"/>
      <c r="J69" s="36"/>
      <c r="K69" s="37"/>
      <c r="L69" s="36"/>
      <c r="M69" s="36"/>
      <c r="N69" s="36"/>
      <c r="O69" s="36"/>
      <c r="P69" s="36"/>
      <c r="Q69" s="2"/>
      <c r="R69" s="2"/>
      <c r="S69" s="2"/>
      <c r="T69" s="2"/>
      <c r="U69" s="12"/>
    </row>
    <row r="70" spans="1:21" ht="15" customHeight="1" x14ac:dyDescent="0.25">
      <c r="B70" s="16"/>
      <c r="C70" s="2"/>
      <c r="D70" s="2"/>
      <c r="E70" s="2"/>
      <c r="F70" s="9"/>
      <c r="G70" s="88" t="s">
        <v>209</v>
      </c>
      <c r="H70" s="89"/>
      <c r="I70" s="89"/>
      <c r="J70" s="89"/>
      <c r="K70" s="89"/>
      <c r="L70" s="89"/>
      <c r="M70" s="89"/>
      <c r="N70" s="89"/>
      <c r="O70" s="89"/>
      <c r="P70" s="90"/>
      <c r="Q70" s="32"/>
      <c r="R70" s="2"/>
      <c r="S70" s="2"/>
      <c r="T70" s="2"/>
      <c r="U70" s="12"/>
    </row>
    <row r="71" spans="1:21" x14ac:dyDescent="0.25">
      <c r="B71" s="16"/>
      <c r="C71" s="2"/>
      <c r="D71" s="2"/>
      <c r="E71" s="2"/>
      <c r="F71" s="9"/>
      <c r="G71" s="91"/>
      <c r="H71" s="92"/>
      <c r="I71" s="92"/>
      <c r="J71" s="92"/>
      <c r="K71" s="92"/>
      <c r="L71" s="92"/>
      <c r="M71" s="92"/>
      <c r="N71" s="92"/>
      <c r="O71" s="92"/>
      <c r="P71" s="93"/>
      <c r="Q71" s="32"/>
      <c r="R71" s="2"/>
      <c r="S71" s="2"/>
      <c r="T71" s="2"/>
      <c r="U71" s="12"/>
    </row>
    <row r="72" spans="1:21" x14ac:dyDescent="0.25">
      <c r="B72" s="40"/>
      <c r="C72" s="36"/>
      <c r="D72" s="36"/>
      <c r="E72" s="36"/>
      <c r="F72" s="39"/>
      <c r="G72" s="91"/>
      <c r="H72" s="92"/>
      <c r="I72" s="92"/>
      <c r="J72" s="92"/>
      <c r="K72" s="92"/>
      <c r="L72" s="92"/>
      <c r="M72" s="92"/>
      <c r="N72" s="92"/>
      <c r="O72" s="92"/>
      <c r="P72" s="93"/>
      <c r="Q72" s="33"/>
      <c r="R72" s="36"/>
      <c r="S72" s="36"/>
      <c r="T72" s="36"/>
      <c r="U72" s="41"/>
    </row>
    <row r="73" spans="1:21" ht="15.75" x14ac:dyDescent="0.25">
      <c r="A73" s="9"/>
      <c r="B73" s="16"/>
      <c r="C73" s="2"/>
      <c r="D73" s="2"/>
      <c r="E73" s="2"/>
      <c r="F73" s="1"/>
      <c r="G73" s="157"/>
      <c r="H73" s="34" t="s">
        <v>211</v>
      </c>
      <c r="I73" s="34" t="s">
        <v>205</v>
      </c>
      <c r="J73" s="34" t="s">
        <v>210</v>
      </c>
      <c r="K73" s="35"/>
      <c r="L73" s="34" t="s">
        <v>208</v>
      </c>
      <c r="M73" s="159" t="s">
        <v>207</v>
      </c>
      <c r="N73" s="159"/>
      <c r="O73" s="157"/>
      <c r="P73" s="157"/>
      <c r="Q73" s="2"/>
      <c r="R73" s="2"/>
      <c r="S73" s="2"/>
      <c r="T73" s="2"/>
      <c r="U73" s="12"/>
    </row>
    <row r="74" spans="1:21" ht="18" x14ac:dyDescent="0.25">
      <c r="A74" s="9"/>
      <c r="B74" s="16"/>
      <c r="C74" s="2"/>
      <c r="D74" s="2"/>
      <c r="E74" s="2"/>
      <c r="F74" s="1"/>
      <c r="G74" s="157"/>
      <c r="H74" s="46">
        <v>1</v>
      </c>
      <c r="I74" s="50" t="s">
        <v>6</v>
      </c>
      <c r="J74" s="47">
        <f>SUM(N4:N34)</f>
        <v>25</v>
      </c>
      <c r="K74" s="48"/>
      <c r="L74" s="47">
        <f>SUM(J74*B58)</f>
        <v>548.56115107913672</v>
      </c>
      <c r="M74" s="156">
        <f>SUM(E4-L74)</f>
        <v>251.43884892086328</v>
      </c>
      <c r="N74" s="156"/>
      <c r="O74" s="157"/>
      <c r="P74" s="157"/>
      <c r="Q74" s="2"/>
      <c r="R74" s="2"/>
      <c r="S74" s="2"/>
      <c r="T74" s="2"/>
      <c r="U74" s="12"/>
    </row>
    <row r="75" spans="1:21" ht="18" x14ac:dyDescent="0.25">
      <c r="A75" s="9"/>
      <c r="B75" s="16"/>
      <c r="C75" s="2"/>
      <c r="D75" s="2"/>
      <c r="E75" s="2"/>
      <c r="F75" s="1"/>
      <c r="G75" s="157"/>
      <c r="H75" s="46">
        <v>2</v>
      </c>
      <c r="I75" s="50" t="s">
        <v>9</v>
      </c>
      <c r="J75" s="47">
        <f>SUM(Q4:Q34)</f>
        <v>10</v>
      </c>
      <c r="K75" s="49"/>
      <c r="L75" s="47">
        <f>SUM(J75:J75*B58)</f>
        <v>219.42446043165467</v>
      </c>
      <c r="M75" s="156">
        <f t="shared" ref="M75:M82" si="4">SUM(E5-L75)</f>
        <v>1580.5755395683454</v>
      </c>
      <c r="N75" s="156"/>
      <c r="O75" s="157"/>
      <c r="P75" s="157"/>
      <c r="Q75" s="2"/>
      <c r="R75" s="2"/>
      <c r="S75" s="2"/>
      <c r="T75" s="2"/>
      <c r="U75" s="12"/>
    </row>
    <row r="76" spans="1:21" ht="18" x14ac:dyDescent="0.25">
      <c r="A76" s="9"/>
      <c r="B76" s="16"/>
      <c r="C76" s="2"/>
      <c r="D76" s="2"/>
      <c r="E76" s="2"/>
      <c r="F76" s="1"/>
      <c r="G76" s="157"/>
      <c r="H76" s="46">
        <v>3</v>
      </c>
      <c r="I76" s="50" t="s">
        <v>8</v>
      </c>
      <c r="J76" s="47">
        <f>SUM(P4:P34)</f>
        <v>23</v>
      </c>
      <c r="K76" s="49"/>
      <c r="L76" s="47">
        <f>SUM(J76*B58)</f>
        <v>504.67625899280574</v>
      </c>
      <c r="M76" s="156">
        <f t="shared" si="4"/>
        <v>-204.67625899280574</v>
      </c>
      <c r="N76" s="156"/>
      <c r="O76" s="158"/>
      <c r="P76" s="158"/>
      <c r="Q76" s="2"/>
      <c r="R76" s="2"/>
      <c r="S76" s="2"/>
      <c r="T76" s="2"/>
      <c r="U76" s="12"/>
    </row>
    <row r="77" spans="1:21" ht="18" x14ac:dyDescent="0.25">
      <c r="A77" s="9"/>
      <c r="B77" s="16"/>
      <c r="C77" s="2"/>
      <c r="D77" s="2"/>
      <c r="E77" s="2"/>
      <c r="F77" s="1"/>
      <c r="G77" s="157"/>
      <c r="H77" s="46">
        <v>4</v>
      </c>
      <c r="I77" s="50" t="s">
        <v>7</v>
      </c>
      <c r="J77" s="47">
        <f>SUM(O4:O34)</f>
        <v>26</v>
      </c>
      <c r="K77" s="49"/>
      <c r="L77" s="47">
        <f>SUM(J77*B58)</f>
        <v>570.50359712230215</v>
      </c>
      <c r="M77" s="156">
        <f t="shared" si="4"/>
        <v>1929.4964028776978</v>
      </c>
      <c r="N77" s="156"/>
      <c r="O77" s="157"/>
      <c r="P77" s="157"/>
      <c r="Q77" s="2"/>
      <c r="R77" s="2"/>
      <c r="S77" s="2"/>
      <c r="T77" s="2"/>
      <c r="U77" s="12"/>
    </row>
    <row r="78" spans="1:21" ht="18" x14ac:dyDescent="0.25">
      <c r="A78" s="9"/>
      <c r="B78" s="16"/>
      <c r="C78" s="2"/>
      <c r="D78" s="2"/>
      <c r="E78" s="2"/>
      <c r="F78" s="1"/>
      <c r="G78" s="157"/>
      <c r="H78" s="46">
        <v>5</v>
      </c>
      <c r="I78" s="50" t="s">
        <v>10</v>
      </c>
      <c r="J78" s="47">
        <f>SUM(R4:R34)</f>
        <v>22</v>
      </c>
      <c r="K78" s="49"/>
      <c r="L78" s="47">
        <f>SUM(J78*B58)</f>
        <v>482.73381294964031</v>
      </c>
      <c r="M78" s="156">
        <f t="shared" si="4"/>
        <v>17.26618705035969</v>
      </c>
      <c r="N78" s="156"/>
      <c r="O78" s="157"/>
      <c r="P78" s="157"/>
      <c r="Q78" s="2"/>
      <c r="R78" s="2"/>
      <c r="S78" s="2"/>
      <c r="T78" s="2"/>
      <c r="U78" s="12"/>
    </row>
    <row r="79" spans="1:21" ht="18" x14ac:dyDescent="0.25">
      <c r="A79" s="9"/>
      <c r="B79" s="16"/>
      <c r="C79" s="2"/>
      <c r="D79" s="2"/>
      <c r="E79" s="2"/>
      <c r="F79" s="1"/>
      <c r="G79" s="157"/>
      <c r="H79" s="46">
        <v>6</v>
      </c>
      <c r="I79" s="50" t="s">
        <v>11</v>
      </c>
      <c r="J79" s="47">
        <f>SUM(S4:S34)</f>
        <v>11</v>
      </c>
      <c r="K79" s="49"/>
      <c r="L79" s="47">
        <f>SUM(J79*B58)</f>
        <v>241.36690647482015</v>
      </c>
      <c r="M79" s="156">
        <f t="shared" si="4"/>
        <v>358.63309352517985</v>
      </c>
      <c r="N79" s="156"/>
      <c r="O79" s="157"/>
      <c r="P79" s="157"/>
      <c r="Q79" s="2"/>
      <c r="R79" s="2"/>
      <c r="S79" s="2"/>
      <c r="T79" s="2"/>
      <c r="U79" s="12"/>
    </row>
    <row r="80" spans="1:21" ht="18" x14ac:dyDescent="0.25">
      <c r="A80" s="9"/>
      <c r="B80" s="16"/>
      <c r="C80" s="2"/>
      <c r="D80" s="2"/>
      <c r="E80" s="2"/>
      <c r="F80" s="1"/>
      <c r="G80" s="157"/>
      <c r="H80" s="46">
        <v>7</v>
      </c>
      <c r="I80" s="50" t="s">
        <v>14</v>
      </c>
      <c r="J80" s="47">
        <f>SUM(T4:T34)</f>
        <v>2</v>
      </c>
      <c r="K80" s="49"/>
      <c r="L80" s="47">
        <f>SUM(J80*B58)</f>
        <v>43.884892086330936</v>
      </c>
      <c r="M80" s="156">
        <f t="shared" si="4"/>
        <v>1456.1151079136691</v>
      </c>
      <c r="N80" s="156"/>
      <c r="O80" s="157"/>
      <c r="P80" s="157"/>
      <c r="Q80" s="2"/>
      <c r="R80" s="2"/>
      <c r="S80" s="2"/>
      <c r="T80" s="2"/>
      <c r="U80" s="12"/>
    </row>
    <row r="81" spans="1:21" ht="18" x14ac:dyDescent="0.25">
      <c r="A81" s="9"/>
      <c r="B81" s="16"/>
      <c r="C81" s="2"/>
      <c r="D81" s="2"/>
      <c r="E81" s="2"/>
      <c r="F81" s="1"/>
      <c r="G81" s="157"/>
      <c r="H81" s="46">
        <v>8</v>
      </c>
      <c r="I81" s="50" t="s">
        <v>12</v>
      </c>
      <c r="J81" s="47">
        <f>SUM(U4:U34)</f>
        <v>3</v>
      </c>
      <c r="K81" s="49"/>
      <c r="L81" s="47">
        <f>SUM(J81*B58)</f>
        <v>65.827338129496411</v>
      </c>
      <c r="M81" s="156">
        <f t="shared" si="4"/>
        <v>434.17266187050359</v>
      </c>
      <c r="N81" s="156"/>
      <c r="O81" s="157"/>
      <c r="P81" s="157"/>
      <c r="Q81" s="2"/>
      <c r="R81" s="2"/>
      <c r="S81" s="2"/>
      <c r="T81" s="2"/>
      <c r="U81" s="12"/>
    </row>
    <row r="82" spans="1:21" ht="18" x14ac:dyDescent="0.25">
      <c r="A82" s="9"/>
      <c r="B82" s="16"/>
      <c r="C82" s="2"/>
      <c r="D82" s="2"/>
      <c r="E82" s="2"/>
      <c r="F82" s="1"/>
      <c r="G82" s="157"/>
      <c r="H82" s="46">
        <v>9</v>
      </c>
      <c r="I82" s="50" t="s">
        <v>13</v>
      </c>
      <c r="J82" s="47">
        <f>SUM(M4:M34)</f>
        <v>17</v>
      </c>
      <c r="K82" s="49"/>
      <c r="L82" s="47">
        <f>SUM(B58)</f>
        <v>21.942446043165468</v>
      </c>
      <c r="M82" s="156">
        <f t="shared" si="4"/>
        <v>978.05755395683457</v>
      </c>
      <c r="N82" s="156"/>
      <c r="O82" s="157"/>
      <c r="P82" s="157"/>
      <c r="Q82" s="2"/>
      <c r="R82" s="2"/>
      <c r="S82" s="2"/>
      <c r="T82" s="2"/>
      <c r="U82" s="12"/>
    </row>
    <row r="83" spans="1:21" x14ac:dyDescent="0.25">
      <c r="A83" s="9"/>
      <c r="B83" s="16"/>
      <c r="C83" s="2"/>
      <c r="D83" s="2"/>
      <c r="E83" s="2"/>
      <c r="F83" s="1"/>
      <c r="G83" s="2"/>
      <c r="H83" s="2"/>
      <c r="I83" s="2"/>
      <c r="J83" s="2"/>
      <c r="K83" s="1"/>
      <c r="L83" s="2"/>
      <c r="M83" s="2"/>
      <c r="N83" s="2"/>
      <c r="O83" s="2"/>
      <c r="P83" s="2"/>
      <c r="Q83" s="2"/>
      <c r="R83" s="2"/>
      <c r="S83" s="2"/>
      <c r="T83" s="2"/>
      <c r="U83" s="12"/>
    </row>
    <row r="84" spans="1:21" ht="15.75" thickBot="1" x14ac:dyDescent="0.3">
      <c r="A84" s="9"/>
      <c r="B84" s="17"/>
      <c r="C84" s="13"/>
      <c r="D84" s="13"/>
      <c r="E84" s="13"/>
      <c r="F84" s="38"/>
      <c r="G84" s="13"/>
      <c r="H84" s="13"/>
      <c r="I84" s="13"/>
      <c r="J84" s="13"/>
      <c r="K84" s="38"/>
      <c r="L84" s="13"/>
      <c r="M84" s="13"/>
      <c r="N84" s="13"/>
      <c r="O84" s="13"/>
      <c r="P84" s="13"/>
      <c r="Q84" s="13"/>
      <c r="R84" s="13"/>
      <c r="S84" s="13"/>
      <c r="T84" s="13"/>
      <c r="U84" s="14"/>
    </row>
  </sheetData>
  <mergeCells count="41">
    <mergeCell ref="O78:P78"/>
    <mergeCell ref="O79:P79"/>
    <mergeCell ref="O80:P80"/>
    <mergeCell ref="O81:P81"/>
    <mergeCell ref="O82:P82"/>
    <mergeCell ref="O73:P73"/>
    <mergeCell ref="O74:P74"/>
    <mergeCell ref="O75:P75"/>
    <mergeCell ref="O76:P76"/>
    <mergeCell ref="O77:P77"/>
    <mergeCell ref="M79:N79"/>
    <mergeCell ref="M80:N80"/>
    <mergeCell ref="M81:N81"/>
    <mergeCell ref="M82:N82"/>
    <mergeCell ref="G73:G82"/>
    <mergeCell ref="M73:N73"/>
    <mergeCell ref="M74:N74"/>
    <mergeCell ref="M75:N75"/>
    <mergeCell ref="M76:N76"/>
    <mergeCell ref="M77:N77"/>
    <mergeCell ref="L61:M62"/>
    <mergeCell ref="I52:I53"/>
    <mergeCell ref="G52:H53"/>
    <mergeCell ref="D39:E40"/>
    <mergeCell ref="M78:N78"/>
    <mergeCell ref="G39:J40"/>
    <mergeCell ref="B1:U1"/>
    <mergeCell ref="L2:U2"/>
    <mergeCell ref="I68:M68"/>
    <mergeCell ref="G70:P72"/>
    <mergeCell ref="B2:E2"/>
    <mergeCell ref="G2:J2"/>
    <mergeCell ref="I63:K64"/>
    <mergeCell ref="L63:M64"/>
    <mergeCell ref="I65:K66"/>
    <mergeCell ref="L65:M66"/>
    <mergeCell ref="M39:S40"/>
    <mergeCell ref="O41:P41"/>
    <mergeCell ref="B55:U57"/>
    <mergeCell ref="B58:U60"/>
    <mergeCell ref="I61:K62"/>
  </mergeCells>
  <conditionalFormatting sqref="B58:U60">
    <cfRule type="cellIs" dxfId="10" priority="1" operator="lessThan">
      <formula>10</formula>
    </cfRule>
    <cfRule type="cellIs" dxfId="9" priority="2" operator="lessThan">
      <formula>0</formula>
    </cfRule>
    <cfRule type="cellIs" dxfId="8" priority="3" operator="greaterThan">
      <formula>25</formula>
    </cfRule>
    <cfRule type="cellIs" dxfId="7" priority="4" operator="lessThan">
      <formula>25</formula>
    </cfRule>
    <cfRule type="cellIs" dxfId="6" priority="5" operator="lessThan">
      <formula>0</formula>
    </cfRule>
    <cfRule type="cellIs" dxfId="5" priority="6" operator="greaterThan">
      <formula>0</formula>
    </cfRule>
    <cfRule type="cellIs" dxfId="4" priority="7" operator="greaterThan">
      <formula>$B$58</formula>
    </cfRule>
  </conditionalFormatting>
  <conditionalFormatting sqref="E70">
    <cfRule type="cellIs" dxfId="3" priority="13" operator="lessThan">
      <formula>0</formula>
    </cfRule>
  </conditionalFormatting>
  <conditionalFormatting sqref="E70:E71">
    <cfRule type="cellIs" dxfId="2" priority="11" operator="greaterThan">
      <formula>0</formula>
    </cfRule>
  </conditionalFormatting>
  <conditionalFormatting sqref="M74:N82">
    <cfRule type="cellIs" dxfId="1" priority="9" operator="greaterThan">
      <formula>0</formula>
    </cfRule>
    <cfRule type="cellIs" dxfId="0" priority="10" operator="lessThan">
      <formula>0</formula>
    </cfRule>
  </conditionalFormatting>
  <dataValidations count="3">
    <dataValidation type="list" allowBlank="1" showInputMessage="1" showErrorMessage="1" sqref="H35:H36" xr:uid="{D3ADA530-5566-4BAE-9511-604FF93A6682}">
      <formula1>$D$4:$D$12</formula1>
    </dataValidation>
    <dataValidation type="list" allowBlank="1" showInputMessage="1" showErrorMessage="1" sqref="M4:U34" xr:uid="{9D246567-2ADA-4CDC-9DAC-91D4CBB85EB1}">
      <formula1>$W$5:$W$8</formula1>
    </dataValidation>
    <dataValidation type="list" allowBlank="1" showInputMessage="1" showErrorMessage="1" sqref="Y4:Y34 H4:H34 D4:D12" xr:uid="{0E69672A-731C-4EEE-8973-51351165AE74}">
      <formula1>$G$42:$G$50</formula1>
    </dataValidation>
  </dataValidations>
  <pageMargins left="0.7" right="0.7" top="0.75" bottom="0.75" header="0.3" footer="0.3"/>
  <pageSetup paperSize="9"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8F73-62F4-41C5-89FC-CF3BBE8741C5}">
  <dimension ref="A4:N180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18.5703125" customWidth="1"/>
    <col min="3" max="3" width="18.85546875" customWidth="1"/>
    <col min="4" max="4" width="18.28515625" customWidth="1"/>
    <col min="5" max="5" width="21" customWidth="1"/>
    <col min="6" max="6" width="20.28515625" customWidth="1"/>
  </cols>
  <sheetData>
    <row r="4" spans="1:14" ht="15.75" thickBot="1" x14ac:dyDescent="0.3"/>
    <row r="5" spans="1:14" ht="34.5" customHeight="1" x14ac:dyDescent="0.25">
      <c r="A5" s="8"/>
      <c r="E5" s="20" t="s">
        <v>200</v>
      </c>
      <c r="F5" s="21" t="s">
        <v>201</v>
      </c>
      <c r="H5" s="160"/>
      <c r="I5" s="161"/>
      <c r="J5" s="161"/>
      <c r="K5" s="161"/>
      <c r="L5" s="161"/>
      <c r="M5" s="161"/>
      <c r="N5" s="161"/>
    </row>
    <row r="6" spans="1:14" ht="24" thickBot="1" x14ac:dyDescent="0.3">
      <c r="B6" s="18" t="s">
        <v>28</v>
      </c>
      <c r="C6">
        <f>VALUE(LEFT(B6,6))</f>
        <v>430610</v>
      </c>
      <c r="D6" s="19">
        <f>VALUE(RIGHT(B6,4))</f>
        <v>2.82</v>
      </c>
      <c r="E6" s="22">
        <v>532930</v>
      </c>
      <c r="F6" s="23">
        <f>VLOOKUP(E6,$C$6:$D$177,2,FALSE)</f>
        <v>3.63</v>
      </c>
    </row>
    <row r="7" spans="1:14" x14ac:dyDescent="0.25">
      <c r="B7" s="18" t="s">
        <v>29</v>
      </c>
      <c r="C7">
        <f t="shared" ref="C7:C70" si="0">VALUE(LEFT(B7,6))</f>
        <v>430767</v>
      </c>
      <c r="D7" s="19">
        <f t="shared" ref="D7:D70" si="1">VALUE(RIGHT(B7,4))</f>
        <v>3.21</v>
      </c>
      <c r="F7" s="19"/>
    </row>
    <row r="8" spans="1:14" x14ac:dyDescent="0.25">
      <c r="B8" s="18" t="s">
        <v>30</v>
      </c>
      <c r="C8">
        <f t="shared" si="0"/>
        <v>532930</v>
      </c>
      <c r="D8" s="19">
        <f t="shared" si="1"/>
        <v>3.63</v>
      </c>
      <c r="F8" s="19"/>
    </row>
    <row r="9" spans="1:14" x14ac:dyDescent="0.25">
      <c r="B9" s="18" t="s">
        <v>31</v>
      </c>
      <c r="C9">
        <f t="shared" si="0"/>
        <v>532933</v>
      </c>
      <c r="D9" s="19">
        <f t="shared" si="1"/>
        <v>3.01</v>
      </c>
      <c r="F9" s="19"/>
    </row>
    <row r="10" spans="1:14" x14ac:dyDescent="0.25">
      <c r="B10" s="18" t="s">
        <v>32</v>
      </c>
      <c r="C10">
        <f t="shared" si="0"/>
        <v>532937</v>
      </c>
      <c r="D10" s="19">
        <f t="shared" si="1"/>
        <v>3.98</v>
      </c>
      <c r="F10" s="19"/>
    </row>
    <row r="11" spans="1:14" x14ac:dyDescent="0.25">
      <c r="B11" s="18" t="s">
        <v>33</v>
      </c>
      <c r="C11">
        <f t="shared" si="0"/>
        <v>532939</v>
      </c>
      <c r="D11" s="19">
        <f t="shared" si="1"/>
        <v>3.4</v>
      </c>
      <c r="F11" s="19"/>
    </row>
    <row r="12" spans="1:14" x14ac:dyDescent="0.25">
      <c r="B12" s="18" t="s">
        <v>34</v>
      </c>
      <c r="C12">
        <f t="shared" si="0"/>
        <v>532944</v>
      </c>
      <c r="D12" s="19">
        <f t="shared" si="1"/>
        <v>3.3</v>
      </c>
    </row>
    <row r="13" spans="1:14" x14ac:dyDescent="0.25">
      <c r="B13" s="18" t="s">
        <v>35</v>
      </c>
      <c r="C13">
        <f t="shared" si="0"/>
        <v>532945</v>
      </c>
      <c r="D13" s="19">
        <f t="shared" si="1"/>
        <v>3.17</v>
      </c>
    </row>
    <row r="14" spans="1:14" x14ac:dyDescent="0.25">
      <c r="B14" s="18" t="s">
        <v>36</v>
      </c>
      <c r="C14">
        <f t="shared" si="0"/>
        <v>532947</v>
      </c>
      <c r="D14" s="19">
        <f t="shared" si="1"/>
        <v>2.99</v>
      </c>
    </row>
    <row r="15" spans="1:14" x14ac:dyDescent="0.25">
      <c r="B15" s="18" t="s">
        <v>37</v>
      </c>
      <c r="C15">
        <f t="shared" si="0"/>
        <v>532950</v>
      </c>
      <c r="D15" s="19">
        <f t="shared" si="1"/>
        <v>3.46</v>
      </c>
    </row>
    <row r="16" spans="1:14" x14ac:dyDescent="0.25">
      <c r="B16" s="18" t="s">
        <v>38</v>
      </c>
      <c r="C16">
        <f t="shared" si="0"/>
        <v>532956</v>
      </c>
      <c r="D16" s="19">
        <f t="shared" si="1"/>
        <v>3.18</v>
      </c>
    </row>
    <row r="17" spans="2:4" x14ac:dyDescent="0.25">
      <c r="B17" s="18" t="s">
        <v>39</v>
      </c>
      <c r="C17">
        <f t="shared" si="0"/>
        <v>532958</v>
      </c>
      <c r="D17" s="19">
        <f t="shared" si="1"/>
        <v>3.23</v>
      </c>
    </row>
    <row r="18" spans="2:4" x14ac:dyDescent="0.25">
      <c r="B18" s="18" t="s">
        <v>40</v>
      </c>
      <c r="C18">
        <f t="shared" si="0"/>
        <v>532963</v>
      </c>
      <c r="D18" s="19">
        <f t="shared" si="1"/>
        <v>3.2</v>
      </c>
    </row>
    <row r="19" spans="2:4" x14ac:dyDescent="0.25">
      <c r="B19" s="18" t="s">
        <v>41</v>
      </c>
      <c r="C19">
        <f t="shared" si="0"/>
        <v>532965</v>
      </c>
      <c r="D19" s="19">
        <f t="shared" si="1"/>
        <v>3.7</v>
      </c>
    </row>
    <row r="20" spans="2:4" x14ac:dyDescent="0.25">
      <c r="B20" s="18" t="s">
        <v>42</v>
      </c>
      <c r="C20">
        <f t="shared" si="0"/>
        <v>532970</v>
      </c>
      <c r="D20" s="19">
        <f t="shared" si="1"/>
        <v>3.1</v>
      </c>
    </row>
    <row r="21" spans="2:4" x14ac:dyDescent="0.25">
      <c r="B21" s="18" t="s">
        <v>43</v>
      </c>
      <c r="C21">
        <f t="shared" si="0"/>
        <v>532972</v>
      </c>
      <c r="D21" s="19">
        <f t="shared" si="1"/>
        <v>3.08</v>
      </c>
    </row>
    <row r="22" spans="2:4" x14ac:dyDescent="0.25">
      <c r="B22" s="18" t="s">
        <v>44</v>
      </c>
      <c r="C22">
        <f t="shared" si="0"/>
        <v>532976</v>
      </c>
      <c r="D22" s="19">
        <f t="shared" si="1"/>
        <v>3.46</v>
      </c>
    </row>
    <row r="23" spans="2:4" x14ac:dyDescent="0.25">
      <c r="B23" s="18" t="s">
        <v>45</v>
      </c>
      <c r="C23">
        <f t="shared" si="0"/>
        <v>532978</v>
      </c>
      <c r="D23" s="19">
        <f t="shared" si="1"/>
        <v>3.26</v>
      </c>
    </row>
    <row r="24" spans="2:4" x14ac:dyDescent="0.25">
      <c r="B24" s="18" t="s">
        <v>46</v>
      </c>
      <c r="C24">
        <f t="shared" si="0"/>
        <v>532979</v>
      </c>
      <c r="D24" s="19">
        <f t="shared" si="1"/>
        <v>3.24</v>
      </c>
    </row>
    <row r="25" spans="2:4" x14ac:dyDescent="0.25">
      <c r="B25" s="18" t="s">
        <v>47</v>
      </c>
      <c r="C25">
        <f t="shared" si="0"/>
        <v>532980</v>
      </c>
      <c r="D25" s="19">
        <f t="shared" si="1"/>
        <v>3.92</v>
      </c>
    </row>
    <row r="26" spans="2:4" x14ac:dyDescent="0.25">
      <c r="B26" s="18" t="s">
        <v>48</v>
      </c>
      <c r="C26">
        <f t="shared" si="0"/>
        <v>532983</v>
      </c>
      <c r="D26" s="19">
        <f t="shared" si="1"/>
        <v>3.51</v>
      </c>
    </row>
    <row r="27" spans="2:4" x14ac:dyDescent="0.25">
      <c r="B27" s="18" t="s">
        <v>49</v>
      </c>
      <c r="C27">
        <f t="shared" si="0"/>
        <v>532984</v>
      </c>
      <c r="D27" s="19">
        <f t="shared" si="1"/>
        <v>3.51</v>
      </c>
    </row>
    <row r="28" spans="2:4" x14ac:dyDescent="0.25">
      <c r="B28" s="18" t="s">
        <v>50</v>
      </c>
      <c r="C28">
        <f t="shared" si="0"/>
        <v>532985</v>
      </c>
      <c r="D28" s="19">
        <f t="shared" si="1"/>
        <v>3.26</v>
      </c>
    </row>
    <row r="29" spans="2:4" x14ac:dyDescent="0.25">
      <c r="B29" s="18" t="s">
        <v>51</v>
      </c>
      <c r="C29">
        <f t="shared" si="0"/>
        <v>532986</v>
      </c>
      <c r="D29" s="19">
        <f t="shared" si="1"/>
        <v>3.6</v>
      </c>
    </row>
    <row r="30" spans="2:4" x14ac:dyDescent="0.25">
      <c r="B30" s="18" t="s">
        <v>52</v>
      </c>
      <c r="C30">
        <f t="shared" si="0"/>
        <v>532987</v>
      </c>
      <c r="D30" s="19">
        <f t="shared" si="1"/>
        <v>3.89</v>
      </c>
    </row>
    <row r="31" spans="2:4" x14ac:dyDescent="0.25">
      <c r="B31" s="18" t="s">
        <v>53</v>
      </c>
      <c r="C31">
        <f t="shared" si="0"/>
        <v>532988</v>
      </c>
      <c r="D31" s="19">
        <f t="shared" si="1"/>
        <v>3.9</v>
      </c>
    </row>
    <row r="32" spans="2:4" x14ac:dyDescent="0.25">
      <c r="B32" s="18" t="s">
        <v>54</v>
      </c>
      <c r="C32">
        <f t="shared" si="0"/>
        <v>532990</v>
      </c>
      <c r="D32" s="19">
        <f t="shared" si="1"/>
        <v>3.3</v>
      </c>
    </row>
    <row r="33" spans="2:4" x14ac:dyDescent="0.25">
      <c r="B33" s="18" t="s">
        <v>55</v>
      </c>
      <c r="C33">
        <f t="shared" si="0"/>
        <v>532991</v>
      </c>
      <c r="D33" s="19">
        <f t="shared" si="1"/>
        <v>3.43</v>
      </c>
    </row>
    <row r="34" spans="2:4" x14ac:dyDescent="0.25">
      <c r="B34" s="18" t="s">
        <v>56</v>
      </c>
      <c r="C34">
        <f t="shared" si="0"/>
        <v>532993</v>
      </c>
      <c r="D34" s="19">
        <f t="shared" si="1"/>
        <v>3.82</v>
      </c>
    </row>
    <row r="35" spans="2:4" x14ac:dyDescent="0.25">
      <c r="B35" s="18" t="s">
        <v>57</v>
      </c>
      <c r="C35">
        <f t="shared" si="0"/>
        <v>532994</v>
      </c>
      <c r="D35" s="19">
        <f t="shared" si="1"/>
        <v>3.26</v>
      </c>
    </row>
    <row r="36" spans="2:4" x14ac:dyDescent="0.25">
      <c r="B36" s="18" t="s">
        <v>58</v>
      </c>
      <c r="C36">
        <f t="shared" si="0"/>
        <v>532996</v>
      </c>
      <c r="D36" s="19">
        <f t="shared" si="1"/>
        <v>2.98</v>
      </c>
    </row>
    <row r="37" spans="2:4" x14ac:dyDescent="0.25">
      <c r="B37" s="18" t="s">
        <v>59</v>
      </c>
      <c r="C37">
        <f t="shared" si="0"/>
        <v>532999</v>
      </c>
      <c r="D37" s="19">
        <f t="shared" si="1"/>
        <v>2.9</v>
      </c>
    </row>
    <row r="38" spans="2:4" x14ac:dyDescent="0.25">
      <c r="B38" s="18" t="s">
        <v>60</v>
      </c>
      <c r="C38">
        <f t="shared" si="0"/>
        <v>533003</v>
      </c>
      <c r="D38" s="19">
        <f t="shared" si="1"/>
        <v>3.85</v>
      </c>
    </row>
    <row r="39" spans="2:4" x14ac:dyDescent="0.25">
      <c r="B39" s="18" t="s">
        <v>61</v>
      </c>
      <c r="C39">
        <f t="shared" si="0"/>
        <v>533004</v>
      </c>
      <c r="D39" s="19">
        <f t="shared" si="1"/>
        <v>3.75</v>
      </c>
    </row>
    <row r="40" spans="2:4" x14ac:dyDescent="0.25">
      <c r="B40" s="18" t="s">
        <v>62</v>
      </c>
      <c r="C40">
        <f t="shared" si="0"/>
        <v>533006</v>
      </c>
      <c r="D40" s="19">
        <f t="shared" si="1"/>
        <v>3.24</v>
      </c>
    </row>
    <row r="41" spans="2:4" x14ac:dyDescent="0.25">
      <c r="B41" s="18" t="s">
        <v>63</v>
      </c>
      <c r="C41">
        <f t="shared" si="0"/>
        <v>533007</v>
      </c>
      <c r="D41" s="19">
        <f t="shared" si="1"/>
        <v>3.6</v>
      </c>
    </row>
    <row r="42" spans="2:4" x14ac:dyDescent="0.25">
      <c r="B42" s="18" t="s">
        <v>64</v>
      </c>
      <c r="C42">
        <f t="shared" si="0"/>
        <v>533009</v>
      </c>
      <c r="D42" s="19">
        <f t="shared" si="1"/>
        <v>3.73</v>
      </c>
    </row>
    <row r="43" spans="2:4" x14ac:dyDescent="0.25">
      <c r="B43" s="18" t="s">
        <v>65</v>
      </c>
      <c r="C43">
        <f t="shared" si="0"/>
        <v>533014</v>
      </c>
      <c r="D43" s="19">
        <f t="shared" si="1"/>
        <v>3.19</v>
      </c>
    </row>
    <row r="44" spans="2:4" x14ac:dyDescent="0.25">
      <c r="B44" s="18" t="s">
        <v>66</v>
      </c>
      <c r="C44">
        <f t="shared" si="0"/>
        <v>533015</v>
      </c>
      <c r="D44" s="19">
        <f t="shared" si="1"/>
        <v>3.58</v>
      </c>
    </row>
    <row r="45" spans="2:4" x14ac:dyDescent="0.25">
      <c r="B45" s="18" t="s">
        <v>67</v>
      </c>
      <c r="C45">
        <f t="shared" si="0"/>
        <v>533016</v>
      </c>
      <c r="D45" s="19">
        <f t="shared" si="1"/>
        <v>2.75</v>
      </c>
    </row>
    <row r="46" spans="2:4" x14ac:dyDescent="0.25">
      <c r="B46" s="18" t="s">
        <v>68</v>
      </c>
      <c r="C46">
        <f t="shared" si="0"/>
        <v>533027</v>
      </c>
      <c r="D46" s="19">
        <f t="shared" si="1"/>
        <v>3.26</v>
      </c>
    </row>
    <row r="47" spans="2:4" x14ac:dyDescent="0.25">
      <c r="B47" s="18" t="s">
        <v>69</v>
      </c>
      <c r="C47">
        <f t="shared" si="0"/>
        <v>533042</v>
      </c>
      <c r="D47" s="19">
        <f t="shared" si="1"/>
        <v>2.85</v>
      </c>
    </row>
    <row r="48" spans="2:4" x14ac:dyDescent="0.25">
      <c r="B48" s="18" t="s">
        <v>70</v>
      </c>
      <c r="C48">
        <f t="shared" si="0"/>
        <v>533043</v>
      </c>
      <c r="D48" s="19">
        <f t="shared" si="1"/>
        <v>2.68</v>
      </c>
    </row>
    <row r="49" spans="2:4" x14ac:dyDescent="0.25">
      <c r="B49" s="18" t="s">
        <v>71</v>
      </c>
      <c r="C49">
        <f t="shared" si="0"/>
        <v>533048</v>
      </c>
      <c r="D49" s="19">
        <f t="shared" si="1"/>
        <v>3.48</v>
      </c>
    </row>
    <row r="50" spans="2:4" x14ac:dyDescent="0.25">
      <c r="B50" s="18" t="s">
        <v>72</v>
      </c>
      <c r="C50">
        <f t="shared" si="0"/>
        <v>533053</v>
      </c>
      <c r="D50" s="19">
        <f t="shared" si="1"/>
        <v>2.96</v>
      </c>
    </row>
    <row r="51" spans="2:4" x14ac:dyDescent="0.25">
      <c r="B51" s="18" t="s">
        <v>73</v>
      </c>
      <c r="C51">
        <f t="shared" si="0"/>
        <v>533059</v>
      </c>
      <c r="D51" s="19">
        <f t="shared" si="1"/>
        <v>2.87</v>
      </c>
    </row>
    <row r="52" spans="2:4" x14ac:dyDescent="0.25">
      <c r="B52" s="18" t="s">
        <v>74</v>
      </c>
      <c r="C52">
        <f t="shared" si="0"/>
        <v>533062</v>
      </c>
      <c r="D52" s="19">
        <f t="shared" si="1"/>
        <v>2.74</v>
      </c>
    </row>
    <row r="53" spans="2:4" x14ac:dyDescent="0.25">
      <c r="B53" s="18" t="s">
        <v>75</v>
      </c>
      <c r="C53">
        <f t="shared" si="0"/>
        <v>533073</v>
      </c>
      <c r="D53" s="19">
        <f t="shared" si="1"/>
        <v>2.88</v>
      </c>
    </row>
    <row r="54" spans="2:4" x14ac:dyDescent="0.25">
      <c r="B54" s="18" t="s">
        <v>76</v>
      </c>
      <c r="C54">
        <f t="shared" si="0"/>
        <v>533079</v>
      </c>
      <c r="D54" s="19">
        <f t="shared" si="1"/>
        <v>3.57</v>
      </c>
    </row>
    <row r="55" spans="2:4" x14ac:dyDescent="0.25">
      <c r="B55" s="18" t="s">
        <v>77</v>
      </c>
      <c r="C55">
        <f t="shared" si="0"/>
        <v>533082</v>
      </c>
      <c r="D55" s="19">
        <f t="shared" si="1"/>
        <v>3.65</v>
      </c>
    </row>
    <row r="56" spans="2:4" x14ac:dyDescent="0.25">
      <c r="B56" s="18" t="s">
        <v>78</v>
      </c>
      <c r="C56">
        <f t="shared" si="0"/>
        <v>533086</v>
      </c>
      <c r="D56" s="19">
        <f t="shared" si="1"/>
        <v>3.98</v>
      </c>
    </row>
    <row r="57" spans="2:4" x14ac:dyDescent="0.25">
      <c r="B57" s="18" t="s">
        <v>79</v>
      </c>
      <c r="C57">
        <f t="shared" si="0"/>
        <v>533089</v>
      </c>
      <c r="D57" s="19">
        <f t="shared" si="1"/>
        <v>3.67</v>
      </c>
    </row>
    <row r="58" spans="2:4" x14ac:dyDescent="0.25">
      <c r="B58" s="18" t="s">
        <v>80</v>
      </c>
      <c r="C58">
        <f t="shared" si="0"/>
        <v>533091</v>
      </c>
      <c r="D58" s="19">
        <f t="shared" si="1"/>
        <v>3.05</v>
      </c>
    </row>
    <row r="59" spans="2:4" x14ac:dyDescent="0.25">
      <c r="B59" s="18" t="s">
        <v>81</v>
      </c>
      <c r="C59">
        <f t="shared" si="0"/>
        <v>533092</v>
      </c>
      <c r="D59" s="19">
        <f t="shared" si="1"/>
        <v>3</v>
      </c>
    </row>
    <row r="60" spans="2:4" x14ac:dyDescent="0.25">
      <c r="B60" s="18" t="s">
        <v>82</v>
      </c>
      <c r="C60">
        <f t="shared" si="0"/>
        <v>533094</v>
      </c>
      <c r="D60" s="19">
        <f t="shared" si="1"/>
        <v>3.92</v>
      </c>
    </row>
    <row r="61" spans="2:4" x14ac:dyDescent="0.25">
      <c r="B61" s="18" t="s">
        <v>83</v>
      </c>
      <c r="C61">
        <f t="shared" si="0"/>
        <v>533096</v>
      </c>
      <c r="D61" s="19">
        <f t="shared" si="1"/>
        <v>3.5</v>
      </c>
    </row>
    <row r="62" spans="2:4" x14ac:dyDescent="0.25">
      <c r="B62" s="18" t="s">
        <v>84</v>
      </c>
      <c r="C62">
        <f t="shared" si="0"/>
        <v>533098</v>
      </c>
      <c r="D62" s="19">
        <f t="shared" si="1"/>
        <v>3.17</v>
      </c>
    </row>
    <row r="63" spans="2:4" x14ac:dyDescent="0.25">
      <c r="B63" s="18" t="s">
        <v>85</v>
      </c>
      <c r="C63">
        <f t="shared" si="0"/>
        <v>533099</v>
      </c>
      <c r="D63" s="19">
        <f t="shared" si="1"/>
        <v>3.27</v>
      </c>
    </row>
    <row r="64" spans="2:4" x14ac:dyDescent="0.25">
      <c r="B64" s="18" t="s">
        <v>86</v>
      </c>
      <c r="C64">
        <f t="shared" si="0"/>
        <v>533102</v>
      </c>
      <c r="D64" s="19">
        <f t="shared" si="1"/>
        <v>3.23</v>
      </c>
    </row>
    <row r="65" spans="2:4" x14ac:dyDescent="0.25">
      <c r="B65" s="18" t="s">
        <v>87</v>
      </c>
      <c r="C65">
        <f t="shared" si="0"/>
        <v>533103</v>
      </c>
      <c r="D65" s="19">
        <f t="shared" si="1"/>
        <v>3.14</v>
      </c>
    </row>
    <row r="66" spans="2:4" x14ac:dyDescent="0.25">
      <c r="B66" s="18" t="s">
        <v>88</v>
      </c>
      <c r="C66">
        <f t="shared" si="0"/>
        <v>533104</v>
      </c>
      <c r="D66" s="19">
        <f t="shared" si="1"/>
        <v>3.38</v>
      </c>
    </row>
    <row r="67" spans="2:4" x14ac:dyDescent="0.25">
      <c r="B67" s="18" t="s">
        <v>89</v>
      </c>
      <c r="C67">
        <f t="shared" si="0"/>
        <v>533105</v>
      </c>
      <c r="D67" s="19">
        <f t="shared" si="1"/>
        <v>2.99</v>
      </c>
    </row>
    <row r="68" spans="2:4" x14ac:dyDescent="0.25">
      <c r="B68" s="18" t="s">
        <v>90</v>
      </c>
      <c r="C68">
        <f t="shared" si="0"/>
        <v>533106</v>
      </c>
      <c r="D68" s="19">
        <f t="shared" si="1"/>
        <v>3.01</v>
      </c>
    </row>
    <row r="69" spans="2:4" x14ac:dyDescent="0.25">
      <c r="B69" s="18" t="s">
        <v>91</v>
      </c>
      <c r="C69">
        <f t="shared" si="0"/>
        <v>533109</v>
      </c>
      <c r="D69" s="19">
        <f t="shared" si="1"/>
        <v>3.05</v>
      </c>
    </row>
    <row r="70" spans="2:4" x14ac:dyDescent="0.25">
      <c r="B70" s="18" t="s">
        <v>92</v>
      </c>
      <c r="C70">
        <f t="shared" si="0"/>
        <v>533110</v>
      </c>
      <c r="D70" s="19">
        <f t="shared" si="1"/>
        <v>3.24</v>
      </c>
    </row>
    <row r="71" spans="2:4" x14ac:dyDescent="0.25">
      <c r="B71" s="18" t="s">
        <v>93</v>
      </c>
      <c r="C71">
        <f t="shared" ref="C71:C134" si="2">VALUE(LEFT(B71,6))</f>
        <v>533115</v>
      </c>
      <c r="D71" s="19">
        <f t="shared" ref="D71:D134" si="3">VALUE(RIGHT(B71,4))</f>
        <v>3.44</v>
      </c>
    </row>
    <row r="72" spans="2:4" x14ac:dyDescent="0.25">
      <c r="B72" s="18" t="s">
        <v>94</v>
      </c>
      <c r="C72">
        <f t="shared" si="2"/>
        <v>533119</v>
      </c>
      <c r="D72" s="19">
        <f t="shared" si="3"/>
        <v>2.98</v>
      </c>
    </row>
    <row r="73" spans="2:4" x14ac:dyDescent="0.25">
      <c r="B73" s="18" t="s">
        <v>95</v>
      </c>
      <c r="C73">
        <f t="shared" si="2"/>
        <v>533120</v>
      </c>
      <c r="D73" s="19">
        <f t="shared" si="3"/>
        <v>3.14</v>
      </c>
    </row>
    <row r="74" spans="2:4" x14ac:dyDescent="0.25">
      <c r="B74" s="18" t="s">
        <v>96</v>
      </c>
      <c r="C74">
        <f t="shared" si="2"/>
        <v>533125</v>
      </c>
      <c r="D74" s="19">
        <f t="shared" si="3"/>
        <v>3.92</v>
      </c>
    </row>
    <row r="75" spans="2:4" x14ac:dyDescent="0.25">
      <c r="B75" s="18" t="s">
        <v>97</v>
      </c>
      <c r="C75">
        <f t="shared" si="2"/>
        <v>533126</v>
      </c>
      <c r="D75" s="19">
        <f t="shared" si="3"/>
        <v>3.15</v>
      </c>
    </row>
    <row r="76" spans="2:4" x14ac:dyDescent="0.25">
      <c r="B76" s="18" t="s">
        <v>98</v>
      </c>
      <c r="C76">
        <f t="shared" si="2"/>
        <v>533131</v>
      </c>
      <c r="D76" s="19">
        <f t="shared" si="3"/>
        <v>3.6</v>
      </c>
    </row>
    <row r="77" spans="2:4" x14ac:dyDescent="0.25">
      <c r="B77" s="18" t="s">
        <v>99</v>
      </c>
      <c r="C77">
        <f t="shared" si="2"/>
        <v>533133</v>
      </c>
      <c r="D77" s="19">
        <f t="shared" si="3"/>
        <v>3.2</v>
      </c>
    </row>
    <row r="78" spans="2:4" x14ac:dyDescent="0.25">
      <c r="B78" s="18" t="s">
        <v>100</v>
      </c>
      <c r="C78">
        <f t="shared" si="2"/>
        <v>533136</v>
      </c>
      <c r="D78" s="19">
        <f t="shared" si="3"/>
        <v>3.24</v>
      </c>
    </row>
    <row r="79" spans="2:4" x14ac:dyDescent="0.25">
      <c r="B79" s="18" t="s">
        <v>101</v>
      </c>
      <c r="C79">
        <f t="shared" si="2"/>
        <v>533147</v>
      </c>
      <c r="D79" s="19">
        <f t="shared" si="3"/>
        <v>3.58</v>
      </c>
    </row>
    <row r="80" spans="2:4" x14ac:dyDescent="0.25">
      <c r="B80" s="18" t="s">
        <v>102</v>
      </c>
      <c r="C80">
        <f t="shared" si="2"/>
        <v>533149</v>
      </c>
      <c r="D80" s="19">
        <f t="shared" si="3"/>
        <v>3.2</v>
      </c>
    </row>
    <row r="81" spans="2:4" x14ac:dyDescent="0.25">
      <c r="B81" s="18" t="s">
        <v>103</v>
      </c>
      <c r="C81">
        <f t="shared" si="2"/>
        <v>533153</v>
      </c>
      <c r="D81" s="19">
        <f t="shared" si="3"/>
        <v>3.05</v>
      </c>
    </row>
    <row r="82" spans="2:4" x14ac:dyDescent="0.25">
      <c r="B82" s="18" t="s">
        <v>104</v>
      </c>
      <c r="C82">
        <f t="shared" si="2"/>
        <v>533154</v>
      </c>
      <c r="D82" s="19">
        <f t="shared" si="3"/>
        <v>2.87</v>
      </c>
    </row>
    <row r="83" spans="2:4" x14ac:dyDescent="0.25">
      <c r="B83" s="18" t="s">
        <v>105</v>
      </c>
      <c r="C83">
        <f t="shared" si="2"/>
        <v>533161</v>
      </c>
      <c r="D83" s="19">
        <f t="shared" si="3"/>
        <v>3.05</v>
      </c>
    </row>
    <row r="84" spans="2:4" x14ac:dyDescent="0.25">
      <c r="B84" s="18" t="s">
        <v>106</v>
      </c>
      <c r="C84">
        <f t="shared" si="2"/>
        <v>533165</v>
      </c>
      <c r="D84" s="19">
        <f t="shared" si="3"/>
        <v>3.79</v>
      </c>
    </row>
    <row r="85" spans="2:4" x14ac:dyDescent="0.25">
      <c r="B85" s="18" t="s">
        <v>107</v>
      </c>
      <c r="C85">
        <f t="shared" si="2"/>
        <v>533166</v>
      </c>
      <c r="D85" s="19">
        <f t="shared" si="3"/>
        <v>3.53</v>
      </c>
    </row>
    <row r="86" spans="2:4" x14ac:dyDescent="0.25">
      <c r="B86" s="18" t="s">
        <v>108</v>
      </c>
      <c r="C86">
        <f t="shared" si="2"/>
        <v>533168</v>
      </c>
      <c r="D86" s="19">
        <f t="shared" si="3"/>
        <v>3.21</v>
      </c>
    </row>
    <row r="87" spans="2:4" x14ac:dyDescent="0.25">
      <c r="B87" s="18" t="s">
        <v>109</v>
      </c>
      <c r="C87">
        <f t="shared" si="2"/>
        <v>533173</v>
      </c>
      <c r="D87" s="19">
        <f t="shared" si="3"/>
        <v>3.07</v>
      </c>
    </row>
    <row r="88" spans="2:4" x14ac:dyDescent="0.25">
      <c r="B88" s="18" t="s">
        <v>110</v>
      </c>
      <c r="C88">
        <f t="shared" si="2"/>
        <v>533174</v>
      </c>
      <c r="D88" s="19">
        <f t="shared" si="3"/>
        <v>3.5</v>
      </c>
    </row>
    <row r="89" spans="2:4" x14ac:dyDescent="0.25">
      <c r="B89" s="18" t="s">
        <v>111</v>
      </c>
      <c r="C89">
        <f t="shared" si="2"/>
        <v>533181</v>
      </c>
      <c r="D89" s="19">
        <f t="shared" si="3"/>
        <v>3.55</v>
      </c>
    </row>
    <row r="90" spans="2:4" x14ac:dyDescent="0.25">
      <c r="B90" s="18" t="s">
        <v>112</v>
      </c>
      <c r="C90">
        <f t="shared" si="2"/>
        <v>533186</v>
      </c>
      <c r="D90" s="19">
        <f t="shared" si="3"/>
        <v>2.71</v>
      </c>
    </row>
    <row r="91" spans="2:4" x14ac:dyDescent="0.25">
      <c r="B91" s="18" t="s">
        <v>113</v>
      </c>
      <c r="C91">
        <f t="shared" si="2"/>
        <v>533189</v>
      </c>
      <c r="D91" s="19">
        <f t="shared" si="3"/>
        <v>3.38</v>
      </c>
    </row>
    <row r="92" spans="2:4" x14ac:dyDescent="0.25">
      <c r="B92" s="18" t="s">
        <v>114</v>
      </c>
      <c r="C92">
        <f t="shared" si="2"/>
        <v>533190</v>
      </c>
      <c r="D92" s="19">
        <f t="shared" si="3"/>
        <v>3.74</v>
      </c>
    </row>
    <row r="93" spans="2:4" x14ac:dyDescent="0.25">
      <c r="B93" s="18" t="s">
        <v>115</v>
      </c>
      <c r="C93">
        <f t="shared" si="2"/>
        <v>533191</v>
      </c>
      <c r="D93" s="19">
        <f t="shared" si="3"/>
        <v>2.96</v>
      </c>
    </row>
    <row r="94" spans="2:4" x14ac:dyDescent="0.25">
      <c r="B94" s="18" t="s">
        <v>116</v>
      </c>
      <c r="C94">
        <f t="shared" si="2"/>
        <v>533192</v>
      </c>
      <c r="D94" s="19">
        <f t="shared" si="3"/>
        <v>3.09</v>
      </c>
    </row>
    <row r="95" spans="2:4" x14ac:dyDescent="0.25">
      <c r="B95" s="18" t="s">
        <v>117</v>
      </c>
      <c r="C95">
        <f t="shared" si="2"/>
        <v>533194</v>
      </c>
      <c r="D95" s="19">
        <f t="shared" si="3"/>
        <v>3.25</v>
      </c>
    </row>
    <row r="96" spans="2:4" x14ac:dyDescent="0.25">
      <c r="B96" s="18" t="s">
        <v>118</v>
      </c>
      <c r="C96">
        <f t="shared" si="2"/>
        <v>533195</v>
      </c>
      <c r="D96" s="19">
        <f t="shared" si="3"/>
        <v>3.25</v>
      </c>
    </row>
    <row r="97" spans="2:4" x14ac:dyDescent="0.25">
      <c r="B97" s="18" t="s">
        <v>119</v>
      </c>
      <c r="C97">
        <f t="shared" si="2"/>
        <v>533196</v>
      </c>
      <c r="D97" s="19">
        <f t="shared" si="3"/>
        <v>3.42</v>
      </c>
    </row>
    <row r="98" spans="2:4" x14ac:dyDescent="0.25">
      <c r="B98" s="18" t="s">
        <v>120</v>
      </c>
      <c r="C98">
        <f t="shared" si="2"/>
        <v>533197</v>
      </c>
      <c r="D98" s="19">
        <f t="shared" si="3"/>
        <v>3.5</v>
      </c>
    </row>
    <row r="99" spans="2:4" x14ac:dyDescent="0.25">
      <c r="B99" s="18" t="s">
        <v>121</v>
      </c>
      <c r="C99">
        <f t="shared" si="2"/>
        <v>533200</v>
      </c>
      <c r="D99" s="19">
        <f t="shared" si="3"/>
        <v>3.83</v>
      </c>
    </row>
    <row r="100" spans="2:4" x14ac:dyDescent="0.25">
      <c r="B100" s="18" t="s">
        <v>122</v>
      </c>
      <c r="C100">
        <f t="shared" si="2"/>
        <v>533201</v>
      </c>
      <c r="D100" s="19">
        <f t="shared" si="3"/>
        <v>3.7</v>
      </c>
    </row>
    <row r="101" spans="2:4" x14ac:dyDescent="0.25">
      <c r="B101" s="18" t="s">
        <v>123</v>
      </c>
      <c r="C101">
        <f t="shared" si="2"/>
        <v>533212</v>
      </c>
      <c r="D101" s="19">
        <f t="shared" si="3"/>
        <v>2.96</v>
      </c>
    </row>
    <row r="102" spans="2:4" x14ac:dyDescent="0.25">
      <c r="B102" s="18" t="s">
        <v>124</v>
      </c>
      <c r="C102">
        <f t="shared" si="2"/>
        <v>533214</v>
      </c>
      <c r="D102" s="19">
        <f t="shared" si="3"/>
        <v>3.36</v>
      </c>
    </row>
    <row r="103" spans="2:4" x14ac:dyDescent="0.25">
      <c r="B103" s="18" t="s">
        <v>125</v>
      </c>
      <c r="C103">
        <f t="shared" si="2"/>
        <v>533217</v>
      </c>
      <c r="D103" s="19">
        <f t="shared" si="3"/>
        <v>3.67</v>
      </c>
    </row>
    <row r="104" spans="2:4" x14ac:dyDescent="0.25">
      <c r="B104" s="18" t="s">
        <v>126</v>
      </c>
      <c r="C104">
        <f t="shared" si="2"/>
        <v>533226</v>
      </c>
      <c r="D104" s="19">
        <f t="shared" si="3"/>
        <v>3.11</v>
      </c>
    </row>
    <row r="105" spans="2:4" x14ac:dyDescent="0.25">
      <c r="B105" s="18" t="s">
        <v>127</v>
      </c>
      <c r="C105">
        <f t="shared" si="2"/>
        <v>533227</v>
      </c>
      <c r="D105" s="19">
        <f t="shared" si="3"/>
        <v>2.86</v>
      </c>
    </row>
    <row r="106" spans="2:4" x14ac:dyDescent="0.25">
      <c r="B106" s="18" t="s">
        <v>128</v>
      </c>
      <c r="C106">
        <f t="shared" si="2"/>
        <v>533236</v>
      </c>
      <c r="D106" s="19">
        <f t="shared" si="3"/>
        <v>3.45</v>
      </c>
    </row>
    <row r="107" spans="2:4" x14ac:dyDescent="0.25">
      <c r="B107" s="18" t="s">
        <v>129</v>
      </c>
      <c r="C107">
        <f t="shared" si="2"/>
        <v>533237</v>
      </c>
      <c r="D107" s="19">
        <f t="shared" si="3"/>
        <v>3.22</v>
      </c>
    </row>
    <row r="108" spans="2:4" x14ac:dyDescent="0.25">
      <c r="B108" s="18" t="s">
        <v>130</v>
      </c>
      <c r="C108">
        <f t="shared" si="2"/>
        <v>533242</v>
      </c>
      <c r="D108" s="19">
        <f t="shared" si="3"/>
        <v>3.25</v>
      </c>
    </row>
    <row r="109" spans="2:4" x14ac:dyDescent="0.25">
      <c r="B109" s="18" t="s">
        <v>131</v>
      </c>
      <c r="C109">
        <f t="shared" si="2"/>
        <v>533261</v>
      </c>
      <c r="D109" s="19">
        <f t="shared" si="3"/>
        <v>2.91</v>
      </c>
    </row>
    <row r="110" spans="2:4" x14ac:dyDescent="0.25">
      <c r="B110" s="18" t="s">
        <v>132</v>
      </c>
      <c r="C110">
        <f t="shared" si="2"/>
        <v>533263</v>
      </c>
      <c r="D110" s="19">
        <f t="shared" si="3"/>
        <v>2.88</v>
      </c>
    </row>
    <row r="111" spans="2:4" x14ac:dyDescent="0.25">
      <c r="B111" s="18" t="s">
        <v>133</v>
      </c>
      <c r="C111">
        <f t="shared" si="2"/>
        <v>533270</v>
      </c>
      <c r="D111" s="19">
        <f t="shared" si="3"/>
        <v>3.63</v>
      </c>
    </row>
    <row r="112" spans="2:4" x14ac:dyDescent="0.25">
      <c r="B112" s="18" t="s">
        <v>134</v>
      </c>
      <c r="C112">
        <f t="shared" si="2"/>
        <v>533271</v>
      </c>
      <c r="D112" s="19">
        <f t="shared" si="3"/>
        <v>3.01</v>
      </c>
    </row>
    <row r="113" spans="2:4" x14ac:dyDescent="0.25">
      <c r="B113" s="18" t="s">
        <v>135</v>
      </c>
      <c r="C113">
        <f t="shared" si="2"/>
        <v>533272</v>
      </c>
      <c r="D113" s="19">
        <f t="shared" si="3"/>
        <v>2.96</v>
      </c>
    </row>
    <row r="114" spans="2:4" x14ac:dyDescent="0.25">
      <c r="B114" s="18" t="s">
        <v>136</v>
      </c>
      <c r="C114">
        <f t="shared" si="2"/>
        <v>533274</v>
      </c>
      <c r="D114" s="19">
        <f t="shared" si="3"/>
        <v>2.84</v>
      </c>
    </row>
    <row r="115" spans="2:4" x14ac:dyDescent="0.25">
      <c r="B115" s="18" t="s">
        <v>137</v>
      </c>
      <c r="C115">
        <f t="shared" si="2"/>
        <v>533280</v>
      </c>
      <c r="D115" s="19">
        <f t="shared" si="3"/>
        <v>3.18</v>
      </c>
    </row>
    <row r="116" spans="2:4" x14ac:dyDescent="0.25">
      <c r="B116" s="18" t="s">
        <v>138</v>
      </c>
      <c r="C116">
        <f t="shared" si="2"/>
        <v>533292</v>
      </c>
      <c r="D116" s="19">
        <f t="shared" si="3"/>
        <v>3.3</v>
      </c>
    </row>
    <row r="117" spans="2:4" x14ac:dyDescent="0.25">
      <c r="B117" s="18" t="s">
        <v>139</v>
      </c>
      <c r="C117">
        <f t="shared" si="2"/>
        <v>533298</v>
      </c>
      <c r="D117" s="19">
        <f t="shared" si="3"/>
        <v>3.33</v>
      </c>
    </row>
    <row r="118" spans="2:4" x14ac:dyDescent="0.25">
      <c r="B118" s="18" t="s">
        <v>140</v>
      </c>
      <c r="C118">
        <f t="shared" si="2"/>
        <v>533300</v>
      </c>
      <c r="D118" s="19">
        <f t="shared" si="3"/>
        <v>2.75</v>
      </c>
    </row>
    <row r="119" spans="2:4" x14ac:dyDescent="0.25">
      <c r="B119" s="18" t="s">
        <v>141</v>
      </c>
      <c r="C119">
        <f t="shared" si="2"/>
        <v>533304</v>
      </c>
      <c r="D119" s="19">
        <f t="shared" si="3"/>
        <v>3.43</v>
      </c>
    </row>
    <row r="120" spans="2:4" x14ac:dyDescent="0.25">
      <c r="B120" s="18" t="s">
        <v>142</v>
      </c>
      <c r="C120">
        <f t="shared" si="2"/>
        <v>533308</v>
      </c>
      <c r="D120" s="19">
        <f t="shared" si="3"/>
        <v>3.3</v>
      </c>
    </row>
    <row r="121" spans="2:4" x14ac:dyDescent="0.25">
      <c r="B121" s="18" t="s">
        <v>143</v>
      </c>
      <c r="C121">
        <f t="shared" si="2"/>
        <v>533312</v>
      </c>
      <c r="D121" s="19">
        <f t="shared" si="3"/>
        <v>3.39</v>
      </c>
    </row>
    <row r="122" spans="2:4" x14ac:dyDescent="0.25">
      <c r="B122" s="18" t="s">
        <v>144</v>
      </c>
      <c r="C122">
        <f t="shared" si="2"/>
        <v>533314</v>
      </c>
      <c r="D122" s="19">
        <f t="shared" si="3"/>
        <v>3.13</v>
      </c>
    </row>
    <row r="123" spans="2:4" x14ac:dyDescent="0.25">
      <c r="B123" s="18" t="s">
        <v>145</v>
      </c>
      <c r="C123">
        <f t="shared" si="2"/>
        <v>533322</v>
      </c>
      <c r="D123" s="19">
        <f t="shared" si="3"/>
        <v>3.24</v>
      </c>
    </row>
    <row r="124" spans="2:4" x14ac:dyDescent="0.25">
      <c r="B124" s="18" t="s">
        <v>146</v>
      </c>
      <c r="C124">
        <f t="shared" si="2"/>
        <v>533334</v>
      </c>
      <c r="D124" s="19">
        <f t="shared" si="3"/>
        <v>3.55</v>
      </c>
    </row>
    <row r="125" spans="2:4" x14ac:dyDescent="0.25">
      <c r="B125" s="18" t="s">
        <v>147</v>
      </c>
      <c r="C125">
        <f t="shared" si="2"/>
        <v>533335</v>
      </c>
      <c r="D125" s="19">
        <f t="shared" si="3"/>
        <v>2.86</v>
      </c>
    </row>
    <row r="126" spans="2:4" x14ac:dyDescent="0.25">
      <c r="B126" s="18" t="s">
        <v>148</v>
      </c>
      <c r="C126">
        <f t="shared" si="2"/>
        <v>533339</v>
      </c>
      <c r="D126" s="19">
        <f t="shared" si="3"/>
        <v>2.86</v>
      </c>
    </row>
    <row r="127" spans="2:4" x14ac:dyDescent="0.25">
      <c r="B127" s="18" t="s">
        <v>149</v>
      </c>
      <c r="C127">
        <f t="shared" si="2"/>
        <v>533340</v>
      </c>
      <c r="D127" s="19">
        <f t="shared" si="3"/>
        <v>3.86</v>
      </c>
    </row>
    <row r="128" spans="2:4" x14ac:dyDescent="0.25">
      <c r="B128" s="18" t="s">
        <v>150</v>
      </c>
      <c r="C128">
        <f t="shared" si="2"/>
        <v>533342</v>
      </c>
      <c r="D128" s="19">
        <f t="shared" si="3"/>
        <v>3.32</v>
      </c>
    </row>
    <row r="129" spans="2:4" x14ac:dyDescent="0.25">
      <c r="B129" s="18" t="s">
        <v>151</v>
      </c>
      <c r="C129">
        <f t="shared" si="2"/>
        <v>533347</v>
      </c>
      <c r="D129" s="19">
        <f t="shared" si="3"/>
        <v>3.16</v>
      </c>
    </row>
    <row r="130" spans="2:4" x14ac:dyDescent="0.25">
      <c r="B130" s="18" t="s">
        <v>152</v>
      </c>
      <c r="C130">
        <f t="shared" si="2"/>
        <v>533349</v>
      </c>
      <c r="D130" s="19">
        <f t="shared" si="3"/>
        <v>2.83</v>
      </c>
    </row>
    <row r="131" spans="2:4" x14ac:dyDescent="0.25">
      <c r="B131" s="18" t="s">
        <v>153</v>
      </c>
      <c r="C131">
        <f t="shared" si="2"/>
        <v>533354</v>
      </c>
      <c r="D131" s="19">
        <f t="shared" si="3"/>
        <v>3.51</v>
      </c>
    </row>
    <row r="132" spans="2:4" x14ac:dyDescent="0.25">
      <c r="B132" s="18" t="s">
        <v>154</v>
      </c>
      <c r="C132">
        <f t="shared" si="2"/>
        <v>533355</v>
      </c>
      <c r="D132" s="19">
        <f t="shared" si="3"/>
        <v>3.5</v>
      </c>
    </row>
    <row r="133" spans="2:4" x14ac:dyDescent="0.25">
      <c r="B133" s="18" t="s">
        <v>155</v>
      </c>
      <c r="C133">
        <f t="shared" si="2"/>
        <v>533359</v>
      </c>
      <c r="D133" s="19">
        <f t="shared" si="3"/>
        <v>3.64</v>
      </c>
    </row>
    <row r="134" spans="2:4" x14ac:dyDescent="0.25">
      <c r="B134" s="18" t="s">
        <v>156</v>
      </c>
      <c r="C134">
        <f t="shared" si="2"/>
        <v>533371</v>
      </c>
      <c r="D134" s="19">
        <f t="shared" si="3"/>
        <v>3.34</v>
      </c>
    </row>
    <row r="135" spans="2:4" x14ac:dyDescent="0.25">
      <c r="B135" s="18" t="s">
        <v>157</v>
      </c>
      <c r="C135">
        <f t="shared" ref="C135:C177" si="4">VALUE(LEFT(B135,6))</f>
        <v>533376</v>
      </c>
      <c r="D135" s="19">
        <f t="shared" ref="D135:D177" si="5">VALUE(RIGHT(B135,4))</f>
        <v>3.13</v>
      </c>
    </row>
    <row r="136" spans="2:4" x14ac:dyDescent="0.25">
      <c r="B136" s="18" t="s">
        <v>158</v>
      </c>
      <c r="C136">
        <f t="shared" si="4"/>
        <v>533378</v>
      </c>
      <c r="D136" s="19">
        <f t="shared" si="5"/>
        <v>3.42</v>
      </c>
    </row>
    <row r="137" spans="2:4" x14ac:dyDescent="0.25">
      <c r="B137" s="18" t="s">
        <v>159</v>
      </c>
      <c r="C137">
        <f t="shared" si="4"/>
        <v>533379</v>
      </c>
      <c r="D137" s="19">
        <f t="shared" si="5"/>
        <v>2.93</v>
      </c>
    </row>
    <row r="138" spans="2:4" x14ac:dyDescent="0.25">
      <c r="B138" s="18" t="s">
        <v>160</v>
      </c>
      <c r="C138">
        <f t="shared" si="4"/>
        <v>533392</v>
      </c>
      <c r="D138" s="19">
        <f t="shared" si="5"/>
        <v>2.89</v>
      </c>
    </row>
    <row r="139" spans="2:4" x14ac:dyDescent="0.25">
      <c r="B139" s="18" t="s">
        <v>161</v>
      </c>
      <c r="C139">
        <f t="shared" si="4"/>
        <v>533402</v>
      </c>
      <c r="D139" s="19">
        <f t="shared" si="5"/>
        <v>3.25</v>
      </c>
    </row>
    <row r="140" spans="2:4" x14ac:dyDescent="0.25">
      <c r="B140" s="18" t="s">
        <v>162</v>
      </c>
      <c r="C140">
        <f t="shared" si="4"/>
        <v>533404</v>
      </c>
      <c r="D140" s="19">
        <f t="shared" si="5"/>
        <v>2.87</v>
      </c>
    </row>
    <row r="141" spans="2:4" x14ac:dyDescent="0.25">
      <c r="B141" s="18" t="s">
        <v>163</v>
      </c>
      <c r="C141">
        <f t="shared" si="4"/>
        <v>533406</v>
      </c>
      <c r="D141" s="19">
        <f t="shared" si="5"/>
        <v>2.7</v>
      </c>
    </row>
    <row r="142" spans="2:4" x14ac:dyDescent="0.25">
      <c r="B142" s="18" t="s">
        <v>164</v>
      </c>
      <c r="C142">
        <f t="shared" si="4"/>
        <v>533407</v>
      </c>
      <c r="D142" s="19">
        <f t="shared" si="5"/>
        <v>3.41</v>
      </c>
    </row>
    <row r="143" spans="2:4" x14ac:dyDescent="0.25">
      <c r="B143" s="18" t="s">
        <v>165</v>
      </c>
      <c r="C143">
        <f t="shared" si="4"/>
        <v>533408</v>
      </c>
      <c r="D143" s="19">
        <f t="shared" si="5"/>
        <v>3.76</v>
      </c>
    </row>
    <row r="144" spans="2:4" x14ac:dyDescent="0.25">
      <c r="B144" s="18" t="s">
        <v>166</v>
      </c>
      <c r="C144">
        <f t="shared" si="4"/>
        <v>533411</v>
      </c>
      <c r="D144" s="19">
        <f t="shared" si="5"/>
        <v>3.25</v>
      </c>
    </row>
    <row r="145" spans="2:4" x14ac:dyDescent="0.25">
      <c r="B145" s="18" t="s">
        <v>167</v>
      </c>
      <c r="C145">
        <f t="shared" si="4"/>
        <v>533413</v>
      </c>
      <c r="D145" s="19">
        <f t="shared" si="5"/>
        <v>3.61</v>
      </c>
    </row>
    <row r="146" spans="2:4" x14ac:dyDescent="0.25">
      <c r="B146" s="18" t="s">
        <v>168</v>
      </c>
      <c r="C146">
        <f t="shared" si="4"/>
        <v>533414</v>
      </c>
      <c r="D146" s="19">
        <f t="shared" si="5"/>
        <v>3.22</v>
      </c>
    </row>
    <row r="147" spans="2:4" x14ac:dyDescent="0.25">
      <c r="B147" s="18" t="s">
        <v>169</v>
      </c>
      <c r="C147">
        <f t="shared" si="4"/>
        <v>533417</v>
      </c>
      <c r="D147" s="19">
        <f t="shared" si="5"/>
        <v>3.79</v>
      </c>
    </row>
    <row r="148" spans="2:4" x14ac:dyDescent="0.25">
      <c r="B148" s="18" t="s">
        <v>170</v>
      </c>
      <c r="C148">
        <f t="shared" si="4"/>
        <v>533418</v>
      </c>
      <c r="D148" s="19">
        <f t="shared" si="5"/>
        <v>3.83</v>
      </c>
    </row>
    <row r="149" spans="2:4" x14ac:dyDescent="0.25">
      <c r="B149" s="18" t="s">
        <v>171</v>
      </c>
      <c r="C149">
        <f t="shared" si="4"/>
        <v>533419</v>
      </c>
      <c r="D149" s="19">
        <f t="shared" si="5"/>
        <v>3.76</v>
      </c>
    </row>
    <row r="150" spans="2:4" x14ac:dyDescent="0.25">
      <c r="B150" s="18" t="s">
        <v>172</v>
      </c>
      <c r="C150">
        <f t="shared" si="4"/>
        <v>533420</v>
      </c>
      <c r="D150" s="19">
        <f t="shared" si="5"/>
        <v>2.87</v>
      </c>
    </row>
    <row r="151" spans="2:4" x14ac:dyDescent="0.25">
      <c r="B151" s="18" t="s">
        <v>173</v>
      </c>
      <c r="C151">
        <f t="shared" si="4"/>
        <v>533421</v>
      </c>
      <c r="D151" s="19">
        <f t="shared" si="5"/>
        <v>3.57</v>
      </c>
    </row>
    <row r="152" spans="2:4" x14ac:dyDescent="0.25">
      <c r="B152" s="18" t="s">
        <v>174</v>
      </c>
      <c r="C152">
        <f t="shared" si="4"/>
        <v>533423</v>
      </c>
      <c r="D152" s="19">
        <f t="shared" si="5"/>
        <v>3.41</v>
      </c>
    </row>
    <row r="153" spans="2:4" x14ac:dyDescent="0.25">
      <c r="B153" s="18" t="s">
        <v>175</v>
      </c>
      <c r="C153">
        <f t="shared" si="4"/>
        <v>533431</v>
      </c>
      <c r="D153" s="19">
        <f t="shared" si="5"/>
        <v>2.57</v>
      </c>
    </row>
    <row r="154" spans="2:4" x14ac:dyDescent="0.25">
      <c r="B154" s="18" t="s">
        <v>176</v>
      </c>
      <c r="C154">
        <f t="shared" si="4"/>
        <v>533436</v>
      </c>
      <c r="D154" s="19">
        <f t="shared" si="5"/>
        <v>3.06</v>
      </c>
    </row>
    <row r="155" spans="2:4" x14ac:dyDescent="0.25">
      <c r="B155" s="18" t="s">
        <v>177</v>
      </c>
      <c r="C155">
        <f t="shared" si="4"/>
        <v>533455</v>
      </c>
      <c r="D155" s="19">
        <f t="shared" si="5"/>
        <v>3.27</v>
      </c>
    </row>
    <row r="156" spans="2:4" x14ac:dyDescent="0.25">
      <c r="B156" s="18" t="s">
        <v>178</v>
      </c>
      <c r="C156">
        <f t="shared" si="4"/>
        <v>533471</v>
      </c>
      <c r="D156" s="19">
        <f t="shared" si="5"/>
        <v>2.87</v>
      </c>
    </row>
    <row r="157" spans="2:4" x14ac:dyDescent="0.25">
      <c r="B157" s="18" t="s">
        <v>179</v>
      </c>
      <c r="C157">
        <f t="shared" si="4"/>
        <v>533488</v>
      </c>
      <c r="D157" s="19">
        <f t="shared" si="5"/>
        <v>3.04</v>
      </c>
    </row>
    <row r="158" spans="2:4" x14ac:dyDescent="0.25">
      <c r="B158" s="18" t="s">
        <v>180</v>
      </c>
      <c r="C158">
        <f t="shared" si="4"/>
        <v>533501</v>
      </c>
      <c r="D158" s="19">
        <f t="shared" si="5"/>
        <v>3.32</v>
      </c>
    </row>
    <row r="159" spans="2:4" x14ac:dyDescent="0.25">
      <c r="B159" s="18" t="s">
        <v>181</v>
      </c>
      <c r="C159">
        <f t="shared" si="4"/>
        <v>533504</v>
      </c>
      <c r="D159" s="19">
        <f t="shared" si="5"/>
        <v>3.26</v>
      </c>
    </row>
    <row r="160" spans="2:4" x14ac:dyDescent="0.25">
      <c r="B160" s="18" t="s">
        <v>182</v>
      </c>
      <c r="C160">
        <f t="shared" si="4"/>
        <v>533505</v>
      </c>
      <c r="D160" s="19">
        <f t="shared" si="5"/>
        <v>3.12</v>
      </c>
    </row>
    <row r="161" spans="2:4" x14ac:dyDescent="0.25">
      <c r="B161" s="18" t="s">
        <v>183</v>
      </c>
      <c r="C161">
        <f t="shared" si="4"/>
        <v>533507</v>
      </c>
      <c r="D161" s="19">
        <f t="shared" si="5"/>
        <v>3.5</v>
      </c>
    </row>
    <row r="162" spans="2:4" x14ac:dyDescent="0.25">
      <c r="B162" s="18" t="s">
        <v>184</v>
      </c>
      <c r="C162">
        <f t="shared" si="4"/>
        <v>533513</v>
      </c>
      <c r="D162" s="19">
        <f t="shared" si="5"/>
        <v>3.23</v>
      </c>
    </row>
    <row r="163" spans="2:4" x14ac:dyDescent="0.25">
      <c r="B163" s="18" t="s">
        <v>185</v>
      </c>
      <c r="C163">
        <f t="shared" si="4"/>
        <v>533514</v>
      </c>
      <c r="D163" s="19">
        <f t="shared" si="5"/>
        <v>3.46</v>
      </c>
    </row>
    <row r="164" spans="2:4" x14ac:dyDescent="0.25">
      <c r="B164" s="18" t="s">
        <v>186</v>
      </c>
      <c r="C164">
        <f t="shared" si="4"/>
        <v>533520</v>
      </c>
      <c r="D164" s="19">
        <f t="shared" si="5"/>
        <v>3.08</v>
      </c>
    </row>
    <row r="165" spans="2:4" x14ac:dyDescent="0.25">
      <c r="B165" s="18" t="s">
        <v>187</v>
      </c>
      <c r="C165">
        <f t="shared" si="4"/>
        <v>533527</v>
      </c>
      <c r="D165" s="19">
        <f t="shared" si="5"/>
        <v>3.04</v>
      </c>
    </row>
    <row r="166" spans="2:4" x14ac:dyDescent="0.25">
      <c r="B166" s="18" t="s">
        <v>188</v>
      </c>
      <c r="C166">
        <f t="shared" si="4"/>
        <v>533530</v>
      </c>
      <c r="D166" s="19">
        <f t="shared" si="5"/>
        <v>3.37</v>
      </c>
    </row>
    <row r="167" spans="2:4" x14ac:dyDescent="0.25">
      <c r="B167" s="18" t="s">
        <v>189</v>
      </c>
      <c r="C167">
        <f t="shared" si="4"/>
        <v>533533</v>
      </c>
      <c r="D167" s="19">
        <f t="shared" si="5"/>
        <v>2.87</v>
      </c>
    </row>
    <row r="168" spans="2:4" x14ac:dyDescent="0.25">
      <c r="B168" s="18" t="s">
        <v>190</v>
      </c>
      <c r="C168">
        <f t="shared" si="4"/>
        <v>533538</v>
      </c>
      <c r="D168" s="19">
        <f t="shared" si="5"/>
        <v>2.58</v>
      </c>
    </row>
    <row r="169" spans="2:4" x14ac:dyDescent="0.25">
      <c r="B169" s="18" t="s">
        <v>191</v>
      </c>
      <c r="C169">
        <f t="shared" si="4"/>
        <v>533544</v>
      </c>
      <c r="D169" s="19">
        <f t="shared" si="5"/>
        <v>2.58</v>
      </c>
    </row>
    <row r="170" spans="2:4" x14ac:dyDescent="0.25">
      <c r="B170" s="18" t="s">
        <v>192</v>
      </c>
      <c r="C170">
        <f t="shared" si="4"/>
        <v>533546</v>
      </c>
      <c r="D170" s="19">
        <f t="shared" si="5"/>
        <v>3.27</v>
      </c>
    </row>
    <row r="171" spans="2:4" x14ac:dyDescent="0.25">
      <c r="B171" s="18" t="s">
        <v>193</v>
      </c>
      <c r="C171">
        <f t="shared" si="4"/>
        <v>533558</v>
      </c>
      <c r="D171" s="19">
        <f t="shared" si="5"/>
        <v>2.4500000000000002</v>
      </c>
    </row>
    <row r="172" spans="2:4" x14ac:dyDescent="0.25">
      <c r="B172" s="18" t="s">
        <v>194</v>
      </c>
      <c r="C172">
        <f t="shared" si="4"/>
        <v>533562</v>
      </c>
      <c r="D172" s="19">
        <f t="shared" si="5"/>
        <v>2.58</v>
      </c>
    </row>
    <row r="173" spans="2:4" x14ac:dyDescent="0.25">
      <c r="B173" s="18" t="s">
        <v>195</v>
      </c>
      <c r="C173">
        <f t="shared" si="4"/>
        <v>533565</v>
      </c>
      <c r="D173" s="19">
        <f t="shared" si="5"/>
        <v>2.65</v>
      </c>
    </row>
    <row r="174" spans="2:4" x14ac:dyDescent="0.25">
      <c r="B174" s="18" t="s">
        <v>196</v>
      </c>
      <c r="C174">
        <f t="shared" si="4"/>
        <v>533567</v>
      </c>
      <c r="D174" s="19">
        <f t="shared" si="5"/>
        <v>2.85</v>
      </c>
    </row>
    <row r="175" spans="2:4" x14ac:dyDescent="0.25">
      <c r="B175" s="18" t="s">
        <v>197</v>
      </c>
      <c r="C175">
        <f t="shared" si="4"/>
        <v>533568</v>
      </c>
      <c r="D175" s="19">
        <f t="shared" si="5"/>
        <v>2.85</v>
      </c>
    </row>
    <row r="176" spans="2:4" x14ac:dyDescent="0.25">
      <c r="B176" s="18" t="s">
        <v>198</v>
      </c>
      <c r="C176">
        <f t="shared" si="4"/>
        <v>533572</v>
      </c>
      <c r="D176" s="19">
        <f t="shared" si="5"/>
        <v>2.93</v>
      </c>
    </row>
    <row r="177" spans="2:4" x14ac:dyDescent="0.25">
      <c r="B177" s="18" t="s">
        <v>199</v>
      </c>
      <c r="C177">
        <f t="shared" si="4"/>
        <v>533575</v>
      </c>
      <c r="D177" s="19">
        <f t="shared" si="5"/>
        <v>2.99</v>
      </c>
    </row>
    <row r="179" spans="2:4" x14ac:dyDescent="0.25">
      <c r="B179" s="18"/>
    </row>
    <row r="180" spans="2:4" x14ac:dyDescent="0.25">
      <c r="B180" s="18"/>
    </row>
  </sheetData>
  <mergeCells count="1">
    <mergeCell ref="H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UDDIN</dc:creator>
  <cp:lastModifiedBy>Nasim uddin</cp:lastModifiedBy>
  <dcterms:created xsi:type="dcterms:W3CDTF">2015-06-05T18:17:20Z</dcterms:created>
  <dcterms:modified xsi:type="dcterms:W3CDTF">2024-03-04T16:09:43Z</dcterms:modified>
</cp:coreProperties>
</file>