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nasir\Desktop\Road to analyst\portfolio\Excel dashboard\"/>
    </mc:Choice>
  </mc:AlternateContent>
  <xr:revisionPtr revIDLastSave="0" documentId="13_ncr:1_{DDB5397F-7216-404A-88BD-C7F8C62E0885}" xr6:coauthVersionLast="47" xr6:coauthVersionMax="47" xr10:uidLastSave="{00000000-0000-0000-0000-000000000000}"/>
  <bookViews>
    <workbookView xWindow="-110" yWindow="-110" windowWidth="19420" windowHeight="10560" activeTab="3" xr2:uid="{0A0D8D68-EFC2-4074-BDCA-85DAF874A3F1}"/>
  </bookViews>
  <sheets>
    <sheet name="Input Data" sheetId="2" r:id="rId1"/>
    <sheet name="Master Data" sheetId="1" r:id="rId2"/>
    <sheet name="Analysis" sheetId="3" r:id="rId3"/>
    <sheet name="Dashboard" sheetId="4" r:id="rId4"/>
  </sheets>
  <definedNames>
    <definedName name="_xlchart.v1.2" hidden="1">Analysis!$AJ$5:$AJ$9</definedName>
    <definedName name="_xlchart.v1.3" hidden="1">Analysis!$AK$5:$AK$9</definedName>
    <definedName name="_xlchart.v2.0" hidden="1">Analysis!$AC$5:$AD$14</definedName>
    <definedName name="_xlchart.v2.1" hidden="1">Analysis!$AE$5:$AE$14</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5" i="3" l="1"/>
  <c r="AV6" i="3"/>
  <c r="AV7" i="3"/>
  <c r="AV5" i="3"/>
  <c r="AU6" i="3"/>
  <c r="AU7" i="3"/>
  <c r="AU5" i="3"/>
  <c r="AO5" i="3"/>
  <c r="AP5" i="3" a="1"/>
  <c r="AP5" i="3" s="1"/>
  <c r="AO6" i="3"/>
  <c r="AJ6" i="3"/>
  <c r="AJ7" i="3"/>
  <c r="AJ8" i="3"/>
  <c r="AJ9" i="3"/>
  <c r="AK6" i="3"/>
  <c r="AK7" i="3"/>
  <c r="AK8" i="3"/>
  <c r="AK9" i="3"/>
  <c r="AK5" i="3"/>
  <c r="Y5" i="3" a="1"/>
  <c r="Y5" i="3" s="1"/>
  <c r="AB5" i="3" a="1"/>
  <c r="AB5" i="3" s="1"/>
  <c r="AA5" i="3" a="1"/>
  <c r="AA5" i="3" s="1"/>
  <c r="X5" i="3" s="1"/>
  <c r="Z5" i="3" a="1"/>
  <c r="Z5" i="3" s="1"/>
  <c r="P5" i="3"/>
  <c r="Q5" i="3" s="1"/>
  <c r="P6" i="3"/>
  <c r="Q6" i="3" s="1"/>
  <c r="P7" i="3"/>
  <c r="Q7" i="3" s="1"/>
  <c r="P8" i="3"/>
  <c r="Q8" i="3" s="1"/>
  <c r="P9" i="3"/>
  <c r="Q9" i="3" s="1"/>
  <c r="P10" i="3"/>
  <c r="Q10" i="3" s="1"/>
  <c r="P11" i="3"/>
  <c r="Q11" i="3" s="1"/>
  <c r="P12" i="3"/>
  <c r="Q12" i="3" s="1"/>
  <c r="P13" i="3"/>
  <c r="Q13" i="3" s="1"/>
  <c r="P14" i="3"/>
  <c r="Q14" i="3" s="1"/>
  <c r="P15" i="3"/>
  <c r="Q15" i="3" s="1"/>
  <c r="P4" i="3"/>
  <c r="Q4" i="3" s="1"/>
  <c r="O5" i="3"/>
  <c r="O6" i="3"/>
  <c r="O7" i="3"/>
  <c r="O8" i="3"/>
  <c r="O9" i="3"/>
  <c r="O10" i="3"/>
  <c r="O11" i="3"/>
  <c r="O12" i="3"/>
  <c r="O13" i="3"/>
  <c r="O14" i="3"/>
  <c r="O15" i="3"/>
  <c r="O4" i="3"/>
  <c r="J10" i="2"/>
  <c r="L10" i="2" s="1"/>
  <c r="K10" i="2"/>
  <c r="M10" i="2" s="1"/>
  <c r="J11" i="2"/>
  <c r="L11" i="2" s="1"/>
  <c r="K11" i="2"/>
  <c r="M11" i="2" s="1"/>
  <c r="J12" i="2"/>
  <c r="L12" i="2" s="1"/>
  <c r="K12" i="2"/>
  <c r="M12" i="2" s="1"/>
  <c r="J13" i="2"/>
  <c r="L13" i="2" s="1"/>
  <c r="K13" i="2"/>
  <c r="M13" i="2" s="1"/>
  <c r="J14" i="2"/>
  <c r="L14" i="2" s="1"/>
  <c r="K14" i="2"/>
  <c r="M14" i="2" s="1"/>
  <c r="J15" i="2"/>
  <c r="L15" i="2" s="1"/>
  <c r="K15" i="2"/>
  <c r="M15" i="2" s="1"/>
  <c r="J16" i="2"/>
  <c r="L16" i="2" s="1"/>
  <c r="K16" i="2"/>
  <c r="M16" i="2" s="1"/>
  <c r="J17" i="2"/>
  <c r="L17" i="2" s="1"/>
  <c r="K17" i="2"/>
  <c r="M17" i="2" s="1"/>
  <c r="J18" i="2"/>
  <c r="L18" i="2" s="1"/>
  <c r="K18" i="2"/>
  <c r="M18" i="2" s="1"/>
  <c r="J19" i="2"/>
  <c r="L19" i="2" s="1"/>
  <c r="K19" i="2"/>
  <c r="M19" i="2" s="1"/>
  <c r="J20" i="2"/>
  <c r="L20" i="2" s="1"/>
  <c r="K20" i="2"/>
  <c r="M20" i="2" s="1"/>
  <c r="J21" i="2"/>
  <c r="L21" i="2" s="1"/>
  <c r="K21" i="2"/>
  <c r="M21" i="2" s="1"/>
  <c r="J22" i="2"/>
  <c r="L22" i="2" s="1"/>
  <c r="K22" i="2"/>
  <c r="M22" i="2" s="1"/>
  <c r="J23" i="2"/>
  <c r="L23" i="2" s="1"/>
  <c r="K23" i="2"/>
  <c r="M23" i="2" s="1"/>
  <c r="J24" i="2"/>
  <c r="L24" i="2" s="1"/>
  <c r="K24" i="2"/>
  <c r="M24" i="2" s="1"/>
  <c r="J25" i="2"/>
  <c r="L25" i="2" s="1"/>
  <c r="K25" i="2"/>
  <c r="M25" i="2" s="1"/>
  <c r="J26" i="2"/>
  <c r="L26" i="2" s="1"/>
  <c r="K26" i="2"/>
  <c r="M26" i="2" s="1"/>
  <c r="J27" i="2"/>
  <c r="L27" i="2" s="1"/>
  <c r="K27" i="2"/>
  <c r="M27" i="2" s="1"/>
  <c r="J28" i="2"/>
  <c r="L28" i="2" s="1"/>
  <c r="K28" i="2"/>
  <c r="M28" i="2" s="1"/>
  <c r="J29" i="2"/>
  <c r="L29" i="2" s="1"/>
  <c r="K29" i="2"/>
  <c r="M29" i="2" s="1"/>
  <c r="J30" i="2"/>
  <c r="L30" i="2" s="1"/>
  <c r="K30" i="2"/>
  <c r="M30" i="2" s="1"/>
  <c r="J31" i="2"/>
  <c r="L31" i="2" s="1"/>
  <c r="K31" i="2"/>
  <c r="M31" i="2" s="1"/>
  <c r="J32" i="2"/>
  <c r="L32" i="2" s="1"/>
  <c r="K32" i="2"/>
  <c r="M32" i="2" s="1"/>
  <c r="J33" i="2"/>
  <c r="L33" i="2" s="1"/>
  <c r="K33" i="2"/>
  <c r="M33" i="2" s="1"/>
  <c r="J34" i="2"/>
  <c r="L34" i="2" s="1"/>
  <c r="K34" i="2"/>
  <c r="M34" i="2" s="1"/>
  <c r="J35" i="2"/>
  <c r="L35" i="2" s="1"/>
  <c r="K35" i="2"/>
  <c r="M35" i="2" s="1"/>
  <c r="J36" i="2"/>
  <c r="L36" i="2" s="1"/>
  <c r="K36" i="2"/>
  <c r="M36" i="2" s="1"/>
  <c r="J37" i="2"/>
  <c r="L37" i="2" s="1"/>
  <c r="K37" i="2"/>
  <c r="M37" i="2" s="1"/>
  <c r="J38" i="2"/>
  <c r="L38" i="2" s="1"/>
  <c r="K38" i="2"/>
  <c r="M38" i="2" s="1"/>
  <c r="J39" i="2"/>
  <c r="L39" i="2" s="1"/>
  <c r="K39" i="2"/>
  <c r="M39" i="2" s="1"/>
  <c r="J40" i="2"/>
  <c r="L40" i="2" s="1"/>
  <c r="K40" i="2"/>
  <c r="M40" i="2" s="1"/>
  <c r="J41" i="2"/>
  <c r="L41" i="2" s="1"/>
  <c r="K41" i="2"/>
  <c r="M41" i="2" s="1"/>
  <c r="J42" i="2"/>
  <c r="L42" i="2" s="1"/>
  <c r="K42" i="2"/>
  <c r="M42" i="2" s="1"/>
  <c r="J43" i="2"/>
  <c r="L43" i="2" s="1"/>
  <c r="K43" i="2"/>
  <c r="M43" i="2" s="1"/>
  <c r="J44" i="2"/>
  <c r="L44" i="2" s="1"/>
  <c r="K44" i="2"/>
  <c r="M44" i="2" s="1"/>
  <c r="J45" i="2"/>
  <c r="L45" i="2" s="1"/>
  <c r="K45" i="2"/>
  <c r="M45" i="2" s="1"/>
  <c r="J46" i="2"/>
  <c r="L46" i="2" s="1"/>
  <c r="K46" i="2"/>
  <c r="M46" i="2" s="1"/>
  <c r="J47" i="2"/>
  <c r="L47" i="2" s="1"/>
  <c r="K47" i="2"/>
  <c r="M47" i="2" s="1"/>
  <c r="J48" i="2"/>
  <c r="L48" i="2" s="1"/>
  <c r="K48" i="2"/>
  <c r="M48" i="2" s="1"/>
  <c r="J49" i="2"/>
  <c r="L49" i="2" s="1"/>
  <c r="K49" i="2"/>
  <c r="M49" i="2" s="1"/>
  <c r="J50" i="2"/>
  <c r="L50" i="2" s="1"/>
  <c r="K50" i="2"/>
  <c r="M50" i="2" s="1"/>
  <c r="J51" i="2"/>
  <c r="L51" i="2" s="1"/>
  <c r="K51" i="2"/>
  <c r="M51" i="2" s="1"/>
  <c r="J52" i="2"/>
  <c r="L52" i="2" s="1"/>
  <c r="K52" i="2"/>
  <c r="M52" i="2" s="1"/>
  <c r="J53" i="2"/>
  <c r="L53" i="2" s="1"/>
  <c r="K53" i="2"/>
  <c r="M53" i="2" s="1"/>
  <c r="J54" i="2"/>
  <c r="L54" i="2" s="1"/>
  <c r="K54" i="2"/>
  <c r="M54" i="2" s="1"/>
  <c r="J55" i="2"/>
  <c r="L55" i="2" s="1"/>
  <c r="K55" i="2"/>
  <c r="M55" i="2" s="1"/>
  <c r="J56" i="2"/>
  <c r="L56" i="2" s="1"/>
  <c r="K56" i="2"/>
  <c r="M56" i="2" s="1"/>
  <c r="J57" i="2"/>
  <c r="L57" i="2" s="1"/>
  <c r="K57" i="2"/>
  <c r="M57" i="2" s="1"/>
  <c r="J58" i="2"/>
  <c r="L58" i="2" s="1"/>
  <c r="K58" i="2"/>
  <c r="M58" i="2" s="1"/>
  <c r="J59" i="2"/>
  <c r="L59" i="2" s="1"/>
  <c r="K59" i="2"/>
  <c r="M59" i="2" s="1"/>
  <c r="J60" i="2"/>
  <c r="L60" i="2" s="1"/>
  <c r="K60" i="2"/>
  <c r="M60" i="2" s="1"/>
  <c r="J61" i="2"/>
  <c r="L61" i="2" s="1"/>
  <c r="K61" i="2"/>
  <c r="M61" i="2" s="1"/>
  <c r="J62" i="2"/>
  <c r="L62" i="2" s="1"/>
  <c r="K62" i="2"/>
  <c r="M62" i="2" s="1"/>
  <c r="J63" i="2"/>
  <c r="L63" i="2" s="1"/>
  <c r="K63" i="2"/>
  <c r="M63" i="2" s="1"/>
  <c r="J64" i="2"/>
  <c r="L64" i="2" s="1"/>
  <c r="K64" i="2"/>
  <c r="M64" i="2" s="1"/>
  <c r="J65" i="2"/>
  <c r="L65" i="2" s="1"/>
  <c r="K65" i="2"/>
  <c r="M65" i="2" s="1"/>
  <c r="J66" i="2"/>
  <c r="L66" i="2" s="1"/>
  <c r="K66" i="2"/>
  <c r="M66" i="2" s="1"/>
  <c r="J67" i="2"/>
  <c r="L67" i="2" s="1"/>
  <c r="K67" i="2"/>
  <c r="M67" i="2" s="1"/>
  <c r="J68" i="2"/>
  <c r="L68" i="2" s="1"/>
  <c r="K68" i="2"/>
  <c r="M68" i="2" s="1"/>
  <c r="J69" i="2"/>
  <c r="L69" i="2" s="1"/>
  <c r="K69" i="2"/>
  <c r="M69" i="2" s="1"/>
  <c r="J70" i="2"/>
  <c r="L70" i="2" s="1"/>
  <c r="K70" i="2"/>
  <c r="M70" i="2" s="1"/>
  <c r="J71" i="2"/>
  <c r="L71" i="2" s="1"/>
  <c r="K71" i="2"/>
  <c r="M71" i="2" s="1"/>
  <c r="J72" i="2"/>
  <c r="L72" i="2" s="1"/>
  <c r="K72" i="2"/>
  <c r="M72" i="2" s="1"/>
  <c r="J73" i="2"/>
  <c r="L73" i="2" s="1"/>
  <c r="K73" i="2"/>
  <c r="M73" i="2" s="1"/>
  <c r="J74" i="2"/>
  <c r="L74" i="2" s="1"/>
  <c r="K74" i="2"/>
  <c r="M74" i="2" s="1"/>
  <c r="J75" i="2"/>
  <c r="L75" i="2" s="1"/>
  <c r="K75" i="2"/>
  <c r="M75" i="2" s="1"/>
  <c r="J76" i="2"/>
  <c r="L76" i="2" s="1"/>
  <c r="K76" i="2"/>
  <c r="M76" i="2" s="1"/>
  <c r="J77" i="2"/>
  <c r="L77" i="2" s="1"/>
  <c r="K77" i="2"/>
  <c r="M77" i="2" s="1"/>
  <c r="J78" i="2"/>
  <c r="L78" i="2" s="1"/>
  <c r="K78" i="2"/>
  <c r="M78" i="2" s="1"/>
  <c r="J79" i="2"/>
  <c r="L79" i="2" s="1"/>
  <c r="K79" i="2"/>
  <c r="M79" i="2" s="1"/>
  <c r="J80" i="2"/>
  <c r="K80" i="2"/>
  <c r="M80" i="2" s="1"/>
  <c r="L80" i="2"/>
  <c r="J81" i="2"/>
  <c r="L81" i="2" s="1"/>
  <c r="K81" i="2"/>
  <c r="M81" i="2" s="1"/>
  <c r="J82" i="2"/>
  <c r="L82" i="2" s="1"/>
  <c r="K82" i="2"/>
  <c r="M82" i="2" s="1"/>
  <c r="J83" i="2"/>
  <c r="K83" i="2"/>
  <c r="M83" i="2" s="1"/>
  <c r="L83" i="2"/>
  <c r="J84" i="2"/>
  <c r="K84" i="2"/>
  <c r="M84" i="2" s="1"/>
  <c r="L84" i="2"/>
  <c r="J85" i="2"/>
  <c r="L85" i="2" s="1"/>
  <c r="K85" i="2"/>
  <c r="M85" i="2" s="1"/>
  <c r="J86" i="2"/>
  <c r="L86" i="2" s="1"/>
  <c r="K86" i="2"/>
  <c r="M86" i="2" s="1"/>
  <c r="J87" i="2"/>
  <c r="K87" i="2"/>
  <c r="M87" i="2" s="1"/>
  <c r="L87" i="2"/>
  <c r="J88" i="2"/>
  <c r="K88" i="2"/>
  <c r="M88" i="2" s="1"/>
  <c r="L88" i="2"/>
  <c r="J89" i="2"/>
  <c r="L89" i="2" s="1"/>
  <c r="K89" i="2"/>
  <c r="M89" i="2" s="1"/>
  <c r="J90" i="2"/>
  <c r="L90" i="2" s="1"/>
  <c r="K90" i="2"/>
  <c r="M90" i="2" s="1"/>
  <c r="J91" i="2"/>
  <c r="K91" i="2"/>
  <c r="M91" i="2" s="1"/>
  <c r="L91" i="2"/>
  <c r="J92" i="2"/>
  <c r="K92" i="2"/>
  <c r="M92" i="2" s="1"/>
  <c r="L92" i="2"/>
  <c r="J93" i="2"/>
  <c r="L93" i="2" s="1"/>
  <c r="K93" i="2"/>
  <c r="M93" i="2" s="1"/>
  <c r="J94" i="2"/>
  <c r="L94" i="2" s="1"/>
  <c r="K94" i="2"/>
  <c r="M94" i="2" s="1"/>
  <c r="J95" i="2"/>
  <c r="K95" i="2"/>
  <c r="M95" i="2" s="1"/>
  <c r="L95" i="2"/>
  <c r="J96" i="2"/>
  <c r="K96" i="2"/>
  <c r="M96" i="2" s="1"/>
  <c r="L96" i="2"/>
  <c r="J97" i="2"/>
  <c r="K97" i="2"/>
  <c r="M97" i="2" s="1"/>
  <c r="L97" i="2"/>
  <c r="J98" i="2"/>
  <c r="K98" i="2"/>
  <c r="M98" i="2" s="1"/>
  <c r="L98" i="2"/>
  <c r="J99" i="2"/>
  <c r="K99" i="2"/>
  <c r="M99" i="2" s="1"/>
  <c r="L99" i="2"/>
  <c r="J100" i="2"/>
  <c r="K100" i="2"/>
  <c r="M100" i="2" s="1"/>
  <c r="L100" i="2"/>
  <c r="J101" i="2"/>
  <c r="K101" i="2"/>
  <c r="M101" i="2" s="1"/>
  <c r="L101" i="2"/>
  <c r="J102" i="2"/>
  <c r="K102" i="2"/>
  <c r="M102" i="2" s="1"/>
  <c r="L102" i="2"/>
  <c r="J103" i="2"/>
  <c r="K103" i="2"/>
  <c r="M103" i="2" s="1"/>
  <c r="L103" i="2"/>
  <c r="J104" i="2"/>
  <c r="K104" i="2"/>
  <c r="M104" i="2" s="1"/>
  <c r="L104" i="2"/>
  <c r="J105" i="2"/>
  <c r="K105" i="2"/>
  <c r="M105" i="2" s="1"/>
  <c r="L105" i="2"/>
  <c r="J106" i="2"/>
  <c r="K106" i="2"/>
  <c r="M106" i="2" s="1"/>
  <c r="L106" i="2"/>
  <c r="J107" i="2"/>
  <c r="K107" i="2"/>
  <c r="M107" i="2" s="1"/>
  <c r="L107" i="2"/>
  <c r="J108" i="2"/>
  <c r="K108" i="2"/>
  <c r="M108" i="2" s="1"/>
  <c r="L108" i="2"/>
  <c r="J109" i="2"/>
  <c r="K109" i="2"/>
  <c r="M109" i="2" s="1"/>
  <c r="L109" i="2"/>
  <c r="J110" i="2"/>
  <c r="K110" i="2"/>
  <c r="M110" i="2" s="1"/>
  <c r="L110" i="2"/>
  <c r="J111" i="2"/>
  <c r="K111" i="2"/>
  <c r="M111" i="2" s="1"/>
  <c r="L111" i="2"/>
  <c r="J112" i="2"/>
  <c r="K112" i="2"/>
  <c r="M112" i="2" s="1"/>
  <c r="L112" i="2"/>
  <c r="J113" i="2"/>
  <c r="K113" i="2"/>
  <c r="M113" i="2" s="1"/>
  <c r="L113" i="2"/>
  <c r="J114" i="2"/>
  <c r="K114" i="2"/>
  <c r="M114" i="2" s="1"/>
  <c r="L114" i="2"/>
  <c r="J115" i="2"/>
  <c r="K115" i="2"/>
  <c r="M115" i="2" s="1"/>
  <c r="L115" i="2"/>
  <c r="J116" i="2"/>
  <c r="K116" i="2"/>
  <c r="M116" i="2" s="1"/>
  <c r="L116" i="2"/>
  <c r="J117" i="2"/>
  <c r="K117" i="2"/>
  <c r="M117" i="2" s="1"/>
  <c r="L117" i="2"/>
  <c r="J118" i="2"/>
  <c r="K118" i="2"/>
  <c r="M118" i="2" s="1"/>
  <c r="L118" i="2"/>
  <c r="J119" i="2"/>
  <c r="K119" i="2"/>
  <c r="M119" i="2" s="1"/>
  <c r="L119" i="2"/>
  <c r="J120" i="2"/>
  <c r="K120" i="2"/>
  <c r="M120" i="2" s="1"/>
  <c r="L120" i="2"/>
  <c r="J121" i="2"/>
  <c r="K121" i="2"/>
  <c r="M121" i="2" s="1"/>
  <c r="L121" i="2"/>
  <c r="J122" i="2"/>
  <c r="K122" i="2"/>
  <c r="M122" i="2" s="1"/>
  <c r="L122" i="2"/>
  <c r="J123" i="2"/>
  <c r="K123" i="2"/>
  <c r="M123" i="2" s="1"/>
  <c r="L123" i="2"/>
  <c r="J124" i="2"/>
  <c r="K124" i="2"/>
  <c r="M124" i="2" s="1"/>
  <c r="L124" i="2"/>
  <c r="J125" i="2"/>
  <c r="K125" i="2"/>
  <c r="M125" i="2" s="1"/>
  <c r="L125" i="2"/>
  <c r="J126" i="2"/>
  <c r="K126" i="2"/>
  <c r="M126" i="2" s="1"/>
  <c r="L126" i="2"/>
  <c r="J127" i="2"/>
  <c r="K127" i="2"/>
  <c r="M127" i="2" s="1"/>
  <c r="L127" i="2"/>
  <c r="J128" i="2"/>
  <c r="K128" i="2"/>
  <c r="M128" i="2" s="1"/>
  <c r="L128" i="2"/>
  <c r="J129" i="2"/>
  <c r="K129" i="2"/>
  <c r="M129" i="2" s="1"/>
  <c r="L129" i="2"/>
  <c r="J130" i="2"/>
  <c r="K130" i="2"/>
  <c r="M130" i="2" s="1"/>
  <c r="L130" i="2"/>
  <c r="J131" i="2"/>
  <c r="K131" i="2"/>
  <c r="M131" i="2" s="1"/>
  <c r="L131" i="2"/>
  <c r="J132" i="2"/>
  <c r="K132" i="2"/>
  <c r="M132" i="2" s="1"/>
  <c r="L132" i="2"/>
  <c r="J133" i="2"/>
  <c r="L133" i="2" s="1"/>
  <c r="K133" i="2"/>
  <c r="M133" i="2" s="1"/>
  <c r="J134" i="2"/>
  <c r="L134" i="2" s="1"/>
  <c r="K134" i="2"/>
  <c r="M134" i="2" s="1"/>
  <c r="J135" i="2"/>
  <c r="K135" i="2"/>
  <c r="M135" i="2" s="1"/>
  <c r="L135" i="2"/>
  <c r="J136" i="2"/>
  <c r="K136" i="2"/>
  <c r="M136" i="2" s="1"/>
  <c r="L136" i="2"/>
  <c r="J137" i="2"/>
  <c r="L137" i="2" s="1"/>
  <c r="K137" i="2"/>
  <c r="M137" i="2" s="1"/>
  <c r="J138" i="2"/>
  <c r="L138" i="2" s="1"/>
  <c r="K138" i="2"/>
  <c r="M138" i="2" s="1"/>
  <c r="J139" i="2"/>
  <c r="K139" i="2"/>
  <c r="M139" i="2" s="1"/>
  <c r="L139" i="2"/>
  <c r="J140" i="2"/>
  <c r="K140" i="2"/>
  <c r="M140" i="2" s="1"/>
  <c r="L140" i="2"/>
  <c r="J141" i="2"/>
  <c r="L141" i="2" s="1"/>
  <c r="K141" i="2"/>
  <c r="M141" i="2" s="1"/>
  <c r="J142" i="2"/>
  <c r="L142" i="2" s="1"/>
  <c r="K142" i="2"/>
  <c r="M142" i="2" s="1"/>
  <c r="J143" i="2"/>
  <c r="K143" i="2"/>
  <c r="M143" i="2" s="1"/>
  <c r="L143" i="2"/>
  <c r="J144" i="2"/>
  <c r="K144" i="2"/>
  <c r="M144" i="2" s="1"/>
  <c r="L144" i="2"/>
  <c r="J145" i="2"/>
  <c r="L145" i="2" s="1"/>
  <c r="K145" i="2"/>
  <c r="M145" i="2" s="1"/>
  <c r="J146" i="2"/>
  <c r="L146" i="2" s="1"/>
  <c r="K146" i="2"/>
  <c r="M146" i="2" s="1"/>
  <c r="J147" i="2"/>
  <c r="K147" i="2"/>
  <c r="M147" i="2" s="1"/>
  <c r="L147" i="2"/>
  <c r="J148" i="2"/>
  <c r="K148" i="2"/>
  <c r="M148" i="2" s="1"/>
  <c r="L148" i="2"/>
  <c r="J149" i="2"/>
  <c r="L149" i="2" s="1"/>
  <c r="K149" i="2"/>
  <c r="M149" i="2" s="1"/>
  <c r="J150" i="2"/>
  <c r="L150" i="2" s="1"/>
  <c r="K150" i="2"/>
  <c r="M150" i="2" s="1"/>
  <c r="J151" i="2"/>
  <c r="K151" i="2"/>
  <c r="M151" i="2" s="1"/>
  <c r="L151" i="2"/>
  <c r="J152" i="2"/>
  <c r="K152" i="2"/>
  <c r="M152" i="2" s="1"/>
  <c r="L152" i="2"/>
  <c r="J153" i="2"/>
  <c r="L153" i="2" s="1"/>
  <c r="K153" i="2"/>
  <c r="M153" i="2" s="1"/>
  <c r="J154" i="2"/>
  <c r="L154" i="2" s="1"/>
  <c r="K154" i="2"/>
  <c r="M154" i="2" s="1"/>
  <c r="J155" i="2"/>
  <c r="K155" i="2"/>
  <c r="M155" i="2" s="1"/>
  <c r="L155" i="2"/>
  <c r="J156" i="2"/>
  <c r="K156" i="2"/>
  <c r="M156" i="2" s="1"/>
  <c r="L156" i="2"/>
  <c r="J157" i="2"/>
  <c r="L157" i="2" s="1"/>
  <c r="K157" i="2"/>
  <c r="M157" i="2" s="1"/>
  <c r="J158" i="2"/>
  <c r="L158" i="2" s="1"/>
  <c r="K158" i="2"/>
  <c r="M158" i="2" s="1"/>
  <c r="J159" i="2"/>
  <c r="K159" i="2"/>
  <c r="M159" i="2" s="1"/>
  <c r="L159" i="2"/>
  <c r="J160" i="2"/>
  <c r="K160" i="2"/>
  <c r="M160" i="2" s="1"/>
  <c r="L160" i="2"/>
  <c r="J161" i="2"/>
  <c r="L161" i="2" s="1"/>
  <c r="K161" i="2"/>
  <c r="M161" i="2" s="1"/>
  <c r="J162" i="2"/>
  <c r="L162" i="2" s="1"/>
  <c r="K162" i="2"/>
  <c r="M162" i="2" s="1"/>
  <c r="J163" i="2"/>
  <c r="K163" i="2"/>
  <c r="M163" i="2" s="1"/>
  <c r="L163" i="2"/>
  <c r="J164" i="2"/>
  <c r="K164" i="2"/>
  <c r="M164" i="2" s="1"/>
  <c r="L164" i="2"/>
  <c r="J165" i="2"/>
  <c r="L165" i="2" s="1"/>
  <c r="K165" i="2"/>
  <c r="M165" i="2" s="1"/>
  <c r="J166" i="2"/>
  <c r="L166" i="2" s="1"/>
  <c r="K166" i="2"/>
  <c r="M166" i="2" s="1"/>
  <c r="J167" i="2"/>
  <c r="K167" i="2"/>
  <c r="M167" i="2" s="1"/>
  <c r="L167" i="2"/>
  <c r="J168" i="2"/>
  <c r="K168" i="2"/>
  <c r="M168" i="2" s="1"/>
  <c r="L168" i="2"/>
  <c r="J169" i="2"/>
  <c r="L169" i="2" s="1"/>
  <c r="K169" i="2"/>
  <c r="M169" i="2" s="1"/>
  <c r="J170" i="2"/>
  <c r="L170" i="2" s="1"/>
  <c r="K170" i="2"/>
  <c r="M170" i="2" s="1"/>
  <c r="J171" i="2"/>
  <c r="K171" i="2"/>
  <c r="M171" i="2" s="1"/>
  <c r="L171" i="2"/>
  <c r="J172" i="2"/>
  <c r="K172" i="2"/>
  <c r="M172" i="2" s="1"/>
  <c r="L172" i="2"/>
  <c r="J173" i="2"/>
  <c r="L173" i="2" s="1"/>
  <c r="K173" i="2"/>
  <c r="M173" i="2" s="1"/>
  <c r="J174" i="2"/>
  <c r="L174" i="2" s="1"/>
  <c r="K174" i="2"/>
  <c r="M174" i="2" s="1"/>
  <c r="J175" i="2"/>
  <c r="K175" i="2"/>
  <c r="M175" i="2" s="1"/>
  <c r="L175" i="2"/>
  <c r="J176" i="2"/>
  <c r="K176" i="2"/>
  <c r="L176" i="2"/>
  <c r="M176" i="2"/>
  <c r="J177" i="2"/>
  <c r="K177" i="2"/>
  <c r="L177" i="2"/>
  <c r="M177" i="2"/>
  <c r="J178" i="2"/>
  <c r="K178" i="2"/>
  <c r="L178" i="2"/>
  <c r="M178" i="2"/>
  <c r="J179" i="2"/>
  <c r="K179" i="2"/>
  <c r="L179" i="2"/>
  <c r="M179" i="2"/>
  <c r="J180" i="2"/>
  <c r="K180" i="2"/>
  <c r="L180" i="2"/>
  <c r="M180" i="2"/>
  <c r="J181" i="2"/>
  <c r="K181" i="2"/>
  <c r="L181" i="2"/>
  <c r="M181" i="2"/>
  <c r="J182" i="2"/>
  <c r="K182" i="2"/>
  <c r="L182" i="2"/>
  <c r="M182" i="2"/>
  <c r="J183" i="2"/>
  <c r="K183" i="2"/>
  <c r="L183" i="2"/>
  <c r="M183" i="2"/>
  <c r="J184" i="2"/>
  <c r="K184" i="2"/>
  <c r="L184" i="2"/>
  <c r="M184" i="2"/>
  <c r="J185" i="2"/>
  <c r="K185" i="2"/>
  <c r="L185" i="2"/>
  <c r="M185" i="2"/>
  <c r="J186" i="2"/>
  <c r="K186" i="2"/>
  <c r="L186" i="2"/>
  <c r="M186" i="2"/>
  <c r="J187" i="2"/>
  <c r="K187" i="2"/>
  <c r="L187" i="2"/>
  <c r="M187" i="2"/>
  <c r="J188" i="2"/>
  <c r="K188" i="2"/>
  <c r="L188" i="2"/>
  <c r="M188" i="2"/>
  <c r="J189" i="2"/>
  <c r="K189" i="2"/>
  <c r="L189" i="2"/>
  <c r="M189" i="2"/>
  <c r="J190" i="2"/>
  <c r="K190" i="2"/>
  <c r="L190" i="2"/>
  <c r="M190" i="2"/>
  <c r="J191" i="2"/>
  <c r="K191" i="2"/>
  <c r="L191" i="2"/>
  <c r="M191" i="2"/>
  <c r="J192" i="2"/>
  <c r="K192" i="2"/>
  <c r="L192" i="2"/>
  <c r="M192" i="2"/>
  <c r="J193" i="2"/>
  <c r="K193" i="2"/>
  <c r="L193" i="2"/>
  <c r="M193" i="2"/>
  <c r="J194" i="2"/>
  <c r="K194" i="2"/>
  <c r="L194" i="2"/>
  <c r="M194" i="2"/>
  <c r="J195" i="2"/>
  <c r="K195" i="2"/>
  <c r="L195" i="2"/>
  <c r="M195" i="2"/>
  <c r="J196" i="2"/>
  <c r="K196" i="2"/>
  <c r="L196" i="2"/>
  <c r="M196" i="2"/>
  <c r="J197" i="2"/>
  <c r="K197" i="2"/>
  <c r="L197" i="2"/>
  <c r="M197" i="2"/>
  <c r="J198" i="2"/>
  <c r="K198" i="2"/>
  <c r="L198" i="2"/>
  <c r="M198" i="2"/>
  <c r="J199" i="2"/>
  <c r="K199" i="2"/>
  <c r="L199" i="2"/>
  <c r="M199" i="2"/>
  <c r="J200" i="2"/>
  <c r="K200" i="2"/>
  <c r="L200" i="2"/>
  <c r="M200" i="2"/>
  <c r="J201" i="2"/>
  <c r="K201" i="2"/>
  <c r="L201" i="2"/>
  <c r="M201" i="2"/>
  <c r="J202" i="2"/>
  <c r="K202" i="2"/>
  <c r="L202" i="2"/>
  <c r="M202" i="2"/>
  <c r="J203" i="2"/>
  <c r="K203" i="2"/>
  <c r="L203" i="2"/>
  <c r="M203" i="2"/>
  <c r="J204" i="2"/>
  <c r="K204" i="2"/>
  <c r="L204" i="2"/>
  <c r="M204" i="2"/>
  <c r="J205" i="2"/>
  <c r="K205" i="2"/>
  <c r="L205" i="2"/>
  <c r="M205" i="2"/>
  <c r="J206" i="2"/>
  <c r="K206" i="2"/>
  <c r="L206" i="2"/>
  <c r="M206" i="2"/>
  <c r="J207" i="2"/>
  <c r="K207" i="2"/>
  <c r="L207" i="2"/>
  <c r="M207" i="2"/>
  <c r="J208" i="2"/>
  <c r="K208" i="2"/>
  <c r="L208" i="2"/>
  <c r="M208" i="2"/>
  <c r="J209" i="2"/>
  <c r="K209" i="2"/>
  <c r="L209" i="2"/>
  <c r="M209" i="2"/>
  <c r="J210" i="2"/>
  <c r="K210" i="2"/>
  <c r="L210" i="2"/>
  <c r="M210" i="2"/>
  <c r="J211" i="2"/>
  <c r="K211" i="2"/>
  <c r="L211" i="2"/>
  <c r="M211" i="2"/>
  <c r="J212" i="2"/>
  <c r="K212" i="2"/>
  <c r="L212" i="2"/>
  <c r="M212" i="2"/>
  <c r="J213" i="2"/>
  <c r="K213" i="2"/>
  <c r="L213" i="2"/>
  <c r="M213" i="2"/>
  <c r="J214" i="2"/>
  <c r="K214" i="2"/>
  <c r="L214" i="2"/>
  <c r="M214" i="2"/>
  <c r="J215" i="2"/>
  <c r="K215" i="2"/>
  <c r="L215" i="2"/>
  <c r="M215" i="2"/>
  <c r="J216" i="2"/>
  <c r="K216" i="2"/>
  <c r="L216" i="2"/>
  <c r="M216" i="2"/>
  <c r="J217" i="2"/>
  <c r="K217" i="2"/>
  <c r="L217" i="2"/>
  <c r="M217" i="2"/>
  <c r="J218" i="2"/>
  <c r="K218" i="2"/>
  <c r="L218" i="2"/>
  <c r="M218" i="2"/>
  <c r="J219" i="2"/>
  <c r="K219" i="2"/>
  <c r="L219" i="2"/>
  <c r="M219" i="2"/>
  <c r="J220" i="2"/>
  <c r="K220" i="2"/>
  <c r="L220" i="2"/>
  <c r="M220" i="2"/>
  <c r="J221" i="2"/>
  <c r="K221" i="2"/>
  <c r="L221" i="2"/>
  <c r="M221" i="2"/>
  <c r="J222" i="2"/>
  <c r="K222" i="2"/>
  <c r="L222" i="2"/>
  <c r="M222" i="2"/>
  <c r="J223" i="2"/>
  <c r="K223" i="2"/>
  <c r="L223" i="2"/>
  <c r="M223" i="2"/>
  <c r="J224" i="2"/>
  <c r="K224" i="2"/>
  <c r="L224" i="2"/>
  <c r="M224" i="2"/>
  <c r="J225" i="2"/>
  <c r="K225" i="2"/>
  <c r="L225" i="2"/>
  <c r="M225" i="2"/>
  <c r="J226" i="2"/>
  <c r="K226" i="2"/>
  <c r="L226" i="2"/>
  <c r="M226" i="2"/>
  <c r="J227" i="2"/>
  <c r="K227" i="2"/>
  <c r="L227" i="2"/>
  <c r="M227" i="2"/>
  <c r="J228" i="2"/>
  <c r="K228" i="2"/>
  <c r="L228" i="2"/>
  <c r="M228" i="2"/>
  <c r="J229" i="2"/>
  <c r="K229" i="2"/>
  <c r="L229" i="2"/>
  <c r="M229" i="2"/>
  <c r="J230" i="2"/>
  <c r="K230" i="2"/>
  <c r="L230" i="2"/>
  <c r="M230" i="2"/>
  <c r="J231" i="2"/>
  <c r="K231" i="2"/>
  <c r="L231" i="2"/>
  <c r="M231" i="2"/>
  <c r="J232" i="2"/>
  <c r="K232" i="2"/>
  <c r="L232" i="2"/>
  <c r="M232" i="2"/>
  <c r="J233" i="2"/>
  <c r="K233" i="2"/>
  <c r="L233" i="2"/>
  <c r="M233" i="2"/>
  <c r="J234" i="2"/>
  <c r="K234" i="2"/>
  <c r="L234" i="2"/>
  <c r="M234" i="2"/>
  <c r="J235" i="2"/>
  <c r="K235" i="2"/>
  <c r="L235" i="2"/>
  <c r="M235" i="2"/>
  <c r="J236" i="2"/>
  <c r="K236" i="2"/>
  <c r="L236" i="2"/>
  <c r="M236" i="2"/>
  <c r="J237" i="2"/>
  <c r="K237" i="2"/>
  <c r="L237" i="2"/>
  <c r="M237" i="2"/>
  <c r="J238" i="2"/>
  <c r="K238" i="2"/>
  <c r="L238" i="2"/>
  <c r="M238" i="2"/>
  <c r="J239" i="2"/>
  <c r="K239" i="2"/>
  <c r="L239" i="2"/>
  <c r="M239" i="2"/>
  <c r="J240" i="2"/>
  <c r="K240" i="2"/>
  <c r="L240" i="2"/>
  <c r="M240" i="2"/>
  <c r="J241" i="2"/>
  <c r="K241" i="2"/>
  <c r="L241" i="2"/>
  <c r="M241" i="2"/>
  <c r="J242" i="2"/>
  <c r="K242" i="2"/>
  <c r="L242" i="2"/>
  <c r="M242" i="2"/>
  <c r="J243" i="2"/>
  <c r="K243" i="2"/>
  <c r="L243" i="2"/>
  <c r="M243" i="2"/>
  <c r="J244" i="2"/>
  <c r="K244" i="2"/>
  <c r="L244" i="2"/>
  <c r="M244" i="2"/>
  <c r="J245" i="2"/>
  <c r="K245" i="2"/>
  <c r="L245" i="2"/>
  <c r="M245" i="2"/>
  <c r="J246" i="2"/>
  <c r="K246" i="2"/>
  <c r="L246" i="2"/>
  <c r="M246" i="2"/>
  <c r="J247" i="2"/>
  <c r="K247" i="2"/>
  <c r="L247" i="2"/>
  <c r="M247" i="2"/>
  <c r="J248" i="2"/>
  <c r="K248" i="2"/>
  <c r="L248" i="2"/>
  <c r="M248" i="2"/>
  <c r="J249" i="2"/>
  <c r="K249" i="2"/>
  <c r="L249" i="2"/>
  <c r="M249" i="2"/>
  <c r="J250" i="2"/>
  <c r="K250" i="2"/>
  <c r="L250" i="2"/>
  <c r="M250" i="2"/>
  <c r="J251" i="2"/>
  <c r="K251" i="2"/>
  <c r="L251" i="2"/>
  <c r="M251" i="2"/>
  <c r="J252" i="2"/>
  <c r="K252" i="2"/>
  <c r="L252" i="2"/>
  <c r="M252" i="2"/>
  <c r="J253" i="2"/>
  <c r="K253" i="2"/>
  <c r="L253" i="2"/>
  <c r="M253" i="2"/>
  <c r="J254" i="2"/>
  <c r="K254" i="2"/>
  <c r="L254" i="2"/>
  <c r="M254" i="2"/>
  <c r="J255" i="2"/>
  <c r="K255" i="2"/>
  <c r="L255" i="2"/>
  <c r="M255" i="2"/>
  <c r="J256" i="2"/>
  <c r="K256" i="2"/>
  <c r="L256" i="2"/>
  <c r="M256" i="2"/>
  <c r="J257" i="2"/>
  <c r="K257" i="2"/>
  <c r="L257" i="2"/>
  <c r="M257" i="2"/>
  <c r="J258" i="2"/>
  <c r="K258" i="2"/>
  <c r="L258" i="2"/>
  <c r="M258" i="2"/>
  <c r="J259" i="2"/>
  <c r="K259" i="2"/>
  <c r="L259" i="2"/>
  <c r="M259" i="2"/>
  <c r="J260" i="2"/>
  <c r="K260" i="2"/>
  <c r="L260" i="2"/>
  <c r="M260" i="2"/>
  <c r="J261" i="2"/>
  <c r="K261" i="2"/>
  <c r="L261" i="2"/>
  <c r="M261" i="2"/>
  <c r="J262" i="2"/>
  <c r="K262" i="2"/>
  <c r="L262" i="2"/>
  <c r="M262" i="2"/>
  <c r="J263" i="2"/>
  <c r="K263" i="2"/>
  <c r="L263" i="2"/>
  <c r="M263" i="2"/>
  <c r="J264" i="2"/>
  <c r="K264" i="2"/>
  <c r="L264" i="2"/>
  <c r="M264" i="2"/>
  <c r="J265" i="2"/>
  <c r="K265" i="2"/>
  <c r="L265" i="2"/>
  <c r="M265" i="2"/>
  <c r="J266" i="2"/>
  <c r="K266" i="2"/>
  <c r="L266" i="2"/>
  <c r="M266" i="2"/>
  <c r="J267" i="2"/>
  <c r="K267" i="2"/>
  <c r="L267" i="2"/>
  <c r="M267" i="2"/>
  <c r="J268" i="2"/>
  <c r="K268" i="2"/>
  <c r="L268" i="2"/>
  <c r="M268" i="2"/>
  <c r="J269" i="2"/>
  <c r="K269" i="2"/>
  <c r="L269" i="2"/>
  <c r="M269" i="2"/>
  <c r="J270" i="2"/>
  <c r="K270" i="2"/>
  <c r="L270" i="2"/>
  <c r="M270" i="2"/>
  <c r="J271" i="2"/>
  <c r="K271" i="2"/>
  <c r="L271" i="2"/>
  <c r="M271" i="2"/>
  <c r="J272" i="2"/>
  <c r="K272" i="2"/>
  <c r="L272" i="2"/>
  <c r="M272" i="2"/>
  <c r="J273" i="2"/>
  <c r="K273" i="2"/>
  <c r="L273" i="2"/>
  <c r="M273" i="2"/>
  <c r="J274" i="2"/>
  <c r="K274" i="2"/>
  <c r="L274" i="2"/>
  <c r="M274" i="2"/>
  <c r="J275" i="2"/>
  <c r="K275" i="2"/>
  <c r="L275" i="2"/>
  <c r="M275" i="2"/>
  <c r="J276" i="2"/>
  <c r="K276" i="2"/>
  <c r="L276" i="2"/>
  <c r="M276" i="2"/>
  <c r="J277" i="2"/>
  <c r="K277" i="2"/>
  <c r="L277" i="2"/>
  <c r="M277" i="2"/>
  <c r="J278" i="2"/>
  <c r="K278" i="2"/>
  <c r="L278" i="2"/>
  <c r="M278" i="2"/>
  <c r="J279" i="2"/>
  <c r="K279" i="2"/>
  <c r="L279" i="2"/>
  <c r="M279" i="2"/>
  <c r="J280" i="2"/>
  <c r="K280" i="2"/>
  <c r="L280" i="2"/>
  <c r="M280" i="2"/>
  <c r="J281" i="2"/>
  <c r="K281" i="2"/>
  <c r="L281" i="2"/>
  <c r="M281" i="2"/>
  <c r="J282" i="2"/>
  <c r="K282" i="2"/>
  <c r="L282" i="2"/>
  <c r="M282" i="2"/>
  <c r="J283" i="2"/>
  <c r="K283" i="2"/>
  <c r="L283" i="2"/>
  <c r="M283" i="2"/>
  <c r="J284" i="2"/>
  <c r="K284" i="2"/>
  <c r="L284" i="2"/>
  <c r="M284" i="2"/>
  <c r="J285" i="2"/>
  <c r="K285" i="2"/>
  <c r="L285" i="2"/>
  <c r="M285" i="2"/>
  <c r="J286" i="2"/>
  <c r="K286" i="2"/>
  <c r="L286" i="2"/>
  <c r="M286" i="2"/>
  <c r="J287" i="2"/>
  <c r="K287" i="2"/>
  <c r="L287" i="2"/>
  <c r="M287" i="2"/>
  <c r="J288" i="2"/>
  <c r="K288" i="2"/>
  <c r="L288" i="2"/>
  <c r="M288" i="2"/>
  <c r="J289" i="2"/>
  <c r="K289" i="2"/>
  <c r="L289" i="2"/>
  <c r="M289" i="2"/>
  <c r="J290" i="2"/>
  <c r="K290" i="2"/>
  <c r="L290" i="2"/>
  <c r="M290" i="2"/>
  <c r="J291" i="2"/>
  <c r="K291" i="2"/>
  <c r="L291" i="2"/>
  <c r="M291" i="2"/>
  <c r="J292" i="2"/>
  <c r="K292" i="2"/>
  <c r="L292" i="2"/>
  <c r="M292" i="2"/>
  <c r="J293" i="2"/>
  <c r="K293" i="2"/>
  <c r="L293" i="2"/>
  <c r="M293" i="2"/>
  <c r="J294" i="2"/>
  <c r="K294" i="2"/>
  <c r="L294" i="2"/>
  <c r="M294" i="2"/>
  <c r="J295" i="2"/>
  <c r="K295" i="2"/>
  <c r="L295" i="2"/>
  <c r="M295" i="2"/>
  <c r="J296" i="2"/>
  <c r="K296" i="2"/>
  <c r="L296" i="2"/>
  <c r="M296" i="2"/>
  <c r="J297" i="2"/>
  <c r="K297" i="2"/>
  <c r="L297" i="2"/>
  <c r="M297" i="2"/>
  <c r="J298" i="2"/>
  <c r="K298" i="2"/>
  <c r="L298" i="2"/>
  <c r="M298" i="2"/>
  <c r="J299" i="2"/>
  <c r="K299" i="2"/>
  <c r="L299" i="2"/>
  <c r="M299" i="2"/>
  <c r="J300" i="2"/>
  <c r="K300" i="2"/>
  <c r="L300" i="2"/>
  <c r="M300" i="2"/>
  <c r="J301" i="2"/>
  <c r="K301" i="2"/>
  <c r="L301" i="2"/>
  <c r="M301" i="2"/>
  <c r="J302" i="2"/>
  <c r="K302" i="2"/>
  <c r="L302" i="2"/>
  <c r="M302" i="2"/>
  <c r="J303" i="2"/>
  <c r="K303" i="2"/>
  <c r="L303" i="2"/>
  <c r="M303" i="2"/>
  <c r="J304" i="2"/>
  <c r="K304" i="2"/>
  <c r="L304" i="2"/>
  <c r="M304" i="2"/>
  <c r="J305" i="2"/>
  <c r="K305" i="2"/>
  <c r="L305" i="2"/>
  <c r="M305" i="2"/>
  <c r="J306" i="2"/>
  <c r="K306" i="2"/>
  <c r="L306" i="2"/>
  <c r="M306" i="2"/>
  <c r="J307" i="2"/>
  <c r="K307" i="2"/>
  <c r="L307" i="2"/>
  <c r="M307" i="2"/>
  <c r="J308" i="2"/>
  <c r="K308" i="2"/>
  <c r="L308" i="2"/>
  <c r="M308" i="2"/>
  <c r="J309" i="2"/>
  <c r="K309" i="2"/>
  <c r="L309" i="2"/>
  <c r="M309" i="2"/>
  <c r="J310" i="2"/>
  <c r="K310" i="2"/>
  <c r="L310" i="2"/>
  <c r="M310" i="2"/>
  <c r="J311" i="2"/>
  <c r="K311" i="2"/>
  <c r="L311" i="2"/>
  <c r="M311" i="2"/>
  <c r="J312" i="2"/>
  <c r="K312" i="2"/>
  <c r="L312" i="2"/>
  <c r="M312" i="2"/>
  <c r="J313" i="2"/>
  <c r="K313" i="2"/>
  <c r="L313" i="2"/>
  <c r="M313" i="2"/>
  <c r="J314" i="2"/>
  <c r="K314" i="2"/>
  <c r="L314" i="2"/>
  <c r="M314" i="2"/>
  <c r="J315" i="2"/>
  <c r="K315" i="2"/>
  <c r="L315" i="2"/>
  <c r="M315" i="2"/>
  <c r="J316" i="2"/>
  <c r="K316" i="2"/>
  <c r="L316" i="2"/>
  <c r="M316" i="2"/>
  <c r="J317" i="2"/>
  <c r="K317" i="2"/>
  <c r="L317" i="2"/>
  <c r="M317" i="2"/>
  <c r="J318" i="2"/>
  <c r="K318" i="2"/>
  <c r="L318" i="2"/>
  <c r="M318" i="2"/>
  <c r="J319" i="2"/>
  <c r="K319" i="2"/>
  <c r="L319" i="2"/>
  <c r="M319" i="2"/>
  <c r="J320" i="2"/>
  <c r="K320" i="2"/>
  <c r="L320" i="2"/>
  <c r="M320" i="2"/>
  <c r="J321" i="2"/>
  <c r="K321" i="2"/>
  <c r="L321" i="2"/>
  <c r="M321" i="2"/>
  <c r="J322" i="2"/>
  <c r="K322" i="2"/>
  <c r="L322" i="2"/>
  <c r="M322" i="2"/>
  <c r="J323" i="2"/>
  <c r="K323" i="2"/>
  <c r="L323" i="2"/>
  <c r="M323" i="2"/>
  <c r="J324" i="2"/>
  <c r="K324" i="2"/>
  <c r="L324" i="2"/>
  <c r="M324" i="2"/>
  <c r="J325" i="2"/>
  <c r="K325" i="2"/>
  <c r="L325" i="2"/>
  <c r="M325" i="2"/>
  <c r="J326" i="2"/>
  <c r="K326" i="2"/>
  <c r="L326" i="2"/>
  <c r="M326" i="2"/>
  <c r="J327" i="2"/>
  <c r="K327" i="2"/>
  <c r="L327" i="2"/>
  <c r="M327" i="2"/>
  <c r="J328" i="2"/>
  <c r="K328" i="2"/>
  <c r="L328" i="2"/>
  <c r="M328" i="2"/>
  <c r="J329" i="2"/>
  <c r="K329" i="2"/>
  <c r="L329" i="2"/>
  <c r="M329" i="2"/>
  <c r="J330" i="2"/>
  <c r="K330" i="2"/>
  <c r="L330" i="2"/>
  <c r="M330" i="2"/>
  <c r="J331" i="2"/>
  <c r="K331" i="2"/>
  <c r="L331" i="2"/>
  <c r="M331" i="2"/>
  <c r="J332" i="2"/>
  <c r="K332" i="2"/>
  <c r="L332" i="2"/>
  <c r="M332" i="2"/>
  <c r="J333" i="2"/>
  <c r="K333" i="2"/>
  <c r="L333" i="2"/>
  <c r="M333" i="2"/>
  <c r="J334" i="2"/>
  <c r="K334" i="2"/>
  <c r="L334" i="2"/>
  <c r="M334" i="2"/>
  <c r="J335" i="2"/>
  <c r="K335" i="2"/>
  <c r="L335" i="2"/>
  <c r="M335" i="2"/>
  <c r="J336" i="2"/>
  <c r="K336" i="2"/>
  <c r="L336" i="2"/>
  <c r="M336" i="2"/>
  <c r="J337" i="2"/>
  <c r="K337" i="2"/>
  <c r="L337" i="2"/>
  <c r="M337" i="2"/>
  <c r="J338" i="2"/>
  <c r="K338" i="2"/>
  <c r="L338" i="2"/>
  <c r="M338" i="2"/>
  <c r="J339" i="2"/>
  <c r="K339" i="2"/>
  <c r="L339" i="2"/>
  <c r="M339" i="2"/>
  <c r="J340" i="2"/>
  <c r="K340" i="2"/>
  <c r="L340" i="2"/>
  <c r="M340" i="2"/>
  <c r="J341" i="2"/>
  <c r="K341" i="2"/>
  <c r="L341" i="2"/>
  <c r="M341" i="2"/>
  <c r="J342" i="2"/>
  <c r="K342" i="2"/>
  <c r="L342" i="2"/>
  <c r="M342" i="2"/>
  <c r="J343" i="2"/>
  <c r="K343" i="2"/>
  <c r="L343" i="2"/>
  <c r="M343" i="2"/>
  <c r="J344" i="2"/>
  <c r="K344" i="2"/>
  <c r="L344" i="2"/>
  <c r="M344" i="2"/>
  <c r="J345" i="2"/>
  <c r="K345" i="2"/>
  <c r="L345" i="2"/>
  <c r="M345" i="2"/>
  <c r="J346" i="2"/>
  <c r="K346" i="2"/>
  <c r="L346" i="2"/>
  <c r="M346" i="2"/>
  <c r="J347" i="2"/>
  <c r="K347" i="2"/>
  <c r="L347" i="2"/>
  <c r="M347" i="2"/>
  <c r="J348" i="2"/>
  <c r="K348" i="2"/>
  <c r="L348" i="2"/>
  <c r="M348" i="2"/>
  <c r="J349" i="2"/>
  <c r="K349" i="2"/>
  <c r="L349" i="2"/>
  <c r="M349" i="2"/>
  <c r="J350" i="2"/>
  <c r="K350" i="2"/>
  <c r="L350" i="2"/>
  <c r="M350" i="2"/>
  <c r="J351" i="2"/>
  <c r="K351" i="2"/>
  <c r="L351" i="2"/>
  <c r="M351" i="2"/>
  <c r="J352" i="2"/>
  <c r="K352" i="2"/>
  <c r="L352" i="2"/>
  <c r="M352" i="2"/>
  <c r="J353" i="2"/>
  <c r="K353" i="2"/>
  <c r="L353" i="2"/>
  <c r="M353" i="2"/>
  <c r="J354" i="2"/>
  <c r="K354" i="2"/>
  <c r="L354" i="2"/>
  <c r="M354" i="2"/>
  <c r="J355" i="2"/>
  <c r="K355" i="2"/>
  <c r="L355" i="2"/>
  <c r="M355" i="2"/>
  <c r="J356" i="2"/>
  <c r="K356" i="2"/>
  <c r="L356" i="2"/>
  <c r="M356" i="2"/>
  <c r="J357" i="2"/>
  <c r="K357" i="2"/>
  <c r="L357" i="2"/>
  <c r="M357" i="2"/>
  <c r="J358" i="2"/>
  <c r="K358" i="2"/>
  <c r="L358" i="2"/>
  <c r="M358" i="2"/>
  <c r="J359" i="2"/>
  <c r="K359" i="2"/>
  <c r="L359" i="2"/>
  <c r="M359" i="2"/>
  <c r="J360" i="2"/>
  <c r="K360" i="2"/>
  <c r="L360" i="2"/>
  <c r="M360" i="2"/>
  <c r="J361" i="2"/>
  <c r="K361" i="2"/>
  <c r="L361" i="2"/>
  <c r="M361" i="2"/>
  <c r="J362" i="2"/>
  <c r="K362" i="2"/>
  <c r="L362" i="2"/>
  <c r="M362" i="2"/>
  <c r="J363" i="2"/>
  <c r="K363" i="2"/>
  <c r="L363" i="2"/>
  <c r="M363" i="2"/>
  <c r="J364" i="2"/>
  <c r="K364" i="2"/>
  <c r="L364" i="2"/>
  <c r="M364" i="2"/>
  <c r="J365" i="2"/>
  <c r="K365" i="2"/>
  <c r="L365" i="2"/>
  <c r="M365" i="2"/>
  <c r="J366" i="2"/>
  <c r="K366" i="2"/>
  <c r="L366" i="2"/>
  <c r="M366" i="2"/>
  <c r="J367" i="2"/>
  <c r="K367" i="2"/>
  <c r="L367" i="2"/>
  <c r="M367" i="2"/>
  <c r="J368" i="2"/>
  <c r="K368" i="2"/>
  <c r="L368" i="2"/>
  <c r="M368" i="2"/>
  <c r="J369" i="2"/>
  <c r="K369" i="2"/>
  <c r="L369" i="2"/>
  <c r="M369" i="2"/>
  <c r="J370" i="2"/>
  <c r="K370" i="2"/>
  <c r="L370" i="2"/>
  <c r="M370" i="2"/>
  <c r="J371" i="2"/>
  <c r="K371" i="2"/>
  <c r="L371" i="2"/>
  <c r="M371" i="2"/>
  <c r="J372" i="2"/>
  <c r="K372" i="2"/>
  <c r="L372" i="2"/>
  <c r="M372" i="2"/>
  <c r="J373" i="2"/>
  <c r="K373" i="2"/>
  <c r="L373" i="2"/>
  <c r="M373" i="2"/>
  <c r="J374" i="2"/>
  <c r="K374" i="2"/>
  <c r="L374" i="2"/>
  <c r="M374" i="2"/>
  <c r="J375" i="2"/>
  <c r="K375" i="2"/>
  <c r="L375" i="2"/>
  <c r="M375" i="2"/>
  <c r="J376" i="2"/>
  <c r="K376" i="2"/>
  <c r="L376" i="2"/>
  <c r="M376" i="2"/>
  <c r="J377" i="2"/>
  <c r="K377" i="2"/>
  <c r="L377" i="2"/>
  <c r="M377" i="2"/>
  <c r="J378" i="2"/>
  <c r="K378" i="2"/>
  <c r="L378" i="2"/>
  <c r="M378" i="2"/>
  <c r="J379" i="2"/>
  <c r="K379" i="2"/>
  <c r="L379" i="2"/>
  <c r="M379" i="2"/>
  <c r="J380" i="2"/>
  <c r="K380" i="2"/>
  <c r="L380" i="2"/>
  <c r="M380" i="2"/>
  <c r="J381" i="2"/>
  <c r="K381" i="2"/>
  <c r="L381" i="2"/>
  <c r="M381" i="2"/>
  <c r="J382" i="2"/>
  <c r="K382" i="2"/>
  <c r="L382" i="2"/>
  <c r="M382" i="2"/>
  <c r="J383" i="2"/>
  <c r="K383" i="2"/>
  <c r="L383" i="2"/>
  <c r="M383" i="2"/>
  <c r="J384" i="2"/>
  <c r="K384" i="2"/>
  <c r="L384" i="2"/>
  <c r="M384" i="2"/>
  <c r="J385" i="2"/>
  <c r="K385" i="2"/>
  <c r="L385" i="2"/>
  <c r="M385" i="2"/>
  <c r="J386" i="2"/>
  <c r="K386" i="2"/>
  <c r="L386" i="2"/>
  <c r="M386" i="2"/>
  <c r="J387" i="2"/>
  <c r="K387" i="2"/>
  <c r="L387" i="2"/>
  <c r="M387" i="2"/>
  <c r="J388" i="2"/>
  <c r="K388" i="2"/>
  <c r="L388" i="2"/>
  <c r="M388" i="2"/>
  <c r="J389" i="2"/>
  <c r="K389" i="2"/>
  <c r="L389" i="2"/>
  <c r="M389" i="2"/>
  <c r="J390" i="2"/>
  <c r="K390" i="2"/>
  <c r="L390" i="2"/>
  <c r="M390" i="2"/>
  <c r="J391" i="2"/>
  <c r="K391" i="2"/>
  <c r="L391" i="2"/>
  <c r="M391" i="2"/>
  <c r="J392" i="2"/>
  <c r="K392" i="2"/>
  <c r="L392" i="2"/>
  <c r="M392" i="2"/>
  <c r="J393" i="2"/>
  <c r="K393" i="2"/>
  <c r="L393" i="2"/>
  <c r="M393" i="2"/>
  <c r="J394" i="2"/>
  <c r="K394" i="2"/>
  <c r="L394" i="2"/>
  <c r="M394" i="2"/>
  <c r="J395" i="2"/>
  <c r="K395" i="2"/>
  <c r="L395" i="2"/>
  <c r="M395" i="2"/>
  <c r="J396" i="2"/>
  <c r="K396" i="2"/>
  <c r="L396" i="2"/>
  <c r="M396" i="2"/>
  <c r="J397" i="2"/>
  <c r="K397" i="2"/>
  <c r="L397" i="2"/>
  <c r="M397" i="2"/>
  <c r="J398" i="2"/>
  <c r="K398" i="2"/>
  <c r="L398" i="2"/>
  <c r="M398" i="2"/>
  <c r="J399" i="2"/>
  <c r="K399" i="2"/>
  <c r="L399" i="2"/>
  <c r="M399" i="2"/>
  <c r="J400" i="2"/>
  <c r="K400" i="2"/>
  <c r="L400" i="2"/>
  <c r="M400" i="2"/>
  <c r="J401" i="2"/>
  <c r="K401" i="2"/>
  <c r="L401" i="2"/>
  <c r="M401" i="2"/>
  <c r="J402" i="2"/>
  <c r="K402" i="2"/>
  <c r="L402" i="2"/>
  <c r="M402" i="2"/>
  <c r="J403" i="2"/>
  <c r="K403" i="2"/>
  <c r="L403" i="2"/>
  <c r="M403" i="2"/>
  <c r="J404" i="2"/>
  <c r="K404" i="2"/>
  <c r="L404" i="2"/>
  <c r="M404" i="2"/>
  <c r="J405" i="2"/>
  <c r="K405" i="2"/>
  <c r="L405" i="2"/>
  <c r="M405" i="2"/>
  <c r="J406" i="2"/>
  <c r="K406" i="2"/>
  <c r="L406" i="2"/>
  <c r="M406" i="2"/>
  <c r="J407" i="2"/>
  <c r="K407" i="2"/>
  <c r="L407" i="2"/>
  <c r="M407" i="2"/>
  <c r="J408" i="2"/>
  <c r="K408" i="2"/>
  <c r="L408" i="2"/>
  <c r="M408" i="2"/>
  <c r="J409" i="2"/>
  <c r="K409" i="2"/>
  <c r="L409" i="2"/>
  <c r="M409" i="2"/>
  <c r="J410" i="2"/>
  <c r="K410" i="2"/>
  <c r="L410" i="2"/>
  <c r="M410" i="2"/>
  <c r="J411" i="2"/>
  <c r="K411" i="2"/>
  <c r="L411" i="2"/>
  <c r="M411" i="2"/>
  <c r="J412" i="2"/>
  <c r="K412" i="2"/>
  <c r="L412" i="2"/>
  <c r="M412" i="2"/>
  <c r="J413" i="2"/>
  <c r="K413" i="2"/>
  <c r="L413" i="2"/>
  <c r="M413" i="2"/>
  <c r="J414" i="2"/>
  <c r="K414" i="2"/>
  <c r="L414" i="2"/>
  <c r="M414" i="2"/>
  <c r="J415" i="2"/>
  <c r="K415" i="2"/>
  <c r="L415" i="2"/>
  <c r="M415" i="2"/>
  <c r="J416" i="2"/>
  <c r="K416" i="2"/>
  <c r="L416" i="2"/>
  <c r="M416" i="2"/>
  <c r="J417" i="2"/>
  <c r="K417" i="2"/>
  <c r="L417" i="2"/>
  <c r="M417" i="2"/>
  <c r="J418" i="2"/>
  <c r="K418" i="2"/>
  <c r="L418" i="2"/>
  <c r="M418" i="2"/>
  <c r="J419" i="2"/>
  <c r="K419" i="2"/>
  <c r="L419" i="2"/>
  <c r="M419" i="2"/>
  <c r="J420" i="2"/>
  <c r="K420" i="2"/>
  <c r="L420" i="2"/>
  <c r="M420" i="2"/>
  <c r="J421" i="2"/>
  <c r="K421" i="2"/>
  <c r="L421" i="2"/>
  <c r="M421" i="2"/>
  <c r="J422" i="2"/>
  <c r="K422" i="2"/>
  <c r="L422" i="2"/>
  <c r="M422" i="2"/>
  <c r="J423" i="2"/>
  <c r="K423" i="2"/>
  <c r="L423" i="2"/>
  <c r="M423" i="2"/>
  <c r="J424" i="2"/>
  <c r="K424" i="2"/>
  <c r="L424" i="2"/>
  <c r="M424" i="2"/>
  <c r="J425" i="2"/>
  <c r="K425" i="2"/>
  <c r="L425" i="2"/>
  <c r="M425" i="2"/>
  <c r="J426" i="2"/>
  <c r="K426" i="2"/>
  <c r="L426" i="2"/>
  <c r="M426" i="2"/>
  <c r="J427" i="2"/>
  <c r="K427" i="2"/>
  <c r="L427" i="2"/>
  <c r="M427" i="2"/>
  <c r="J428" i="2"/>
  <c r="K428" i="2"/>
  <c r="L428" i="2"/>
  <c r="M428" i="2"/>
  <c r="J429" i="2"/>
  <c r="K429" i="2"/>
  <c r="L429" i="2"/>
  <c r="M429" i="2"/>
  <c r="J430" i="2"/>
  <c r="K430" i="2"/>
  <c r="L430" i="2"/>
  <c r="M430" i="2"/>
  <c r="J431" i="2"/>
  <c r="K431" i="2"/>
  <c r="L431" i="2"/>
  <c r="M431" i="2"/>
  <c r="J432" i="2"/>
  <c r="K432" i="2"/>
  <c r="L432" i="2"/>
  <c r="M432" i="2"/>
  <c r="J433" i="2"/>
  <c r="K433" i="2"/>
  <c r="L433" i="2"/>
  <c r="M433" i="2"/>
  <c r="J434" i="2"/>
  <c r="K434" i="2"/>
  <c r="L434" i="2"/>
  <c r="M434" i="2"/>
  <c r="J435" i="2"/>
  <c r="K435" i="2"/>
  <c r="L435" i="2"/>
  <c r="M435" i="2"/>
  <c r="J436" i="2"/>
  <c r="K436" i="2"/>
  <c r="L436" i="2"/>
  <c r="M436" i="2"/>
  <c r="J437" i="2"/>
  <c r="K437" i="2"/>
  <c r="L437" i="2"/>
  <c r="M437" i="2"/>
  <c r="J438" i="2"/>
  <c r="K438" i="2"/>
  <c r="L438" i="2"/>
  <c r="M438" i="2"/>
  <c r="J439" i="2"/>
  <c r="K439" i="2"/>
  <c r="L439" i="2"/>
  <c r="M439" i="2"/>
  <c r="J440" i="2"/>
  <c r="K440" i="2"/>
  <c r="L440" i="2"/>
  <c r="M440" i="2"/>
  <c r="J441" i="2"/>
  <c r="K441" i="2"/>
  <c r="L441" i="2"/>
  <c r="M441" i="2"/>
  <c r="J442" i="2"/>
  <c r="K442" i="2"/>
  <c r="L442" i="2"/>
  <c r="M442" i="2"/>
  <c r="J443" i="2"/>
  <c r="K443" i="2"/>
  <c r="L443" i="2"/>
  <c r="M443" i="2"/>
  <c r="J444" i="2"/>
  <c r="K444" i="2"/>
  <c r="L444" i="2"/>
  <c r="M444" i="2"/>
  <c r="J445" i="2"/>
  <c r="K445" i="2"/>
  <c r="L445" i="2"/>
  <c r="M445" i="2"/>
  <c r="J446" i="2"/>
  <c r="K446" i="2"/>
  <c r="L446" i="2"/>
  <c r="M446" i="2"/>
  <c r="J447" i="2"/>
  <c r="K447" i="2"/>
  <c r="L447" i="2"/>
  <c r="M447" i="2"/>
  <c r="J448" i="2"/>
  <c r="K448" i="2"/>
  <c r="L448" i="2"/>
  <c r="M448" i="2"/>
  <c r="J449" i="2"/>
  <c r="K449" i="2"/>
  <c r="L449" i="2"/>
  <c r="M449" i="2"/>
  <c r="J450" i="2"/>
  <c r="K450" i="2"/>
  <c r="L450" i="2"/>
  <c r="M450" i="2"/>
  <c r="J451" i="2"/>
  <c r="K451" i="2"/>
  <c r="L451" i="2"/>
  <c r="M451" i="2"/>
  <c r="J452" i="2"/>
  <c r="K452" i="2"/>
  <c r="L452" i="2"/>
  <c r="M452" i="2"/>
  <c r="J453" i="2"/>
  <c r="K453" i="2"/>
  <c r="L453" i="2"/>
  <c r="M453" i="2"/>
  <c r="J454" i="2"/>
  <c r="K454" i="2"/>
  <c r="L454" i="2"/>
  <c r="M454" i="2"/>
  <c r="J455" i="2"/>
  <c r="K455" i="2"/>
  <c r="L455" i="2"/>
  <c r="M455" i="2"/>
  <c r="J456" i="2"/>
  <c r="K456" i="2"/>
  <c r="L456" i="2"/>
  <c r="M456" i="2"/>
  <c r="J457" i="2"/>
  <c r="K457" i="2"/>
  <c r="L457" i="2"/>
  <c r="M457" i="2"/>
  <c r="J458" i="2"/>
  <c r="K458" i="2"/>
  <c r="L458" i="2"/>
  <c r="M458" i="2"/>
  <c r="J459" i="2"/>
  <c r="K459" i="2"/>
  <c r="L459" i="2"/>
  <c r="M459" i="2"/>
  <c r="J460" i="2"/>
  <c r="K460" i="2"/>
  <c r="L460" i="2"/>
  <c r="M460" i="2"/>
  <c r="J461" i="2"/>
  <c r="K461" i="2"/>
  <c r="L461" i="2"/>
  <c r="M461" i="2"/>
  <c r="J462" i="2"/>
  <c r="K462" i="2"/>
  <c r="L462" i="2"/>
  <c r="M462" i="2"/>
  <c r="J463" i="2"/>
  <c r="K463" i="2"/>
  <c r="L463" i="2"/>
  <c r="M463" i="2"/>
  <c r="J464" i="2"/>
  <c r="K464" i="2"/>
  <c r="L464" i="2"/>
  <c r="M464" i="2"/>
  <c r="J465" i="2"/>
  <c r="K465" i="2"/>
  <c r="L465" i="2"/>
  <c r="M465" i="2"/>
  <c r="J466" i="2"/>
  <c r="K466" i="2"/>
  <c r="L466" i="2"/>
  <c r="M466" i="2"/>
  <c r="J467" i="2"/>
  <c r="K467" i="2"/>
  <c r="L467" i="2"/>
  <c r="M467" i="2"/>
  <c r="J468" i="2"/>
  <c r="K468" i="2"/>
  <c r="L468" i="2"/>
  <c r="M468" i="2"/>
  <c r="J469" i="2"/>
  <c r="K469" i="2"/>
  <c r="L469" i="2"/>
  <c r="M469" i="2"/>
  <c r="J470" i="2"/>
  <c r="K470" i="2"/>
  <c r="L470" i="2"/>
  <c r="M470" i="2"/>
  <c r="J471" i="2"/>
  <c r="K471" i="2"/>
  <c r="L471" i="2"/>
  <c r="M471" i="2"/>
  <c r="J472" i="2"/>
  <c r="K472" i="2"/>
  <c r="L472" i="2"/>
  <c r="M472" i="2"/>
  <c r="J473" i="2"/>
  <c r="K473" i="2"/>
  <c r="L473" i="2"/>
  <c r="M473" i="2"/>
  <c r="J474" i="2"/>
  <c r="K474" i="2"/>
  <c r="L474" i="2"/>
  <c r="M474" i="2"/>
  <c r="J475" i="2"/>
  <c r="K475" i="2"/>
  <c r="L475" i="2"/>
  <c r="M475" i="2"/>
  <c r="J476" i="2"/>
  <c r="K476" i="2"/>
  <c r="L476" i="2"/>
  <c r="M476" i="2"/>
  <c r="J477" i="2"/>
  <c r="K477" i="2"/>
  <c r="L477" i="2"/>
  <c r="M477" i="2"/>
  <c r="J478" i="2"/>
  <c r="K478" i="2"/>
  <c r="L478" i="2"/>
  <c r="M478" i="2"/>
  <c r="J479" i="2"/>
  <c r="K479" i="2"/>
  <c r="L479" i="2"/>
  <c r="M479" i="2"/>
  <c r="J480" i="2"/>
  <c r="K480" i="2"/>
  <c r="L480" i="2"/>
  <c r="M480" i="2"/>
  <c r="J481" i="2"/>
  <c r="K481" i="2"/>
  <c r="L481" i="2"/>
  <c r="M481" i="2"/>
  <c r="J482" i="2"/>
  <c r="K482" i="2"/>
  <c r="L482" i="2"/>
  <c r="M482" i="2"/>
  <c r="J483" i="2"/>
  <c r="K483" i="2"/>
  <c r="L483" i="2"/>
  <c r="M483" i="2"/>
  <c r="J484" i="2"/>
  <c r="K484" i="2"/>
  <c r="L484" i="2"/>
  <c r="M484" i="2"/>
  <c r="J485" i="2"/>
  <c r="K485" i="2"/>
  <c r="L485" i="2"/>
  <c r="M485" i="2"/>
  <c r="J486" i="2"/>
  <c r="K486" i="2"/>
  <c r="L486" i="2"/>
  <c r="M486" i="2"/>
  <c r="J487" i="2"/>
  <c r="K487" i="2"/>
  <c r="L487" i="2"/>
  <c r="M487" i="2"/>
  <c r="J488" i="2"/>
  <c r="K488" i="2"/>
  <c r="L488" i="2"/>
  <c r="M488" i="2"/>
  <c r="J489" i="2"/>
  <c r="K489" i="2"/>
  <c r="L489" i="2"/>
  <c r="M489" i="2"/>
  <c r="J490" i="2"/>
  <c r="K490" i="2"/>
  <c r="L490" i="2"/>
  <c r="M490" i="2"/>
  <c r="J491" i="2"/>
  <c r="K491" i="2"/>
  <c r="L491" i="2"/>
  <c r="M491" i="2"/>
  <c r="J492" i="2"/>
  <c r="K492" i="2"/>
  <c r="L492" i="2"/>
  <c r="M492" i="2"/>
  <c r="J493" i="2"/>
  <c r="K493" i="2"/>
  <c r="L493" i="2"/>
  <c r="M493" i="2"/>
  <c r="J494" i="2"/>
  <c r="K494" i="2"/>
  <c r="L494" i="2"/>
  <c r="M494" i="2"/>
  <c r="J495" i="2"/>
  <c r="K495" i="2"/>
  <c r="L495" i="2"/>
  <c r="M495" i="2"/>
  <c r="J496" i="2"/>
  <c r="K496" i="2"/>
  <c r="L496" i="2"/>
  <c r="M496" i="2"/>
  <c r="J497" i="2"/>
  <c r="K497" i="2"/>
  <c r="L497" i="2"/>
  <c r="M497" i="2"/>
  <c r="J498" i="2"/>
  <c r="K498" i="2"/>
  <c r="L498" i="2"/>
  <c r="M498" i="2"/>
  <c r="J499" i="2"/>
  <c r="K499" i="2"/>
  <c r="L499" i="2"/>
  <c r="M499" i="2"/>
  <c r="J500" i="2"/>
  <c r="K500" i="2"/>
  <c r="L500" i="2"/>
  <c r="M500" i="2"/>
  <c r="J501" i="2"/>
  <c r="K501" i="2"/>
  <c r="L501" i="2"/>
  <c r="M501" i="2"/>
  <c r="J502" i="2"/>
  <c r="K502" i="2"/>
  <c r="L502" i="2"/>
  <c r="M502" i="2"/>
  <c r="J503" i="2"/>
  <c r="K503" i="2"/>
  <c r="L503" i="2"/>
  <c r="M503" i="2"/>
  <c r="J504" i="2"/>
  <c r="K504" i="2"/>
  <c r="L504" i="2"/>
  <c r="M504" i="2"/>
  <c r="J505" i="2"/>
  <c r="K505" i="2"/>
  <c r="L505" i="2"/>
  <c r="M505" i="2"/>
  <c r="J506" i="2"/>
  <c r="K506" i="2"/>
  <c r="L506" i="2"/>
  <c r="M506" i="2"/>
  <c r="J507" i="2"/>
  <c r="K507" i="2"/>
  <c r="L507" i="2"/>
  <c r="M507" i="2"/>
  <c r="J508" i="2"/>
  <c r="K508" i="2"/>
  <c r="L508" i="2"/>
  <c r="M508" i="2"/>
  <c r="J509" i="2"/>
  <c r="K509" i="2"/>
  <c r="L509" i="2"/>
  <c r="M509" i="2"/>
  <c r="J510" i="2"/>
  <c r="K510" i="2"/>
  <c r="L510" i="2"/>
  <c r="M510" i="2"/>
  <c r="J511" i="2"/>
  <c r="K511" i="2"/>
  <c r="L511" i="2"/>
  <c r="M511" i="2"/>
  <c r="J512" i="2"/>
  <c r="K512" i="2"/>
  <c r="L512" i="2"/>
  <c r="M512" i="2"/>
  <c r="J513" i="2"/>
  <c r="K513" i="2"/>
  <c r="L513" i="2"/>
  <c r="M513" i="2"/>
  <c r="J514" i="2"/>
  <c r="K514" i="2"/>
  <c r="L514" i="2"/>
  <c r="M514" i="2"/>
  <c r="J515" i="2"/>
  <c r="K515" i="2"/>
  <c r="L515" i="2"/>
  <c r="M515" i="2"/>
  <c r="J516" i="2"/>
  <c r="K516" i="2"/>
  <c r="L516" i="2"/>
  <c r="M516" i="2"/>
  <c r="J517" i="2"/>
  <c r="K517" i="2"/>
  <c r="L517" i="2"/>
  <c r="M517" i="2"/>
  <c r="J518" i="2"/>
  <c r="K518" i="2"/>
  <c r="L518" i="2"/>
  <c r="M518" i="2"/>
  <c r="J519" i="2"/>
  <c r="K519" i="2"/>
  <c r="L519" i="2"/>
  <c r="M519" i="2"/>
  <c r="J520" i="2"/>
  <c r="K520" i="2"/>
  <c r="L520" i="2"/>
  <c r="M520" i="2"/>
  <c r="J521" i="2"/>
  <c r="K521" i="2"/>
  <c r="L521" i="2"/>
  <c r="M521" i="2"/>
  <c r="J522" i="2"/>
  <c r="K522" i="2"/>
  <c r="L522" i="2"/>
  <c r="M522" i="2"/>
  <c r="J523" i="2"/>
  <c r="K523" i="2"/>
  <c r="L523" i="2"/>
  <c r="M523" i="2"/>
  <c r="J524" i="2"/>
  <c r="K524" i="2"/>
  <c r="L524" i="2"/>
  <c r="M524" i="2"/>
  <c r="J525" i="2"/>
  <c r="K525" i="2"/>
  <c r="L525" i="2"/>
  <c r="M525" i="2"/>
  <c r="J526" i="2"/>
  <c r="K526" i="2"/>
  <c r="L526" i="2"/>
  <c r="M526" i="2"/>
  <c r="J527" i="2"/>
  <c r="K527" i="2"/>
  <c r="L527" i="2"/>
  <c r="M527" i="2"/>
  <c r="J528" i="2"/>
  <c r="K528" i="2"/>
  <c r="L528" i="2"/>
  <c r="M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 i="2"/>
  <c r="M3" i="2"/>
  <c r="M4" i="2"/>
  <c r="M5" i="2"/>
  <c r="M6" i="2"/>
  <c r="M7" i="2"/>
  <c r="M8" i="2"/>
  <c r="M9" i="2"/>
  <c r="L2" i="2"/>
  <c r="L3" i="2"/>
  <c r="L4" i="2"/>
  <c r="L5" i="2"/>
  <c r="L6" i="2"/>
  <c r="L7" i="2"/>
  <c r="L8" i="2"/>
  <c r="L9" i="2"/>
  <c r="K2" i="2"/>
  <c r="K3" i="2"/>
  <c r="K4" i="2"/>
  <c r="K5" i="2"/>
  <c r="K6" i="2"/>
  <c r="K7" i="2"/>
  <c r="K8" i="2"/>
  <c r="K9" i="2"/>
  <c r="J2" i="2"/>
  <c r="J3" i="2"/>
  <c r="J4" i="2"/>
  <c r="J5" i="2"/>
  <c r="J6" i="2"/>
  <c r="J7" i="2"/>
  <c r="J8" i="2"/>
  <c r="J9"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7" i="3"/>
  <c r="G8" i="3"/>
  <c r="AI8" i="3" l="1"/>
  <c r="AI7" i="3"/>
  <c r="AI6" i="3"/>
  <c r="AI9" i="3"/>
  <c r="AI5" i="3"/>
  <c r="X44" i="3"/>
  <c r="X36" i="3"/>
  <c r="X28" i="3"/>
  <c r="X20" i="3"/>
  <c r="X12" i="3"/>
  <c r="X41" i="3"/>
  <c r="X33" i="3"/>
  <c r="X25" i="3"/>
  <c r="X17" i="3"/>
  <c r="X9" i="3"/>
  <c r="X48" i="3"/>
  <c r="X40" i="3"/>
  <c r="X32" i="3"/>
  <c r="X24" i="3"/>
  <c r="X16" i="3"/>
  <c r="X8" i="3"/>
  <c r="X45" i="3"/>
  <c r="X37" i="3"/>
  <c r="X29" i="3"/>
  <c r="X21" i="3"/>
  <c r="X13" i="3"/>
  <c r="X47" i="3"/>
  <c r="X43" i="3"/>
  <c r="X39" i="3"/>
  <c r="X35" i="3"/>
  <c r="X31" i="3"/>
  <c r="X27" i="3"/>
  <c r="X23" i="3"/>
  <c r="X19" i="3"/>
  <c r="X15" i="3"/>
  <c r="X11" i="3"/>
  <c r="X7" i="3"/>
  <c r="X46" i="3"/>
  <c r="X42" i="3"/>
  <c r="X38" i="3"/>
  <c r="X34" i="3"/>
  <c r="X30" i="3"/>
  <c r="X26" i="3"/>
  <c r="X22" i="3"/>
  <c r="X18" i="3"/>
  <c r="X14" i="3"/>
  <c r="X10" i="3"/>
  <c r="X6" i="3"/>
  <c r="G9" i="3"/>
  <c r="AJ3" i="3" l="1"/>
  <c r="AE5" i="3" a="1"/>
  <c r="AE5" i="3" s="1"/>
  <c r="AD5" i="3" a="1"/>
  <c r="AD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<sst xmlns="http://schemas.openxmlformats.org/spreadsheetml/2006/main" count="1939" uniqueCount="143">
  <si>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</si>
  <si>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</si>
  <si>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</si>
  <si>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</si>
  <si>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</si>
  <si>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</si>
  <si>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</si>
  <si>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</si>
  <si>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</si>
  <si>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</si>
  <si>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</si>
  <si>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</si>
  <si>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</si>
  <si>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</si>
  <si>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</si>
  <si>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</si>
  <si>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</si>
  <si>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</si>
  <si>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</si>
  <si>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</si>
  <si>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</si>
  <si>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</si>
  <si>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</si>
  <si>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</si>
  <si>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</si>
  <si>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</si>
  <si>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</si>
  <si>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</si>
  <si>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</si>
  <si>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</si>
  <si>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</si>
  <si>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</si>
  <si>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</si>
  <si>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</si>
  <si>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</si>
  <si>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</si>
  <si>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</si>
  <si>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</si>
  <si>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</si>
  <si>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</si>
  <si>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</si>
  <si>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</si>
  <si>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</si>
  <si>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</si>
  <si>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</si>
  <si>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</si>
  <si>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</si>
  <si>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</si>
  <si>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</si>
  <si>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</si>
  <si>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</si>
  <si>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</si>
  <si>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</si>
  <si>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</si>
  <si>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</si>
  <si>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</si>
  <si>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</si>
  <si>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</si>
  <si>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</si>
  <si>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</si>
  <si>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</si>
  <si>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</si>
  <si>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</si>
  <si>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</si>
  <si>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</si>
  <si>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</si>
  <si>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</si>
  <si>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</si>
  <si>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</si>
  <si>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</si>
  <si>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</si>
  <si>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</si>
  <si>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</si>
  <si>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</si>
  <si>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</si>
  <si>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</si>
  <si>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</si>
  <si>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</si>
  <si>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</si>
  <si>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</si>
  <si>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</si>
  <si>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</si>
  <si>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</si>
  <si>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</si>
  <si>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</si>
  <si>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</si>
  <si>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</si>
  <si>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</si>
  <si>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</si>
  <si>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</si>
  <si>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</si>
  <si>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</si>
  <si>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</si>
  <si>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</si>
  <si>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</si>
  <si>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</si>
  <si>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</si>
  <si>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</si>
  <si>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</si>
  <si>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</si>
  <si>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</si>
  <si>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</si>
  <si>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</si>
  <si>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</si>
  <si>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</si>
  <si>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</si>
  <si>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</si>
  <si>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</si>
  <si>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</si>
  <si>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</si>
  <si>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</si>
  <si>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</si>
  <si>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</si>
  <si>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</si>
  <si>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</si>
  <si>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</si>
  <si>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</si>
  <si>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</si>
  <si>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</si>
  <si>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Grand Total</t>
  </si>
  <si>
    <t>Sum of Total selling value</t>
  </si>
  <si>
    <t>Sum of Total buying value</t>
  </si>
  <si>
    <t>Total</t>
  </si>
  <si>
    <t>Values</t>
  </si>
  <si>
    <t>Jan</t>
  </si>
  <si>
    <t>Feb</t>
  </si>
  <si>
    <t>Mar</t>
  </si>
  <si>
    <t>Apr</t>
  </si>
  <si>
    <t>May</t>
  </si>
  <si>
    <t>Jun</t>
  </si>
  <si>
    <t>Jul</t>
  </si>
  <si>
    <t>Aug</t>
  </si>
  <si>
    <t>Sep</t>
  </si>
  <si>
    <t>Oct</t>
  </si>
  <si>
    <t>Nov</t>
  </si>
  <si>
    <t>Dec</t>
  </si>
  <si>
    <t>Sum of QUANTITY</t>
  </si>
  <si>
    <t>Total sales</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</si>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</sst>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
    <numFmt numFmtId="166" formatCode="&quot;$&quot;#,##0.0"/>
  </numFmts>
  <fonts count="4" x14ac:knownFonts="1">
    <font>
      <sz val="11"/>
      <color theme="1"/>
      <name val="Calibri Light"/>
      <family val="2"/>
      <scheme val="minor"/>
    </font>
    <font>
      <b/>
      <sz val="11"/>
      <color rgb="FF7030A0"/>
      <name val="Calibri Light"/>
      <family val="2"/>
      <scheme val="minor"/>
    </font>
    <font>
      <sz val="11"/>
      <color theme="1"/>
      <name val="Calibri Light"/>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9" fontId="0" fillId="0" borderId="0" xfId="1" applyFont="1"/>
    <xf numFmtId="165" fontId="0" fillId="0" borderId="0" xfId="0" applyNumberFormat="1"/>
    <xf numFmtId="166" fontId="0" fillId="0" borderId="0" xfId="0" applyNumberFormat="1"/>
    <xf numFmtId="0" fontId="0" fillId="0" borderId="0" xfId="0" applyNumberFormat="1"/>
  </cellXfs>
  <cellStyles count="2">
    <cellStyle name="Normal" xfId="0" builtinId="0"/>
    <cellStyle name="Percent" xfId="1" builtinId="5"/>
  </cellStyles>
  <dxfs count="55">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7" formatCode="_([$$-409]* #,##0_);_([$$-409]* \(#,##0\);_([$$-409]* &quot;-&quot;??_);_(@_)"/>
    </dxf>
    <dxf>
      <numFmt numFmtId="165" formatCode="&quot;$&quot;#,##0"/>
    </dxf>
    <dxf>
      <numFmt numFmtId="165" formatCode="&quot;$&quot;#,##0"/>
    </dxf>
    <dxf>
      <numFmt numFmtId="167" formatCode="_([$$-409]* #,##0_);_([$$-409]* \(#,##0\);_([$$-409]* &quot;-&quot;??_);_(@_)"/>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Light"/>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Light"/>
        <family val="2"/>
        <scheme val="minor"/>
      </font>
      <fill>
        <patternFill patternType="solid">
          <fgColor indexed="64"/>
          <bgColor rgb="FFD1B2E8"/>
        </patternFill>
      </fill>
      <alignment horizontal="center" vertical="center" textRotation="0" wrapText="0" indent="0" justifyLastLine="0" shrinkToFit="0" readingOrder="0"/>
    </dxf>
    <dxf>
      <font>
        <b/>
        <i val="0"/>
        <sz val="10"/>
        <name val="Calibri Light"/>
        <family val="2"/>
        <scheme val="major"/>
      </font>
      <fill>
        <patternFill patternType="solid">
          <fgColor auto="1"/>
          <bgColor theme="7" tint="0.39994506668294322"/>
        </patternFill>
      </fill>
      <border>
        <left style="thin">
          <color auto="1"/>
        </left>
        <right style="thin">
          <color auto="1"/>
        </right>
        <top style="thin">
          <color auto="1"/>
        </top>
        <bottom style="thin">
          <color auto="1"/>
        </bottom>
      </border>
    </dxf>
    <dxf>
      <font>
        <b/>
        <i val="0"/>
        <sz val="9"/>
        <color theme="1"/>
        <name val="Calibri Light"/>
        <family val="2"/>
        <scheme val="none"/>
      </font>
      <fill>
        <gradientFill degree="270">
          <stop position="0">
            <color theme="0"/>
          </stop>
          <stop position="1">
            <color theme="7" tint="-0.25098422193060094"/>
          </stop>
        </gradientFill>
      </fill>
      <border>
        <left style="thin">
          <color auto="1"/>
        </left>
        <right style="thin">
          <color auto="1"/>
        </right>
        <top style="thin">
          <color auto="1"/>
        </top>
        <bottom style="thin">
          <color auto="1"/>
        </bottom>
      </border>
    </dxf>
    <dxf>
      <font>
        <b/>
        <i val="0"/>
        <color theme="5"/>
        <name val="Calibri Light"/>
        <family val="2"/>
        <scheme val="none"/>
      </font>
      <fill>
        <patternFill patternType="solid">
          <bgColor theme="2" tint="-0.749961851863155"/>
        </patternFill>
      </fill>
      <border>
        <left style="thin">
          <color auto="1"/>
        </left>
        <right style="thin">
          <color auto="1"/>
        </right>
        <top style="thin">
          <color auto="1"/>
        </top>
        <bottom style="thin">
          <color auto="1"/>
        </bottom>
      </border>
    </dxf>
    <dxf>
      <fill>
        <patternFill patternType="none">
          <bgColor auto="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C2F4C036-8D81-403F-996E-142D1BF5CBC0}">
      <tableStyleElement type="wholeTable" dxfId="54"/>
      <tableStyleElement type="headerRow" dxfId="53"/>
    </tableStyle>
    <tableStyle name="Slicer Style 1" pivot="0" table="0" count="1" xr9:uid="{EC1D3971-E2EF-4612-BA6D-452B2572245F}">
      <tableStyleElement type="wholeTable" dxfId="52"/>
    </tableStyle>
    <tableStyle name="Slicer Style 1 2" pivot="0" table="0" count="1" xr9:uid="{9F141CC0-86FD-468C-BF41-1D22C4477765}">
      <tableStyleElement type="wholeTable" dxfId="51"/>
    </tableStyle>
    <tableStyle name="Slicer Style 1 2 2" pivot="0" table="0" count="3" xr9:uid="{B799C43D-84B3-43EE-A3C1-5DD4A8522ADF}">
      <tableStyleElement type="wholeTable" dxfId="50"/>
      <tableStyleElement type="headerRow" dxfId="49"/>
    </tableStyle>
  </tableStyles>
  <colors>
    <mruColors>
      <color rgb="FF003300"/>
      <color rgb="FF33CC33"/>
      <color rgb="FFB1BD0F"/>
      <color rgb="FF00CC00"/>
    </mruColors>
  </colors>
  <extLst>
    <ext xmlns:x14="http://schemas.microsoft.com/office/spreadsheetml/2009/9/main" uri="{46F421CA-312F-682f-3DD2-61675219B42D}">
      <x14:dxfs count="9">
        <dxf>
          <fill>
            <patternFill>
              <bgColor theme="6" tint="0.59996337778862885"/>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1 2"/>
        <x14:slicerStyle name="Slicer Style 1 2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6813781268634004"/>
          <c:y val="3.0052431810642322E-2"/>
          <c:w val="0.84596062992125987"/>
          <c:h val="0.87037538074455756"/>
        </c:manualLayout>
      </c:layout>
      <c:barChart>
        <c:barDir val="col"/>
        <c:grouping val="clustered"/>
        <c:varyColors val="0"/>
        <c:ser>
          <c:idx val="0"/>
          <c:order val="0"/>
          <c:spPr>
            <a:solidFill>
              <a:schemeClr val="accent4">
                <a:shade val="76000"/>
              </a:schemeClr>
            </a:solidFill>
            <a:ln>
              <a:noFill/>
            </a:ln>
            <a:effectLst/>
          </c:spPr>
          <c:invertIfNegative val="0"/>
          <c:dLbls>
            <c:dLbl>
              <c:idx val="0"/>
              <c:tx>
                <c:rich>
                  <a:bodyPr/>
                  <a:lstStyle/>
                  <a:p>
                    <a:fld id="{271370DA-0884-4B17-8C99-EA91264580C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683-4A34-86E6-F8CA11DA19C6}"/>
                </c:ext>
              </c:extLst>
            </c:dLbl>
            <c:dLbl>
              <c:idx val="1"/>
              <c:tx>
                <c:rich>
                  <a:bodyPr/>
                  <a:lstStyle/>
                  <a:p>
                    <a:fld id="{7B051662-8F8A-4FCF-9F15-B18DCD9F3EB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683-4A34-86E6-F8CA11DA19C6}"/>
                </c:ext>
              </c:extLst>
            </c:dLbl>
            <c:dLbl>
              <c:idx val="2"/>
              <c:tx>
                <c:rich>
                  <a:bodyPr/>
                  <a:lstStyle/>
                  <a:p>
                    <a:fld id="{B2210353-648A-4281-BB73-8D18FB20C67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683-4A34-86E6-F8CA11DA19C6}"/>
                </c:ext>
              </c:extLst>
            </c:dLbl>
            <c:dLbl>
              <c:idx val="3"/>
              <c:tx>
                <c:rich>
                  <a:bodyPr/>
                  <a:lstStyle/>
                  <a:p>
                    <a:fld id="{5A04BB9D-067A-4FDB-A035-BFF07BA5C95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683-4A34-86E6-F8CA11DA19C6}"/>
                </c:ext>
              </c:extLst>
            </c:dLbl>
            <c:dLbl>
              <c:idx val="4"/>
              <c:tx>
                <c:rich>
                  <a:bodyPr/>
                  <a:lstStyle/>
                  <a:p>
                    <a:fld id="{DE5B3648-1CA8-48BE-A2D5-B387BF79EB1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683-4A34-86E6-F8CA11DA19C6}"/>
                </c:ext>
              </c:extLst>
            </c:dLbl>
            <c:dLbl>
              <c:idx val="5"/>
              <c:tx>
                <c:rich>
                  <a:bodyPr/>
                  <a:lstStyle/>
                  <a:p>
                    <a:fld id="{61EA96EF-8E11-443C-B76A-67E5E415629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683-4A34-86E6-F8CA11DA19C6}"/>
                </c:ext>
              </c:extLst>
            </c:dLbl>
            <c:dLbl>
              <c:idx val="6"/>
              <c:tx>
                <c:rich>
                  <a:bodyPr/>
                  <a:lstStyle/>
                  <a:p>
                    <a:fld id="{7ECC0DEE-6F5B-431B-9737-A3A883A6E2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683-4A34-86E6-F8CA11DA19C6}"/>
                </c:ext>
              </c:extLst>
            </c:dLbl>
            <c:dLbl>
              <c:idx val="7"/>
              <c:tx>
                <c:rich>
                  <a:bodyPr/>
                  <a:lstStyle/>
                  <a:p>
                    <a:fld id="{D51F9BB9-AD71-409E-A363-DC6A7FA15BC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683-4A34-86E6-F8CA11DA19C6}"/>
                </c:ext>
              </c:extLst>
            </c:dLbl>
            <c:dLbl>
              <c:idx val="8"/>
              <c:tx>
                <c:rich>
                  <a:bodyPr/>
                  <a:lstStyle/>
                  <a:p>
                    <a:fld id="{E54B5283-8A55-4C42-A8EF-CA3339BCCCB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683-4A34-86E6-F8CA11DA19C6}"/>
                </c:ext>
              </c:extLst>
            </c:dLbl>
            <c:dLbl>
              <c:idx val="9"/>
              <c:tx>
                <c:rich>
                  <a:bodyPr/>
                  <a:lstStyle/>
                  <a:p>
                    <a:fld id="{47F949CB-7798-4229-AF74-8184BBCA59F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683-4A34-86E6-F8CA11DA19C6}"/>
                </c:ext>
              </c:extLst>
            </c:dLbl>
            <c:dLbl>
              <c:idx val="10"/>
              <c:tx>
                <c:rich>
                  <a:bodyPr/>
                  <a:lstStyle/>
                  <a:p>
                    <a:fld id="{01C96EF9-2B1D-4762-BB1A-9408C4C3ABC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683-4A34-86E6-F8CA11DA19C6}"/>
                </c:ext>
              </c:extLst>
            </c:dLbl>
            <c:dLbl>
              <c:idx val="11"/>
              <c:tx>
                <c:rich>
                  <a:bodyPr/>
                  <a:lstStyle/>
                  <a:p>
                    <a:fld id="{12D62E11-A7B3-4912-AF79-DE5C6550DB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683-4A34-86E6-F8CA11DA19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Analysis!$N$4:$N$15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Analysis!$O$4:$O$15</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Analysis!$Q$4:$Q$15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7683-4A34-86E6-F8CA11DA19C6}"/>
            </c:ext>
          </c:extLst>
        </c:ser>
        <c:dLbls>
          <c:showLegendKey val="0"/>
          <c:showVal val="0"/>
          <c:showCatName val="0"/>
          <c:showSerName val="0"/>
          <c:showPercent val="0"/>
          <c:showBubbleSize val="0"/>
        </c:dLbls>
        <c:gapWidth val="50"/>
        <c:overlap val="100"/>
        <c:axId val="774100304"/>
        <c:axId val="774101264"/>
      </c:barChart>
      <c:lineChart>
        <c:grouping val="standard"/>
        <c:varyColors val="0"/>
        <c:ser>
          <c:idx val="1"/>
          <c:order val="1"/>
          <c:spPr>
            <a:ln w="28575" cap="rnd">
              <a:solidFill>
                <a:schemeClr val="accent4">
                  <a:tint val="77000"/>
                </a:schemeClr>
              </a:solidFill>
              <a:round/>
            </a:ln>
            <a:effectLst/>
          </c:spPr>
          <c:marker>
            <c:symbol val="circle"/>
            <c:size val="5"/>
            <c:spPr>
              <a:solidFill>
                <a:schemeClr val="accent4">
                  <a:tint val="77000"/>
                </a:schemeClr>
              </a:solidFill>
              <a:ln w="9525">
                <a:solidFill>
                  <a:schemeClr val="accent4">
                    <a:tint val="77000"/>
                  </a:schemeClr>
                </a:solidFill>
              </a:ln>
              <a:effectLst/>
            </c:spPr>
          </c:marker>
          <c:cat>
            <c:strRef>
              <c:f>Analysis!$N$4:$N$15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Analysis!$P$4:$P$15</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smooth val="0"/>
          <c:extLst>
            <c:ext xmlns:c16="http://schemas.microsoft.com/office/drawing/2014/chart" uri="{C3380CC4-5D6E-409C-BE32-E72D297353CC}">
              <c16:uniqueId val="{0000000D-7683-4A34-86E6-F8CA11DA19C6}"/>
            </c:ext>
          </c:extLst>
        </c:ser>
        <c:dLbls>
          <c:showLegendKey val="0"/>
          <c:showVal val="0"/>
          <c:showCatName val="0"/>
          <c:showSerName val="0"/>
          <c:showPercent val="0"/>
          <c:showBubbleSize val="0"/>
        </c:dLbls>
        <c:marker val="1"/>
        <c:smooth val="0"/>
        <c:axId val="1886388463"/>
        <c:axId val="1886398543"/>
      </c:lineChart>
      <c:catAx>
        <c:axId val="77410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01264"/>
        <c:crosses val="autoZero"/>
        <c:auto val="1"/>
        <c:lblAlgn val="ctr"/>
        <c:lblOffset val="100"/>
        <c:noMultiLvlLbl val="0"/>
      </c:catAx>
      <c:valAx>
        <c:axId val="7741012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00304"/>
        <c:crosses val="autoZero"/>
        <c:crossBetween val="between"/>
      </c:valAx>
      <c:valAx>
        <c:axId val="1886398543"/>
        <c:scaling>
          <c:orientation val="minMax"/>
        </c:scaling>
        <c:delete val="0"/>
        <c:axPos val="r"/>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388463"/>
        <c:crosses val="max"/>
        <c:crossBetween val="between"/>
      </c:valAx>
      <c:catAx>
        <c:axId val="1886388463"/>
        <c:scaling>
          <c:orientation val="minMax"/>
        </c:scaling>
        <c:delete val="1"/>
        <c:axPos val="b"/>
        <c:numFmt formatCode="General" sourceLinked="1"/>
        <c:majorTickMark val="none"/>
        <c:minorTickMark val="none"/>
        <c:tickLblPos val="nextTo"/>
        <c:crossAx val="188639854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[Sales-Dashboard.xlsx]Analysis!Dailysales</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174107491771809E-2"/>
          <c:y val="4.3424750146606392E-2"/>
          <c:w val="0.88304266951603694"/>
          <c:h val="0.76101842898613692"/>
        </c:manualLayout>
      </c:layout>
      <c:areaChart>
        <c:grouping val="standard"/>
        <c:varyColors val="0"/>
        <c:ser>
          <c:idx val="0"/>
          <c:order val="0"/>
          <c:tx>
            <c:strRef>
              <c:f>Analysis!$B$3:$B$4</c:f>
              <c:strCache>
                <c:ptCount val="1"/>
                <c:pt idx="0">
                  <c:v>Total</c:v>
                </c:pt>
              </c:strCache>
            </c:strRef>
          </c:tx>
          <c:spPr>
            <a:solidFill>
              <a:schemeClr val="accent1"/>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70BB-47FB-839C-B976352B7285}"/>
            </c:ext>
          </c:extLst>
        </c:ser>
        <c:dLbls>
          <c:showLegendKey val="0"/>
          <c:showVal val="0"/>
          <c:showCatName val="0"/>
          <c:showSerName val="0"/>
          <c:showPercent val="0"/>
          <c:showBubbleSize val="0"/>
        </c:dLbls>
        <c:axId val="806191343"/>
        <c:axId val="806187503"/>
      </c:areaChart>
      <c:catAx>
        <c:axId val="806191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lumOff val="25000"/>
                  </a:schemeClr>
                </a:solidFill>
                <a:latin typeface="+mn-lt"/>
                <a:ea typeface="+mn-ea"/>
                <a:cs typeface="+mn-cs"/>
              </a:defRPr>
            </a:pPr>
            <a:endParaRPr lang="en-US"/>
          </a:p>
        </c:txPr>
        <c:crossAx val="806187503"/>
        <c:crosses val="autoZero"/>
        <c:auto val="1"/>
        <c:lblAlgn val="ctr"/>
        <c:lblOffset val="100"/>
        <c:noMultiLvlLbl val="0"/>
      </c:catAx>
      <c:valAx>
        <c:axId val="806187503"/>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lumOff val="25000"/>
                  </a:schemeClr>
                </a:solidFill>
                <a:latin typeface="+mn-lt"/>
                <a:ea typeface="+mn-ea"/>
                <a:cs typeface="+mn-cs"/>
              </a:defRPr>
            </a:pPr>
            <a:endParaRPr lang="en-US"/>
          </a:p>
        </c:txPr>
        <c:crossAx val="8061913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5">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6.6042905114126235E-2"/>
          <c:y val="7.6561240283230803E-2"/>
          <c:w val="0.89996142292760439"/>
          <c:h val="0.79680322742707488"/>
        </c:manualLayout>
      </c:layout>
      <c:doughnutChart>
        <c:varyColors val="1"/>
        <c:ser>
          <c:idx val="0"/>
          <c:order val="0"/>
          <c:dPt>
            <c:idx val="0"/>
            <c:bubble3D val="0"/>
            <c:spPr>
              <a:solidFill>
                <a:schemeClr val="accent3">
                  <a:shade val="76000"/>
                </a:schemeClr>
              </a:solidFill>
              <a:ln w="19050">
                <a:solidFill>
                  <a:schemeClr val="lt1"/>
                </a:solidFill>
              </a:ln>
              <a:effectLst/>
            </c:spPr>
            <c:extLst>
              <c:ext xmlns:c16="http://schemas.microsoft.com/office/drawing/2014/chart" uri="{C3380CC4-5D6E-409C-BE32-E72D297353CC}">
                <c16:uniqueId val="{00000001-7CA7-4005-9719-E67772809B8A}"/>
              </c:ext>
            </c:extLst>
          </c:dPt>
          <c:dPt>
            <c:idx val="1"/>
            <c:bubble3D val="0"/>
            <c:spPr>
              <a:solidFill>
                <a:schemeClr val="accent3">
                  <a:tint val="77000"/>
                </a:schemeClr>
              </a:solidFill>
              <a:ln w="19050">
                <a:solidFill>
                  <a:schemeClr val="lt1"/>
                </a:solidFill>
              </a:ln>
              <a:effectLst/>
            </c:spPr>
            <c:extLst>
              <c:ext xmlns:c16="http://schemas.microsoft.com/office/drawing/2014/chart" uri="{C3380CC4-5D6E-409C-BE32-E72D297353CC}">
                <c16:uniqueId val="{00000003-7CA7-4005-9719-E67772809B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Analysis!$AO$5:$AO$6</c:f>
              <c:strCache>
                <c:ptCount val="2"/>
                <c:pt idx="0">
                  <c:v>Cash</c:v>
                </c:pt>
                <c:pt idx="1">
                  <c:v>Online</c:v>
                </c:pt>
              </c:strCache>
            </c:strRef>
          </c:cat>
          <c:val>
            <c:numRef>
              <c:f>Analysis!$AP$5:$AP$6</c:f>
              <c:numCache>
                <c:formatCode>General</c:formatCode>
                <c:ptCount val="2"/>
                <c:pt idx="0">
                  <c:v>199516.90000000008</c:v>
                </c:pt>
                <c:pt idx="1">
                  <c:v>201895.01999999993</c:v>
                </c:pt>
              </c:numCache>
            </c:numRef>
          </c:val>
          <c:extLst>
            <c:ext xmlns:c16="http://schemas.microsoft.com/office/drawing/2014/chart" uri="{C3380CC4-5D6E-409C-BE32-E72D297353CC}">
              <c16:uniqueId val="{00000004-7CA7-4005-9719-E67772809B8A}"/>
            </c:ext>
          </c:extLst>
        </c:ser>
        <c:dLbls>
          <c:showLegendKey val="0"/>
          <c:showVal val="1"/>
          <c:showCatName val="0"/>
          <c:showSerName val="0"/>
          <c:showPercent val="0"/>
          <c:showBubbleSize val="0"/>
          <c:showLeaderLines val="1"/>
        </c:dLbls>
        <c:firstSliceAng val="0"/>
        <c:holeSize val="4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21740986905547488"/>
          <c:w val="0.96630448480096331"/>
          <c:h val="0.78259013094452512"/>
        </c:manualLayout>
      </c:layout>
      <c:pieChart>
        <c:varyColors val="1"/>
        <c:ser>
          <c:idx val="0"/>
          <c:order val="0"/>
          <c:explosion val="3"/>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9C54-47FC-A3A5-0F5A6CB0F84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C54-47FC-A3A5-0F5A6CB0F84A}"/>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9C54-47FC-A3A5-0F5A6CB0F8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Analysis!$AU$5:$AU$7</c:f>
              <c:strCache>
                <c:ptCount val="3"/>
                <c:pt idx="0">
                  <c:v>Direct Sales</c:v>
                </c:pt>
                <c:pt idx="1">
                  <c:v>Online</c:v>
                </c:pt>
                <c:pt idx="2">
                  <c:v>Wholesaler</c:v>
                </c:pt>
              </c:strCache>
            </c:strRef>
          </c:cat>
          <c:val>
            <c:numRef>
              <c:f>Analysis!$AV$5:$AV$7</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C54-47FC-A3A5-0F5A6CB0F8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2F0CF219-B586-4295-A9F7-F3BA480B5795}">
          <cx:spPr>
            <a:solidFill>
              <a:schemeClr val="accent3">
                <a:lumMod val="60000"/>
                <a:lumOff val="40000"/>
              </a:schemeClr>
            </a:solidFill>
          </cx:spPr>
          <cx:dataLabels>
            <cx:visibility seriesName="0" categoryName="0" value="1"/>
          </cx:dataLabels>
          <cx:dataId val="0"/>
        </cx:series>
      </cx:plotAreaRegion>
      <cx:axis id="0">
        <cx:catScaling/>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E9C002F9-B159-49E8-8EC0-4F10204E4FE1}">
          <cx:dataLabels>
            <cx:visibility seriesName="0" categoryName="0" value="1"/>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O$2" lockText="1" noThreeD="1"/>
</file>

<file path=xl/ctrlProps/ctrlProp2.xml><?xml version="1.0" encoding="utf-8"?>
<formControlPr xmlns="http://schemas.microsoft.com/office/spreadsheetml/2009/9/main" objectType="CheckBox" checked="Checked" fmlaLink="Analysis!$P$2" lockText="1" noThreeD="1"/>
</file>

<file path=xl/ctrlProps/ctrlProp3.xml><?xml version="1.0" encoding="utf-8"?>
<formControlPr xmlns="http://schemas.microsoft.com/office/spreadsheetml/2009/9/main" objectType="CheckBox" checked="Checked" fmlaLink="Analysis!$Q$2"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2.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microsoft.com/office/2014/relationships/chartEx" Target="../charts/chartEx1.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5.png"/><Relationship Id="rId5" Type="http://schemas.openxmlformats.org/officeDocument/2006/relationships/chart" Target="../charts/chart3.xml"/><Relationship Id="rId15" Type="http://schemas.openxmlformats.org/officeDocument/2006/relationships/image" Target="../media/image9.png"/><Relationship Id="rId10" Type="http://schemas.openxmlformats.org/officeDocument/2006/relationships/image" Target="../media/image4.svg"/><Relationship Id="rId19" Type="http://schemas.openxmlformats.org/officeDocument/2006/relationships/image" Target="../media/image13.png"/><Relationship Id="rId4" Type="http://schemas.microsoft.com/office/2014/relationships/chartEx" Target="../charts/chartEx2.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absolute">
    <xdr:from>
      <xdr:col>0</xdr:col>
      <xdr:colOff>82551</xdr:colOff>
      <xdr:row>0</xdr:row>
      <xdr:rowOff>90495</xdr:rowOff>
    </xdr:from>
    <xdr:to>
      <xdr:col>19</xdr:col>
      <xdr:colOff>93981</xdr:colOff>
      <xdr:row>31</xdr:row>
      <xdr:rowOff>51125</xdr:rowOff>
    </xdr:to>
    <xdr:sp macro="" textlink="">
      <xdr:nvSpPr>
        <xdr:cNvPr id="44" name="Rectangle: Rounded Corners 43">
          <a:extLst>
            <a:ext uri="{FF2B5EF4-FFF2-40B4-BE49-F238E27FC236}">
              <a16:creationId xmlns:a16="http://schemas.microsoft.com/office/drawing/2014/main" id="{00000000-0008-0000-0300-00002C000000}"/>
            </a:ext>
          </a:extLst>
        </xdr:cNvPr>
        <xdr:cNvSpPr>
          <a:spLocks/>
        </xdr:cNvSpPr>
      </xdr:nvSpPr>
      <xdr:spPr>
        <a:xfrm>
          <a:off x="82551" y="90495"/>
          <a:ext cx="11612880" cy="5669280"/>
        </a:xfrm>
        <a:prstGeom prst="roundRect">
          <a:avLst>
            <a:gd name="adj" fmla="val 667"/>
          </a:avLst>
        </a:prstGeom>
        <a:solidFill>
          <a:schemeClr val="tx1">
            <a:lumMod val="65000"/>
            <a:lumOff val="35000"/>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193363</xdr:colOff>
      <xdr:row>1</xdr:row>
      <xdr:rowOff>5891</xdr:rowOff>
    </xdr:from>
    <xdr:to>
      <xdr:col>6</xdr:col>
      <xdr:colOff>82550</xdr:colOff>
      <xdr:row>4</xdr:row>
      <xdr:rowOff>78153</xdr:rowOff>
    </xdr:to>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193363" y="191506"/>
          <a:ext cx="3523341" cy="62910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242591</xdr:colOff>
      <xdr:row>5</xdr:row>
      <xdr:rowOff>75371</xdr:rowOff>
    </xdr:from>
    <xdr:to>
      <xdr:col>2</xdr:col>
      <xdr:colOff>374651</xdr:colOff>
      <xdr:row>10</xdr:row>
      <xdr:rowOff>170351</xdr:rowOff>
    </xdr:to>
    <xdr:sp macro="" textlink="">
      <xdr:nvSpPr>
        <xdr:cNvPr id="51" name="Rectangle: Rounded Corners 50">
          <a:extLst>
            <a:ext uri="{FF2B5EF4-FFF2-40B4-BE49-F238E27FC236}">
              <a16:creationId xmlns:a16="http://schemas.microsoft.com/office/drawing/2014/main" id="{00000000-0008-0000-0300-000033000000}"/>
            </a:ext>
          </a:extLst>
        </xdr:cNvPr>
        <xdr:cNvSpPr/>
      </xdr:nvSpPr>
      <xdr:spPr>
        <a:xfrm>
          <a:off x="242591" y="996121"/>
          <a:ext cx="1351260" cy="1015730"/>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23</xdr:col>
      <xdr:colOff>594627</xdr:colOff>
      <xdr:row>42</xdr:row>
      <xdr:rowOff>95146</xdr:rowOff>
    </xdr:from>
    <xdr:to>
      <xdr:col>28</xdr:col>
      <xdr:colOff>321507</xdr:colOff>
      <xdr:row>42</xdr:row>
      <xdr:rowOff>108802</xdr:rowOff>
    </xdr:to>
    <xdr:cxnSp macro="">
      <xdr:nvCxnSpPr>
        <xdr:cNvPr id="2052" name="Straight Connector 2051">
          <a:extLst>
            <a:ext uri="{FF2B5EF4-FFF2-40B4-BE49-F238E27FC236}">
              <a16:creationId xmlns:a16="http://schemas.microsoft.com/office/drawing/2014/main" id="{00000000-0008-0000-0300-000004080000}"/>
            </a:ext>
          </a:extLst>
        </xdr:cNvPr>
        <xdr:cNvCxnSpPr/>
      </xdr:nvCxnSpPr>
      <xdr:spPr>
        <a:xfrm flipV="1">
          <a:off x="14564627" y="7632320"/>
          <a:ext cx="2763837" cy="13656"/>
        </a:xfrm>
        <a:prstGeom prst="line">
          <a:avLst/>
        </a:prstGeom>
        <a:ln w="9525">
          <a:solidFill>
            <a:schemeClr val="bg2"/>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128884</xdr:colOff>
      <xdr:row>35</xdr:row>
      <xdr:rowOff>82315</xdr:rowOff>
    </xdr:from>
    <xdr:to>
      <xdr:col>10</xdr:col>
      <xdr:colOff>47037</xdr:colOff>
      <xdr:row>35</xdr:row>
      <xdr:rowOff>117123</xdr:rowOff>
    </xdr:to>
    <xdr:cxnSp macro="">
      <xdr:nvCxnSpPr>
        <xdr:cNvPr id="2062" name="Straight Connector 2061">
          <a:extLst>
            <a:ext uri="{FF2B5EF4-FFF2-40B4-BE49-F238E27FC236}">
              <a16:creationId xmlns:a16="http://schemas.microsoft.com/office/drawing/2014/main" id="{00000000-0008-0000-0300-00000E080000}"/>
            </a:ext>
          </a:extLst>
        </xdr:cNvPr>
        <xdr:cNvCxnSpPr/>
      </xdr:nvCxnSpPr>
      <xdr:spPr>
        <a:xfrm flipV="1">
          <a:off x="1969308" y="6486129"/>
          <a:ext cx="4212475" cy="34808"/>
        </a:xfrm>
        <a:prstGeom prst="line">
          <a:avLst/>
        </a:prstGeom>
        <a:ln w="9525">
          <a:solidFill>
            <a:schemeClr val="bg2"/>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0</xdr:colOff>
      <xdr:row>39</xdr:row>
      <xdr:rowOff>175448</xdr:rowOff>
    </xdr:from>
    <xdr:to>
      <xdr:col>0</xdr:col>
      <xdr:colOff>0</xdr:colOff>
      <xdr:row>39</xdr:row>
      <xdr:rowOff>187207</xdr:rowOff>
    </xdr:to>
    <xdr:cxnSp macro="">
      <xdr:nvCxnSpPr>
        <xdr:cNvPr id="2063" name="Straight Connector 2062">
          <a:extLst>
            <a:ext uri="{FF2B5EF4-FFF2-40B4-BE49-F238E27FC236}">
              <a16:creationId xmlns:a16="http://schemas.microsoft.com/office/drawing/2014/main" id="{00000000-0008-0000-0300-00000F080000}"/>
            </a:ext>
          </a:extLst>
        </xdr:cNvPr>
        <xdr:cNvCxnSpPr/>
      </xdr:nvCxnSpPr>
      <xdr:spPr>
        <a:xfrm flipV="1">
          <a:off x="0" y="7513226"/>
          <a:ext cx="0" cy="117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210257</xdr:colOff>
      <xdr:row>35</xdr:row>
      <xdr:rowOff>70085</xdr:rowOff>
    </xdr:from>
    <xdr:to>
      <xdr:col>13</xdr:col>
      <xdr:colOff>387586</xdr:colOff>
      <xdr:row>35</xdr:row>
      <xdr:rowOff>86314</xdr:rowOff>
    </xdr:to>
    <xdr:cxnSp macro="">
      <xdr:nvCxnSpPr>
        <xdr:cNvPr id="2065" name="Straight Connector 2064">
          <a:extLst>
            <a:ext uri="{FF2B5EF4-FFF2-40B4-BE49-F238E27FC236}">
              <a16:creationId xmlns:a16="http://schemas.microsoft.com/office/drawing/2014/main" id="{00000000-0008-0000-0300-000011080000}"/>
            </a:ext>
          </a:extLst>
        </xdr:cNvPr>
        <xdr:cNvCxnSpPr/>
      </xdr:nvCxnSpPr>
      <xdr:spPr>
        <a:xfrm flipV="1">
          <a:off x="6936553" y="6655270"/>
          <a:ext cx="1400292" cy="16229"/>
        </a:xfrm>
        <a:prstGeom prst="line">
          <a:avLst/>
        </a:prstGeom>
        <a:ln w="9525">
          <a:solidFill>
            <a:schemeClr val="bg2"/>
          </a:solidFill>
          <a:prstDash val="sysDash"/>
        </a:ln>
      </xdr:spPr>
      <xdr:style>
        <a:lnRef idx="1">
          <a:schemeClr val="accent2"/>
        </a:lnRef>
        <a:fillRef idx="0">
          <a:schemeClr val="accent2"/>
        </a:fillRef>
        <a:effectRef idx="0">
          <a:schemeClr val="accent2"/>
        </a:effectRef>
        <a:fontRef idx="minor">
          <a:schemeClr val="tx1"/>
        </a:fontRef>
      </xdr:style>
    </xdr:cxnSp>
    <xdr:clientData/>
  </xdr:twoCellAnchor>
  <xdr:twoCellAnchor editAs="absolute">
    <xdr:from>
      <xdr:col>0</xdr:col>
      <xdr:colOff>450999</xdr:colOff>
      <xdr:row>1</xdr:row>
      <xdr:rowOff>31798</xdr:rowOff>
    </xdr:from>
    <xdr:to>
      <xdr:col>6</xdr:col>
      <xdr:colOff>259173</xdr:colOff>
      <xdr:row>3</xdr:row>
      <xdr:rowOff>167770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50999" y="214601"/>
          <a:ext cx="3444992" cy="501578"/>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2400" b="1" baseline="0">
              <a:solidFill>
                <a:schemeClr val="accent5">
                  <a:lumMod val="75000"/>
                  <a:lumOff val="25000"/>
                </a:schemeClr>
              </a:solidFill>
              <a:latin typeface="Garamond" panose="02020404030301010803" pitchFamily="18" charset="0"/>
              <a:cs typeface="Arial" panose="020B0604020202020204" pitchFamily="34" charset="0"/>
            </a:rPr>
            <a:t>SALES DASHBOARD</a:t>
          </a:r>
        </a:p>
        <a:p>
          <a:pPr algn="ctr"/>
          <a:endParaRPr lang="en-US" sz="2000" baseline="0">
            <a:latin typeface="Arial" panose="020B0604020202020204" pitchFamily="34" charset="0"/>
            <a:cs typeface="Arial" panose="020B0604020202020204" pitchFamily="34" charset="0"/>
          </a:endParaRPr>
        </a:p>
        <a:p>
          <a:pPr algn="ctr"/>
          <a:endParaRPr lang="en-US" sz="1050">
            <a:latin typeface="Arial" panose="020B0604020202020204" pitchFamily="34" charset="0"/>
            <a:cs typeface="Arial" panose="020B0604020202020204" pitchFamily="34" charset="0"/>
          </a:endParaRPr>
        </a:p>
      </xdr:txBody>
    </xdr:sp>
    <xdr:clientData/>
  </xdr:twoCellAnchor>
  <xdr:twoCellAnchor editAs="absolute">
    <xdr:from>
      <xdr:col>6</xdr:col>
      <xdr:colOff>199713</xdr:colOff>
      <xdr:row>1</xdr:row>
      <xdr:rowOff>889</xdr:rowOff>
    </xdr:from>
    <xdr:to>
      <xdr:col>18</xdr:col>
      <xdr:colOff>577850</xdr:colOff>
      <xdr:row>4</xdr:row>
      <xdr:rowOff>87924</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3833867" y="183692"/>
          <a:ext cx="7665495" cy="646694"/>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217191</xdr:colOff>
      <xdr:row>11</xdr:row>
      <xdr:rowOff>177338</xdr:rowOff>
    </xdr:from>
    <xdr:to>
      <xdr:col>2</xdr:col>
      <xdr:colOff>349251</xdr:colOff>
      <xdr:row>17</xdr:row>
      <xdr:rowOff>88168</xdr:rowOff>
    </xdr:to>
    <xdr:sp macro="" textlink="">
      <xdr:nvSpPr>
        <xdr:cNvPr id="2049" name="Rectangle: Rounded Corners 2048">
          <a:extLst>
            <a:ext uri="{FF2B5EF4-FFF2-40B4-BE49-F238E27FC236}">
              <a16:creationId xmlns:a16="http://schemas.microsoft.com/office/drawing/2014/main" id="{00000000-0008-0000-0300-000001080000}"/>
            </a:ext>
          </a:extLst>
        </xdr:cNvPr>
        <xdr:cNvSpPr/>
      </xdr:nvSpPr>
      <xdr:spPr>
        <a:xfrm>
          <a:off x="217191" y="2214630"/>
          <a:ext cx="1349143" cy="1022080"/>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210841</xdr:colOff>
      <xdr:row>18</xdr:row>
      <xdr:rowOff>95155</xdr:rowOff>
    </xdr:from>
    <xdr:to>
      <xdr:col>2</xdr:col>
      <xdr:colOff>342901</xdr:colOff>
      <xdr:row>24</xdr:row>
      <xdr:rowOff>5985</xdr:rowOff>
    </xdr:to>
    <xdr:sp macro="" textlink="">
      <xdr:nvSpPr>
        <xdr:cNvPr id="2050" name="Rectangle: Rounded Corners 2049">
          <a:extLst>
            <a:ext uri="{FF2B5EF4-FFF2-40B4-BE49-F238E27FC236}">
              <a16:creationId xmlns:a16="http://schemas.microsoft.com/office/drawing/2014/main" id="{00000000-0008-0000-0300-000002080000}"/>
            </a:ext>
          </a:extLst>
        </xdr:cNvPr>
        <xdr:cNvSpPr/>
      </xdr:nvSpPr>
      <xdr:spPr>
        <a:xfrm>
          <a:off x="210841" y="3409855"/>
          <a:ext cx="1351260" cy="1015730"/>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0</xdr:col>
      <xdr:colOff>191791</xdr:colOff>
      <xdr:row>25</xdr:row>
      <xdr:rowOff>12970</xdr:rowOff>
    </xdr:from>
    <xdr:to>
      <xdr:col>2</xdr:col>
      <xdr:colOff>323851</xdr:colOff>
      <xdr:row>30</xdr:row>
      <xdr:rowOff>107950</xdr:rowOff>
    </xdr:to>
    <xdr:sp macro="" textlink="">
      <xdr:nvSpPr>
        <xdr:cNvPr id="2051" name="Rectangle: Rounded Corners 2050">
          <a:extLst>
            <a:ext uri="{FF2B5EF4-FFF2-40B4-BE49-F238E27FC236}">
              <a16:creationId xmlns:a16="http://schemas.microsoft.com/office/drawing/2014/main" id="{00000000-0008-0000-0300-000003080000}"/>
            </a:ext>
          </a:extLst>
        </xdr:cNvPr>
        <xdr:cNvSpPr/>
      </xdr:nvSpPr>
      <xdr:spPr>
        <a:xfrm>
          <a:off x="191791" y="4616720"/>
          <a:ext cx="1351260" cy="1015730"/>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2</xdr:col>
      <xdr:colOff>450851</xdr:colOff>
      <xdr:row>5</xdr:row>
      <xdr:rowOff>1</xdr:rowOff>
    </xdr:from>
    <xdr:to>
      <xdr:col>8</xdr:col>
      <xdr:colOff>565151</xdr:colOff>
      <xdr:row>20</xdr:row>
      <xdr:rowOff>107951</xdr:rowOff>
    </xdr:to>
    <xdr:sp macro="" textlink="">
      <xdr:nvSpPr>
        <xdr:cNvPr id="2058" name="Rectangle: Rounded Corners 2057">
          <a:extLst>
            <a:ext uri="{FF2B5EF4-FFF2-40B4-BE49-F238E27FC236}">
              <a16:creationId xmlns:a16="http://schemas.microsoft.com/office/drawing/2014/main" id="{00000000-0008-0000-0300-00000A080000}"/>
            </a:ext>
          </a:extLst>
        </xdr:cNvPr>
        <xdr:cNvSpPr>
          <a:spLocks/>
        </xdr:cNvSpPr>
      </xdr:nvSpPr>
      <xdr:spPr>
        <a:xfrm>
          <a:off x="1670051" y="920751"/>
          <a:ext cx="3790950" cy="2870200"/>
        </a:xfrm>
        <a:prstGeom prst="roundRect">
          <a:avLst>
            <a:gd name="adj" fmla="val 667"/>
          </a:avLst>
        </a:prstGeom>
        <a:solidFill>
          <a:schemeClr val="lt1"/>
        </a:solidFill>
        <a:ln>
          <a:noFill/>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no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82550</xdr:rowOff>
        </xdr:from>
        <xdr:to>
          <xdr:col>5</xdr:col>
          <xdr:colOff>336550</xdr:colOff>
          <xdr:row>6</xdr:row>
          <xdr:rowOff>133350</xdr:rowOff>
        </xdr:to>
        <xdr:sp macro="" textlink="">
          <xdr:nvSpPr>
            <xdr:cNvPr id="2" name="Check Box 14" hidden="1">
              <a:extLst>
                <a:ext uri="{63B3BB69-23CF-44E3-9099-C40C66FF867C}">
                  <a14:compatExt spid="_x0000_s2062"/>
                </a:ext>
                <a:ext uri="{FF2B5EF4-FFF2-40B4-BE49-F238E27FC236}">
                  <a16:creationId xmlns:a16="http://schemas.microsoft.com/office/drawing/2014/main" id="{00000000-0008-0000-0300-000002000000}"/>
                </a:ext>
              </a:extLst>
            </xdr:cNvPr>
            <xdr:cNvSpPr/>
          </xdr:nvSpPr>
          <xdr:spPr bwMode="auto">
            <a:xfrm>
              <a:off x="0" y="0"/>
              <a:ext cx="0" cy="0"/>
            </a:xfrm>
            <a:prstGeom prst="rect">
              <a:avLst/>
            </a:prstGeom>
            <a:solidFill>
              <a:srgbClr val="BDCDE1"/>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546100</xdr:colOff>
          <xdr:row>5</xdr:row>
          <xdr:rowOff>82550</xdr:rowOff>
        </xdr:from>
        <xdr:to>
          <xdr:col>6</xdr:col>
          <xdr:colOff>520700</xdr:colOff>
          <xdr:row>6</xdr:row>
          <xdr:rowOff>139700</xdr:rowOff>
        </xdr:to>
        <xdr:sp macro="" textlink="">
          <xdr:nvSpPr>
            <xdr:cNvPr id="3" name="Check Box 15" hidden="1">
              <a:extLst>
                <a:ext uri="{63B3BB69-23CF-44E3-9099-C40C66FF867C}">
                  <a14:compatExt spid="_x0000_s2063"/>
                </a:ext>
                <a:ext uri="{FF2B5EF4-FFF2-40B4-BE49-F238E27FC236}">
                  <a16:creationId xmlns:a16="http://schemas.microsoft.com/office/drawing/2014/main" id="{00000000-0008-0000-0300-000003000000}"/>
                </a:ext>
              </a:extLst>
            </xdr:cNvPr>
            <xdr:cNvSpPr/>
          </xdr:nvSpPr>
          <xdr:spPr bwMode="auto">
            <a:xfrm>
              <a:off x="0" y="0"/>
              <a:ext cx="0" cy="0"/>
            </a:xfrm>
            <a:prstGeom prst="rect">
              <a:avLst/>
            </a:prstGeom>
            <a:solidFill>
              <a:srgbClr val="BDCDE1"/>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5</xdr:row>
          <xdr:rowOff>101600</xdr:rowOff>
        </xdr:from>
        <xdr:to>
          <xdr:col>8</xdr:col>
          <xdr:colOff>336550</xdr:colOff>
          <xdr:row>6</xdr:row>
          <xdr:rowOff>114300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solidFill>
              <a:srgbClr val="BDCDE1"/>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xdr:twoCellAnchor editAs="absolute">
    <xdr:from>
      <xdr:col>2</xdr:col>
      <xdr:colOff>463550</xdr:colOff>
      <xdr:row>20</xdr:row>
      <xdr:rowOff>171982</xdr:rowOff>
    </xdr:from>
    <xdr:to>
      <xdr:col>11</xdr:col>
      <xdr:colOff>539751</xdr:colOff>
      <xdr:row>30</xdr:row>
      <xdr:rowOff>113774</xdr:rowOff>
    </xdr:to>
    <xdr:sp macro="" textlink="">
      <xdr:nvSpPr>
        <xdr:cNvPr id="2073" name="Rectangle: Rounded Corners 2072">
          <a:extLst>
            <a:ext uri="{FF2B5EF4-FFF2-40B4-BE49-F238E27FC236}">
              <a16:creationId xmlns:a16="http://schemas.microsoft.com/office/drawing/2014/main" id="{00000000-0008-0000-0300-000019080000}"/>
            </a:ext>
          </a:extLst>
        </xdr:cNvPr>
        <xdr:cNvSpPr>
          <a:spLocks/>
        </xdr:cNvSpPr>
      </xdr:nvSpPr>
      <xdr:spPr>
        <a:xfrm>
          <a:off x="1680633" y="3876149"/>
          <a:ext cx="5572920" cy="1793875"/>
        </a:xfrm>
        <a:prstGeom prst="roundRect">
          <a:avLst>
            <a:gd name="adj" fmla="val 667"/>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9</xdr:col>
      <xdr:colOff>19314</xdr:colOff>
      <xdr:row>5</xdr:row>
      <xdr:rowOff>19315</xdr:rowOff>
    </xdr:from>
    <xdr:to>
      <xdr:col>11</xdr:col>
      <xdr:colOff>546365</xdr:colOff>
      <xdr:row>20</xdr:row>
      <xdr:rowOff>108216</xdr:rowOff>
    </xdr:to>
    <xdr:sp macro="" textlink="">
      <xdr:nvSpPr>
        <xdr:cNvPr id="2074" name="Rectangle: Rounded Corners 2073">
          <a:extLst>
            <a:ext uri="{FF2B5EF4-FFF2-40B4-BE49-F238E27FC236}">
              <a16:creationId xmlns:a16="http://schemas.microsoft.com/office/drawing/2014/main" id="{00000000-0008-0000-0300-00001A080000}"/>
            </a:ext>
          </a:extLst>
        </xdr:cNvPr>
        <xdr:cNvSpPr>
          <a:spLocks/>
        </xdr:cNvSpPr>
      </xdr:nvSpPr>
      <xdr:spPr>
        <a:xfrm>
          <a:off x="5516033" y="945357"/>
          <a:ext cx="1744134" cy="2867026"/>
        </a:xfrm>
        <a:prstGeom prst="roundRect">
          <a:avLst>
            <a:gd name="adj" fmla="val 667"/>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11</xdr:col>
      <xdr:colOff>596899</xdr:colOff>
      <xdr:row>5</xdr:row>
      <xdr:rowOff>19049</xdr:rowOff>
    </xdr:from>
    <xdr:to>
      <xdr:col>15</xdr:col>
      <xdr:colOff>31750</xdr:colOff>
      <xdr:row>18</xdr:row>
      <xdr:rowOff>0</xdr:rowOff>
    </xdr:to>
    <xdr:sp macro="" textlink="">
      <xdr:nvSpPr>
        <xdr:cNvPr id="2075" name="Rectangle: Rounded Corners 2074">
          <a:extLst>
            <a:ext uri="{FF2B5EF4-FFF2-40B4-BE49-F238E27FC236}">
              <a16:creationId xmlns:a16="http://schemas.microsoft.com/office/drawing/2014/main" id="{00000000-0008-0000-0300-00001B080000}"/>
            </a:ext>
          </a:extLst>
        </xdr:cNvPr>
        <xdr:cNvSpPr>
          <a:spLocks/>
        </xdr:cNvSpPr>
      </xdr:nvSpPr>
      <xdr:spPr>
        <a:xfrm>
          <a:off x="7321549" y="939799"/>
          <a:ext cx="1873251" cy="2374901"/>
        </a:xfrm>
        <a:prstGeom prst="roundRect">
          <a:avLst>
            <a:gd name="adj" fmla="val 667"/>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12</xdr:col>
      <xdr:colOff>25066</xdr:colOff>
      <xdr:row>18</xdr:row>
      <xdr:rowOff>67845</xdr:rowOff>
    </xdr:from>
    <xdr:to>
      <xdr:col>15</xdr:col>
      <xdr:colOff>82216</xdr:colOff>
      <xdr:row>30</xdr:row>
      <xdr:rowOff>105945</xdr:rowOff>
    </xdr:to>
    <xdr:sp macro="" textlink="">
      <xdr:nvSpPr>
        <xdr:cNvPr id="2076" name="Rectangle: Rounded Corners 2075">
          <a:extLst>
            <a:ext uri="{FF2B5EF4-FFF2-40B4-BE49-F238E27FC236}">
              <a16:creationId xmlns:a16="http://schemas.microsoft.com/office/drawing/2014/main" id="{00000000-0008-0000-0300-00001C080000}"/>
            </a:ext>
          </a:extLst>
        </xdr:cNvPr>
        <xdr:cNvSpPr>
          <a:spLocks/>
        </xdr:cNvSpPr>
      </xdr:nvSpPr>
      <xdr:spPr>
        <a:xfrm>
          <a:off x="7360987" y="3376529"/>
          <a:ext cx="1886953" cy="2243890"/>
        </a:xfrm>
        <a:prstGeom prst="roundRect">
          <a:avLst>
            <a:gd name="adj" fmla="val 667"/>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15</xdr:col>
      <xdr:colOff>208881</xdr:colOff>
      <xdr:row>5</xdr:row>
      <xdr:rowOff>27739</xdr:rowOff>
    </xdr:from>
    <xdr:to>
      <xdr:col>17</xdr:col>
      <xdr:colOff>25066</xdr:colOff>
      <xdr:row>12</xdr:row>
      <xdr:rowOff>175461</xdr:rowOff>
    </xdr:to>
    <xdr:sp macro="" textlink="">
      <xdr:nvSpPr>
        <xdr:cNvPr id="2077" name="Flowchart: Off-page Connector 2076">
          <a:extLst>
            <a:ext uri="{FF2B5EF4-FFF2-40B4-BE49-F238E27FC236}">
              <a16:creationId xmlns:a16="http://schemas.microsoft.com/office/drawing/2014/main" id="{00000000-0008-0000-0300-00001D080000}"/>
            </a:ext>
          </a:extLst>
        </xdr:cNvPr>
        <xdr:cNvSpPr/>
      </xdr:nvSpPr>
      <xdr:spPr>
        <a:xfrm>
          <a:off x="9374605" y="946818"/>
          <a:ext cx="1036053" cy="1434432"/>
        </a:xfrm>
        <a:prstGeom prst="flowChartOffpageConnector">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124995</xdr:colOff>
      <xdr:row>13</xdr:row>
      <xdr:rowOff>63500</xdr:rowOff>
    </xdr:from>
    <xdr:to>
      <xdr:col>19</xdr:col>
      <xdr:colOff>23395</xdr:colOff>
      <xdr:row>30</xdr:row>
      <xdr:rowOff>114300</xdr:rowOff>
    </xdr:to>
    <xdr:sp macro="" textlink="">
      <xdr:nvSpPr>
        <xdr:cNvPr id="2079" name="Rectangle: Rounded Corners 2078">
          <a:extLst>
            <a:ext uri="{FF2B5EF4-FFF2-40B4-BE49-F238E27FC236}">
              <a16:creationId xmlns:a16="http://schemas.microsoft.com/office/drawing/2014/main" id="{00000000-0008-0000-0300-00001F080000}"/>
            </a:ext>
          </a:extLst>
        </xdr:cNvPr>
        <xdr:cNvSpPr>
          <a:spLocks/>
        </xdr:cNvSpPr>
      </xdr:nvSpPr>
      <xdr:spPr>
        <a:xfrm>
          <a:off x="9290719" y="2453105"/>
          <a:ext cx="2338137" cy="3175669"/>
        </a:xfrm>
        <a:prstGeom prst="roundRect">
          <a:avLst>
            <a:gd name="adj" fmla="val 667"/>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355984</xdr:colOff>
      <xdr:row>1</xdr:row>
      <xdr:rowOff>57728</xdr:rowOff>
    </xdr:from>
    <xdr:to>
      <xdr:col>8</xdr:col>
      <xdr:colOff>279016</xdr:colOff>
      <xdr:row>4</xdr:row>
      <xdr:rowOff>34039</xdr:rowOff>
    </xdr:to>
    <mc:AlternateContent xmlns:mc="http://schemas.openxmlformats.org/markup-compatibility/2006" xmlns:a14="http://schemas.microsoft.com/office/drawing/2010/main">
      <mc:Choice Requires="a14">
        <xdr:graphicFrame macro="">
          <xdr:nvGraphicFramePr>
            <xdr:cNvPr id="25" name="year">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15589" y="241544"/>
              <a:ext cx="1159611" cy="527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548409</xdr:colOff>
      <xdr:row>1</xdr:row>
      <xdr:rowOff>67350</xdr:rowOff>
    </xdr:from>
    <xdr:to>
      <xdr:col>18</xdr:col>
      <xdr:colOff>269393</xdr:colOff>
      <xdr:row>4</xdr:row>
      <xdr:rowOff>28865</xdr:rowOff>
    </xdr:to>
    <mc:AlternateContent xmlns:mc="http://schemas.openxmlformats.org/markup-compatibility/2006" xmlns:a14="http://schemas.microsoft.com/office/drawing/2010/main">
      <mc:Choice Requires="a14">
        <xdr:graphicFrame macro="">
          <xdr:nvGraphicFramePr>
            <xdr:cNvPr id="23" name="PAYMENT MODE">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714133" y="251166"/>
              <a:ext cx="1550786" cy="5129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327121</xdr:colOff>
      <xdr:row>1</xdr:row>
      <xdr:rowOff>67348</xdr:rowOff>
    </xdr:from>
    <xdr:to>
      <xdr:col>15</xdr:col>
      <xdr:colOff>478311</xdr:colOff>
      <xdr:row>4</xdr:row>
      <xdr:rowOff>41234</xdr:rowOff>
    </xdr:to>
    <mc:AlternateContent xmlns:mc="http://schemas.openxmlformats.org/markup-compatibility/2006" xmlns:a14="http://schemas.microsoft.com/office/drawing/2010/main">
      <mc:Choice Requires="a14">
        <xdr:graphicFrame macro="">
          <xdr:nvGraphicFramePr>
            <xdr:cNvPr id="22" name="SALE TYPE">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443174" y="251164"/>
              <a:ext cx="3200861" cy="525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484605</xdr:colOff>
      <xdr:row>7</xdr:row>
      <xdr:rowOff>59532</xdr:rowOff>
    </xdr:from>
    <xdr:to>
      <xdr:col>8</xdr:col>
      <xdr:colOff>543344</xdr:colOff>
      <xdr:row>20</xdr:row>
      <xdr:rowOff>50131</xdr:rowOff>
    </xdr:to>
    <xdr:graphicFrame macro="">
      <xdr:nvGraphicFramePr>
        <xdr:cNvPr id="21" name="Chart 20">
          <a:extLst>
            <a:ext uri="{FF2B5EF4-FFF2-40B4-BE49-F238E27FC236}">
              <a16:creationId xmlns:a16="http://schemas.microsoft.com/office/drawing/2014/main" i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497416</xdr:colOff>
      <xdr:row>6</xdr:row>
      <xdr:rowOff>169333</xdr:rowOff>
    </xdr:from>
    <xdr:to>
      <xdr:col>8</xdr:col>
      <xdr:colOff>518583</xdr:colOff>
      <xdr:row>7</xdr:row>
      <xdr:rowOff>0</xdr:rowOff>
    </xdr:to>
    <xdr:cxnSp macro="">
      <xdr:nvCxnSpPr>
        <xdr:cNvPr id="2081" name="Straight Connector 2080">
          <a:extLst>
            <a:ext uri="{FF2B5EF4-FFF2-40B4-BE49-F238E27FC236}">
              <a16:creationId xmlns:a16="http://schemas.microsoft.com/office/drawing/2014/main" id="{00000000-0008-0000-0300-000021080000}"/>
            </a:ext>
          </a:extLst>
        </xdr:cNvPr>
        <xdr:cNvCxnSpPr/>
      </xdr:nvCxnSpPr>
      <xdr:spPr>
        <a:xfrm flipV="1">
          <a:off x="1725083" y="1248833"/>
          <a:ext cx="3714750" cy="10584"/>
        </a:xfrm>
        <a:prstGeom prst="line">
          <a:avLst/>
        </a:prstGeom>
        <a:ln>
          <a:solidFill>
            <a:schemeClr val="tx1">
              <a:lumMod val="85000"/>
              <a:lumOff val="1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106100</xdr:colOff>
      <xdr:row>4</xdr:row>
      <xdr:rowOff>179389</xdr:rowOff>
    </xdr:from>
    <xdr:to>
      <xdr:col>4</xdr:col>
      <xdr:colOff>509321</xdr:colOff>
      <xdr:row>7</xdr:row>
      <xdr:rowOff>26460</xdr:rowOff>
    </xdr:to>
    <xdr:sp macro="" textlink="">
      <xdr:nvSpPr>
        <xdr:cNvPr id="2082" name="TextBox 2081">
          <a:extLst>
            <a:ext uri="{FF2B5EF4-FFF2-40B4-BE49-F238E27FC236}">
              <a16:creationId xmlns:a16="http://schemas.microsoft.com/office/drawing/2014/main" id="{00000000-0008-0000-0300-000022080000}"/>
            </a:ext>
          </a:extLst>
        </xdr:cNvPr>
        <xdr:cNvSpPr txBox="1"/>
      </xdr:nvSpPr>
      <xdr:spPr>
        <a:xfrm>
          <a:off x="1323183" y="920222"/>
          <a:ext cx="1620305" cy="402696"/>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Monthly</a:t>
          </a:r>
          <a:endParaRPr lang="en-US" sz="3200" b="1" baseline="0">
            <a:solidFill>
              <a:schemeClr val="accent5">
                <a:lumMod val="75000"/>
                <a:lumOff val="25000"/>
              </a:schemeClr>
            </a:solidFill>
          </a:endParaRPr>
        </a:p>
      </xdr:txBody>
    </xdr:sp>
    <xdr:clientData/>
  </xdr:twoCellAnchor>
  <xdr:twoCellAnchor editAs="absolute">
    <xdr:from>
      <xdr:col>0</xdr:col>
      <xdr:colOff>66678</xdr:colOff>
      <xdr:row>11</xdr:row>
      <xdr:rowOff>93663</xdr:rowOff>
    </xdr:from>
    <xdr:to>
      <xdr:col>2</xdr:col>
      <xdr:colOff>469900</xdr:colOff>
      <xdr:row>13</xdr:row>
      <xdr:rowOff>125943</xdr:rowOff>
    </xdr:to>
    <xdr:sp macro="" textlink="">
      <xdr:nvSpPr>
        <xdr:cNvPr id="2083" name="TextBox 2082">
          <a:extLst>
            <a:ext uri="{FF2B5EF4-FFF2-40B4-BE49-F238E27FC236}">
              <a16:creationId xmlns:a16="http://schemas.microsoft.com/office/drawing/2014/main" id="{00000000-0008-0000-0300-000023080000}"/>
            </a:ext>
          </a:extLst>
        </xdr:cNvPr>
        <xdr:cNvSpPr txBox="1"/>
      </xdr:nvSpPr>
      <xdr:spPr>
        <a:xfrm>
          <a:off x="66678" y="2130955"/>
          <a:ext cx="1620305" cy="402696"/>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Total profit</a:t>
          </a:r>
        </a:p>
        <a:p>
          <a:pPr algn="ctr"/>
          <a:endParaRPr lang="en-US" sz="3200" b="1" baseline="0">
            <a:solidFill>
              <a:schemeClr val="accent5">
                <a:lumMod val="75000"/>
                <a:lumOff val="25000"/>
              </a:schemeClr>
            </a:solidFill>
          </a:endParaRPr>
        </a:p>
      </xdr:txBody>
    </xdr:sp>
    <xdr:clientData/>
  </xdr:twoCellAnchor>
  <xdr:twoCellAnchor editAs="absolute">
    <xdr:from>
      <xdr:col>0</xdr:col>
      <xdr:colOff>66942</xdr:colOff>
      <xdr:row>4</xdr:row>
      <xdr:rowOff>160074</xdr:rowOff>
    </xdr:from>
    <xdr:to>
      <xdr:col>2</xdr:col>
      <xdr:colOff>470164</xdr:colOff>
      <xdr:row>7</xdr:row>
      <xdr:rowOff>7145</xdr:rowOff>
    </xdr:to>
    <xdr:sp macro="" textlink="">
      <xdr:nvSpPr>
        <xdr:cNvPr id="2084" name="TextBox 2083">
          <a:extLst>
            <a:ext uri="{FF2B5EF4-FFF2-40B4-BE49-F238E27FC236}">
              <a16:creationId xmlns:a16="http://schemas.microsoft.com/office/drawing/2014/main" id="{00000000-0008-0000-0300-000024080000}"/>
            </a:ext>
          </a:extLst>
        </xdr:cNvPr>
        <xdr:cNvSpPr txBox="1"/>
      </xdr:nvSpPr>
      <xdr:spPr>
        <a:xfrm>
          <a:off x="66942" y="900907"/>
          <a:ext cx="1620305" cy="402696"/>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Total Sales</a:t>
          </a:r>
          <a:endParaRPr lang="en-US" sz="3200" b="1" baseline="0">
            <a:solidFill>
              <a:schemeClr val="accent5">
                <a:lumMod val="75000"/>
                <a:lumOff val="25000"/>
              </a:schemeClr>
            </a:solidFill>
          </a:endParaRPr>
        </a:p>
      </xdr:txBody>
    </xdr:sp>
    <xdr:clientData/>
  </xdr:twoCellAnchor>
  <xdr:twoCellAnchor editAs="absolute">
    <xdr:from>
      <xdr:col>0</xdr:col>
      <xdr:colOff>66146</xdr:colOff>
      <xdr:row>18</xdr:row>
      <xdr:rowOff>14553</xdr:rowOff>
    </xdr:from>
    <xdr:to>
      <xdr:col>2</xdr:col>
      <xdr:colOff>469368</xdr:colOff>
      <xdr:row>20</xdr:row>
      <xdr:rowOff>46832</xdr:rowOff>
    </xdr:to>
    <xdr:sp macro="" textlink="">
      <xdr:nvSpPr>
        <xdr:cNvPr id="2085" name="TextBox 2084">
          <a:extLst>
            <a:ext uri="{FF2B5EF4-FFF2-40B4-BE49-F238E27FC236}">
              <a16:creationId xmlns:a16="http://schemas.microsoft.com/office/drawing/2014/main" id="{00000000-0008-0000-0300-000025080000}"/>
            </a:ext>
          </a:extLst>
        </xdr:cNvPr>
        <xdr:cNvSpPr txBox="1"/>
      </xdr:nvSpPr>
      <xdr:spPr>
        <a:xfrm>
          <a:off x="66146" y="3348303"/>
          <a:ext cx="1620305" cy="402696"/>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2000" b="1" baseline="0">
              <a:solidFill>
                <a:schemeClr val="accent5">
                  <a:lumMod val="75000"/>
                  <a:lumOff val="25000"/>
                </a:schemeClr>
              </a:solidFill>
            </a:rPr>
            <a:t>Profit%</a:t>
          </a:r>
        </a:p>
      </xdr:txBody>
    </xdr:sp>
    <xdr:clientData/>
  </xdr:twoCellAnchor>
  <xdr:twoCellAnchor editAs="absolute">
    <xdr:from>
      <xdr:col>0</xdr:col>
      <xdr:colOff>0</xdr:colOff>
      <xdr:row>12</xdr:row>
      <xdr:rowOff>59531</xdr:rowOff>
    </xdr:from>
    <xdr:to>
      <xdr:col>2</xdr:col>
      <xdr:colOff>403222</xdr:colOff>
      <xdr:row>13</xdr:row>
      <xdr:rowOff>178594</xdr:rowOff>
    </xdr:to>
    <xdr:sp macro="" textlink="">
      <xdr:nvSpPr>
        <xdr:cNvPr id="2088" name="TextBox 2087">
          <a:extLst>
            <a:ext uri="{FF2B5EF4-FFF2-40B4-BE49-F238E27FC236}">
              <a16:creationId xmlns:a16="http://schemas.microsoft.com/office/drawing/2014/main" id="{00000000-0008-0000-0300-000028080000}"/>
            </a:ext>
          </a:extLst>
        </xdr:cNvPr>
        <xdr:cNvSpPr txBox="1"/>
      </xdr:nvSpPr>
      <xdr:spPr>
        <a:xfrm>
          <a:off x="0" y="2282031"/>
          <a:ext cx="1620305" cy="304271"/>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endParaRPr lang="en-US" sz="2400" b="0" i="0" u="none" strike="noStrike">
            <a:solidFill>
              <a:schemeClr val="accent3">
                <a:lumMod val="50000"/>
              </a:schemeClr>
            </a:solidFill>
            <a:effectLst/>
            <a:latin typeface="+mn-lt"/>
            <a:ea typeface="+mn-ea"/>
            <a:cs typeface="+mn-cs"/>
          </a:endParaRPr>
        </a:p>
        <a:p>
          <a:pPr algn="ctr"/>
          <a:r>
            <a:rPr lang="en-US" sz="2400"/>
            <a:t> </a:t>
          </a:r>
          <a:r>
            <a:rPr lang="en-US" sz="2400" b="0" i="0" u="none" strike="noStrike">
              <a:solidFill>
                <a:schemeClr val="accent3">
                  <a:lumMod val="50000"/>
                </a:schemeClr>
              </a:solidFill>
              <a:effectLst/>
              <a:latin typeface="+mn-lt"/>
              <a:ea typeface="+mn-ea"/>
              <a:cs typeface="+mn-cs"/>
            </a:rPr>
            <a:t>$68,908</a:t>
          </a:r>
          <a:r>
            <a:rPr lang="en-US" sz="11500">
              <a:solidFill>
                <a:schemeClr val="accent3">
                  <a:lumMod val="50000"/>
                </a:schemeClr>
              </a:solidFill>
            </a:rPr>
            <a:t> </a:t>
          </a:r>
          <a:endParaRPr lang="en-US" sz="6000" b="1" baseline="0">
            <a:solidFill>
              <a:schemeClr val="accent3">
                <a:lumMod val="50000"/>
              </a:schemeClr>
            </a:solidFill>
          </a:endParaRPr>
        </a:p>
      </xdr:txBody>
    </xdr:sp>
    <xdr:clientData/>
  </xdr:twoCellAnchor>
  <xdr:twoCellAnchor>
    <xdr:from>
      <xdr:col>9</xdr:col>
      <xdr:colOff>29522</xdr:colOff>
      <xdr:row>7</xdr:row>
      <xdr:rowOff>0</xdr:rowOff>
    </xdr:from>
    <xdr:to>
      <xdr:col>11</xdr:col>
      <xdr:colOff>529166</xdr:colOff>
      <xdr:row>20</xdr:row>
      <xdr:rowOff>59531</xdr:rowOff>
    </xdr:to>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00000000-0008-0000-0300-000020000000}"/>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34972" y="1289050"/>
              <a:ext cx="1718844" cy="24534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507942</xdr:colOff>
      <xdr:row>22</xdr:row>
      <xdr:rowOff>52916</xdr:rowOff>
    </xdr:from>
    <xdr:to>
      <xdr:col>11</xdr:col>
      <xdr:colOff>529167</xdr:colOff>
      <xdr:row>31</xdr:row>
      <xdr:rowOff>4916</xdr:rowOff>
    </xdr:to>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66841</xdr:colOff>
      <xdr:row>15</xdr:row>
      <xdr:rowOff>58486</xdr:rowOff>
    </xdr:from>
    <xdr:to>
      <xdr:col>19</xdr:col>
      <xdr:colOff>100261</xdr:colOff>
      <xdr:row>30</xdr:row>
      <xdr:rowOff>133684</xdr:rowOff>
    </xdr:to>
    <mc:AlternateContent xmlns:mc="http://schemas.openxmlformats.org/markup-compatibility/2006">
      <mc:Choice xmlns:cx1="http://schemas.microsoft.com/office/drawing/2015/9/8/chartex" Requires="cx1">
        <xdr:graphicFrame macro="">
          <xdr:nvGraphicFramePr>
            <xdr:cNvPr id="2089" name="Chart 2088">
              <a:extLst>
                <a:ext uri="{FF2B5EF4-FFF2-40B4-BE49-F238E27FC236}">
                  <a16:creationId xmlns:a16="http://schemas.microsoft.com/office/drawing/2014/main" id="{00000000-0008-0000-0300-00002908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229891" y="2820736"/>
              <a:ext cx="2471820" cy="28374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91908</xdr:colOff>
      <xdr:row>19</xdr:row>
      <xdr:rowOff>58486</xdr:rowOff>
    </xdr:from>
    <xdr:to>
      <xdr:col>15</xdr:col>
      <xdr:colOff>25065</xdr:colOff>
      <xdr:row>29</xdr:row>
      <xdr:rowOff>183815</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28863</xdr:colOff>
      <xdr:row>5</xdr:row>
      <xdr:rowOff>54772</xdr:rowOff>
    </xdr:from>
    <xdr:to>
      <xdr:col>15</xdr:col>
      <xdr:colOff>67348</xdr:colOff>
      <xdr:row>17</xdr:row>
      <xdr:rowOff>153938</xdr:rowOff>
    </xdr:to>
    <xdr:graphicFrame macro="">
      <xdr:nvGraphicFramePr>
        <xdr:cNvPr id="29" name="Chart 28">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17</xdr:col>
      <xdr:colOff>133683</xdr:colOff>
      <xdr:row>5</xdr:row>
      <xdr:rowOff>21173</xdr:rowOff>
    </xdr:from>
    <xdr:to>
      <xdr:col>18</xdr:col>
      <xdr:colOff>526380</xdr:colOff>
      <xdr:row>12</xdr:row>
      <xdr:rowOff>133684</xdr:rowOff>
    </xdr:to>
    <xdr:sp macro="" textlink="">
      <xdr:nvSpPr>
        <xdr:cNvPr id="2078" name="Flowchart: Off-page Connector 2077">
          <a:extLst>
            <a:ext uri="{FF2B5EF4-FFF2-40B4-BE49-F238E27FC236}">
              <a16:creationId xmlns:a16="http://schemas.microsoft.com/office/drawing/2014/main" id="{00000000-0008-0000-0300-00001E080000}"/>
            </a:ext>
          </a:extLst>
        </xdr:cNvPr>
        <xdr:cNvSpPr/>
      </xdr:nvSpPr>
      <xdr:spPr>
        <a:xfrm>
          <a:off x="10519275" y="940252"/>
          <a:ext cx="1002631" cy="1399221"/>
        </a:xfrm>
        <a:prstGeom prst="flowChartOffpageConnector">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365606</xdr:colOff>
      <xdr:row>1</xdr:row>
      <xdr:rowOff>57728</xdr:rowOff>
    </xdr:from>
    <xdr:to>
      <xdr:col>10</xdr:col>
      <xdr:colOff>257693</xdr:colOff>
      <xdr:row>4</xdr:row>
      <xdr:rowOff>48106</xdr:rowOff>
    </xdr:to>
    <mc:AlternateContent xmlns:mc="http://schemas.openxmlformats.org/markup-compatibility/2006" xmlns:a14="http://schemas.microsoft.com/office/drawing/2010/main">
      <mc:Choice Requires="a14">
        <xdr:graphicFrame macro="">
          <xdr:nvGraphicFramePr>
            <xdr:cNvPr id="24" name="Month">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61790" y="241544"/>
              <a:ext cx="1111956" cy="541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80784</xdr:colOff>
      <xdr:row>6</xdr:row>
      <xdr:rowOff>56595</xdr:rowOff>
    </xdr:from>
    <xdr:to>
      <xdr:col>2</xdr:col>
      <xdr:colOff>484006</xdr:colOff>
      <xdr:row>8</xdr:row>
      <xdr:rowOff>87482</xdr:rowOff>
    </xdr:to>
    <xdr:sp macro="" textlink="Analysis!G7">
      <xdr:nvSpPr>
        <xdr:cNvPr id="5" name="TextBox 4">
          <a:extLst>
            <a:ext uri="{FF2B5EF4-FFF2-40B4-BE49-F238E27FC236}">
              <a16:creationId xmlns:a16="http://schemas.microsoft.com/office/drawing/2014/main" id="{00000000-0008-0000-0300-000005000000}"/>
            </a:ext>
          </a:extLst>
        </xdr:cNvPr>
        <xdr:cNvSpPr txBox="1"/>
      </xdr:nvSpPr>
      <xdr:spPr>
        <a:xfrm>
          <a:off x="80784" y="1159490"/>
          <a:ext cx="1623090" cy="398518"/>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fld id="{910BFD0D-9441-461F-8AA2-4E9C42B4C588}" type="TxLink">
            <a:rPr lang="en-US" sz="2000" b="1" i="0" u="none" strike="noStrike" baseline="0">
              <a:ln>
                <a:noFill/>
              </a:ln>
              <a:solidFill>
                <a:schemeClr val="accent3">
                  <a:lumMod val="75000"/>
                </a:schemeClr>
              </a:solidFill>
              <a:latin typeface="Calibri"/>
              <a:cs typeface="Calibri"/>
            </a:rPr>
            <a:pPr algn="ctr"/>
            <a:t>$401,412</a:t>
          </a:fld>
          <a:endParaRPr lang="en-US" sz="5400" b="1" baseline="0">
            <a:ln>
              <a:noFill/>
            </a:ln>
            <a:solidFill>
              <a:schemeClr val="accent3">
                <a:lumMod val="75000"/>
              </a:schemeClr>
            </a:solidFill>
          </a:endParaRPr>
        </a:p>
      </xdr:txBody>
    </xdr:sp>
    <xdr:clientData/>
  </xdr:twoCellAnchor>
  <xdr:twoCellAnchor editAs="absolute">
    <xdr:from>
      <xdr:col>0</xdr:col>
      <xdr:colOff>75198</xdr:colOff>
      <xdr:row>19</xdr:row>
      <xdr:rowOff>111516</xdr:rowOff>
    </xdr:from>
    <xdr:to>
      <xdr:col>2</xdr:col>
      <xdr:colOff>478420</xdr:colOff>
      <xdr:row>21</xdr:row>
      <xdr:rowOff>143795</xdr:rowOff>
    </xdr:to>
    <xdr:sp macro="" textlink="Analysis!G9">
      <xdr:nvSpPr>
        <xdr:cNvPr id="6" name="TextBox 5">
          <a:extLst>
            <a:ext uri="{FF2B5EF4-FFF2-40B4-BE49-F238E27FC236}">
              <a16:creationId xmlns:a16="http://schemas.microsoft.com/office/drawing/2014/main" id="{00000000-0008-0000-0300-000006000000}"/>
            </a:ext>
          </a:extLst>
        </xdr:cNvPr>
        <xdr:cNvSpPr txBox="1"/>
      </xdr:nvSpPr>
      <xdr:spPr>
        <a:xfrm>
          <a:off x="75198" y="3604016"/>
          <a:ext cx="1623090" cy="399911"/>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fld id="{59B3B631-89E5-441E-8AE2-91EEA7DDFEEE}" type="TxLink">
            <a:rPr lang="en-US" sz="2000" b="1" i="0" u="none" strike="noStrike" baseline="0">
              <a:solidFill>
                <a:schemeClr val="accent3">
                  <a:lumMod val="75000"/>
                </a:schemeClr>
              </a:solidFill>
              <a:latin typeface="Calibri"/>
              <a:cs typeface="Calibri"/>
            </a:rPr>
            <a:pPr algn="ctr"/>
            <a:t>21%</a:t>
          </a:fld>
          <a:endParaRPr lang="en-US" sz="5400" b="1" baseline="0">
            <a:solidFill>
              <a:schemeClr val="accent3">
                <a:lumMod val="75000"/>
              </a:schemeClr>
            </a:solidFill>
          </a:endParaRPr>
        </a:p>
      </xdr:txBody>
    </xdr:sp>
    <xdr:clientData/>
  </xdr:twoCellAnchor>
  <xdr:twoCellAnchor editAs="absolute">
    <xdr:from>
      <xdr:col>0</xdr:col>
      <xdr:colOff>75197</xdr:colOff>
      <xdr:row>13</xdr:row>
      <xdr:rowOff>8386</xdr:rowOff>
    </xdr:from>
    <xdr:to>
      <xdr:col>2</xdr:col>
      <xdr:colOff>478419</xdr:colOff>
      <xdr:row>15</xdr:row>
      <xdr:rowOff>40665</xdr:rowOff>
    </xdr:to>
    <xdr:sp macro="" textlink="Analysis!G8">
      <xdr:nvSpPr>
        <xdr:cNvPr id="7" name="TextBox 6">
          <a:extLst>
            <a:ext uri="{FF2B5EF4-FFF2-40B4-BE49-F238E27FC236}">
              <a16:creationId xmlns:a16="http://schemas.microsoft.com/office/drawing/2014/main" id="{00000000-0008-0000-0300-000007000000}"/>
            </a:ext>
          </a:extLst>
        </xdr:cNvPr>
        <xdr:cNvSpPr txBox="1"/>
      </xdr:nvSpPr>
      <xdr:spPr>
        <a:xfrm>
          <a:off x="75197" y="2397991"/>
          <a:ext cx="1623090" cy="399911"/>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fld id="{8F0D1ABB-FD0C-4C32-984B-6D3A87B9DA6F}" type="TxLink">
            <a:rPr lang="en-US" sz="2000" b="1" i="0" u="none" strike="noStrike" baseline="0">
              <a:solidFill>
                <a:schemeClr val="accent3">
                  <a:lumMod val="75000"/>
                </a:schemeClr>
              </a:solidFill>
              <a:latin typeface="Calibri"/>
              <a:cs typeface="Calibri"/>
            </a:rPr>
            <a:pPr algn="ctr"/>
            <a:t>$68,908</a:t>
          </a:fld>
          <a:endParaRPr lang="en-US" sz="5400" b="1" baseline="0">
            <a:solidFill>
              <a:schemeClr val="accent3">
                <a:lumMod val="75000"/>
              </a:schemeClr>
            </a:solidFill>
          </a:endParaRPr>
        </a:p>
      </xdr:txBody>
    </xdr:sp>
    <xdr:clientData/>
  </xdr:twoCellAnchor>
  <xdr:twoCellAnchor editAs="oneCell">
    <xdr:from>
      <xdr:col>0</xdr:col>
      <xdr:colOff>202045</xdr:colOff>
      <xdr:row>0</xdr:row>
      <xdr:rowOff>182802</xdr:rowOff>
    </xdr:from>
    <xdr:to>
      <xdr:col>1</xdr:col>
      <xdr:colOff>138151</xdr:colOff>
      <xdr:row>4</xdr:row>
      <xdr:rowOff>115453</xdr:rowOff>
    </xdr:to>
    <xdr:pic>
      <xdr:nvPicPr>
        <xdr:cNvPr id="9" name="Graphic 8" descr="Presentation with bar chart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2045" y="182802"/>
          <a:ext cx="542242" cy="663863"/>
        </a:xfrm>
        <a:prstGeom prst="rect">
          <a:avLst/>
        </a:prstGeom>
      </xdr:spPr>
    </xdr:pic>
    <xdr:clientData/>
  </xdr:twoCellAnchor>
  <xdr:oneCellAnchor>
    <xdr:from>
      <xdr:col>19</xdr:col>
      <xdr:colOff>192171</xdr:colOff>
      <xdr:row>7</xdr:row>
      <xdr:rowOff>116973</xdr:rowOff>
    </xdr:from>
    <xdr:ext cx="184731" cy="264560"/>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11797632" y="1403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absolute">
    <xdr:from>
      <xdr:col>27</xdr:col>
      <xdr:colOff>235438</xdr:colOff>
      <xdr:row>4</xdr:row>
      <xdr:rowOff>16293</xdr:rowOff>
    </xdr:from>
    <xdr:to>
      <xdr:col>30</xdr:col>
      <xdr:colOff>28725</xdr:colOff>
      <xdr:row>6</xdr:row>
      <xdr:rowOff>47180</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16720372" y="751556"/>
          <a:ext cx="1623090" cy="398519"/>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Monthly</a:t>
          </a:r>
          <a:endParaRPr lang="en-US" sz="3200" b="1" baseline="0">
            <a:solidFill>
              <a:schemeClr val="accent5">
                <a:lumMod val="75000"/>
                <a:lumOff val="25000"/>
              </a:schemeClr>
            </a:solidFill>
          </a:endParaRPr>
        </a:p>
      </xdr:txBody>
    </xdr:sp>
    <xdr:clientData/>
  </xdr:twoCellAnchor>
  <xdr:twoCellAnchor editAs="absolute">
    <xdr:from>
      <xdr:col>16</xdr:col>
      <xdr:colOff>404549</xdr:colOff>
      <xdr:row>5</xdr:row>
      <xdr:rowOff>18299</xdr:rowOff>
    </xdr:from>
    <xdr:to>
      <xdr:col>19</xdr:col>
      <xdr:colOff>197836</xdr:colOff>
      <xdr:row>7</xdr:row>
      <xdr:rowOff>49186</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180207" y="937378"/>
          <a:ext cx="1623090" cy="398519"/>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600" b="1" baseline="0">
              <a:solidFill>
                <a:schemeClr val="accent5">
                  <a:lumMod val="75000"/>
                  <a:lumOff val="25000"/>
                </a:schemeClr>
              </a:solidFill>
            </a:rPr>
            <a:t>Top cat.</a:t>
          </a:r>
        </a:p>
      </xdr:txBody>
    </xdr:sp>
    <xdr:clientData/>
  </xdr:twoCellAnchor>
  <xdr:twoCellAnchor editAs="oneCell">
    <xdr:from>
      <xdr:col>0</xdr:col>
      <xdr:colOff>300789</xdr:colOff>
      <xdr:row>25</xdr:row>
      <xdr:rowOff>8356</xdr:rowOff>
    </xdr:from>
    <xdr:to>
      <xdr:col>2</xdr:col>
      <xdr:colOff>145715</xdr:colOff>
      <xdr:row>30</xdr:row>
      <xdr:rowOff>154071</xdr:rowOff>
    </xdr:to>
    <xdr:pic>
      <xdr:nvPicPr>
        <xdr:cNvPr id="17" name="Graphic 16" descr="Shopping cart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00789" y="4603751"/>
          <a:ext cx="1064794" cy="1064794"/>
        </a:xfrm>
        <a:prstGeom prst="rect">
          <a:avLst/>
        </a:prstGeom>
      </xdr:spPr>
    </xdr:pic>
    <xdr:clientData/>
  </xdr:twoCellAnchor>
  <xdr:twoCellAnchor editAs="oneCell">
    <xdr:from>
      <xdr:col>0</xdr:col>
      <xdr:colOff>492959</xdr:colOff>
      <xdr:row>14</xdr:row>
      <xdr:rowOff>95584</xdr:rowOff>
    </xdr:from>
    <xdr:to>
      <xdr:col>2</xdr:col>
      <xdr:colOff>41776</xdr:colOff>
      <xdr:row>17</xdr:row>
      <xdr:rowOff>137361</xdr:rowOff>
    </xdr:to>
    <xdr:pic>
      <xdr:nvPicPr>
        <xdr:cNvPr id="19" name="Graphic 18" descr="Upward trend with solid fill">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92959" y="2669005"/>
          <a:ext cx="768685" cy="593224"/>
        </a:xfrm>
        <a:prstGeom prst="rect">
          <a:avLst/>
        </a:prstGeom>
      </xdr:spPr>
    </xdr:pic>
    <xdr:clientData/>
  </xdr:twoCellAnchor>
  <xdr:twoCellAnchor editAs="oneCell">
    <xdr:from>
      <xdr:col>0</xdr:col>
      <xdr:colOff>426117</xdr:colOff>
      <xdr:row>21</xdr:row>
      <xdr:rowOff>75197</xdr:rowOff>
    </xdr:from>
    <xdr:to>
      <xdr:col>2</xdr:col>
      <xdr:colOff>75196</xdr:colOff>
      <xdr:row>24</xdr:row>
      <xdr:rowOff>41776</xdr:rowOff>
    </xdr:to>
    <xdr:pic>
      <xdr:nvPicPr>
        <xdr:cNvPr id="27" name="Graphic 26" descr="Bar graph with upward trend with solid fill">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26117" y="3935329"/>
          <a:ext cx="868947" cy="518026"/>
        </a:xfrm>
        <a:prstGeom prst="rect">
          <a:avLst/>
        </a:prstGeom>
      </xdr:spPr>
    </xdr:pic>
    <xdr:clientData/>
  </xdr:twoCellAnchor>
  <xdr:twoCellAnchor editAs="oneCell">
    <xdr:from>
      <xdr:col>1</xdr:col>
      <xdr:colOff>25065</xdr:colOff>
      <xdr:row>8</xdr:row>
      <xdr:rowOff>41776</xdr:rowOff>
    </xdr:from>
    <xdr:to>
      <xdr:col>1</xdr:col>
      <xdr:colOff>492960</xdr:colOff>
      <xdr:row>10</xdr:row>
      <xdr:rowOff>142039</xdr:rowOff>
    </xdr:to>
    <xdr:pic>
      <xdr:nvPicPr>
        <xdr:cNvPr id="31" name="Graphic 30" descr="Dollar with solid fill">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34999" y="1512302"/>
          <a:ext cx="467895" cy="467895"/>
        </a:xfrm>
        <a:prstGeom prst="rect">
          <a:avLst/>
        </a:prstGeom>
      </xdr:spPr>
    </xdr:pic>
    <xdr:clientData/>
  </xdr:twoCellAnchor>
  <xdr:twoCellAnchor editAs="absolute">
    <xdr:from>
      <xdr:col>15</xdr:col>
      <xdr:colOff>183815</xdr:colOff>
      <xdr:row>5</xdr:row>
      <xdr:rowOff>27739</xdr:rowOff>
    </xdr:from>
    <xdr:to>
      <xdr:col>16</xdr:col>
      <xdr:colOff>584868</xdr:colOff>
      <xdr:row>7</xdr:row>
      <xdr:rowOff>30162</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9349539" y="946818"/>
          <a:ext cx="1010987" cy="370055"/>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Top Prod.</a:t>
          </a:r>
        </a:p>
        <a:p>
          <a:pPr algn="ctr"/>
          <a:endParaRPr lang="en-US" sz="1400" b="1" baseline="0">
            <a:solidFill>
              <a:schemeClr val="accent5">
                <a:lumMod val="75000"/>
                <a:lumOff val="25000"/>
              </a:schemeClr>
            </a:solidFill>
          </a:endParaRPr>
        </a:p>
      </xdr:txBody>
    </xdr:sp>
    <xdr:clientData/>
  </xdr:twoCellAnchor>
  <xdr:twoCellAnchor editAs="oneCell">
    <xdr:from>
      <xdr:col>17</xdr:col>
      <xdr:colOff>292433</xdr:colOff>
      <xdr:row>9</xdr:row>
      <xdr:rowOff>83552</xdr:rowOff>
    </xdr:from>
    <xdr:to>
      <xdr:col>18</xdr:col>
      <xdr:colOff>346242</xdr:colOff>
      <xdr:row>12</xdr:row>
      <xdr:rowOff>78870</xdr:rowOff>
    </xdr:to>
    <xdr:pic>
      <xdr:nvPicPr>
        <xdr:cNvPr id="36" name="Graphic 35" descr="Ribbon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678025" y="1737894"/>
          <a:ext cx="663743" cy="546765"/>
        </a:xfrm>
        <a:prstGeom prst="rect">
          <a:avLst/>
        </a:prstGeom>
      </xdr:spPr>
    </xdr:pic>
    <xdr:clientData/>
  </xdr:twoCellAnchor>
  <xdr:twoCellAnchor editAs="oneCell">
    <xdr:from>
      <xdr:col>15</xdr:col>
      <xdr:colOff>467895</xdr:colOff>
      <xdr:row>9</xdr:row>
      <xdr:rowOff>108619</xdr:rowOff>
    </xdr:from>
    <xdr:to>
      <xdr:col>16</xdr:col>
      <xdr:colOff>350923</xdr:colOff>
      <xdr:row>12</xdr:row>
      <xdr:rowOff>100261</xdr:rowOff>
    </xdr:to>
    <xdr:pic>
      <xdr:nvPicPr>
        <xdr:cNvPr id="38" name="Graphic 37" descr="Trophy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633619" y="1762961"/>
          <a:ext cx="492962" cy="543089"/>
        </a:xfrm>
        <a:prstGeom prst="rect">
          <a:avLst/>
        </a:prstGeom>
      </xdr:spPr>
    </xdr:pic>
    <xdr:clientData/>
  </xdr:twoCellAnchor>
  <xdr:twoCellAnchor editAs="absolute">
    <xdr:from>
      <xdr:col>15</xdr:col>
      <xdr:colOff>194176</xdr:colOff>
      <xdr:row>6</xdr:row>
      <xdr:rowOff>180139</xdr:rowOff>
    </xdr:from>
    <xdr:to>
      <xdr:col>16</xdr:col>
      <xdr:colOff>595229</xdr:colOff>
      <xdr:row>9</xdr:row>
      <xdr:rowOff>91908</xdr:rowOff>
    </xdr:to>
    <xdr:sp macro="" textlink="Analysis!AD5">
      <xdr:nvSpPr>
        <xdr:cNvPr id="39" name="TextBox 38">
          <a:extLst>
            <a:ext uri="{FF2B5EF4-FFF2-40B4-BE49-F238E27FC236}">
              <a16:creationId xmlns:a16="http://schemas.microsoft.com/office/drawing/2014/main" id="{00000000-0008-0000-0300-000027000000}"/>
            </a:ext>
          </a:extLst>
        </xdr:cNvPr>
        <xdr:cNvSpPr txBox="1"/>
      </xdr:nvSpPr>
      <xdr:spPr>
        <a:xfrm>
          <a:off x="9359900" y="1283034"/>
          <a:ext cx="1010987" cy="463216"/>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fld id="{B1C56BA5-2E73-4068-9EF5-A4E199DAA0D5}" type="TxLink">
            <a:rPr lang="en-US" sz="1400" b="1" i="0" u="none" strike="noStrike" baseline="0">
              <a:solidFill>
                <a:schemeClr val="accent3">
                  <a:lumMod val="75000"/>
                </a:schemeClr>
              </a:solidFill>
              <a:latin typeface="Calibri"/>
              <a:cs typeface="Calibri"/>
            </a:rPr>
            <a:pPr algn="ctr"/>
            <a:t>Product41</a:t>
          </a:fld>
          <a:endParaRPr lang="en-US" sz="1800" b="1" baseline="0">
            <a:solidFill>
              <a:schemeClr val="accent3">
                <a:lumMod val="75000"/>
              </a:schemeClr>
            </a:solidFill>
          </a:endParaRPr>
        </a:p>
      </xdr:txBody>
    </xdr:sp>
    <xdr:clientData/>
  </xdr:twoCellAnchor>
  <xdr:twoCellAnchor editAs="absolute">
    <xdr:from>
      <xdr:col>17</xdr:col>
      <xdr:colOff>95919</xdr:colOff>
      <xdr:row>7</xdr:row>
      <xdr:rowOff>40105</xdr:rowOff>
    </xdr:from>
    <xdr:to>
      <xdr:col>18</xdr:col>
      <xdr:colOff>496972</xdr:colOff>
      <xdr:row>9</xdr:row>
      <xdr:rowOff>42529</xdr:rowOff>
    </xdr:to>
    <xdr:sp macro="" textlink="Analysis!AJ3">
      <xdr:nvSpPr>
        <xdr:cNvPr id="40" name="TextBox 39">
          <a:extLst>
            <a:ext uri="{FF2B5EF4-FFF2-40B4-BE49-F238E27FC236}">
              <a16:creationId xmlns:a16="http://schemas.microsoft.com/office/drawing/2014/main" id="{00000000-0008-0000-0300-000028000000}"/>
            </a:ext>
          </a:extLst>
        </xdr:cNvPr>
        <xdr:cNvSpPr txBox="1"/>
      </xdr:nvSpPr>
      <xdr:spPr>
        <a:xfrm>
          <a:off x="10481511" y="1326816"/>
          <a:ext cx="1010987" cy="370055"/>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fld id="{D078A934-F5BC-42DC-8666-A132AFE5F406}" type="TxLink">
            <a:rPr lang="en-US" sz="1200" b="1" i="0" u="none" strike="noStrike" baseline="0">
              <a:solidFill>
                <a:schemeClr val="tx2">
                  <a:lumMod val="40000"/>
                  <a:lumOff val="60000"/>
                </a:schemeClr>
              </a:solidFill>
              <a:latin typeface="Calibri"/>
              <a:cs typeface="Calibri"/>
            </a:rPr>
            <a:pPr algn="ctr"/>
            <a:t>Category04</a:t>
          </a:fld>
          <a:endParaRPr lang="en-US" sz="1600" b="1" baseline="0">
            <a:solidFill>
              <a:schemeClr val="tx2">
                <a:lumMod val="40000"/>
                <a:lumOff val="60000"/>
              </a:schemeClr>
            </a:solidFill>
          </a:endParaRPr>
        </a:p>
      </xdr:txBody>
    </xdr:sp>
    <xdr:clientData/>
  </xdr:twoCellAnchor>
  <xdr:twoCellAnchor>
    <xdr:from>
      <xdr:col>9</xdr:col>
      <xdr:colOff>66843</xdr:colOff>
      <xdr:row>6</xdr:row>
      <xdr:rowOff>167104</xdr:rowOff>
    </xdr:from>
    <xdr:to>
      <xdr:col>11</xdr:col>
      <xdr:colOff>484606</xdr:colOff>
      <xdr:row>6</xdr:row>
      <xdr:rowOff>167104</xdr:rowOff>
    </xdr:to>
    <xdr:cxnSp macro="">
      <xdr:nvCxnSpPr>
        <xdr:cNvPr id="42" name="Straight Connector 41">
          <a:extLst>
            <a:ext uri="{FF2B5EF4-FFF2-40B4-BE49-F238E27FC236}">
              <a16:creationId xmlns:a16="http://schemas.microsoft.com/office/drawing/2014/main" id="{00000000-0008-0000-0300-00002A000000}"/>
            </a:ext>
          </a:extLst>
        </xdr:cNvPr>
        <xdr:cNvCxnSpPr/>
      </xdr:nvCxnSpPr>
      <xdr:spPr>
        <a:xfrm>
          <a:off x="5572961" y="1269999"/>
          <a:ext cx="1637632" cy="0"/>
        </a:xfrm>
        <a:prstGeom prst="line">
          <a:avLst/>
        </a:prstGeom>
        <a:ln>
          <a:solidFill>
            <a:schemeClr val="tx1">
              <a:lumMod val="85000"/>
              <a:lumOff val="1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518028</xdr:colOff>
      <xdr:row>22</xdr:row>
      <xdr:rowOff>16711</xdr:rowOff>
    </xdr:from>
    <xdr:to>
      <xdr:col>11</xdr:col>
      <xdr:colOff>484606</xdr:colOff>
      <xdr:row>22</xdr:row>
      <xdr:rowOff>33422</xdr:rowOff>
    </xdr:to>
    <xdr:cxnSp macro="">
      <xdr:nvCxnSpPr>
        <xdr:cNvPr id="47" name="Straight Connector 46">
          <a:extLst>
            <a:ext uri="{FF2B5EF4-FFF2-40B4-BE49-F238E27FC236}">
              <a16:creationId xmlns:a16="http://schemas.microsoft.com/office/drawing/2014/main" id="{00000000-0008-0000-0300-00002F000000}"/>
            </a:ext>
          </a:extLst>
        </xdr:cNvPr>
        <xdr:cNvCxnSpPr/>
      </xdr:nvCxnSpPr>
      <xdr:spPr>
        <a:xfrm>
          <a:off x="1737896" y="4060658"/>
          <a:ext cx="5472697" cy="16711"/>
        </a:xfrm>
        <a:prstGeom prst="line">
          <a:avLst/>
        </a:prstGeom>
        <a:ln>
          <a:solidFill>
            <a:schemeClr val="tx1">
              <a:lumMod val="85000"/>
              <a:lumOff val="1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175460</xdr:colOff>
      <xdr:row>15</xdr:row>
      <xdr:rowOff>58487</xdr:rowOff>
    </xdr:from>
    <xdr:to>
      <xdr:col>18</xdr:col>
      <xdr:colOff>568158</xdr:colOff>
      <xdr:row>15</xdr:row>
      <xdr:rowOff>66842</xdr:rowOff>
    </xdr:to>
    <xdr:cxnSp macro="">
      <xdr:nvCxnSpPr>
        <xdr:cNvPr id="53" name="Straight Connector 52">
          <a:extLst>
            <a:ext uri="{FF2B5EF4-FFF2-40B4-BE49-F238E27FC236}">
              <a16:creationId xmlns:a16="http://schemas.microsoft.com/office/drawing/2014/main" id="{00000000-0008-0000-0300-000035000000}"/>
            </a:ext>
          </a:extLst>
        </xdr:cNvPr>
        <xdr:cNvCxnSpPr/>
      </xdr:nvCxnSpPr>
      <xdr:spPr>
        <a:xfrm>
          <a:off x="9341184" y="2815724"/>
          <a:ext cx="2222500" cy="8355"/>
        </a:xfrm>
        <a:prstGeom prst="line">
          <a:avLst/>
        </a:prstGeom>
        <a:ln>
          <a:solidFill>
            <a:schemeClr val="tx1">
              <a:lumMod val="85000"/>
              <a:lumOff val="1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35427</xdr:colOff>
      <xdr:row>4</xdr:row>
      <xdr:rowOff>180139</xdr:rowOff>
    </xdr:from>
    <xdr:to>
      <xdr:col>11</xdr:col>
      <xdr:colOff>434474</xdr:colOff>
      <xdr:row>7</xdr:row>
      <xdr:rowOff>1133</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5541545" y="915402"/>
          <a:ext cx="1618916" cy="370055"/>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Top 10 Prod.</a:t>
          </a:r>
        </a:p>
        <a:p>
          <a:pPr algn="ctr"/>
          <a:endParaRPr lang="en-US" sz="1400" b="1" baseline="0">
            <a:solidFill>
              <a:schemeClr val="accent5">
                <a:lumMod val="75000"/>
                <a:lumOff val="25000"/>
              </a:schemeClr>
            </a:solidFill>
          </a:endParaRPr>
        </a:p>
      </xdr:txBody>
    </xdr:sp>
    <xdr:clientData/>
  </xdr:twoCellAnchor>
  <xdr:twoCellAnchor editAs="absolute">
    <xdr:from>
      <xdr:col>6</xdr:col>
      <xdr:colOff>177466</xdr:colOff>
      <xdr:row>20</xdr:row>
      <xdr:rowOff>88231</xdr:rowOff>
    </xdr:from>
    <xdr:to>
      <xdr:col>8</xdr:col>
      <xdr:colOff>208882</xdr:colOff>
      <xdr:row>22</xdr:row>
      <xdr:rowOff>90655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3837071" y="3764547"/>
          <a:ext cx="1267995" cy="370055"/>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Daily Sales</a:t>
          </a:r>
        </a:p>
        <a:p>
          <a:pPr algn="ctr"/>
          <a:endParaRPr lang="en-US" sz="1400" b="1" baseline="0">
            <a:solidFill>
              <a:schemeClr val="accent5">
                <a:lumMod val="75000"/>
                <a:lumOff val="25000"/>
              </a:schemeClr>
            </a:solidFill>
          </a:endParaRPr>
        </a:p>
        <a:p>
          <a:pPr algn="ctr"/>
          <a:endParaRPr lang="en-US" sz="1400" b="1" baseline="0">
            <a:solidFill>
              <a:schemeClr val="accent5">
                <a:lumMod val="75000"/>
                <a:lumOff val="25000"/>
              </a:schemeClr>
            </a:solidFill>
          </a:endParaRPr>
        </a:p>
      </xdr:txBody>
    </xdr:sp>
    <xdr:clientData/>
  </xdr:twoCellAnchor>
  <xdr:twoCellAnchor editAs="absolute">
    <xdr:from>
      <xdr:col>16</xdr:col>
      <xdr:colOff>29075</xdr:colOff>
      <xdr:row>13</xdr:row>
      <xdr:rowOff>65171</xdr:rowOff>
    </xdr:from>
    <xdr:to>
      <xdr:col>17</xdr:col>
      <xdr:colOff>518026</xdr:colOff>
      <xdr:row>15</xdr:row>
      <xdr:rowOff>67594</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9804733" y="2454776"/>
          <a:ext cx="1098885" cy="370055"/>
        </a:xfrm>
        <a:prstGeom prst="rect">
          <a:avLst/>
        </a:prstGeom>
        <a:noFill/>
        <a:ln>
          <a:no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baseline="0">
              <a:solidFill>
                <a:schemeClr val="accent5">
                  <a:lumMod val="75000"/>
                  <a:lumOff val="25000"/>
                </a:schemeClr>
              </a:solidFill>
            </a:rPr>
            <a:t>Category</a:t>
          </a:r>
        </a:p>
        <a:p>
          <a:pPr algn="ctr"/>
          <a:endParaRPr lang="en-US" sz="1400" b="1" baseline="0">
            <a:solidFill>
              <a:schemeClr val="accent5">
                <a:lumMod val="75000"/>
                <a:lumOff val="2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sir Uddin" refreshedDate="45117.633934722224" createdVersion="8" refreshedVersion="8" minRefreshableVersion="3" recordCount="527" xr:uid="{89A9EA2A-7E85-4177-9266-9BA88A6053DF}">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96360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B05E9-EC42-4425-A648-01EAE4DE46B8}" name="Monthly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L17"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3317C-A6EF-46AF-80D7-443C75E79C0E}"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M3:AN6"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E05CD0-F41F-4D18-945D-2743640483F3}"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R3:AS7"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21E7FD-D848-420F-BF29-83F1CC37FB9B}"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G3:AH9"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07A8DE-9056-4B09-930A-6ABC9DAE60C2}" name="proquantit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S3:V48"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738B99-546F-4E4E-9FB1-F9D1617DEDE9}" name="Daily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3:B36"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13" baseItem="0" numFmtId="165"/>
  </dataFields>
  <formats count="2">
    <format dxfId="21">
      <pivotArea outline="0" fieldPosition="0">
        <references count="1">
          <reference field="13" count="1" selected="0">
            <x v="0"/>
          </reference>
        </references>
      </pivotArea>
    </format>
    <format dxfId="20">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D8E940-9E23-400B-A7E0-5D220465175B}"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3:G5"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974E191-B94C-42D6-BC5F-F58B3377BA36}" sourceName="SALE TYPE">
  <pivotTables>
    <pivotTable tabId="3" name="Dailysales"/>
    <pivotTable tabId="3" name="category"/>
    <pivotTable tabId="3" name="Monthlysales"/>
    <pivotTable tabId="3" name="paymentmode"/>
    <pivotTable tabId="3" name="proquantity"/>
    <pivotTable tabId="3" name="salestype"/>
    <pivotTable tabId="3" name="Totalsales"/>
  </pivotTables>
  <data>
    <tabular pivotCacheId="199636024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D860DC7-ADA0-409C-8DD9-4B6E385142A9}" sourceName="PAYMENT MODE">
  <pivotTables>
    <pivotTable tabId="3" name="Dailysales"/>
    <pivotTable tabId="3" name="category"/>
    <pivotTable tabId="3" name="Monthlysales"/>
    <pivotTable tabId="3" name="paymentmode"/>
    <pivotTable tabId="3" name="proquantity"/>
    <pivotTable tabId="3" name="salestype"/>
    <pivotTable tabId="3" name="Totalsales"/>
  </pivotTables>
  <data>
    <tabular pivotCacheId="199636024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ED728FE-5922-4289-9FE5-B1CF2A0CADEB}" sourceName="Month">
  <pivotTables>
    <pivotTable tabId="3" name="Dailysales"/>
    <pivotTable tabId="3" name="category"/>
    <pivotTable tabId="3" name="Monthlysales"/>
    <pivotTable tabId="3" name="paymentmode"/>
    <pivotTable tabId="3" name="proquantity"/>
    <pivotTable tabId="3" name="salestype"/>
    <pivotTable tabId="3" name="Totalsales"/>
  </pivotTables>
  <data>
    <tabular pivotCacheId="199636024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29421F-EBE3-4516-91C8-AD8334BBD31E}" sourceName="year">
  <pivotTables>
    <pivotTable tabId="3" name="Dailysales"/>
    <pivotTable tabId="3" name="category"/>
    <pivotTable tabId="3" name="Monthlysales"/>
    <pivotTable tabId="3" name="paymentmode"/>
    <pivotTable tabId="3" name="proquantity"/>
    <pivotTable tabId="3" name="salestype"/>
    <pivotTable tabId="3" name="Totalsales"/>
  </pivotTables>
  <data>
    <tabular pivotCacheId="199636024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F75E872-2BD1-4A97-B7D2-47FF6767B06C}" cache="Slicer_SALE_TYPE" caption="SALE TYPE" columnCount="3" style="Slicer Style 1 2 2" rowHeight="182880"/>
  <slicer name="PAYMENT MODE" xr10:uid="{7AF57682-8D65-4C5F-B896-7B2ABCB4E951}" cache="Slicer_PAYMENT_MODE" caption="PAYMENT MODE" columnCount="2" style="Slicer Style 1 2 2" rowHeight="182880"/>
  <slicer name="Month" xr10:uid="{78F6EEA5-B59B-430B-A355-DFBDF83F8BA8}" cache="Slicer_Month" caption="Month" startItem="7" style="Slicer Style 1 2 2" rowHeight="182880"/>
  <slicer name="year" xr10:uid="{5F013988-1AC2-4BFE-BF59-6D132C2FA3A4}" cache="Slicer_year" caption="year" columnCount="2" style="Slicer Style 1 2 2"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48" headerRowBorderDxfId="47">
  <autoFilter ref="A1:P528" xr:uid="{60351B27-4213-4B50-AF1E-6DD234ED1CD8}"/>
  <sortState xmlns:xlrd2="http://schemas.microsoft.com/office/spreadsheetml/2017/richdata2" ref="A2:E527">
    <sortCondition ref="A1:A527"/>
  </sortState>
  <tableColumns count="16">
    <tableColumn id="1" xr3:uid="{7E2D9722-C99A-4D79-AD8A-A4AF24D31B15}" name="DATE" dataDxfId="46"/>
    <tableColumn id="3" xr3:uid="{1B687DA1-746A-409E-8132-464ADA2D65F7}" name="PRODUCT ID" dataDxfId="45"/>
    <tableColumn id="2" xr3:uid="{3D21C161-3520-4EEB-95C2-BC89A67F811B}" name="QUANTITY" dataDxfId="44"/>
    <tableColumn id="4" xr3:uid="{51AFA112-3989-4C7A-B537-003512753602}" name="SALE TYPE" dataDxfId="43"/>
    <tableColumn id="5" xr3:uid="{057B8FDA-60FB-4816-999C-2030B688B9CF}" name="PAYMENT MODE" dataDxfId="42"/>
    <tableColumn id="6" xr3:uid="{A77A9445-20AF-4122-92EB-C3706E536AB4}" name="DISCOUNT %" dataDxfId="41"/>
    <tableColumn id="7" xr3:uid="{1C47EAFB-4D39-4A19-A264-6AE8221C4E01}" name="PRODUCT" dataDxfId="40">
      <calculatedColumnFormula>VLOOKUP(InputData[[#This Row],[PRODUCT ID]],MasterData[],2,0)</calculatedColumnFormula>
    </tableColumn>
    <tableColumn id="8" xr3:uid="{826BF928-ECC9-4218-BDEA-69F77588AD78}" name="CATEGORY" dataDxfId="39">
      <calculatedColumnFormula>VLOOKUP(InputData[[#This Row],[PRODUCT ID]],MasterData[],3,0)</calculatedColumnFormula>
    </tableColumn>
    <tableColumn id="9" xr3:uid="{0385BFBC-DA91-4C69-940C-48106C3C1185}" name="UOM" dataDxfId="38">
      <calculatedColumnFormula>VLOOKUP(InputData[[#This Row],[PRODUCT ID]],MasterData[],4,0)</calculatedColumnFormula>
    </tableColumn>
    <tableColumn id="10" xr3:uid="{93F80F64-0C5E-4589-8DD3-190A7C04A1CA}" name="BUYING PRIZE" dataDxfId="37">
      <calculatedColumnFormula>VLOOKUP(InputData[[#This Row],[PRODUCT ID]],MasterData[],5,0)</calculatedColumnFormula>
    </tableColumn>
    <tableColumn id="11" xr3:uid="{1838B294-216F-4774-8949-71EE32A75FA2}" name="SELLING PRICE" dataDxfId="36">
      <calculatedColumnFormula>VLOOKUP(InputData[[#This Row],[PRODUCT ID]],MasterData[],6,0)</calculatedColumnFormula>
    </tableColumn>
    <tableColumn id="12" xr3:uid="{F9D1125F-48A8-4F73-8651-35EBCD763F49}" name="Total buying value" dataDxfId="35">
      <calculatedColumnFormula>InputData[[#This Row],[QUANTITY]]*InputData[[#This Row],[BUYING PRIZE]]</calculatedColumnFormula>
    </tableColumn>
    <tableColumn id="13" xr3:uid="{A99DC941-9B16-4A55-8A03-748C49528979}" name="Total selling value" dataDxfId="34">
      <calculatedColumnFormula>InputData[[#This Row],[SELLING PRICE]]*InputData[[#This Row],[QUANTITY]]*(1-InputData[[#This Row],[DISCOUNT %]])</calculatedColumnFormula>
    </tableColumn>
    <tableColumn id="14" xr3:uid="{03040E45-CE77-4062-BCF4-66EAF2A6C231}" name="Day" dataDxfId="33">
      <calculatedColumnFormula>DAY(InputData[[#This Row],[DATE]])</calculatedColumnFormula>
    </tableColumn>
    <tableColumn id="15" xr3:uid="{DF4C4A02-1847-4C36-9CC4-4CB8232F1331}" name="Month" dataDxfId="32">
      <calculatedColumnFormula>TEXT(InputData[[#This Row],[DATE]],"mmm")</calculatedColumnFormula>
    </tableColumn>
    <tableColumn id="16" xr3:uid="{BA9B3A3D-6489-44A1-9A4B-1D57248A29FE}" name="year" dataDxfId="3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0" dataDxfId="28" headerRowBorderDxfId="29">
  <autoFilter ref="A1:F46" xr:uid="{DE6FA1E2-6EE8-430A-AF62-020400F3E926}"/>
  <tableColumns count="6">
    <tableColumn id="1" xr3:uid="{106E50BA-9FFB-484D-AC75-176578AFED44}" name="PRODUCT ID" dataDxfId="27"/>
    <tableColumn id="2" xr3:uid="{C6063C4C-22AC-43C3-B630-5C0916CFA263}" name="PRODUCT" dataDxfId="26"/>
    <tableColumn id="3" xr3:uid="{FEA9A0A4-A0D7-45FA-BD75-4D9EBBD09441}" name="CATEGORY" dataDxfId="25"/>
    <tableColumn id="4" xr3:uid="{3BDFD3DA-79CD-4B0E-9F98-1F406523093B}" name="UOM" dataDxfId="24"/>
    <tableColumn id="5" xr3:uid="{C286276F-25D5-4D9D-9759-32EF67A133BE}" name="BUYING PRIZE" dataDxfId="23"/>
    <tableColumn id="6" xr3:uid="{BFC92544-6510-4B40-ABEE-FD6A4B0302D7}" name="SELLING PRICE" dataDxfId="22"/>
  </tableColumns>
  <tableStyleInfo name="TableStyleLight14" showFirstColumn="0" showLastColumn="0" showRowStripes="1" showColumnStripes="0"/>
</table>
</file>

<file path=xl/theme/theme1.xml><?xml version="1.0" encoding="utf-8"?>
<a:theme xmlns:a="http://schemas.openxmlformats.org/drawingml/2006/main" name="Metropolitan">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C1" workbookViewId="0">
      <selection activeCell="J2" sqref="J2:M528"/>
    </sheetView>
  </sheetViews>
  <sheetFormatPr defaultRowHeight="14.5" x14ac:dyDescent="0.35"/>
  <cols>
    <col min="1" max="1" width="10.36328125" customWidth="1"/>
    <col min="2" max="2" width="15.90625" customWidth="1"/>
    <col min="3" max="3" width="14.1796875" customWidth="1"/>
    <col min="4" max="4" width="14.08984375" customWidth="1"/>
    <col min="5" max="5" width="19.81640625" customWidth="1"/>
    <col min="6" max="6" width="16.1796875" customWidth="1"/>
    <col min="7" max="7" width="13.54296875" customWidth="1"/>
    <col min="8" max="8" width="14.453125" customWidth="1"/>
    <col min="9" max="9" width="9.90625" customWidth="1"/>
    <col min="10" max="10" width="17.1796875" customWidth="1"/>
    <col min="11" max="11" width="17.81640625" customWidth="1"/>
    <col min="12" max="12" width="24.1796875" customWidth="1"/>
    <col min="13" max="13" width="24.54296875"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0">
        <f>VLOOKUP(InputData[[#This Row],[PRODUCT ID]],MasterData[],5,0)</f>
        <v>144</v>
      </c>
      <c r="K2" s="10">
        <f>VLOOKUP(InputData[[#This Row],[PRODUCT ID]],MasterData[],6,0)</f>
        <v>156.96</v>
      </c>
      <c r="L2" s="10">
        <f>InputData[[#This Row],[QUANTITY]]*InputData[[#This Row],[BUYING PRIZE]]</f>
        <v>1296</v>
      </c>
      <c r="M2" s="10">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0">
        <f>VLOOKUP(InputData[[#This Row],[PRODUCT ID]],MasterData[],5,0)</f>
        <v>72</v>
      </c>
      <c r="K3" s="10">
        <f>VLOOKUP(InputData[[#This Row],[PRODUCT ID]],MasterData[],6,0)</f>
        <v>79.92</v>
      </c>
      <c r="L3" s="10">
        <f>InputData[[#This Row],[QUANTITY]]*InputData[[#This Row],[BUYING PRIZE]]</f>
        <v>1080</v>
      </c>
      <c r="M3" s="10">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0">
        <f>VLOOKUP(InputData[[#This Row],[PRODUCT ID]],MasterData[],5,0)</f>
        <v>112</v>
      </c>
      <c r="K4" s="10">
        <f>VLOOKUP(InputData[[#This Row],[PRODUCT ID]],MasterData[],6,0)</f>
        <v>122.08</v>
      </c>
      <c r="L4" s="10">
        <f>InputData[[#This Row],[QUANTITY]]*InputData[[#This Row],[BUYING PRIZE]]</f>
        <v>672</v>
      </c>
      <c r="M4" s="10">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0">
        <f>VLOOKUP(InputData[[#This Row],[PRODUCT ID]],MasterData[],5,0)</f>
        <v>44</v>
      </c>
      <c r="K5" s="10">
        <f>VLOOKUP(InputData[[#This Row],[PRODUCT ID]],MasterData[],6,0)</f>
        <v>48.84</v>
      </c>
      <c r="L5" s="10">
        <f>InputData[[#This Row],[QUANTITY]]*InputData[[#This Row],[BUYING PRIZE]]</f>
        <v>220</v>
      </c>
      <c r="M5" s="10">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0">
        <f>VLOOKUP(InputData[[#This Row],[PRODUCT ID]],MasterData[],5,0)</f>
        <v>5</v>
      </c>
      <c r="K6" s="10">
        <f>VLOOKUP(InputData[[#This Row],[PRODUCT ID]],MasterData[],6,0)</f>
        <v>6.7</v>
      </c>
      <c r="L6" s="10">
        <f>InputData[[#This Row],[QUANTITY]]*InputData[[#This Row],[BUYING PRIZE]]</f>
        <v>60</v>
      </c>
      <c r="M6" s="10">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0">
        <f>VLOOKUP(InputData[[#This Row],[PRODUCT ID]],MasterData[],5,0)</f>
        <v>93</v>
      </c>
      <c r="K7" s="10">
        <f>VLOOKUP(InputData[[#This Row],[PRODUCT ID]],MasterData[],6,0)</f>
        <v>104.16</v>
      </c>
      <c r="L7" s="10">
        <f>InputData[[#This Row],[QUANTITY]]*InputData[[#This Row],[BUYING PRIZE]]</f>
        <v>93</v>
      </c>
      <c r="M7" s="10">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0">
        <f>VLOOKUP(InputData[[#This Row],[PRODUCT ID]],MasterData[],5,0)</f>
        <v>71</v>
      </c>
      <c r="K8" s="10">
        <f>VLOOKUP(InputData[[#This Row],[PRODUCT ID]],MasterData[],6,0)</f>
        <v>80.94</v>
      </c>
      <c r="L8" s="10">
        <f>InputData[[#This Row],[QUANTITY]]*InputData[[#This Row],[BUYING PRIZE]]</f>
        <v>568</v>
      </c>
      <c r="M8" s="10">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0">
        <f>VLOOKUP(InputData[[#This Row],[PRODUCT ID]],MasterData[],5,0)</f>
        <v>7</v>
      </c>
      <c r="K9" s="10">
        <f>VLOOKUP(InputData[[#This Row],[PRODUCT ID]],MasterData[],6,0)</f>
        <v>8.33</v>
      </c>
      <c r="L9" s="10">
        <f>InputData[[#This Row],[QUANTITY]]*InputData[[#This Row],[BUYING PRIZE]]</f>
        <v>28</v>
      </c>
      <c r="M9" s="10">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0">
        <f>VLOOKUP(InputData[[#This Row],[PRODUCT ID]],MasterData[],5,0)</f>
        <v>67</v>
      </c>
      <c r="K10" s="10">
        <f>VLOOKUP(InputData[[#This Row],[PRODUCT ID]],MasterData[],6,0)</f>
        <v>85.76</v>
      </c>
      <c r="L10" s="10">
        <f>InputData[[#This Row],[QUANTITY]]*InputData[[#This Row],[BUYING PRIZE]]</f>
        <v>201</v>
      </c>
      <c r="M10" s="10">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0">
        <f>VLOOKUP(InputData[[#This Row],[PRODUCT ID]],MasterData[],5,0)</f>
        <v>112</v>
      </c>
      <c r="K11" s="10">
        <f>VLOOKUP(InputData[[#This Row],[PRODUCT ID]],MasterData[],6,0)</f>
        <v>146.72</v>
      </c>
      <c r="L11" s="10">
        <f>InputData[[#This Row],[QUANTITY]]*InputData[[#This Row],[BUYING PRIZE]]</f>
        <v>448</v>
      </c>
      <c r="M11" s="10">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0">
        <f>VLOOKUP(InputData[[#This Row],[PRODUCT ID]],MasterData[],5,0)</f>
        <v>120</v>
      </c>
      <c r="K12" s="10">
        <f>VLOOKUP(InputData[[#This Row],[PRODUCT ID]],MasterData[],6,0)</f>
        <v>162</v>
      </c>
      <c r="L12" s="10">
        <f>InputData[[#This Row],[QUANTITY]]*InputData[[#This Row],[BUYING PRIZE]]</f>
        <v>480</v>
      </c>
      <c r="M12" s="10">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0">
        <f>VLOOKUP(InputData[[#This Row],[PRODUCT ID]],MasterData[],5,0)</f>
        <v>120</v>
      </c>
      <c r="K13" s="10">
        <f>VLOOKUP(InputData[[#This Row],[PRODUCT ID]],MasterData[],6,0)</f>
        <v>162</v>
      </c>
      <c r="L13" s="10">
        <f>InputData[[#This Row],[QUANTITY]]*InputData[[#This Row],[BUYING PRIZE]]</f>
        <v>1200</v>
      </c>
      <c r="M13" s="10">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0">
        <f>VLOOKUP(InputData[[#This Row],[PRODUCT ID]],MasterData[],5,0)</f>
        <v>76</v>
      </c>
      <c r="K14" s="10">
        <f>VLOOKUP(InputData[[#This Row],[PRODUCT ID]],MasterData[],6,0)</f>
        <v>82.08</v>
      </c>
      <c r="L14" s="10">
        <f>InputData[[#This Row],[QUANTITY]]*InputData[[#This Row],[BUYING PRIZE]]</f>
        <v>988</v>
      </c>
      <c r="M14" s="10">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0">
        <f>VLOOKUP(InputData[[#This Row],[PRODUCT ID]],MasterData[],5,0)</f>
        <v>141</v>
      </c>
      <c r="K15" s="10">
        <f>VLOOKUP(InputData[[#This Row],[PRODUCT ID]],MasterData[],6,0)</f>
        <v>149.46</v>
      </c>
      <c r="L15" s="10">
        <f>InputData[[#This Row],[QUANTITY]]*InputData[[#This Row],[BUYING PRIZE]]</f>
        <v>423</v>
      </c>
      <c r="M15" s="10">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0">
        <f>VLOOKUP(InputData[[#This Row],[PRODUCT ID]],MasterData[],5,0)</f>
        <v>5</v>
      </c>
      <c r="K16" s="10">
        <f>VLOOKUP(InputData[[#This Row],[PRODUCT ID]],MasterData[],6,0)</f>
        <v>6.7</v>
      </c>
      <c r="L16" s="10">
        <f>InputData[[#This Row],[QUANTITY]]*InputData[[#This Row],[BUYING PRIZE]]</f>
        <v>30</v>
      </c>
      <c r="M16" s="10">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0">
        <f>VLOOKUP(InputData[[#This Row],[PRODUCT ID]],MasterData[],5,0)</f>
        <v>55</v>
      </c>
      <c r="K17" s="10">
        <f>VLOOKUP(InputData[[#This Row],[PRODUCT ID]],MasterData[],6,0)</f>
        <v>58.3</v>
      </c>
      <c r="L17" s="10">
        <f>InputData[[#This Row],[QUANTITY]]*InputData[[#This Row],[BUYING PRIZE]]</f>
        <v>220</v>
      </c>
      <c r="M17" s="10">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0">
        <f>VLOOKUP(InputData[[#This Row],[PRODUCT ID]],MasterData[],5,0)</f>
        <v>61</v>
      </c>
      <c r="K18" s="10">
        <f>VLOOKUP(InputData[[#This Row],[PRODUCT ID]],MasterData[],6,0)</f>
        <v>76.25</v>
      </c>
      <c r="L18" s="10">
        <f>InputData[[#This Row],[QUANTITY]]*InputData[[#This Row],[BUYING PRIZE]]</f>
        <v>244</v>
      </c>
      <c r="M18" s="10">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0">
        <f>VLOOKUP(InputData[[#This Row],[PRODUCT ID]],MasterData[],5,0)</f>
        <v>44</v>
      </c>
      <c r="K19" s="10">
        <f>VLOOKUP(InputData[[#This Row],[PRODUCT ID]],MasterData[],6,0)</f>
        <v>48.84</v>
      </c>
      <c r="L19" s="10">
        <f>InputData[[#This Row],[QUANTITY]]*InputData[[#This Row],[BUYING PRIZE]]</f>
        <v>660</v>
      </c>
      <c r="M19" s="10">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0">
        <f>VLOOKUP(InputData[[#This Row],[PRODUCT ID]],MasterData[],5,0)</f>
        <v>71</v>
      </c>
      <c r="K20" s="10">
        <f>VLOOKUP(InputData[[#This Row],[PRODUCT ID]],MasterData[],6,0)</f>
        <v>80.94</v>
      </c>
      <c r="L20" s="10">
        <f>InputData[[#This Row],[QUANTITY]]*InputData[[#This Row],[BUYING PRIZE]]</f>
        <v>639</v>
      </c>
      <c r="M20" s="10">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0">
        <f>VLOOKUP(InputData[[#This Row],[PRODUCT ID]],MasterData[],5,0)</f>
        <v>120</v>
      </c>
      <c r="K21" s="10">
        <f>VLOOKUP(InputData[[#This Row],[PRODUCT ID]],MasterData[],6,0)</f>
        <v>162</v>
      </c>
      <c r="L21" s="10">
        <f>InputData[[#This Row],[QUANTITY]]*InputData[[#This Row],[BUYING PRIZE]]</f>
        <v>720</v>
      </c>
      <c r="M21" s="10">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0">
        <f>VLOOKUP(InputData[[#This Row],[PRODUCT ID]],MasterData[],5,0)</f>
        <v>55</v>
      </c>
      <c r="K22" s="10">
        <f>VLOOKUP(InputData[[#This Row],[PRODUCT ID]],MasterData[],6,0)</f>
        <v>58.3</v>
      </c>
      <c r="L22" s="10">
        <f>InputData[[#This Row],[QUANTITY]]*InputData[[#This Row],[BUYING PRIZE]]</f>
        <v>330</v>
      </c>
      <c r="M22" s="10">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0">
        <f>VLOOKUP(InputData[[#This Row],[PRODUCT ID]],MasterData[],5,0)</f>
        <v>5</v>
      </c>
      <c r="K23" s="10">
        <f>VLOOKUP(InputData[[#This Row],[PRODUCT ID]],MasterData[],6,0)</f>
        <v>6.7</v>
      </c>
      <c r="L23" s="10">
        <f>InputData[[#This Row],[QUANTITY]]*InputData[[#This Row],[BUYING PRIZE]]</f>
        <v>35</v>
      </c>
      <c r="M23" s="10">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0">
        <f>VLOOKUP(InputData[[#This Row],[PRODUCT ID]],MasterData[],5,0)</f>
        <v>93</v>
      </c>
      <c r="K24" s="10">
        <f>VLOOKUP(InputData[[#This Row],[PRODUCT ID]],MasterData[],6,0)</f>
        <v>104.16</v>
      </c>
      <c r="L24" s="10">
        <f>InputData[[#This Row],[QUANTITY]]*InputData[[#This Row],[BUYING PRIZE]]</f>
        <v>1302</v>
      </c>
      <c r="M24" s="10">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0">
        <f>VLOOKUP(InputData[[#This Row],[PRODUCT ID]],MasterData[],5,0)</f>
        <v>76</v>
      </c>
      <c r="K25" s="10">
        <f>VLOOKUP(InputData[[#This Row],[PRODUCT ID]],MasterData[],6,0)</f>
        <v>82.08</v>
      </c>
      <c r="L25" s="10">
        <f>InputData[[#This Row],[QUANTITY]]*InputData[[#This Row],[BUYING PRIZE]]</f>
        <v>684</v>
      </c>
      <c r="M25" s="10">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0">
        <f>VLOOKUP(InputData[[#This Row],[PRODUCT ID]],MasterData[],5,0)</f>
        <v>75</v>
      </c>
      <c r="K26" s="10">
        <f>VLOOKUP(InputData[[#This Row],[PRODUCT ID]],MasterData[],6,0)</f>
        <v>85.5</v>
      </c>
      <c r="L26" s="10">
        <f>InputData[[#This Row],[QUANTITY]]*InputData[[#This Row],[BUYING PRIZE]]</f>
        <v>525</v>
      </c>
      <c r="M26" s="10">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0">
        <f>VLOOKUP(InputData[[#This Row],[PRODUCT ID]],MasterData[],5,0)</f>
        <v>98</v>
      </c>
      <c r="K27" s="10">
        <f>VLOOKUP(InputData[[#This Row],[PRODUCT ID]],MasterData[],6,0)</f>
        <v>103.88</v>
      </c>
      <c r="L27" s="10">
        <f>InputData[[#This Row],[QUANTITY]]*InputData[[#This Row],[BUYING PRIZE]]</f>
        <v>686</v>
      </c>
      <c r="M27" s="10">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0">
        <f>VLOOKUP(InputData[[#This Row],[PRODUCT ID]],MasterData[],5,0)</f>
        <v>90</v>
      </c>
      <c r="K28" s="10">
        <f>VLOOKUP(InputData[[#This Row],[PRODUCT ID]],MasterData[],6,0)</f>
        <v>115.2</v>
      </c>
      <c r="L28" s="10">
        <f>InputData[[#This Row],[QUANTITY]]*InputData[[#This Row],[BUYING PRIZE]]</f>
        <v>630</v>
      </c>
      <c r="M28" s="10">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0">
        <f>VLOOKUP(InputData[[#This Row],[PRODUCT ID]],MasterData[],5,0)</f>
        <v>89</v>
      </c>
      <c r="K29" s="10">
        <f>VLOOKUP(InputData[[#This Row],[PRODUCT ID]],MasterData[],6,0)</f>
        <v>117.48</v>
      </c>
      <c r="L29" s="10">
        <f>InputData[[#This Row],[QUANTITY]]*InputData[[#This Row],[BUYING PRIZE]]</f>
        <v>267</v>
      </c>
      <c r="M29" s="10">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0">
        <f>VLOOKUP(InputData[[#This Row],[PRODUCT ID]],MasterData[],5,0)</f>
        <v>44</v>
      </c>
      <c r="K30" s="10">
        <f>VLOOKUP(InputData[[#This Row],[PRODUCT ID]],MasterData[],6,0)</f>
        <v>48.84</v>
      </c>
      <c r="L30" s="10">
        <f>InputData[[#This Row],[QUANTITY]]*InputData[[#This Row],[BUYING PRIZE]]</f>
        <v>440</v>
      </c>
      <c r="M30" s="10">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0">
        <f>VLOOKUP(InputData[[#This Row],[PRODUCT ID]],MasterData[],5,0)</f>
        <v>47</v>
      </c>
      <c r="K31" s="10">
        <f>VLOOKUP(InputData[[#This Row],[PRODUCT ID]],MasterData[],6,0)</f>
        <v>53.11</v>
      </c>
      <c r="L31" s="10">
        <f>InputData[[#This Row],[QUANTITY]]*InputData[[#This Row],[BUYING PRIZE]]</f>
        <v>94</v>
      </c>
      <c r="M31" s="10">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0">
        <f>VLOOKUP(InputData[[#This Row],[PRODUCT ID]],MasterData[],5,0)</f>
        <v>148</v>
      </c>
      <c r="K32" s="10">
        <f>VLOOKUP(InputData[[#This Row],[PRODUCT ID]],MasterData[],6,0)</f>
        <v>164.28</v>
      </c>
      <c r="L32" s="10">
        <f>InputData[[#This Row],[QUANTITY]]*InputData[[#This Row],[BUYING PRIZE]]</f>
        <v>1036</v>
      </c>
      <c r="M32" s="10">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0">
        <f>VLOOKUP(InputData[[#This Row],[PRODUCT ID]],MasterData[],5,0)</f>
        <v>13</v>
      </c>
      <c r="K33" s="10">
        <f>VLOOKUP(InputData[[#This Row],[PRODUCT ID]],MasterData[],6,0)</f>
        <v>16.64</v>
      </c>
      <c r="L33" s="10">
        <f>InputData[[#This Row],[QUANTITY]]*InputData[[#This Row],[BUYING PRIZE]]</f>
        <v>169</v>
      </c>
      <c r="M33" s="10">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0">
        <f>VLOOKUP(InputData[[#This Row],[PRODUCT ID]],MasterData[],5,0)</f>
        <v>121</v>
      </c>
      <c r="K34" s="10">
        <f>VLOOKUP(InputData[[#This Row],[PRODUCT ID]],MasterData[],6,0)</f>
        <v>141.57</v>
      </c>
      <c r="L34" s="10">
        <f>InputData[[#This Row],[QUANTITY]]*InputData[[#This Row],[BUYING PRIZE]]</f>
        <v>242</v>
      </c>
      <c r="M34" s="10">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0">
        <f>VLOOKUP(InputData[[#This Row],[PRODUCT ID]],MasterData[],5,0)</f>
        <v>67</v>
      </c>
      <c r="K35" s="10">
        <f>VLOOKUP(InputData[[#This Row],[PRODUCT ID]],MasterData[],6,0)</f>
        <v>85.76</v>
      </c>
      <c r="L35" s="10">
        <f>InputData[[#This Row],[QUANTITY]]*InputData[[#This Row],[BUYING PRIZE]]</f>
        <v>268</v>
      </c>
      <c r="M35" s="10">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0">
        <f>VLOOKUP(InputData[[#This Row],[PRODUCT ID]],MasterData[],5,0)</f>
        <v>67</v>
      </c>
      <c r="K36" s="10">
        <f>VLOOKUP(InputData[[#This Row],[PRODUCT ID]],MasterData[],6,0)</f>
        <v>83.08</v>
      </c>
      <c r="L36" s="10">
        <f>InputData[[#This Row],[QUANTITY]]*InputData[[#This Row],[BUYING PRIZE]]</f>
        <v>469</v>
      </c>
      <c r="M36" s="10">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0">
        <f>VLOOKUP(InputData[[#This Row],[PRODUCT ID]],MasterData[],5,0)</f>
        <v>133</v>
      </c>
      <c r="K37" s="10">
        <f>VLOOKUP(InputData[[#This Row],[PRODUCT ID]],MasterData[],6,0)</f>
        <v>155.61000000000001</v>
      </c>
      <c r="L37" s="10">
        <f>InputData[[#This Row],[QUANTITY]]*InputData[[#This Row],[BUYING PRIZE]]</f>
        <v>133</v>
      </c>
      <c r="M37" s="10">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0">
        <f>VLOOKUP(InputData[[#This Row],[PRODUCT ID]],MasterData[],5,0)</f>
        <v>67</v>
      </c>
      <c r="K38" s="10">
        <f>VLOOKUP(InputData[[#This Row],[PRODUCT ID]],MasterData[],6,0)</f>
        <v>83.08</v>
      </c>
      <c r="L38" s="10">
        <f>InputData[[#This Row],[QUANTITY]]*InputData[[#This Row],[BUYING PRIZE]]</f>
        <v>603</v>
      </c>
      <c r="M38" s="10">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0">
        <f>VLOOKUP(InputData[[#This Row],[PRODUCT ID]],MasterData[],5,0)</f>
        <v>5</v>
      </c>
      <c r="K39" s="10">
        <f>VLOOKUP(InputData[[#This Row],[PRODUCT ID]],MasterData[],6,0)</f>
        <v>6.7</v>
      </c>
      <c r="L39" s="10">
        <f>InputData[[#This Row],[QUANTITY]]*InputData[[#This Row],[BUYING PRIZE]]</f>
        <v>5</v>
      </c>
      <c r="M39" s="10">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0">
        <f>VLOOKUP(InputData[[#This Row],[PRODUCT ID]],MasterData[],5,0)</f>
        <v>55</v>
      </c>
      <c r="K40" s="10">
        <f>VLOOKUP(InputData[[#This Row],[PRODUCT ID]],MasterData[],6,0)</f>
        <v>58.3</v>
      </c>
      <c r="L40" s="10">
        <f>InputData[[#This Row],[QUANTITY]]*InputData[[#This Row],[BUYING PRIZE]]</f>
        <v>770</v>
      </c>
      <c r="M40" s="10">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0">
        <f>VLOOKUP(InputData[[#This Row],[PRODUCT ID]],MasterData[],5,0)</f>
        <v>83</v>
      </c>
      <c r="K41" s="10">
        <f>VLOOKUP(InputData[[#This Row],[PRODUCT ID]],MasterData[],6,0)</f>
        <v>94.62</v>
      </c>
      <c r="L41" s="10">
        <f>InputData[[#This Row],[QUANTITY]]*InputData[[#This Row],[BUYING PRIZE]]</f>
        <v>581</v>
      </c>
      <c r="M41" s="10">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0">
        <f>VLOOKUP(InputData[[#This Row],[PRODUCT ID]],MasterData[],5,0)</f>
        <v>141</v>
      </c>
      <c r="K42" s="10">
        <f>VLOOKUP(InputData[[#This Row],[PRODUCT ID]],MasterData[],6,0)</f>
        <v>149.46</v>
      </c>
      <c r="L42" s="10">
        <f>InputData[[#This Row],[QUANTITY]]*InputData[[#This Row],[BUYING PRIZE]]</f>
        <v>1269</v>
      </c>
      <c r="M42" s="10">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0">
        <f>VLOOKUP(InputData[[#This Row],[PRODUCT ID]],MasterData[],5,0)</f>
        <v>48</v>
      </c>
      <c r="K43" s="10">
        <f>VLOOKUP(InputData[[#This Row],[PRODUCT ID]],MasterData[],6,0)</f>
        <v>57.120000000000005</v>
      </c>
      <c r="L43" s="10">
        <f>InputData[[#This Row],[QUANTITY]]*InputData[[#This Row],[BUYING PRIZE]]</f>
        <v>192</v>
      </c>
      <c r="M43" s="10">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0">
        <f>VLOOKUP(InputData[[#This Row],[PRODUCT ID]],MasterData[],5,0)</f>
        <v>12</v>
      </c>
      <c r="K44" s="10">
        <f>VLOOKUP(InputData[[#This Row],[PRODUCT ID]],MasterData[],6,0)</f>
        <v>15.719999999999999</v>
      </c>
      <c r="L44" s="10">
        <f>InputData[[#This Row],[QUANTITY]]*InputData[[#This Row],[BUYING PRIZE]]</f>
        <v>72</v>
      </c>
      <c r="M44" s="10">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0">
        <f>VLOOKUP(InputData[[#This Row],[PRODUCT ID]],MasterData[],5,0)</f>
        <v>148</v>
      </c>
      <c r="K45" s="10">
        <f>VLOOKUP(InputData[[#This Row],[PRODUCT ID]],MasterData[],6,0)</f>
        <v>201.28</v>
      </c>
      <c r="L45" s="10">
        <f>InputData[[#This Row],[QUANTITY]]*InputData[[#This Row],[BUYING PRIZE]]</f>
        <v>1628</v>
      </c>
      <c r="M45" s="10">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0">
        <f>VLOOKUP(InputData[[#This Row],[PRODUCT ID]],MasterData[],5,0)</f>
        <v>112</v>
      </c>
      <c r="K46" s="10">
        <f>VLOOKUP(InputData[[#This Row],[PRODUCT ID]],MasterData[],6,0)</f>
        <v>122.08</v>
      </c>
      <c r="L46" s="10">
        <f>InputData[[#This Row],[QUANTITY]]*InputData[[#This Row],[BUYING PRIZE]]</f>
        <v>560</v>
      </c>
      <c r="M46" s="10">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0">
        <f>VLOOKUP(InputData[[#This Row],[PRODUCT ID]],MasterData[],5,0)</f>
        <v>7</v>
      </c>
      <c r="K47" s="10">
        <f>VLOOKUP(InputData[[#This Row],[PRODUCT ID]],MasterData[],6,0)</f>
        <v>8.33</v>
      </c>
      <c r="L47" s="10">
        <f>InputData[[#This Row],[QUANTITY]]*InputData[[#This Row],[BUYING PRIZE]]</f>
        <v>21</v>
      </c>
      <c r="M47" s="10">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0">
        <f>VLOOKUP(InputData[[#This Row],[PRODUCT ID]],MasterData[],5,0)</f>
        <v>133</v>
      </c>
      <c r="K48" s="10">
        <f>VLOOKUP(InputData[[#This Row],[PRODUCT ID]],MasterData[],6,0)</f>
        <v>155.61000000000001</v>
      </c>
      <c r="L48" s="10">
        <f>InputData[[#This Row],[QUANTITY]]*InputData[[#This Row],[BUYING PRIZE]]</f>
        <v>266</v>
      </c>
      <c r="M48" s="10">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0">
        <f>VLOOKUP(InputData[[#This Row],[PRODUCT ID]],MasterData[],5,0)</f>
        <v>105</v>
      </c>
      <c r="K49" s="10">
        <f>VLOOKUP(InputData[[#This Row],[PRODUCT ID]],MasterData[],6,0)</f>
        <v>142.80000000000001</v>
      </c>
      <c r="L49" s="10">
        <f>InputData[[#This Row],[QUANTITY]]*InputData[[#This Row],[BUYING PRIZE]]</f>
        <v>420</v>
      </c>
      <c r="M49" s="10">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0">
        <f>VLOOKUP(InputData[[#This Row],[PRODUCT ID]],MasterData[],5,0)</f>
        <v>89</v>
      </c>
      <c r="K50" s="10">
        <f>VLOOKUP(InputData[[#This Row],[PRODUCT ID]],MasterData[],6,0)</f>
        <v>117.48</v>
      </c>
      <c r="L50" s="10">
        <f>InputData[[#This Row],[QUANTITY]]*InputData[[#This Row],[BUYING PRIZE]]</f>
        <v>979</v>
      </c>
      <c r="M50" s="10">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0">
        <f>VLOOKUP(InputData[[#This Row],[PRODUCT ID]],MasterData[],5,0)</f>
        <v>148</v>
      </c>
      <c r="K51" s="10">
        <f>VLOOKUP(InputData[[#This Row],[PRODUCT ID]],MasterData[],6,0)</f>
        <v>201.28</v>
      </c>
      <c r="L51" s="10">
        <f>InputData[[#This Row],[QUANTITY]]*InputData[[#This Row],[BUYING PRIZE]]</f>
        <v>296</v>
      </c>
      <c r="M51" s="10">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0">
        <f>VLOOKUP(InputData[[#This Row],[PRODUCT ID]],MasterData[],5,0)</f>
        <v>37</v>
      </c>
      <c r="K52" s="10">
        <f>VLOOKUP(InputData[[#This Row],[PRODUCT ID]],MasterData[],6,0)</f>
        <v>49.21</v>
      </c>
      <c r="L52" s="10">
        <f>InputData[[#This Row],[QUANTITY]]*InputData[[#This Row],[BUYING PRIZE]]</f>
        <v>407</v>
      </c>
      <c r="M52" s="10">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0">
        <f>VLOOKUP(InputData[[#This Row],[PRODUCT ID]],MasterData[],5,0)</f>
        <v>44</v>
      </c>
      <c r="K53" s="10">
        <f>VLOOKUP(InputData[[#This Row],[PRODUCT ID]],MasterData[],6,0)</f>
        <v>48.4</v>
      </c>
      <c r="L53" s="10">
        <f>InputData[[#This Row],[QUANTITY]]*InputData[[#This Row],[BUYING PRIZE]]</f>
        <v>44</v>
      </c>
      <c r="M53" s="10">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0">
        <f>VLOOKUP(InputData[[#This Row],[PRODUCT ID]],MasterData[],5,0)</f>
        <v>126</v>
      </c>
      <c r="K54" s="10">
        <f>VLOOKUP(InputData[[#This Row],[PRODUCT ID]],MasterData[],6,0)</f>
        <v>162.54</v>
      </c>
      <c r="L54" s="10">
        <f>InputData[[#This Row],[QUANTITY]]*InputData[[#This Row],[BUYING PRIZE]]</f>
        <v>1134</v>
      </c>
      <c r="M54" s="10">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0">
        <f>VLOOKUP(InputData[[#This Row],[PRODUCT ID]],MasterData[],5,0)</f>
        <v>48</v>
      </c>
      <c r="K55" s="10">
        <f>VLOOKUP(InputData[[#This Row],[PRODUCT ID]],MasterData[],6,0)</f>
        <v>57.120000000000005</v>
      </c>
      <c r="L55" s="10">
        <f>InputData[[#This Row],[QUANTITY]]*InputData[[#This Row],[BUYING PRIZE]]</f>
        <v>288</v>
      </c>
      <c r="M55" s="10">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0">
        <f>VLOOKUP(InputData[[#This Row],[PRODUCT ID]],MasterData[],5,0)</f>
        <v>76</v>
      </c>
      <c r="K56" s="10">
        <f>VLOOKUP(InputData[[#This Row],[PRODUCT ID]],MasterData[],6,0)</f>
        <v>82.08</v>
      </c>
      <c r="L56" s="10">
        <f>InputData[[#This Row],[QUANTITY]]*InputData[[#This Row],[BUYING PRIZE]]</f>
        <v>684</v>
      </c>
      <c r="M56" s="10">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0">
        <f>VLOOKUP(InputData[[#This Row],[PRODUCT ID]],MasterData[],5,0)</f>
        <v>47</v>
      </c>
      <c r="K57" s="10">
        <f>VLOOKUP(InputData[[#This Row],[PRODUCT ID]],MasterData[],6,0)</f>
        <v>53.11</v>
      </c>
      <c r="L57" s="10">
        <f>InputData[[#This Row],[QUANTITY]]*InputData[[#This Row],[BUYING PRIZE]]</f>
        <v>282</v>
      </c>
      <c r="M57" s="10">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0">
        <f>VLOOKUP(InputData[[#This Row],[PRODUCT ID]],MasterData[],5,0)</f>
        <v>7</v>
      </c>
      <c r="K58" s="10">
        <f>VLOOKUP(InputData[[#This Row],[PRODUCT ID]],MasterData[],6,0)</f>
        <v>8.33</v>
      </c>
      <c r="L58" s="10">
        <f>InputData[[#This Row],[QUANTITY]]*InputData[[#This Row],[BUYING PRIZE]]</f>
        <v>77</v>
      </c>
      <c r="M58" s="10">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0">
        <f>VLOOKUP(InputData[[#This Row],[PRODUCT ID]],MasterData[],5,0)</f>
        <v>37</v>
      </c>
      <c r="K59" s="10">
        <f>VLOOKUP(InputData[[#This Row],[PRODUCT ID]],MasterData[],6,0)</f>
        <v>41.81</v>
      </c>
      <c r="L59" s="10">
        <f>InputData[[#This Row],[QUANTITY]]*InputData[[#This Row],[BUYING PRIZE]]</f>
        <v>370</v>
      </c>
      <c r="M59" s="10">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0">
        <f>VLOOKUP(InputData[[#This Row],[PRODUCT ID]],MasterData[],5,0)</f>
        <v>37</v>
      </c>
      <c r="K60" s="10">
        <f>VLOOKUP(InputData[[#This Row],[PRODUCT ID]],MasterData[],6,0)</f>
        <v>42.55</v>
      </c>
      <c r="L60" s="10">
        <f>InputData[[#This Row],[QUANTITY]]*InputData[[#This Row],[BUYING PRIZE]]</f>
        <v>407</v>
      </c>
      <c r="M60" s="10">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0">
        <f>VLOOKUP(InputData[[#This Row],[PRODUCT ID]],MasterData[],5,0)</f>
        <v>73</v>
      </c>
      <c r="K61" s="10">
        <f>VLOOKUP(InputData[[#This Row],[PRODUCT ID]],MasterData[],6,0)</f>
        <v>94.17</v>
      </c>
      <c r="L61" s="10">
        <f>InputData[[#This Row],[QUANTITY]]*InputData[[#This Row],[BUYING PRIZE]]</f>
        <v>1022</v>
      </c>
      <c r="M61" s="10">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0">
        <f>VLOOKUP(InputData[[#This Row],[PRODUCT ID]],MasterData[],5,0)</f>
        <v>120</v>
      </c>
      <c r="K62" s="10">
        <f>VLOOKUP(InputData[[#This Row],[PRODUCT ID]],MasterData[],6,0)</f>
        <v>162</v>
      </c>
      <c r="L62" s="10">
        <f>InputData[[#This Row],[QUANTITY]]*InputData[[#This Row],[BUYING PRIZE]]</f>
        <v>960</v>
      </c>
      <c r="M62" s="10">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0">
        <f>VLOOKUP(InputData[[#This Row],[PRODUCT ID]],MasterData[],5,0)</f>
        <v>37</v>
      </c>
      <c r="K63" s="10">
        <f>VLOOKUP(InputData[[#This Row],[PRODUCT ID]],MasterData[],6,0)</f>
        <v>41.81</v>
      </c>
      <c r="L63" s="10">
        <f>InputData[[#This Row],[QUANTITY]]*InputData[[#This Row],[BUYING PRIZE]]</f>
        <v>333</v>
      </c>
      <c r="M63" s="10">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0">
        <f>VLOOKUP(InputData[[#This Row],[PRODUCT ID]],MasterData[],5,0)</f>
        <v>61</v>
      </c>
      <c r="K64" s="10">
        <f>VLOOKUP(InputData[[#This Row],[PRODUCT ID]],MasterData[],6,0)</f>
        <v>76.25</v>
      </c>
      <c r="L64" s="10">
        <f>InputData[[#This Row],[QUANTITY]]*InputData[[#This Row],[BUYING PRIZE]]</f>
        <v>793</v>
      </c>
      <c r="M64" s="10">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0">
        <f>VLOOKUP(InputData[[#This Row],[PRODUCT ID]],MasterData[],5,0)</f>
        <v>37</v>
      </c>
      <c r="K65" s="10">
        <f>VLOOKUP(InputData[[#This Row],[PRODUCT ID]],MasterData[],6,0)</f>
        <v>42.55</v>
      </c>
      <c r="L65" s="10">
        <f>InputData[[#This Row],[QUANTITY]]*InputData[[#This Row],[BUYING PRIZE]]</f>
        <v>259</v>
      </c>
      <c r="M65" s="10">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0">
        <f>VLOOKUP(InputData[[#This Row],[PRODUCT ID]],MasterData[],5,0)</f>
        <v>105</v>
      </c>
      <c r="K66" s="10">
        <f>VLOOKUP(InputData[[#This Row],[PRODUCT ID]],MasterData[],6,0)</f>
        <v>142.80000000000001</v>
      </c>
      <c r="L66" s="10">
        <f>InputData[[#This Row],[QUANTITY]]*InputData[[#This Row],[BUYING PRIZE]]</f>
        <v>840</v>
      </c>
      <c r="M66" s="10">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0">
        <f>VLOOKUP(InputData[[#This Row],[PRODUCT ID]],MasterData[],5,0)</f>
        <v>73</v>
      </c>
      <c r="K67" s="10">
        <f>VLOOKUP(InputData[[#This Row],[PRODUCT ID]],MasterData[],6,0)</f>
        <v>94.17</v>
      </c>
      <c r="L67" s="10">
        <f>InputData[[#This Row],[QUANTITY]]*InputData[[#This Row],[BUYING PRIZE]]</f>
        <v>292</v>
      </c>
      <c r="M67" s="10">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0">
        <f>VLOOKUP(InputData[[#This Row],[PRODUCT ID]],MasterData[],5,0)</f>
        <v>144</v>
      </c>
      <c r="K68" s="10">
        <f>VLOOKUP(InputData[[#This Row],[PRODUCT ID]],MasterData[],6,0)</f>
        <v>156.96</v>
      </c>
      <c r="L68" s="10">
        <f>InputData[[#This Row],[QUANTITY]]*InputData[[#This Row],[BUYING PRIZE]]</f>
        <v>2016</v>
      </c>
      <c r="M68" s="10">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0">
        <f>VLOOKUP(InputData[[#This Row],[PRODUCT ID]],MasterData[],5,0)</f>
        <v>75</v>
      </c>
      <c r="K69" s="10">
        <f>VLOOKUP(InputData[[#This Row],[PRODUCT ID]],MasterData[],6,0)</f>
        <v>85.5</v>
      </c>
      <c r="L69" s="10">
        <f>InputData[[#This Row],[QUANTITY]]*InputData[[#This Row],[BUYING PRIZE]]</f>
        <v>300</v>
      </c>
      <c r="M69" s="10">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0">
        <f>VLOOKUP(InputData[[#This Row],[PRODUCT ID]],MasterData[],5,0)</f>
        <v>47</v>
      </c>
      <c r="K70" s="10">
        <f>VLOOKUP(InputData[[#This Row],[PRODUCT ID]],MasterData[],6,0)</f>
        <v>53.11</v>
      </c>
      <c r="L70" s="10">
        <f>InputData[[#This Row],[QUANTITY]]*InputData[[#This Row],[BUYING PRIZE]]</f>
        <v>376</v>
      </c>
      <c r="M70" s="10">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0">
        <f>VLOOKUP(InputData[[#This Row],[PRODUCT ID]],MasterData[],5,0)</f>
        <v>72</v>
      </c>
      <c r="K71" s="10">
        <f>VLOOKUP(InputData[[#This Row],[PRODUCT ID]],MasterData[],6,0)</f>
        <v>79.92</v>
      </c>
      <c r="L71" s="10">
        <f>InputData[[#This Row],[QUANTITY]]*InputData[[#This Row],[BUYING PRIZE]]</f>
        <v>144</v>
      </c>
      <c r="M71" s="10">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0">
        <f>VLOOKUP(InputData[[#This Row],[PRODUCT ID]],MasterData[],5,0)</f>
        <v>98</v>
      </c>
      <c r="K72" s="10">
        <f>VLOOKUP(InputData[[#This Row],[PRODUCT ID]],MasterData[],6,0)</f>
        <v>103.88</v>
      </c>
      <c r="L72" s="10">
        <f>InputData[[#This Row],[QUANTITY]]*InputData[[#This Row],[BUYING PRIZE]]</f>
        <v>392</v>
      </c>
      <c r="M72" s="10">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0">
        <f>VLOOKUP(InputData[[#This Row],[PRODUCT ID]],MasterData[],5,0)</f>
        <v>120</v>
      </c>
      <c r="K73" s="10">
        <f>VLOOKUP(InputData[[#This Row],[PRODUCT ID]],MasterData[],6,0)</f>
        <v>162</v>
      </c>
      <c r="L73" s="10">
        <f>InputData[[#This Row],[QUANTITY]]*InputData[[#This Row],[BUYING PRIZE]]</f>
        <v>120</v>
      </c>
      <c r="M73" s="10">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0">
        <f>VLOOKUP(InputData[[#This Row],[PRODUCT ID]],MasterData[],5,0)</f>
        <v>148</v>
      </c>
      <c r="K74" s="10">
        <f>VLOOKUP(InputData[[#This Row],[PRODUCT ID]],MasterData[],6,0)</f>
        <v>164.28</v>
      </c>
      <c r="L74" s="10">
        <f>InputData[[#This Row],[QUANTITY]]*InputData[[#This Row],[BUYING PRIZE]]</f>
        <v>1332</v>
      </c>
      <c r="M74" s="10">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0">
        <f>VLOOKUP(InputData[[#This Row],[PRODUCT ID]],MasterData[],5,0)</f>
        <v>148</v>
      </c>
      <c r="K75" s="10">
        <f>VLOOKUP(InputData[[#This Row],[PRODUCT ID]],MasterData[],6,0)</f>
        <v>201.28</v>
      </c>
      <c r="L75" s="10">
        <f>InputData[[#This Row],[QUANTITY]]*InputData[[#This Row],[BUYING PRIZE]]</f>
        <v>444</v>
      </c>
      <c r="M75" s="10">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0">
        <f>VLOOKUP(InputData[[#This Row],[PRODUCT ID]],MasterData[],5,0)</f>
        <v>43</v>
      </c>
      <c r="K76" s="10">
        <f>VLOOKUP(InputData[[#This Row],[PRODUCT ID]],MasterData[],6,0)</f>
        <v>47.730000000000004</v>
      </c>
      <c r="L76" s="10">
        <f>InputData[[#This Row],[QUANTITY]]*InputData[[#This Row],[BUYING PRIZE]]</f>
        <v>344</v>
      </c>
      <c r="M76" s="10">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0">
        <f>VLOOKUP(InputData[[#This Row],[PRODUCT ID]],MasterData[],5,0)</f>
        <v>72</v>
      </c>
      <c r="K77" s="10">
        <f>VLOOKUP(InputData[[#This Row],[PRODUCT ID]],MasterData[],6,0)</f>
        <v>79.92</v>
      </c>
      <c r="L77" s="10">
        <f>InputData[[#This Row],[QUANTITY]]*InputData[[#This Row],[BUYING PRIZE]]</f>
        <v>72</v>
      </c>
      <c r="M77" s="10">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0">
        <f>VLOOKUP(InputData[[#This Row],[PRODUCT ID]],MasterData[],5,0)</f>
        <v>120</v>
      </c>
      <c r="K78" s="10">
        <f>VLOOKUP(InputData[[#This Row],[PRODUCT ID]],MasterData[],6,0)</f>
        <v>162</v>
      </c>
      <c r="L78" s="10">
        <f>InputData[[#This Row],[QUANTITY]]*InputData[[#This Row],[BUYING PRIZE]]</f>
        <v>360</v>
      </c>
      <c r="M78" s="10">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0">
        <f>VLOOKUP(InputData[[#This Row],[PRODUCT ID]],MasterData[],5,0)</f>
        <v>90</v>
      </c>
      <c r="K79" s="10">
        <f>VLOOKUP(InputData[[#This Row],[PRODUCT ID]],MasterData[],6,0)</f>
        <v>115.2</v>
      </c>
      <c r="L79" s="10">
        <f>InputData[[#This Row],[QUANTITY]]*InputData[[#This Row],[BUYING PRIZE]]</f>
        <v>360</v>
      </c>
      <c r="M79" s="10">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0">
        <f>VLOOKUP(InputData[[#This Row],[PRODUCT ID]],MasterData[],5,0)</f>
        <v>6</v>
      </c>
      <c r="K80" s="10">
        <f>VLOOKUP(InputData[[#This Row],[PRODUCT ID]],MasterData[],6,0)</f>
        <v>7.8599999999999994</v>
      </c>
      <c r="L80" s="10">
        <f>InputData[[#This Row],[QUANTITY]]*InputData[[#This Row],[BUYING PRIZE]]</f>
        <v>54</v>
      </c>
      <c r="M80" s="10">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0">
        <f>VLOOKUP(InputData[[#This Row],[PRODUCT ID]],MasterData[],5,0)</f>
        <v>93</v>
      </c>
      <c r="K81" s="10">
        <f>VLOOKUP(InputData[[#This Row],[PRODUCT ID]],MasterData[],6,0)</f>
        <v>104.16</v>
      </c>
      <c r="L81" s="10">
        <f>InputData[[#This Row],[QUANTITY]]*InputData[[#This Row],[BUYING PRIZE]]</f>
        <v>1395</v>
      </c>
      <c r="M81" s="10">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0">
        <f>VLOOKUP(InputData[[#This Row],[PRODUCT ID]],MasterData[],5,0)</f>
        <v>133</v>
      </c>
      <c r="K82" s="10">
        <f>VLOOKUP(InputData[[#This Row],[PRODUCT ID]],MasterData[],6,0)</f>
        <v>155.61000000000001</v>
      </c>
      <c r="L82" s="10">
        <f>InputData[[#This Row],[QUANTITY]]*InputData[[#This Row],[BUYING PRIZE]]</f>
        <v>399</v>
      </c>
      <c r="M82" s="10">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0">
        <f>VLOOKUP(InputData[[#This Row],[PRODUCT ID]],MasterData[],5,0)</f>
        <v>121</v>
      </c>
      <c r="K83" s="10">
        <f>VLOOKUP(InputData[[#This Row],[PRODUCT ID]],MasterData[],6,0)</f>
        <v>141.57</v>
      </c>
      <c r="L83" s="10">
        <f>InputData[[#This Row],[QUANTITY]]*InputData[[#This Row],[BUYING PRIZE]]</f>
        <v>1694</v>
      </c>
      <c r="M83" s="10">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0">
        <f>VLOOKUP(InputData[[#This Row],[PRODUCT ID]],MasterData[],5,0)</f>
        <v>67</v>
      </c>
      <c r="K84" s="10">
        <f>VLOOKUP(InputData[[#This Row],[PRODUCT ID]],MasterData[],6,0)</f>
        <v>85.76</v>
      </c>
      <c r="L84" s="10">
        <f>InputData[[#This Row],[QUANTITY]]*InputData[[#This Row],[BUYING PRIZE]]</f>
        <v>201</v>
      </c>
      <c r="M84" s="10">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0">
        <f>VLOOKUP(InputData[[#This Row],[PRODUCT ID]],MasterData[],5,0)</f>
        <v>47</v>
      </c>
      <c r="K85" s="10">
        <f>VLOOKUP(InputData[[#This Row],[PRODUCT ID]],MasterData[],6,0)</f>
        <v>53.11</v>
      </c>
      <c r="L85" s="10">
        <f>InputData[[#This Row],[QUANTITY]]*InputData[[#This Row],[BUYING PRIZE]]</f>
        <v>188</v>
      </c>
      <c r="M85" s="10">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0">
        <f>VLOOKUP(InputData[[#This Row],[PRODUCT ID]],MasterData[],5,0)</f>
        <v>48</v>
      </c>
      <c r="K86" s="10">
        <f>VLOOKUP(InputData[[#This Row],[PRODUCT ID]],MasterData[],6,0)</f>
        <v>57.120000000000005</v>
      </c>
      <c r="L86" s="10">
        <f>InputData[[#This Row],[QUANTITY]]*InputData[[#This Row],[BUYING PRIZE]]</f>
        <v>432</v>
      </c>
      <c r="M86" s="10">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0">
        <f>VLOOKUP(InputData[[#This Row],[PRODUCT ID]],MasterData[],5,0)</f>
        <v>95</v>
      </c>
      <c r="K87" s="10">
        <f>VLOOKUP(InputData[[#This Row],[PRODUCT ID]],MasterData[],6,0)</f>
        <v>119.7</v>
      </c>
      <c r="L87" s="10">
        <f>InputData[[#This Row],[QUANTITY]]*InputData[[#This Row],[BUYING PRIZE]]</f>
        <v>1235</v>
      </c>
      <c r="M87" s="10">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0">
        <f>VLOOKUP(InputData[[#This Row],[PRODUCT ID]],MasterData[],5,0)</f>
        <v>134</v>
      </c>
      <c r="K88" s="10">
        <f>VLOOKUP(InputData[[#This Row],[PRODUCT ID]],MasterData[],6,0)</f>
        <v>156.78</v>
      </c>
      <c r="L88" s="10">
        <f>InputData[[#This Row],[QUANTITY]]*InputData[[#This Row],[BUYING PRIZE]]</f>
        <v>402</v>
      </c>
      <c r="M88" s="10">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0">
        <f>VLOOKUP(InputData[[#This Row],[PRODUCT ID]],MasterData[],5,0)</f>
        <v>37</v>
      </c>
      <c r="K89" s="10">
        <f>VLOOKUP(InputData[[#This Row],[PRODUCT ID]],MasterData[],6,0)</f>
        <v>49.21</v>
      </c>
      <c r="L89" s="10">
        <f>InputData[[#This Row],[QUANTITY]]*InputData[[#This Row],[BUYING PRIZE]]</f>
        <v>555</v>
      </c>
      <c r="M89" s="10">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0">
        <f>VLOOKUP(InputData[[#This Row],[PRODUCT ID]],MasterData[],5,0)</f>
        <v>72</v>
      </c>
      <c r="K90" s="10">
        <f>VLOOKUP(InputData[[#This Row],[PRODUCT ID]],MasterData[],6,0)</f>
        <v>79.92</v>
      </c>
      <c r="L90" s="10">
        <f>InputData[[#This Row],[QUANTITY]]*InputData[[#This Row],[BUYING PRIZE]]</f>
        <v>648</v>
      </c>
      <c r="M90" s="10">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0">
        <f>VLOOKUP(InputData[[#This Row],[PRODUCT ID]],MasterData[],5,0)</f>
        <v>150</v>
      </c>
      <c r="K91" s="10">
        <f>VLOOKUP(InputData[[#This Row],[PRODUCT ID]],MasterData[],6,0)</f>
        <v>210</v>
      </c>
      <c r="L91" s="10">
        <f>InputData[[#This Row],[QUANTITY]]*InputData[[#This Row],[BUYING PRIZE]]</f>
        <v>1950</v>
      </c>
      <c r="M91" s="10">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0">
        <f>VLOOKUP(InputData[[#This Row],[PRODUCT ID]],MasterData[],5,0)</f>
        <v>120</v>
      </c>
      <c r="K92" s="10">
        <f>VLOOKUP(InputData[[#This Row],[PRODUCT ID]],MasterData[],6,0)</f>
        <v>162</v>
      </c>
      <c r="L92" s="10">
        <f>InputData[[#This Row],[QUANTITY]]*InputData[[#This Row],[BUYING PRIZE]]</f>
        <v>720</v>
      </c>
      <c r="M92" s="10">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0">
        <f>VLOOKUP(InputData[[#This Row],[PRODUCT ID]],MasterData[],5,0)</f>
        <v>37</v>
      </c>
      <c r="K93" s="10">
        <f>VLOOKUP(InputData[[#This Row],[PRODUCT ID]],MasterData[],6,0)</f>
        <v>41.81</v>
      </c>
      <c r="L93" s="10">
        <f>InputData[[#This Row],[QUANTITY]]*InputData[[#This Row],[BUYING PRIZE]]</f>
        <v>370</v>
      </c>
      <c r="M93" s="10">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0">
        <f>VLOOKUP(InputData[[#This Row],[PRODUCT ID]],MasterData[],5,0)</f>
        <v>148</v>
      </c>
      <c r="K94" s="10">
        <f>VLOOKUP(InputData[[#This Row],[PRODUCT ID]],MasterData[],6,0)</f>
        <v>201.28</v>
      </c>
      <c r="L94" s="10">
        <f>InputData[[#This Row],[QUANTITY]]*InputData[[#This Row],[BUYING PRIZE]]</f>
        <v>296</v>
      </c>
      <c r="M94" s="10">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0">
        <f>VLOOKUP(InputData[[#This Row],[PRODUCT ID]],MasterData[],5,0)</f>
        <v>67</v>
      </c>
      <c r="K95" s="10">
        <f>VLOOKUP(InputData[[#This Row],[PRODUCT ID]],MasterData[],6,0)</f>
        <v>85.76</v>
      </c>
      <c r="L95" s="10">
        <f>InputData[[#This Row],[QUANTITY]]*InputData[[#This Row],[BUYING PRIZE]]</f>
        <v>201</v>
      </c>
      <c r="M95" s="10">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0">
        <f>VLOOKUP(InputData[[#This Row],[PRODUCT ID]],MasterData[],5,0)</f>
        <v>148</v>
      </c>
      <c r="K96" s="10">
        <f>VLOOKUP(InputData[[#This Row],[PRODUCT ID]],MasterData[],6,0)</f>
        <v>201.28</v>
      </c>
      <c r="L96" s="10">
        <f>InputData[[#This Row],[QUANTITY]]*InputData[[#This Row],[BUYING PRIZE]]</f>
        <v>1036</v>
      </c>
      <c r="M96" s="10">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0">
        <f>VLOOKUP(InputData[[#This Row],[PRODUCT ID]],MasterData[],5,0)</f>
        <v>47</v>
      </c>
      <c r="K97" s="10">
        <f>VLOOKUP(InputData[[#This Row],[PRODUCT ID]],MasterData[],6,0)</f>
        <v>53.11</v>
      </c>
      <c r="L97" s="10">
        <f>InputData[[#This Row],[QUANTITY]]*InputData[[#This Row],[BUYING PRIZE]]</f>
        <v>47</v>
      </c>
      <c r="M97" s="10">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0">
        <f>VLOOKUP(InputData[[#This Row],[PRODUCT ID]],MasterData[],5,0)</f>
        <v>37</v>
      </c>
      <c r="K98" s="10">
        <f>VLOOKUP(InputData[[#This Row],[PRODUCT ID]],MasterData[],6,0)</f>
        <v>49.21</v>
      </c>
      <c r="L98" s="10">
        <f>InputData[[#This Row],[QUANTITY]]*InputData[[#This Row],[BUYING PRIZE]]</f>
        <v>111</v>
      </c>
      <c r="M98" s="10">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0">
        <f>VLOOKUP(InputData[[#This Row],[PRODUCT ID]],MasterData[],5,0)</f>
        <v>120</v>
      </c>
      <c r="K99" s="10">
        <f>VLOOKUP(InputData[[#This Row],[PRODUCT ID]],MasterData[],6,0)</f>
        <v>162</v>
      </c>
      <c r="L99" s="10">
        <f>InputData[[#This Row],[QUANTITY]]*InputData[[#This Row],[BUYING PRIZE]]</f>
        <v>120</v>
      </c>
      <c r="M99" s="10">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0">
        <f>VLOOKUP(InputData[[#This Row],[PRODUCT ID]],MasterData[],5,0)</f>
        <v>55</v>
      </c>
      <c r="K100" s="10">
        <f>VLOOKUP(InputData[[#This Row],[PRODUCT ID]],MasterData[],6,0)</f>
        <v>58.3</v>
      </c>
      <c r="L100" s="10">
        <f>InputData[[#This Row],[QUANTITY]]*InputData[[#This Row],[BUYING PRIZE]]</f>
        <v>165</v>
      </c>
      <c r="M100" s="10">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0">
        <f>VLOOKUP(InputData[[#This Row],[PRODUCT ID]],MasterData[],5,0)</f>
        <v>12</v>
      </c>
      <c r="K101" s="10">
        <f>VLOOKUP(InputData[[#This Row],[PRODUCT ID]],MasterData[],6,0)</f>
        <v>15.719999999999999</v>
      </c>
      <c r="L101" s="10">
        <f>InputData[[#This Row],[QUANTITY]]*InputData[[#This Row],[BUYING PRIZE]]</f>
        <v>156</v>
      </c>
      <c r="M101" s="10">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0">
        <f>VLOOKUP(InputData[[#This Row],[PRODUCT ID]],MasterData[],5,0)</f>
        <v>112</v>
      </c>
      <c r="K102" s="10">
        <f>VLOOKUP(InputData[[#This Row],[PRODUCT ID]],MasterData[],6,0)</f>
        <v>146.72</v>
      </c>
      <c r="L102" s="10">
        <f>InputData[[#This Row],[QUANTITY]]*InputData[[#This Row],[BUYING PRIZE]]</f>
        <v>448</v>
      </c>
      <c r="M102" s="10">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0">
        <f>VLOOKUP(InputData[[#This Row],[PRODUCT ID]],MasterData[],5,0)</f>
        <v>6</v>
      </c>
      <c r="K103" s="10">
        <f>VLOOKUP(InputData[[#This Row],[PRODUCT ID]],MasterData[],6,0)</f>
        <v>7.8599999999999994</v>
      </c>
      <c r="L103" s="10">
        <f>InputData[[#This Row],[QUANTITY]]*InputData[[#This Row],[BUYING PRIZE]]</f>
        <v>78</v>
      </c>
      <c r="M103" s="10">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0">
        <f>VLOOKUP(InputData[[#This Row],[PRODUCT ID]],MasterData[],5,0)</f>
        <v>83</v>
      </c>
      <c r="K104" s="10">
        <f>VLOOKUP(InputData[[#This Row],[PRODUCT ID]],MasterData[],6,0)</f>
        <v>94.62</v>
      </c>
      <c r="L104" s="10">
        <f>InputData[[#This Row],[QUANTITY]]*InputData[[#This Row],[BUYING PRIZE]]</f>
        <v>1245</v>
      </c>
      <c r="M104" s="10">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0">
        <f>VLOOKUP(InputData[[#This Row],[PRODUCT ID]],MasterData[],5,0)</f>
        <v>6</v>
      </c>
      <c r="K105" s="10">
        <f>VLOOKUP(InputData[[#This Row],[PRODUCT ID]],MasterData[],6,0)</f>
        <v>7.8599999999999994</v>
      </c>
      <c r="L105" s="10">
        <f>InputData[[#This Row],[QUANTITY]]*InputData[[#This Row],[BUYING PRIZE]]</f>
        <v>36</v>
      </c>
      <c r="M105" s="10">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0">
        <f>VLOOKUP(InputData[[#This Row],[PRODUCT ID]],MasterData[],5,0)</f>
        <v>37</v>
      </c>
      <c r="K106" s="10">
        <f>VLOOKUP(InputData[[#This Row],[PRODUCT ID]],MasterData[],6,0)</f>
        <v>49.21</v>
      </c>
      <c r="L106" s="10">
        <f>InputData[[#This Row],[QUANTITY]]*InputData[[#This Row],[BUYING PRIZE]]</f>
        <v>37</v>
      </c>
      <c r="M106" s="10">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0">
        <f>VLOOKUP(InputData[[#This Row],[PRODUCT ID]],MasterData[],5,0)</f>
        <v>13</v>
      </c>
      <c r="K107" s="10">
        <f>VLOOKUP(InputData[[#This Row],[PRODUCT ID]],MasterData[],6,0)</f>
        <v>16.64</v>
      </c>
      <c r="L107" s="10">
        <f>InputData[[#This Row],[QUANTITY]]*InputData[[#This Row],[BUYING PRIZE]]</f>
        <v>78</v>
      </c>
      <c r="M107" s="10">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0">
        <f>VLOOKUP(InputData[[#This Row],[PRODUCT ID]],MasterData[],5,0)</f>
        <v>37</v>
      </c>
      <c r="K108" s="10">
        <f>VLOOKUP(InputData[[#This Row],[PRODUCT ID]],MasterData[],6,0)</f>
        <v>41.81</v>
      </c>
      <c r="L108" s="10">
        <f>InputData[[#This Row],[QUANTITY]]*InputData[[#This Row],[BUYING PRIZE]]</f>
        <v>296</v>
      </c>
      <c r="M108" s="10">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0">
        <f>VLOOKUP(InputData[[#This Row],[PRODUCT ID]],MasterData[],5,0)</f>
        <v>13</v>
      </c>
      <c r="K109" s="10">
        <f>VLOOKUP(InputData[[#This Row],[PRODUCT ID]],MasterData[],6,0)</f>
        <v>16.64</v>
      </c>
      <c r="L109" s="10">
        <f>InputData[[#This Row],[QUANTITY]]*InputData[[#This Row],[BUYING PRIZE]]</f>
        <v>39</v>
      </c>
      <c r="M109" s="10">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0">
        <f>VLOOKUP(InputData[[#This Row],[PRODUCT ID]],MasterData[],5,0)</f>
        <v>5</v>
      </c>
      <c r="K110" s="10">
        <f>VLOOKUP(InputData[[#This Row],[PRODUCT ID]],MasterData[],6,0)</f>
        <v>6.7</v>
      </c>
      <c r="L110" s="10">
        <f>InputData[[#This Row],[QUANTITY]]*InputData[[#This Row],[BUYING PRIZE]]</f>
        <v>75</v>
      </c>
      <c r="M110" s="10">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0">
        <f>VLOOKUP(InputData[[#This Row],[PRODUCT ID]],MasterData[],5,0)</f>
        <v>47</v>
      </c>
      <c r="K111" s="10">
        <f>VLOOKUP(InputData[[#This Row],[PRODUCT ID]],MasterData[],6,0)</f>
        <v>53.11</v>
      </c>
      <c r="L111" s="10">
        <f>InputData[[#This Row],[QUANTITY]]*InputData[[#This Row],[BUYING PRIZE]]</f>
        <v>188</v>
      </c>
      <c r="M111" s="10">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0">
        <f>VLOOKUP(InputData[[#This Row],[PRODUCT ID]],MasterData[],5,0)</f>
        <v>120</v>
      </c>
      <c r="K112" s="10">
        <f>VLOOKUP(InputData[[#This Row],[PRODUCT ID]],MasterData[],6,0)</f>
        <v>162</v>
      </c>
      <c r="L112" s="10">
        <f>InputData[[#This Row],[QUANTITY]]*InputData[[#This Row],[BUYING PRIZE]]</f>
        <v>240</v>
      </c>
      <c r="M112" s="10">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0">
        <f>VLOOKUP(InputData[[#This Row],[PRODUCT ID]],MasterData[],5,0)</f>
        <v>90</v>
      </c>
      <c r="K113" s="10">
        <f>VLOOKUP(InputData[[#This Row],[PRODUCT ID]],MasterData[],6,0)</f>
        <v>115.2</v>
      </c>
      <c r="L113" s="10">
        <f>InputData[[#This Row],[QUANTITY]]*InputData[[#This Row],[BUYING PRIZE]]</f>
        <v>990</v>
      </c>
      <c r="M113" s="10">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0">
        <f>VLOOKUP(InputData[[#This Row],[PRODUCT ID]],MasterData[],5,0)</f>
        <v>141</v>
      </c>
      <c r="K114" s="10">
        <f>VLOOKUP(InputData[[#This Row],[PRODUCT ID]],MasterData[],6,0)</f>
        <v>149.46</v>
      </c>
      <c r="L114" s="10">
        <f>InputData[[#This Row],[QUANTITY]]*InputData[[#This Row],[BUYING PRIZE]]</f>
        <v>1833</v>
      </c>
      <c r="M114" s="10">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0">
        <f>VLOOKUP(InputData[[#This Row],[PRODUCT ID]],MasterData[],5,0)</f>
        <v>112</v>
      </c>
      <c r="K115" s="10">
        <f>VLOOKUP(InputData[[#This Row],[PRODUCT ID]],MasterData[],6,0)</f>
        <v>122.08</v>
      </c>
      <c r="L115" s="10">
        <f>InputData[[#This Row],[QUANTITY]]*InputData[[#This Row],[BUYING PRIZE]]</f>
        <v>672</v>
      </c>
      <c r="M115" s="10">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0">
        <f>VLOOKUP(InputData[[#This Row],[PRODUCT ID]],MasterData[],5,0)</f>
        <v>126</v>
      </c>
      <c r="K116" s="10">
        <f>VLOOKUP(InputData[[#This Row],[PRODUCT ID]],MasterData[],6,0)</f>
        <v>162.54</v>
      </c>
      <c r="L116" s="10">
        <f>InputData[[#This Row],[QUANTITY]]*InputData[[#This Row],[BUYING PRIZE]]</f>
        <v>1260</v>
      </c>
      <c r="M116" s="10">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0">
        <f>VLOOKUP(InputData[[#This Row],[PRODUCT ID]],MasterData[],5,0)</f>
        <v>61</v>
      </c>
      <c r="K117" s="10">
        <f>VLOOKUP(InputData[[#This Row],[PRODUCT ID]],MasterData[],6,0)</f>
        <v>76.25</v>
      </c>
      <c r="L117" s="10">
        <f>InputData[[#This Row],[QUANTITY]]*InputData[[#This Row],[BUYING PRIZE]]</f>
        <v>488</v>
      </c>
      <c r="M117" s="10">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0">
        <f>VLOOKUP(InputData[[#This Row],[PRODUCT ID]],MasterData[],5,0)</f>
        <v>61</v>
      </c>
      <c r="K118" s="10">
        <f>VLOOKUP(InputData[[#This Row],[PRODUCT ID]],MasterData[],6,0)</f>
        <v>76.25</v>
      </c>
      <c r="L118" s="10">
        <f>InputData[[#This Row],[QUANTITY]]*InputData[[#This Row],[BUYING PRIZE]]</f>
        <v>732</v>
      </c>
      <c r="M118" s="10">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0">
        <f>VLOOKUP(InputData[[#This Row],[PRODUCT ID]],MasterData[],5,0)</f>
        <v>121</v>
      </c>
      <c r="K119" s="10">
        <f>VLOOKUP(InputData[[#This Row],[PRODUCT ID]],MasterData[],6,0)</f>
        <v>141.57</v>
      </c>
      <c r="L119" s="10">
        <f>InputData[[#This Row],[QUANTITY]]*InputData[[#This Row],[BUYING PRIZE]]</f>
        <v>1815</v>
      </c>
      <c r="M119" s="10">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0">
        <f>VLOOKUP(InputData[[#This Row],[PRODUCT ID]],MasterData[],5,0)</f>
        <v>5</v>
      </c>
      <c r="K120" s="10">
        <f>VLOOKUP(InputData[[#This Row],[PRODUCT ID]],MasterData[],6,0)</f>
        <v>6.7</v>
      </c>
      <c r="L120" s="10">
        <f>InputData[[#This Row],[QUANTITY]]*InputData[[#This Row],[BUYING PRIZE]]</f>
        <v>50</v>
      </c>
      <c r="M120" s="10">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0">
        <f>VLOOKUP(InputData[[#This Row],[PRODUCT ID]],MasterData[],5,0)</f>
        <v>95</v>
      </c>
      <c r="K121" s="10">
        <f>VLOOKUP(InputData[[#This Row],[PRODUCT ID]],MasterData[],6,0)</f>
        <v>119.7</v>
      </c>
      <c r="L121" s="10">
        <f>InputData[[#This Row],[QUANTITY]]*InputData[[#This Row],[BUYING PRIZE]]</f>
        <v>570</v>
      </c>
      <c r="M121" s="10">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0">
        <f>VLOOKUP(InputData[[#This Row],[PRODUCT ID]],MasterData[],5,0)</f>
        <v>37</v>
      </c>
      <c r="K122" s="10">
        <f>VLOOKUP(InputData[[#This Row],[PRODUCT ID]],MasterData[],6,0)</f>
        <v>41.81</v>
      </c>
      <c r="L122" s="10">
        <f>InputData[[#This Row],[QUANTITY]]*InputData[[#This Row],[BUYING PRIZE]]</f>
        <v>407</v>
      </c>
      <c r="M122" s="10">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0">
        <f>VLOOKUP(InputData[[#This Row],[PRODUCT ID]],MasterData[],5,0)</f>
        <v>44</v>
      </c>
      <c r="K123" s="10">
        <f>VLOOKUP(InputData[[#This Row],[PRODUCT ID]],MasterData[],6,0)</f>
        <v>48.84</v>
      </c>
      <c r="L123" s="10">
        <f>InputData[[#This Row],[QUANTITY]]*InputData[[#This Row],[BUYING PRIZE]]</f>
        <v>484</v>
      </c>
      <c r="M123" s="10">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0">
        <f>VLOOKUP(InputData[[#This Row],[PRODUCT ID]],MasterData[],5,0)</f>
        <v>98</v>
      </c>
      <c r="K124" s="10">
        <f>VLOOKUP(InputData[[#This Row],[PRODUCT ID]],MasterData[],6,0)</f>
        <v>103.88</v>
      </c>
      <c r="L124" s="10">
        <f>InputData[[#This Row],[QUANTITY]]*InputData[[#This Row],[BUYING PRIZE]]</f>
        <v>686</v>
      </c>
      <c r="M124" s="10">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0">
        <f>VLOOKUP(InputData[[#This Row],[PRODUCT ID]],MasterData[],5,0)</f>
        <v>89</v>
      </c>
      <c r="K125" s="10">
        <f>VLOOKUP(InputData[[#This Row],[PRODUCT ID]],MasterData[],6,0)</f>
        <v>117.48</v>
      </c>
      <c r="L125" s="10">
        <f>InputData[[#This Row],[QUANTITY]]*InputData[[#This Row],[BUYING PRIZE]]</f>
        <v>1068</v>
      </c>
      <c r="M125" s="10">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0">
        <f>VLOOKUP(InputData[[#This Row],[PRODUCT ID]],MasterData[],5,0)</f>
        <v>138</v>
      </c>
      <c r="K126" s="10">
        <f>VLOOKUP(InputData[[#This Row],[PRODUCT ID]],MasterData[],6,0)</f>
        <v>173.88</v>
      </c>
      <c r="L126" s="10">
        <f>InputData[[#This Row],[QUANTITY]]*InputData[[#This Row],[BUYING PRIZE]]</f>
        <v>828</v>
      </c>
      <c r="M126" s="10">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0">
        <f>VLOOKUP(InputData[[#This Row],[PRODUCT ID]],MasterData[],5,0)</f>
        <v>7</v>
      </c>
      <c r="K127" s="10">
        <f>VLOOKUP(InputData[[#This Row],[PRODUCT ID]],MasterData[],6,0)</f>
        <v>8.33</v>
      </c>
      <c r="L127" s="10">
        <f>InputData[[#This Row],[QUANTITY]]*InputData[[#This Row],[BUYING PRIZE]]</f>
        <v>70</v>
      </c>
      <c r="M127" s="10">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0">
        <f>VLOOKUP(InputData[[#This Row],[PRODUCT ID]],MasterData[],5,0)</f>
        <v>150</v>
      </c>
      <c r="K128" s="10">
        <f>VLOOKUP(InputData[[#This Row],[PRODUCT ID]],MasterData[],6,0)</f>
        <v>210</v>
      </c>
      <c r="L128" s="10">
        <f>InputData[[#This Row],[QUANTITY]]*InputData[[#This Row],[BUYING PRIZE]]</f>
        <v>750</v>
      </c>
      <c r="M128" s="10">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0">
        <f>VLOOKUP(InputData[[#This Row],[PRODUCT ID]],MasterData[],5,0)</f>
        <v>12</v>
      </c>
      <c r="K129" s="10">
        <f>VLOOKUP(InputData[[#This Row],[PRODUCT ID]],MasterData[],6,0)</f>
        <v>15.719999999999999</v>
      </c>
      <c r="L129" s="10">
        <f>InputData[[#This Row],[QUANTITY]]*InputData[[#This Row],[BUYING PRIZE]]</f>
        <v>144</v>
      </c>
      <c r="M129" s="10">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0">
        <f>VLOOKUP(InputData[[#This Row],[PRODUCT ID]],MasterData[],5,0)</f>
        <v>37</v>
      </c>
      <c r="K130" s="10">
        <f>VLOOKUP(InputData[[#This Row],[PRODUCT ID]],MasterData[],6,0)</f>
        <v>42.55</v>
      </c>
      <c r="L130" s="10">
        <f>InputData[[#This Row],[QUANTITY]]*InputData[[#This Row],[BUYING PRIZE]]</f>
        <v>407</v>
      </c>
      <c r="M130" s="10">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0">
        <f>VLOOKUP(InputData[[#This Row],[PRODUCT ID]],MasterData[],5,0)</f>
        <v>7</v>
      </c>
      <c r="K131" s="10">
        <f>VLOOKUP(InputData[[#This Row],[PRODUCT ID]],MasterData[],6,0)</f>
        <v>8.33</v>
      </c>
      <c r="L131" s="10">
        <f>InputData[[#This Row],[QUANTITY]]*InputData[[#This Row],[BUYING PRIZE]]</f>
        <v>91</v>
      </c>
      <c r="M131" s="10">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0">
        <f>VLOOKUP(InputData[[#This Row],[PRODUCT ID]],MasterData[],5,0)</f>
        <v>138</v>
      </c>
      <c r="K132" s="10">
        <f>VLOOKUP(InputData[[#This Row],[PRODUCT ID]],MasterData[],6,0)</f>
        <v>173.88</v>
      </c>
      <c r="L132" s="10">
        <f>InputData[[#This Row],[QUANTITY]]*InputData[[#This Row],[BUYING PRIZE]]</f>
        <v>690</v>
      </c>
      <c r="M132" s="10">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0">
        <f>VLOOKUP(InputData[[#This Row],[PRODUCT ID]],MasterData[],5,0)</f>
        <v>13</v>
      </c>
      <c r="K133" s="10">
        <f>VLOOKUP(InputData[[#This Row],[PRODUCT ID]],MasterData[],6,0)</f>
        <v>16.64</v>
      </c>
      <c r="L133" s="10">
        <f>InputData[[#This Row],[QUANTITY]]*InputData[[#This Row],[BUYING PRIZE]]</f>
        <v>13</v>
      </c>
      <c r="M133" s="10">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0">
        <f>VLOOKUP(InputData[[#This Row],[PRODUCT ID]],MasterData[],5,0)</f>
        <v>13</v>
      </c>
      <c r="K134" s="10">
        <f>VLOOKUP(InputData[[#This Row],[PRODUCT ID]],MasterData[],6,0)</f>
        <v>16.64</v>
      </c>
      <c r="L134" s="10">
        <f>InputData[[#This Row],[QUANTITY]]*InputData[[#This Row],[BUYING PRIZE]]</f>
        <v>52</v>
      </c>
      <c r="M134" s="10">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0">
        <f>VLOOKUP(InputData[[#This Row],[PRODUCT ID]],MasterData[],5,0)</f>
        <v>44</v>
      </c>
      <c r="K135" s="10">
        <f>VLOOKUP(InputData[[#This Row],[PRODUCT ID]],MasterData[],6,0)</f>
        <v>48.4</v>
      </c>
      <c r="L135" s="10">
        <f>InputData[[#This Row],[QUANTITY]]*InputData[[#This Row],[BUYING PRIZE]]</f>
        <v>572</v>
      </c>
      <c r="M135" s="10">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0">
        <f>VLOOKUP(InputData[[#This Row],[PRODUCT ID]],MasterData[],5,0)</f>
        <v>6</v>
      </c>
      <c r="K136" s="10">
        <f>VLOOKUP(InputData[[#This Row],[PRODUCT ID]],MasterData[],6,0)</f>
        <v>7.8599999999999994</v>
      </c>
      <c r="L136" s="10">
        <f>InputData[[#This Row],[QUANTITY]]*InputData[[#This Row],[BUYING PRIZE]]</f>
        <v>42</v>
      </c>
      <c r="M136" s="10">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0">
        <f>VLOOKUP(InputData[[#This Row],[PRODUCT ID]],MasterData[],5,0)</f>
        <v>133</v>
      </c>
      <c r="K137" s="10">
        <f>VLOOKUP(InputData[[#This Row],[PRODUCT ID]],MasterData[],6,0)</f>
        <v>155.61000000000001</v>
      </c>
      <c r="L137" s="10">
        <f>InputData[[#This Row],[QUANTITY]]*InputData[[#This Row],[BUYING PRIZE]]</f>
        <v>1463</v>
      </c>
      <c r="M137" s="10">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0">
        <f>VLOOKUP(InputData[[#This Row],[PRODUCT ID]],MasterData[],5,0)</f>
        <v>126</v>
      </c>
      <c r="K138" s="10">
        <f>VLOOKUP(InputData[[#This Row],[PRODUCT ID]],MasterData[],6,0)</f>
        <v>162.54</v>
      </c>
      <c r="L138" s="10">
        <f>InputData[[#This Row],[QUANTITY]]*InputData[[#This Row],[BUYING PRIZE]]</f>
        <v>252</v>
      </c>
      <c r="M138" s="10">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0">
        <f>VLOOKUP(InputData[[#This Row],[PRODUCT ID]],MasterData[],5,0)</f>
        <v>5</v>
      </c>
      <c r="K139" s="10">
        <f>VLOOKUP(InputData[[#This Row],[PRODUCT ID]],MasterData[],6,0)</f>
        <v>6.7</v>
      </c>
      <c r="L139" s="10">
        <f>InputData[[#This Row],[QUANTITY]]*InputData[[#This Row],[BUYING PRIZE]]</f>
        <v>35</v>
      </c>
      <c r="M139" s="10">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0">
        <f>VLOOKUP(InputData[[#This Row],[PRODUCT ID]],MasterData[],5,0)</f>
        <v>112</v>
      </c>
      <c r="K140" s="10">
        <f>VLOOKUP(InputData[[#This Row],[PRODUCT ID]],MasterData[],6,0)</f>
        <v>146.72</v>
      </c>
      <c r="L140" s="10">
        <f>InputData[[#This Row],[QUANTITY]]*InputData[[#This Row],[BUYING PRIZE]]</f>
        <v>448</v>
      </c>
      <c r="M140" s="10">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0">
        <f>VLOOKUP(InputData[[#This Row],[PRODUCT ID]],MasterData[],5,0)</f>
        <v>133</v>
      </c>
      <c r="K141" s="10">
        <f>VLOOKUP(InputData[[#This Row],[PRODUCT ID]],MasterData[],6,0)</f>
        <v>155.61000000000001</v>
      </c>
      <c r="L141" s="10">
        <f>InputData[[#This Row],[QUANTITY]]*InputData[[#This Row],[BUYING PRIZE]]</f>
        <v>1463</v>
      </c>
      <c r="M141" s="10">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0">
        <f>VLOOKUP(InputData[[#This Row],[PRODUCT ID]],MasterData[],5,0)</f>
        <v>148</v>
      </c>
      <c r="K142" s="10">
        <f>VLOOKUP(InputData[[#This Row],[PRODUCT ID]],MasterData[],6,0)</f>
        <v>164.28</v>
      </c>
      <c r="L142" s="10">
        <f>InputData[[#This Row],[QUANTITY]]*InputData[[#This Row],[BUYING PRIZE]]</f>
        <v>1628</v>
      </c>
      <c r="M142" s="10">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0">
        <f>VLOOKUP(InputData[[#This Row],[PRODUCT ID]],MasterData[],5,0)</f>
        <v>95</v>
      </c>
      <c r="K143" s="10">
        <f>VLOOKUP(InputData[[#This Row],[PRODUCT ID]],MasterData[],6,0)</f>
        <v>119.7</v>
      </c>
      <c r="L143" s="10">
        <f>InputData[[#This Row],[QUANTITY]]*InputData[[#This Row],[BUYING PRIZE]]</f>
        <v>855</v>
      </c>
      <c r="M143" s="10">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0">
        <f>VLOOKUP(InputData[[#This Row],[PRODUCT ID]],MasterData[],5,0)</f>
        <v>71</v>
      </c>
      <c r="K144" s="10">
        <f>VLOOKUP(InputData[[#This Row],[PRODUCT ID]],MasterData[],6,0)</f>
        <v>80.94</v>
      </c>
      <c r="L144" s="10">
        <f>InputData[[#This Row],[QUANTITY]]*InputData[[#This Row],[BUYING PRIZE]]</f>
        <v>568</v>
      </c>
      <c r="M144" s="10">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0">
        <f>VLOOKUP(InputData[[#This Row],[PRODUCT ID]],MasterData[],5,0)</f>
        <v>105</v>
      </c>
      <c r="K145" s="10">
        <f>VLOOKUP(InputData[[#This Row],[PRODUCT ID]],MasterData[],6,0)</f>
        <v>142.80000000000001</v>
      </c>
      <c r="L145" s="10">
        <f>InputData[[#This Row],[QUANTITY]]*InputData[[#This Row],[BUYING PRIZE]]</f>
        <v>840</v>
      </c>
      <c r="M145" s="10">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0">
        <f>VLOOKUP(InputData[[#This Row],[PRODUCT ID]],MasterData[],5,0)</f>
        <v>138</v>
      </c>
      <c r="K146" s="10">
        <f>VLOOKUP(InputData[[#This Row],[PRODUCT ID]],MasterData[],6,0)</f>
        <v>173.88</v>
      </c>
      <c r="L146" s="10">
        <f>InputData[[#This Row],[QUANTITY]]*InputData[[#This Row],[BUYING PRIZE]]</f>
        <v>2070</v>
      </c>
      <c r="M146" s="10">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0">
        <f>VLOOKUP(InputData[[#This Row],[PRODUCT ID]],MasterData[],5,0)</f>
        <v>44</v>
      </c>
      <c r="K147" s="10">
        <f>VLOOKUP(InputData[[#This Row],[PRODUCT ID]],MasterData[],6,0)</f>
        <v>48.84</v>
      </c>
      <c r="L147" s="10">
        <f>InputData[[#This Row],[QUANTITY]]*InputData[[#This Row],[BUYING PRIZE]]</f>
        <v>440</v>
      </c>
      <c r="M147" s="10">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0">
        <f>VLOOKUP(InputData[[#This Row],[PRODUCT ID]],MasterData[],5,0)</f>
        <v>55</v>
      </c>
      <c r="K148" s="10">
        <f>VLOOKUP(InputData[[#This Row],[PRODUCT ID]],MasterData[],6,0)</f>
        <v>58.3</v>
      </c>
      <c r="L148" s="10">
        <f>InputData[[#This Row],[QUANTITY]]*InputData[[#This Row],[BUYING PRIZE]]</f>
        <v>330</v>
      </c>
      <c r="M148" s="10">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0">
        <f>VLOOKUP(InputData[[#This Row],[PRODUCT ID]],MasterData[],5,0)</f>
        <v>6</v>
      </c>
      <c r="K149" s="10">
        <f>VLOOKUP(InputData[[#This Row],[PRODUCT ID]],MasterData[],6,0)</f>
        <v>7.8599999999999994</v>
      </c>
      <c r="L149" s="10">
        <f>InputData[[#This Row],[QUANTITY]]*InputData[[#This Row],[BUYING PRIZE]]</f>
        <v>24</v>
      </c>
      <c r="M149" s="10">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0">
        <f>VLOOKUP(InputData[[#This Row],[PRODUCT ID]],MasterData[],5,0)</f>
        <v>150</v>
      </c>
      <c r="K150" s="10">
        <f>VLOOKUP(InputData[[#This Row],[PRODUCT ID]],MasterData[],6,0)</f>
        <v>210</v>
      </c>
      <c r="L150" s="10">
        <f>InputData[[#This Row],[QUANTITY]]*InputData[[#This Row],[BUYING PRIZE]]</f>
        <v>150</v>
      </c>
      <c r="M150" s="10">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0">
        <f>VLOOKUP(InputData[[#This Row],[PRODUCT ID]],MasterData[],5,0)</f>
        <v>141</v>
      </c>
      <c r="K151" s="10">
        <f>VLOOKUP(InputData[[#This Row],[PRODUCT ID]],MasterData[],6,0)</f>
        <v>149.46</v>
      </c>
      <c r="L151" s="10">
        <f>InputData[[#This Row],[QUANTITY]]*InputData[[#This Row],[BUYING PRIZE]]</f>
        <v>1128</v>
      </c>
      <c r="M151" s="10">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0">
        <f>VLOOKUP(InputData[[#This Row],[PRODUCT ID]],MasterData[],5,0)</f>
        <v>48</v>
      </c>
      <c r="K152" s="10">
        <f>VLOOKUP(InputData[[#This Row],[PRODUCT ID]],MasterData[],6,0)</f>
        <v>57.120000000000005</v>
      </c>
      <c r="L152" s="10">
        <f>InputData[[#This Row],[QUANTITY]]*InputData[[#This Row],[BUYING PRIZE]]</f>
        <v>672</v>
      </c>
      <c r="M152" s="10">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0">
        <f>VLOOKUP(InputData[[#This Row],[PRODUCT ID]],MasterData[],5,0)</f>
        <v>72</v>
      </c>
      <c r="K153" s="10">
        <f>VLOOKUP(InputData[[#This Row],[PRODUCT ID]],MasterData[],6,0)</f>
        <v>79.92</v>
      </c>
      <c r="L153" s="10">
        <f>InputData[[#This Row],[QUANTITY]]*InputData[[#This Row],[BUYING PRIZE]]</f>
        <v>792</v>
      </c>
      <c r="M153" s="10">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0">
        <f>VLOOKUP(InputData[[#This Row],[PRODUCT ID]],MasterData[],5,0)</f>
        <v>67</v>
      </c>
      <c r="K154" s="10">
        <f>VLOOKUP(InputData[[#This Row],[PRODUCT ID]],MasterData[],6,0)</f>
        <v>83.08</v>
      </c>
      <c r="L154" s="10">
        <f>InputData[[#This Row],[QUANTITY]]*InputData[[#This Row],[BUYING PRIZE]]</f>
        <v>335</v>
      </c>
      <c r="M154" s="10">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0">
        <f>VLOOKUP(InputData[[#This Row],[PRODUCT ID]],MasterData[],5,0)</f>
        <v>47</v>
      </c>
      <c r="K155" s="10">
        <f>VLOOKUP(InputData[[#This Row],[PRODUCT ID]],MasterData[],6,0)</f>
        <v>53.11</v>
      </c>
      <c r="L155" s="10">
        <f>InputData[[#This Row],[QUANTITY]]*InputData[[#This Row],[BUYING PRIZE]]</f>
        <v>705</v>
      </c>
      <c r="M155" s="10">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0">
        <f>VLOOKUP(InputData[[#This Row],[PRODUCT ID]],MasterData[],5,0)</f>
        <v>18</v>
      </c>
      <c r="K156" s="10">
        <f>VLOOKUP(InputData[[#This Row],[PRODUCT ID]],MasterData[],6,0)</f>
        <v>24.66</v>
      </c>
      <c r="L156" s="10">
        <f>InputData[[#This Row],[QUANTITY]]*InputData[[#This Row],[BUYING PRIZE]]</f>
        <v>54</v>
      </c>
      <c r="M156" s="10">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0">
        <f>VLOOKUP(InputData[[#This Row],[PRODUCT ID]],MasterData[],5,0)</f>
        <v>144</v>
      </c>
      <c r="K157" s="10">
        <f>VLOOKUP(InputData[[#This Row],[PRODUCT ID]],MasterData[],6,0)</f>
        <v>156.96</v>
      </c>
      <c r="L157" s="10">
        <f>InputData[[#This Row],[QUANTITY]]*InputData[[#This Row],[BUYING PRIZE]]</f>
        <v>2016</v>
      </c>
      <c r="M157" s="10">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0">
        <f>VLOOKUP(InputData[[#This Row],[PRODUCT ID]],MasterData[],5,0)</f>
        <v>90</v>
      </c>
      <c r="K158" s="10">
        <f>VLOOKUP(InputData[[#This Row],[PRODUCT ID]],MasterData[],6,0)</f>
        <v>96.3</v>
      </c>
      <c r="L158" s="10">
        <f>InputData[[#This Row],[QUANTITY]]*InputData[[#This Row],[BUYING PRIZE]]</f>
        <v>630</v>
      </c>
      <c r="M158" s="10">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0">
        <f>VLOOKUP(InputData[[#This Row],[PRODUCT ID]],MasterData[],5,0)</f>
        <v>67</v>
      </c>
      <c r="K159" s="10">
        <f>VLOOKUP(InputData[[#This Row],[PRODUCT ID]],MasterData[],6,0)</f>
        <v>85.76</v>
      </c>
      <c r="L159" s="10">
        <f>InputData[[#This Row],[QUANTITY]]*InputData[[#This Row],[BUYING PRIZE]]</f>
        <v>536</v>
      </c>
      <c r="M159" s="10">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0">
        <f>VLOOKUP(InputData[[#This Row],[PRODUCT ID]],MasterData[],5,0)</f>
        <v>6</v>
      </c>
      <c r="K160" s="10">
        <f>VLOOKUP(InputData[[#This Row],[PRODUCT ID]],MasterData[],6,0)</f>
        <v>7.8599999999999994</v>
      </c>
      <c r="L160" s="10">
        <f>InputData[[#This Row],[QUANTITY]]*InputData[[#This Row],[BUYING PRIZE]]</f>
        <v>24</v>
      </c>
      <c r="M160" s="10">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0">
        <f>VLOOKUP(InputData[[#This Row],[PRODUCT ID]],MasterData[],5,0)</f>
        <v>76</v>
      </c>
      <c r="K161" s="10">
        <f>VLOOKUP(InputData[[#This Row],[PRODUCT ID]],MasterData[],6,0)</f>
        <v>82.08</v>
      </c>
      <c r="L161" s="10">
        <f>InputData[[#This Row],[QUANTITY]]*InputData[[#This Row],[BUYING PRIZE]]</f>
        <v>1140</v>
      </c>
      <c r="M161" s="10">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0">
        <f>VLOOKUP(InputData[[#This Row],[PRODUCT ID]],MasterData[],5,0)</f>
        <v>98</v>
      </c>
      <c r="K162" s="10">
        <f>VLOOKUP(InputData[[#This Row],[PRODUCT ID]],MasterData[],6,0)</f>
        <v>103.88</v>
      </c>
      <c r="L162" s="10">
        <f>InputData[[#This Row],[QUANTITY]]*InputData[[#This Row],[BUYING PRIZE]]</f>
        <v>1078</v>
      </c>
      <c r="M162" s="10">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0">
        <f>VLOOKUP(InputData[[#This Row],[PRODUCT ID]],MasterData[],5,0)</f>
        <v>141</v>
      </c>
      <c r="K163" s="10">
        <f>VLOOKUP(InputData[[#This Row],[PRODUCT ID]],MasterData[],6,0)</f>
        <v>149.46</v>
      </c>
      <c r="L163" s="10">
        <f>InputData[[#This Row],[QUANTITY]]*InputData[[#This Row],[BUYING PRIZE]]</f>
        <v>423</v>
      </c>
      <c r="M163" s="10">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0">
        <f>VLOOKUP(InputData[[#This Row],[PRODUCT ID]],MasterData[],5,0)</f>
        <v>121</v>
      </c>
      <c r="K164" s="10">
        <f>VLOOKUP(InputData[[#This Row],[PRODUCT ID]],MasterData[],6,0)</f>
        <v>141.57</v>
      </c>
      <c r="L164" s="10">
        <f>InputData[[#This Row],[QUANTITY]]*InputData[[#This Row],[BUYING PRIZE]]</f>
        <v>1573</v>
      </c>
      <c r="M164" s="10">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0">
        <f>VLOOKUP(InputData[[#This Row],[PRODUCT ID]],MasterData[],5,0)</f>
        <v>55</v>
      </c>
      <c r="K165" s="10">
        <f>VLOOKUP(InputData[[#This Row],[PRODUCT ID]],MasterData[],6,0)</f>
        <v>58.3</v>
      </c>
      <c r="L165" s="10">
        <f>InputData[[#This Row],[QUANTITY]]*InputData[[#This Row],[BUYING PRIZE]]</f>
        <v>660</v>
      </c>
      <c r="M165" s="10">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0">
        <f>VLOOKUP(InputData[[#This Row],[PRODUCT ID]],MasterData[],5,0)</f>
        <v>37</v>
      </c>
      <c r="K166" s="10">
        <f>VLOOKUP(InputData[[#This Row],[PRODUCT ID]],MasterData[],6,0)</f>
        <v>41.81</v>
      </c>
      <c r="L166" s="10">
        <f>InputData[[#This Row],[QUANTITY]]*InputData[[#This Row],[BUYING PRIZE]]</f>
        <v>518</v>
      </c>
      <c r="M166" s="10">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0">
        <f>VLOOKUP(InputData[[#This Row],[PRODUCT ID]],MasterData[],5,0)</f>
        <v>67</v>
      </c>
      <c r="K167" s="10">
        <f>VLOOKUP(InputData[[#This Row],[PRODUCT ID]],MasterData[],6,0)</f>
        <v>85.76</v>
      </c>
      <c r="L167" s="10">
        <f>InputData[[#This Row],[QUANTITY]]*InputData[[#This Row],[BUYING PRIZE]]</f>
        <v>67</v>
      </c>
      <c r="M167" s="10">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0">
        <f>VLOOKUP(InputData[[#This Row],[PRODUCT ID]],MasterData[],5,0)</f>
        <v>133</v>
      </c>
      <c r="K168" s="10">
        <f>VLOOKUP(InputData[[#This Row],[PRODUCT ID]],MasterData[],6,0)</f>
        <v>155.61000000000001</v>
      </c>
      <c r="L168" s="10">
        <f>InputData[[#This Row],[QUANTITY]]*InputData[[#This Row],[BUYING PRIZE]]</f>
        <v>532</v>
      </c>
      <c r="M168" s="10">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0">
        <f>VLOOKUP(InputData[[#This Row],[PRODUCT ID]],MasterData[],5,0)</f>
        <v>76</v>
      </c>
      <c r="K169" s="10">
        <f>VLOOKUP(InputData[[#This Row],[PRODUCT ID]],MasterData[],6,0)</f>
        <v>82.08</v>
      </c>
      <c r="L169" s="10">
        <f>InputData[[#This Row],[QUANTITY]]*InputData[[#This Row],[BUYING PRIZE]]</f>
        <v>760</v>
      </c>
      <c r="M169" s="10">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0">
        <f>VLOOKUP(InputData[[#This Row],[PRODUCT ID]],MasterData[],5,0)</f>
        <v>75</v>
      </c>
      <c r="K170" s="10">
        <f>VLOOKUP(InputData[[#This Row],[PRODUCT ID]],MasterData[],6,0)</f>
        <v>85.5</v>
      </c>
      <c r="L170" s="10">
        <f>InputData[[#This Row],[QUANTITY]]*InputData[[#This Row],[BUYING PRIZE]]</f>
        <v>450</v>
      </c>
      <c r="M170" s="10">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0">
        <f>VLOOKUP(InputData[[#This Row],[PRODUCT ID]],MasterData[],5,0)</f>
        <v>141</v>
      </c>
      <c r="K171" s="10">
        <f>VLOOKUP(InputData[[#This Row],[PRODUCT ID]],MasterData[],6,0)</f>
        <v>149.46</v>
      </c>
      <c r="L171" s="10">
        <f>InputData[[#This Row],[QUANTITY]]*InputData[[#This Row],[BUYING PRIZE]]</f>
        <v>564</v>
      </c>
      <c r="M171" s="10">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0">
        <f>VLOOKUP(InputData[[#This Row],[PRODUCT ID]],MasterData[],5,0)</f>
        <v>44</v>
      </c>
      <c r="K172" s="10">
        <f>VLOOKUP(InputData[[#This Row],[PRODUCT ID]],MasterData[],6,0)</f>
        <v>48.4</v>
      </c>
      <c r="L172" s="10">
        <f>InputData[[#This Row],[QUANTITY]]*InputData[[#This Row],[BUYING PRIZE]]</f>
        <v>572</v>
      </c>
      <c r="M172" s="10">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0">
        <f>VLOOKUP(InputData[[#This Row],[PRODUCT ID]],MasterData[],5,0)</f>
        <v>48</v>
      </c>
      <c r="K173" s="10">
        <f>VLOOKUP(InputData[[#This Row],[PRODUCT ID]],MasterData[],6,0)</f>
        <v>57.120000000000005</v>
      </c>
      <c r="L173" s="10">
        <f>InputData[[#This Row],[QUANTITY]]*InputData[[#This Row],[BUYING PRIZE]]</f>
        <v>432</v>
      </c>
      <c r="M173" s="10">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0">
        <f>VLOOKUP(InputData[[#This Row],[PRODUCT ID]],MasterData[],5,0)</f>
        <v>71</v>
      </c>
      <c r="K174" s="10">
        <f>VLOOKUP(InputData[[#This Row],[PRODUCT ID]],MasterData[],6,0)</f>
        <v>80.94</v>
      </c>
      <c r="L174" s="10">
        <f>InputData[[#This Row],[QUANTITY]]*InputData[[#This Row],[BUYING PRIZE]]</f>
        <v>213</v>
      </c>
      <c r="M174" s="10">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0">
        <f>VLOOKUP(InputData[[#This Row],[PRODUCT ID]],MasterData[],5,0)</f>
        <v>7</v>
      </c>
      <c r="K175" s="10">
        <f>VLOOKUP(InputData[[#This Row],[PRODUCT ID]],MasterData[],6,0)</f>
        <v>8.33</v>
      </c>
      <c r="L175" s="10">
        <f>InputData[[#This Row],[QUANTITY]]*InputData[[#This Row],[BUYING PRIZE]]</f>
        <v>42</v>
      </c>
      <c r="M175" s="10">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0">
        <f>VLOOKUP(InputData[[#This Row],[PRODUCT ID]],MasterData[],5,0)</f>
        <v>61</v>
      </c>
      <c r="K176" s="10">
        <f>VLOOKUP(InputData[[#This Row],[PRODUCT ID]],MasterData[],6,0)</f>
        <v>76.25</v>
      </c>
      <c r="L176" s="10">
        <f>InputData[[#This Row],[QUANTITY]]*InputData[[#This Row],[BUYING PRIZE]]</f>
        <v>915</v>
      </c>
      <c r="M176" s="10">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0">
        <f>VLOOKUP(InputData[[#This Row],[PRODUCT ID]],MasterData[],5,0)</f>
        <v>93</v>
      </c>
      <c r="K177" s="10">
        <f>VLOOKUP(InputData[[#This Row],[PRODUCT ID]],MasterData[],6,0)</f>
        <v>104.16</v>
      </c>
      <c r="L177" s="10">
        <f>InputData[[#This Row],[QUANTITY]]*InputData[[#This Row],[BUYING PRIZE]]</f>
        <v>837</v>
      </c>
      <c r="M177" s="10">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0">
        <f>VLOOKUP(InputData[[#This Row],[PRODUCT ID]],MasterData[],5,0)</f>
        <v>37</v>
      </c>
      <c r="K178" s="10">
        <f>VLOOKUP(InputData[[#This Row],[PRODUCT ID]],MasterData[],6,0)</f>
        <v>41.81</v>
      </c>
      <c r="L178" s="10">
        <f>InputData[[#This Row],[QUANTITY]]*InputData[[#This Row],[BUYING PRIZE]]</f>
        <v>481</v>
      </c>
      <c r="M178" s="10">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0">
        <f>VLOOKUP(InputData[[#This Row],[PRODUCT ID]],MasterData[],5,0)</f>
        <v>37</v>
      </c>
      <c r="K179" s="10">
        <f>VLOOKUP(InputData[[#This Row],[PRODUCT ID]],MasterData[],6,0)</f>
        <v>42.55</v>
      </c>
      <c r="L179" s="10">
        <f>InputData[[#This Row],[QUANTITY]]*InputData[[#This Row],[BUYING PRIZE]]</f>
        <v>148</v>
      </c>
      <c r="M179" s="10">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0">
        <f>VLOOKUP(InputData[[#This Row],[PRODUCT ID]],MasterData[],5,0)</f>
        <v>55</v>
      </c>
      <c r="K180" s="10">
        <f>VLOOKUP(InputData[[#This Row],[PRODUCT ID]],MasterData[],6,0)</f>
        <v>58.3</v>
      </c>
      <c r="L180" s="10">
        <f>InputData[[#This Row],[QUANTITY]]*InputData[[#This Row],[BUYING PRIZE]]</f>
        <v>660</v>
      </c>
      <c r="M180" s="10">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0">
        <f>VLOOKUP(InputData[[#This Row],[PRODUCT ID]],MasterData[],5,0)</f>
        <v>112</v>
      </c>
      <c r="K181" s="10">
        <f>VLOOKUP(InputData[[#This Row],[PRODUCT ID]],MasterData[],6,0)</f>
        <v>122.08</v>
      </c>
      <c r="L181" s="10">
        <f>InputData[[#This Row],[QUANTITY]]*InputData[[#This Row],[BUYING PRIZE]]</f>
        <v>1456</v>
      </c>
      <c r="M181" s="10">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0">
        <f>VLOOKUP(InputData[[#This Row],[PRODUCT ID]],MasterData[],5,0)</f>
        <v>98</v>
      </c>
      <c r="K182" s="10">
        <f>VLOOKUP(InputData[[#This Row],[PRODUCT ID]],MasterData[],6,0)</f>
        <v>103.88</v>
      </c>
      <c r="L182" s="10">
        <f>InputData[[#This Row],[QUANTITY]]*InputData[[#This Row],[BUYING PRIZE]]</f>
        <v>196</v>
      </c>
      <c r="M182" s="10">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0">
        <f>VLOOKUP(InputData[[#This Row],[PRODUCT ID]],MasterData[],5,0)</f>
        <v>5</v>
      </c>
      <c r="K183" s="10">
        <f>VLOOKUP(InputData[[#This Row],[PRODUCT ID]],MasterData[],6,0)</f>
        <v>6.7</v>
      </c>
      <c r="L183" s="10">
        <f>InputData[[#This Row],[QUANTITY]]*InputData[[#This Row],[BUYING PRIZE]]</f>
        <v>55</v>
      </c>
      <c r="M183" s="10">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0">
        <f>VLOOKUP(InputData[[#This Row],[PRODUCT ID]],MasterData[],5,0)</f>
        <v>144</v>
      </c>
      <c r="K184" s="10">
        <f>VLOOKUP(InputData[[#This Row],[PRODUCT ID]],MasterData[],6,0)</f>
        <v>156.96</v>
      </c>
      <c r="L184" s="10">
        <f>InputData[[#This Row],[QUANTITY]]*InputData[[#This Row],[BUYING PRIZE]]</f>
        <v>144</v>
      </c>
      <c r="M184" s="10">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0">
        <f>VLOOKUP(InputData[[#This Row],[PRODUCT ID]],MasterData[],5,0)</f>
        <v>71</v>
      </c>
      <c r="K185" s="10">
        <f>VLOOKUP(InputData[[#This Row],[PRODUCT ID]],MasterData[],6,0)</f>
        <v>80.94</v>
      </c>
      <c r="L185" s="10">
        <f>InputData[[#This Row],[QUANTITY]]*InputData[[#This Row],[BUYING PRIZE]]</f>
        <v>994</v>
      </c>
      <c r="M185" s="10">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0">
        <f>VLOOKUP(InputData[[#This Row],[PRODUCT ID]],MasterData[],5,0)</f>
        <v>138</v>
      </c>
      <c r="K186" s="10">
        <f>VLOOKUP(InputData[[#This Row],[PRODUCT ID]],MasterData[],6,0)</f>
        <v>173.88</v>
      </c>
      <c r="L186" s="10">
        <f>InputData[[#This Row],[QUANTITY]]*InputData[[#This Row],[BUYING PRIZE]]</f>
        <v>1104</v>
      </c>
      <c r="M186" s="10">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0">
        <f>VLOOKUP(InputData[[#This Row],[PRODUCT ID]],MasterData[],5,0)</f>
        <v>37</v>
      </c>
      <c r="K187" s="10">
        <f>VLOOKUP(InputData[[#This Row],[PRODUCT ID]],MasterData[],6,0)</f>
        <v>41.81</v>
      </c>
      <c r="L187" s="10">
        <f>InputData[[#This Row],[QUANTITY]]*InputData[[#This Row],[BUYING PRIZE]]</f>
        <v>259</v>
      </c>
      <c r="M187" s="10">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0">
        <f>VLOOKUP(InputData[[#This Row],[PRODUCT ID]],MasterData[],5,0)</f>
        <v>141</v>
      </c>
      <c r="K188" s="10">
        <f>VLOOKUP(InputData[[#This Row],[PRODUCT ID]],MasterData[],6,0)</f>
        <v>149.46</v>
      </c>
      <c r="L188" s="10">
        <f>InputData[[#This Row],[QUANTITY]]*InputData[[#This Row],[BUYING PRIZE]]</f>
        <v>2115</v>
      </c>
      <c r="M188" s="10">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0">
        <f>VLOOKUP(InputData[[#This Row],[PRODUCT ID]],MasterData[],5,0)</f>
        <v>89</v>
      </c>
      <c r="K189" s="10">
        <f>VLOOKUP(InputData[[#This Row],[PRODUCT ID]],MasterData[],6,0)</f>
        <v>117.48</v>
      </c>
      <c r="L189" s="10">
        <f>InputData[[#This Row],[QUANTITY]]*InputData[[#This Row],[BUYING PRIZE]]</f>
        <v>89</v>
      </c>
      <c r="M189" s="10">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0">
        <f>VLOOKUP(InputData[[#This Row],[PRODUCT ID]],MasterData[],5,0)</f>
        <v>150</v>
      </c>
      <c r="K190" s="10">
        <f>VLOOKUP(InputData[[#This Row],[PRODUCT ID]],MasterData[],6,0)</f>
        <v>210</v>
      </c>
      <c r="L190" s="10">
        <f>InputData[[#This Row],[QUANTITY]]*InputData[[#This Row],[BUYING PRIZE]]</f>
        <v>750</v>
      </c>
      <c r="M190" s="10">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0">
        <f>VLOOKUP(InputData[[#This Row],[PRODUCT ID]],MasterData[],5,0)</f>
        <v>76</v>
      </c>
      <c r="K191" s="10">
        <f>VLOOKUP(InputData[[#This Row],[PRODUCT ID]],MasterData[],6,0)</f>
        <v>82.08</v>
      </c>
      <c r="L191" s="10">
        <f>InputData[[#This Row],[QUANTITY]]*InputData[[#This Row],[BUYING PRIZE]]</f>
        <v>304</v>
      </c>
      <c r="M191" s="10">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0">
        <f>VLOOKUP(InputData[[#This Row],[PRODUCT ID]],MasterData[],5,0)</f>
        <v>148</v>
      </c>
      <c r="K192" s="10">
        <f>VLOOKUP(InputData[[#This Row],[PRODUCT ID]],MasterData[],6,0)</f>
        <v>201.28</v>
      </c>
      <c r="L192" s="10">
        <f>InputData[[#This Row],[QUANTITY]]*InputData[[#This Row],[BUYING PRIZE]]</f>
        <v>888</v>
      </c>
      <c r="M192" s="10">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0">
        <f>VLOOKUP(InputData[[#This Row],[PRODUCT ID]],MasterData[],5,0)</f>
        <v>98</v>
      </c>
      <c r="K193" s="10">
        <f>VLOOKUP(InputData[[#This Row],[PRODUCT ID]],MasterData[],6,0)</f>
        <v>103.88</v>
      </c>
      <c r="L193" s="10">
        <f>InputData[[#This Row],[QUANTITY]]*InputData[[#This Row],[BUYING PRIZE]]</f>
        <v>882</v>
      </c>
      <c r="M193" s="10">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0">
        <f>VLOOKUP(InputData[[#This Row],[PRODUCT ID]],MasterData[],5,0)</f>
        <v>18</v>
      </c>
      <c r="K194" s="10">
        <f>VLOOKUP(InputData[[#This Row],[PRODUCT ID]],MasterData[],6,0)</f>
        <v>24.66</v>
      </c>
      <c r="L194" s="10">
        <f>InputData[[#This Row],[QUANTITY]]*InputData[[#This Row],[BUYING PRIZE]]</f>
        <v>36</v>
      </c>
      <c r="M194" s="10">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0">
        <f>VLOOKUP(InputData[[#This Row],[PRODUCT ID]],MasterData[],5,0)</f>
        <v>98</v>
      </c>
      <c r="K195" s="10">
        <f>VLOOKUP(InputData[[#This Row],[PRODUCT ID]],MasterData[],6,0)</f>
        <v>103.88</v>
      </c>
      <c r="L195" s="10">
        <f>InputData[[#This Row],[QUANTITY]]*InputData[[#This Row],[BUYING PRIZE]]</f>
        <v>588</v>
      </c>
      <c r="M195" s="10">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0">
        <f>VLOOKUP(InputData[[#This Row],[PRODUCT ID]],MasterData[],5,0)</f>
        <v>138</v>
      </c>
      <c r="K196" s="10">
        <f>VLOOKUP(InputData[[#This Row],[PRODUCT ID]],MasterData[],6,0)</f>
        <v>173.88</v>
      </c>
      <c r="L196" s="10">
        <f>InputData[[#This Row],[QUANTITY]]*InputData[[#This Row],[BUYING PRIZE]]</f>
        <v>966</v>
      </c>
      <c r="M196" s="10">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0">
        <f>VLOOKUP(InputData[[#This Row],[PRODUCT ID]],MasterData[],5,0)</f>
        <v>120</v>
      </c>
      <c r="K197" s="10">
        <f>VLOOKUP(InputData[[#This Row],[PRODUCT ID]],MasterData[],6,0)</f>
        <v>162</v>
      </c>
      <c r="L197" s="10">
        <f>InputData[[#This Row],[QUANTITY]]*InputData[[#This Row],[BUYING PRIZE]]</f>
        <v>720</v>
      </c>
      <c r="M197" s="10">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0">
        <f>VLOOKUP(InputData[[#This Row],[PRODUCT ID]],MasterData[],5,0)</f>
        <v>120</v>
      </c>
      <c r="K198" s="10">
        <f>VLOOKUP(InputData[[#This Row],[PRODUCT ID]],MasterData[],6,0)</f>
        <v>162</v>
      </c>
      <c r="L198" s="10">
        <f>InputData[[#This Row],[QUANTITY]]*InputData[[#This Row],[BUYING PRIZE]]</f>
        <v>1680</v>
      </c>
      <c r="M198" s="10">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0">
        <f>VLOOKUP(InputData[[#This Row],[PRODUCT ID]],MasterData[],5,0)</f>
        <v>61</v>
      </c>
      <c r="K199" s="10">
        <f>VLOOKUP(InputData[[#This Row],[PRODUCT ID]],MasterData[],6,0)</f>
        <v>76.25</v>
      </c>
      <c r="L199" s="10">
        <f>InputData[[#This Row],[QUANTITY]]*InputData[[#This Row],[BUYING PRIZE]]</f>
        <v>427</v>
      </c>
      <c r="M199" s="10">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0">
        <f>VLOOKUP(InputData[[#This Row],[PRODUCT ID]],MasterData[],5,0)</f>
        <v>90</v>
      </c>
      <c r="K200" s="10">
        <f>VLOOKUP(InputData[[#This Row],[PRODUCT ID]],MasterData[],6,0)</f>
        <v>115.2</v>
      </c>
      <c r="L200" s="10">
        <f>InputData[[#This Row],[QUANTITY]]*InputData[[#This Row],[BUYING PRIZE]]</f>
        <v>180</v>
      </c>
      <c r="M200" s="10">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0">
        <f>VLOOKUP(InputData[[#This Row],[PRODUCT ID]],MasterData[],5,0)</f>
        <v>105</v>
      </c>
      <c r="K201" s="10">
        <f>VLOOKUP(InputData[[#This Row],[PRODUCT ID]],MasterData[],6,0)</f>
        <v>142.80000000000001</v>
      </c>
      <c r="L201" s="10">
        <f>InputData[[#This Row],[QUANTITY]]*InputData[[#This Row],[BUYING PRIZE]]</f>
        <v>420</v>
      </c>
      <c r="M201" s="10">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0">
        <f>VLOOKUP(InputData[[#This Row],[PRODUCT ID]],MasterData[],5,0)</f>
        <v>37</v>
      </c>
      <c r="K202" s="10">
        <f>VLOOKUP(InputData[[#This Row],[PRODUCT ID]],MasterData[],6,0)</f>
        <v>49.21</v>
      </c>
      <c r="L202" s="10">
        <f>InputData[[#This Row],[QUANTITY]]*InputData[[#This Row],[BUYING PRIZE]]</f>
        <v>444</v>
      </c>
      <c r="M202" s="10">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0">
        <f>VLOOKUP(InputData[[#This Row],[PRODUCT ID]],MasterData[],5,0)</f>
        <v>126</v>
      </c>
      <c r="K203" s="10">
        <f>VLOOKUP(InputData[[#This Row],[PRODUCT ID]],MasterData[],6,0)</f>
        <v>162.54</v>
      </c>
      <c r="L203" s="10">
        <f>InputData[[#This Row],[QUANTITY]]*InputData[[#This Row],[BUYING PRIZE]]</f>
        <v>882</v>
      </c>
      <c r="M203" s="10">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0">
        <f>VLOOKUP(InputData[[#This Row],[PRODUCT ID]],MasterData[],5,0)</f>
        <v>55</v>
      </c>
      <c r="K204" s="10">
        <f>VLOOKUP(InputData[[#This Row],[PRODUCT ID]],MasterData[],6,0)</f>
        <v>58.3</v>
      </c>
      <c r="L204" s="10">
        <f>InputData[[#This Row],[QUANTITY]]*InputData[[#This Row],[BUYING PRIZE]]</f>
        <v>55</v>
      </c>
      <c r="M204" s="10">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0">
        <f>VLOOKUP(InputData[[#This Row],[PRODUCT ID]],MasterData[],5,0)</f>
        <v>112</v>
      </c>
      <c r="K205" s="10">
        <f>VLOOKUP(InputData[[#This Row],[PRODUCT ID]],MasterData[],6,0)</f>
        <v>146.72</v>
      </c>
      <c r="L205" s="10">
        <f>InputData[[#This Row],[QUANTITY]]*InputData[[#This Row],[BUYING PRIZE]]</f>
        <v>1008</v>
      </c>
      <c r="M205" s="10">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0">
        <f>VLOOKUP(InputData[[#This Row],[PRODUCT ID]],MasterData[],5,0)</f>
        <v>75</v>
      </c>
      <c r="K206" s="10">
        <f>VLOOKUP(InputData[[#This Row],[PRODUCT ID]],MasterData[],6,0)</f>
        <v>85.5</v>
      </c>
      <c r="L206" s="10">
        <f>InputData[[#This Row],[QUANTITY]]*InputData[[#This Row],[BUYING PRIZE]]</f>
        <v>375</v>
      </c>
      <c r="M206" s="10">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0">
        <f>VLOOKUP(InputData[[#This Row],[PRODUCT ID]],MasterData[],5,0)</f>
        <v>148</v>
      </c>
      <c r="K207" s="10">
        <f>VLOOKUP(InputData[[#This Row],[PRODUCT ID]],MasterData[],6,0)</f>
        <v>201.28</v>
      </c>
      <c r="L207" s="10">
        <f>InputData[[#This Row],[QUANTITY]]*InputData[[#This Row],[BUYING PRIZE]]</f>
        <v>2072</v>
      </c>
      <c r="M207" s="10">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0">
        <f>VLOOKUP(InputData[[#This Row],[PRODUCT ID]],MasterData[],5,0)</f>
        <v>112</v>
      </c>
      <c r="K208" s="10">
        <f>VLOOKUP(InputData[[#This Row],[PRODUCT ID]],MasterData[],6,0)</f>
        <v>146.72</v>
      </c>
      <c r="L208" s="10">
        <f>InputData[[#This Row],[QUANTITY]]*InputData[[#This Row],[BUYING PRIZE]]</f>
        <v>1680</v>
      </c>
      <c r="M208" s="10">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0">
        <f>VLOOKUP(InputData[[#This Row],[PRODUCT ID]],MasterData[],5,0)</f>
        <v>150</v>
      </c>
      <c r="K209" s="10">
        <f>VLOOKUP(InputData[[#This Row],[PRODUCT ID]],MasterData[],6,0)</f>
        <v>210</v>
      </c>
      <c r="L209" s="10">
        <f>InputData[[#This Row],[QUANTITY]]*InputData[[#This Row],[BUYING PRIZE]]</f>
        <v>1350</v>
      </c>
      <c r="M209" s="10">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0">
        <f>VLOOKUP(InputData[[#This Row],[PRODUCT ID]],MasterData[],5,0)</f>
        <v>5</v>
      </c>
      <c r="K210" s="10">
        <f>VLOOKUP(InputData[[#This Row],[PRODUCT ID]],MasterData[],6,0)</f>
        <v>6.7</v>
      </c>
      <c r="L210" s="10">
        <f>InputData[[#This Row],[QUANTITY]]*InputData[[#This Row],[BUYING PRIZE]]</f>
        <v>5</v>
      </c>
      <c r="M210" s="10">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0">
        <f>VLOOKUP(InputData[[#This Row],[PRODUCT ID]],MasterData[],5,0)</f>
        <v>90</v>
      </c>
      <c r="K211" s="10">
        <f>VLOOKUP(InputData[[#This Row],[PRODUCT ID]],MasterData[],6,0)</f>
        <v>96.3</v>
      </c>
      <c r="L211" s="10">
        <f>InputData[[#This Row],[QUANTITY]]*InputData[[#This Row],[BUYING PRIZE]]</f>
        <v>1080</v>
      </c>
      <c r="M211" s="10">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0">
        <f>VLOOKUP(InputData[[#This Row],[PRODUCT ID]],MasterData[],5,0)</f>
        <v>18</v>
      </c>
      <c r="K212" s="10">
        <f>VLOOKUP(InputData[[#This Row],[PRODUCT ID]],MasterData[],6,0)</f>
        <v>24.66</v>
      </c>
      <c r="L212" s="10">
        <f>InputData[[#This Row],[QUANTITY]]*InputData[[#This Row],[BUYING PRIZE]]</f>
        <v>108</v>
      </c>
      <c r="M212" s="10">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0">
        <f>VLOOKUP(InputData[[#This Row],[PRODUCT ID]],MasterData[],5,0)</f>
        <v>72</v>
      </c>
      <c r="K213" s="10">
        <f>VLOOKUP(InputData[[#This Row],[PRODUCT ID]],MasterData[],6,0)</f>
        <v>79.92</v>
      </c>
      <c r="L213" s="10">
        <f>InputData[[#This Row],[QUANTITY]]*InputData[[#This Row],[BUYING PRIZE]]</f>
        <v>360</v>
      </c>
      <c r="M213" s="10">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0">
        <f>VLOOKUP(InputData[[#This Row],[PRODUCT ID]],MasterData[],5,0)</f>
        <v>89</v>
      </c>
      <c r="K214" s="10">
        <f>VLOOKUP(InputData[[#This Row],[PRODUCT ID]],MasterData[],6,0)</f>
        <v>117.48</v>
      </c>
      <c r="L214" s="10">
        <f>InputData[[#This Row],[QUANTITY]]*InputData[[#This Row],[BUYING PRIZE]]</f>
        <v>979</v>
      </c>
      <c r="M214" s="10">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0">
        <f>VLOOKUP(InputData[[#This Row],[PRODUCT ID]],MasterData[],5,0)</f>
        <v>5</v>
      </c>
      <c r="K215" s="10">
        <f>VLOOKUP(InputData[[#This Row],[PRODUCT ID]],MasterData[],6,0)</f>
        <v>6.7</v>
      </c>
      <c r="L215" s="10">
        <f>InputData[[#This Row],[QUANTITY]]*InputData[[#This Row],[BUYING PRIZE]]</f>
        <v>70</v>
      </c>
      <c r="M215" s="10">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0">
        <f>VLOOKUP(InputData[[#This Row],[PRODUCT ID]],MasterData[],5,0)</f>
        <v>44</v>
      </c>
      <c r="K216" s="10">
        <f>VLOOKUP(InputData[[#This Row],[PRODUCT ID]],MasterData[],6,0)</f>
        <v>48.4</v>
      </c>
      <c r="L216" s="10">
        <f>InputData[[#This Row],[QUANTITY]]*InputData[[#This Row],[BUYING PRIZE]]</f>
        <v>660</v>
      </c>
      <c r="M216" s="10">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0">
        <f>VLOOKUP(InputData[[#This Row],[PRODUCT ID]],MasterData[],5,0)</f>
        <v>48</v>
      </c>
      <c r="K217" s="10">
        <f>VLOOKUP(InputData[[#This Row],[PRODUCT ID]],MasterData[],6,0)</f>
        <v>57.120000000000005</v>
      </c>
      <c r="L217" s="10">
        <f>InputData[[#This Row],[QUANTITY]]*InputData[[#This Row],[BUYING PRIZE]]</f>
        <v>384</v>
      </c>
      <c r="M217" s="10">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0">
        <f>VLOOKUP(InputData[[#This Row],[PRODUCT ID]],MasterData[],5,0)</f>
        <v>98</v>
      </c>
      <c r="K218" s="10">
        <f>VLOOKUP(InputData[[#This Row],[PRODUCT ID]],MasterData[],6,0)</f>
        <v>103.88</v>
      </c>
      <c r="L218" s="10">
        <f>InputData[[#This Row],[QUANTITY]]*InputData[[#This Row],[BUYING PRIZE]]</f>
        <v>1274</v>
      </c>
      <c r="M218" s="10">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0">
        <f>VLOOKUP(InputData[[#This Row],[PRODUCT ID]],MasterData[],5,0)</f>
        <v>7</v>
      </c>
      <c r="K219" s="10">
        <f>VLOOKUP(InputData[[#This Row],[PRODUCT ID]],MasterData[],6,0)</f>
        <v>8.33</v>
      </c>
      <c r="L219" s="10">
        <f>InputData[[#This Row],[QUANTITY]]*InputData[[#This Row],[BUYING PRIZE]]</f>
        <v>42</v>
      </c>
      <c r="M219" s="10">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0">
        <f>VLOOKUP(InputData[[#This Row],[PRODUCT ID]],MasterData[],5,0)</f>
        <v>126</v>
      </c>
      <c r="K220" s="10">
        <f>VLOOKUP(InputData[[#This Row],[PRODUCT ID]],MasterData[],6,0)</f>
        <v>162.54</v>
      </c>
      <c r="L220" s="10">
        <f>InputData[[#This Row],[QUANTITY]]*InputData[[#This Row],[BUYING PRIZE]]</f>
        <v>1638</v>
      </c>
      <c r="M220" s="10">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0">
        <f>VLOOKUP(InputData[[#This Row],[PRODUCT ID]],MasterData[],5,0)</f>
        <v>44</v>
      </c>
      <c r="K221" s="10">
        <f>VLOOKUP(InputData[[#This Row],[PRODUCT ID]],MasterData[],6,0)</f>
        <v>48.4</v>
      </c>
      <c r="L221" s="10">
        <f>InputData[[#This Row],[QUANTITY]]*InputData[[#This Row],[BUYING PRIZE]]</f>
        <v>308</v>
      </c>
      <c r="M221" s="10">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0">
        <f>VLOOKUP(InputData[[#This Row],[PRODUCT ID]],MasterData[],5,0)</f>
        <v>144</v>
      </c>
      <c r="K222" s="10">
        <f>VLOOKUP(InputData[[#This Row],[PRODUCT ID]],MasterData[],6,0)</f>
        <v>156.96</v>
      </c>
      <c r="L222" s="10">
        <f>InputData[[#This Row],[QUANTITY]]*InputData[[#This Row],[BUYING PRIZE]]</f>
        <v>1872</v>
      </c>
      <c r="M222" s="10">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0">
        <f>VLOOKUP(InputData[[#This Row],[PRODUCT ID]],MasterData[],5,0)</f>
        <v>6</v>
      </c>
      <c r="K223" s="10">
        <f>VLOOKUP(InputData[[#This Row],[PRODUCT ID]],MasterData[],6,0)</f>
        <v>7.8599999999999994</v>
      </c>
      <c r="L223" s="10">
        <f>InputData[[#This Row],[QUANTITY]]*InputData[[#This Row],[BUYING PRIZE]]</f>
        <v>6</v>
      </c>
      <c r="M223" s="10">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0">
        <f>VLOOKUP(InputData[[#This Row],[PRODUCT ID]],MasterData[],5,0)</f>
        <v>44</v>
      </c>
      <c r="K224" s="10">
        <f>VLOOKUP(InputData[[#This Row],[PRODUCT ID]],MasterData[],6,0)</f>
        <v>48.4</v>
      </c>
      <c r="L224" s="10">
        <f>InputData[[#This Row],[QUANTITY]]*InputData[[#This Row],[BUYING PRIZE]]</f>
        <v>132</v>
      </c>
      <c r="M224" s="10">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0">
        <f>VLOOKUP(InputData[[#This Row],[PRODUCT ID]],MasterData[],5,0)</f>
        <v>76</v>
      </c>
      <c r="K225" s="10">
        <f>VLOOKUP(InputData[[#This Row],[PRODUCT ID]],MasterData[],6,0)</f>
        <v>82.08</v>
      </c>
      <c r="L225" s="10">
        <f>InputData[[#This Row],[QUANTITY]]*InputData[[#This Row],[BUYING PRIZE]]</f>
        <v>684</v>
      </c>
      <c r="M225" s="10">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0">
        <f>VLOOKUP(InputData[[#This Row],[PRODUCT ID]],MasterData[],5,0)</f>
        <v>44</v>
      </c>
      <c r="K226" s="10">
        <f>VLOOKUP(InputData[[#This Row],[PRODUCT ID]],MasterData[],6,0)</f>
        <v>48.84</v>
      </c>
      <c r="L226" s="10">
        <f>InputData[[#This Row],[QUANTITY]]*InputData[[#This Row],[BUYING PRIZE]]</f>
        <v>264</v>
      </c>
      <c r="M226" s="10">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0">
        <f>VLOOKUP(InputData[[#This Row],[PRODUCT ID]],MasterData[],5,0)</f>
        <v>83</v>
      </c>
      <c r="K227" s="10">
        <f>VLOOKUP(InputData[[#This Row],[PRODUCT ID]],MasterData[],6,0)</f>
        <v>94.62</v>
      </c>
      <c r="L227" s="10">
        <f>InputData[[#This Row],[QUANTITY]]*InputData[[#This Row],[BUYING PRIZE]]</f>
        <v>83</v>
      </c>
      <c r="M227" s="10">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0">
        <f>VLOOKUP(InputData[[#This Row],[PRODUCT ID]],MasterData[],5,0)</f>
        <v>72</v>
      </c>
      <c r="K228" s="10">
        <f>VLOOKUP(InputData[[#This Row],[PRODUCT ID]],MasterData[],6,0)</f>
        <v>79.92</v>
      </c>
      <c r="L228" s="10">
        <f>InputData[[#This Row],[QUANTITY]]*InputData[[#This Row],[BUYING PRIZE]]</f>
        <v>1008</v>
      </c>
      <c r="M228" s="10">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0">
        <f>VLOOKUP(InputData[[#This Row],[PRODUCT ID]],MasterData[],5,0)</f>
        <v>126</v>
      </c>
      <c r="K229" s="10">
        <f>VLOOKUP(InputData[[#This Row],[PRODUCT ID]],MasterData[],6,0)</f>
        <v>162.54</v>
      </c>
      <c r="L229" s="10">
        <f>InputData[[#This Row],[QUANTITY]]*InputData[[#This Row],[BUYING PRIZE]]</f>
        <v>756</v>
      </c>
      <c r="M229" s="10">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0">
        <f>VLOOKUP(InputData[[#This Row],[PRODUCT ID]],MasterData[],5,0)</f>
        <v>112</v>
      </c>
      <c r="K230" s="10">
        <f>VLOOKUP(InputData[[#This Row],[PRODUCT ID]],MasterData[],6,0)</f>
        <v>122.08</v>
      </c>
      <c r="L230" s="10">
        <f>InputData[[#This Row],[QUANTITY]]*InputData[[#This Row],[BUYING PRIZE]]</f>
        <v>1344</v>
      </c>
      <c r="M230" s="10">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0">
        <f>VLOOKUP(InputData[[#This Row],[PRODUCT ID]],MasterData[],5,0)</f>
        <v>90</v>
      </c>
      <c r="K231" s="10">
        <f>VLOOKUP(InputData[[#This Row],[PRODUCT ID]],MasterData[],6,0)</f>
        <v>96.3</v>
      </c>
      <c r="L231" s="10">
        <f>InputData[[#This Row],[QUANTITY]]*InputData[[#This Row],[BUYING PRIZE]]</f>
        <v>900</v>
      </c>
      <c r="M231" s="10">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0">
        <f>VLOOKUP(InputData[[#This Row],[PRODUCT ID]],MasterData[],5,0)</f>
        <v>43</v>
      </c>
      <c r="K232" s="10">
        <f>VLOOKUP(InputData[[#This Row],[PRODUCT ID]],MasterData[],6,0)</f>
        <v>47.730000000000004</v>
      </c>
      <c r="L232" s="10">
        <f>InputData[[#This Row],[QUANTITY]]*InputData[[#This Row],[BUYING PRIZE]]</f>
        <v>645</v>
      </c>
      <c r="M232" s="10">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0">
        <f>VLOOKUP(InputData[[#This Row],[PRODUCT ID]],MasterData[],5,0)</f>
        <v>120</v>
      </c>
      <c r="K233" s="10">
        <f>VLOOKUP(InputData[[#This Row],[PRODUCT ID]],MasterData[],6,0)</f>
        <v>162</v>
      </c>
      <c r="L233" s="10">
        <f>InputData[[#This Row],[QUANTITY]]*InputData[[#This Row],[BUYING PRIZE]]</f>
        <v>720</v>
      </c>
      <c r="M233" s="10">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0">
        <f>VLOOKUP(InputData[[#This Row],[PRODUCT ID]],MasterData[],5,0)</f>
        <v>90</v>
      </c>
      <c r="K234" s="10">
        <f>VLOOKUP(InputData[[#This Row],[PRODUCT ID]],MasterData[],6,0)</f>
        <v>115.2</v>
      </c>
      <c r="L234" s="10">
        <f>InputData[[#This Row],[QUANTITY]]*InputData[[#This Row],[BUYING PRIZE]]</f>
        <v>1080</v>
      </c>
      <c r="M234" s="10">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0">
        <f>VLOOKUP(InputData[[#This Row],[PRODUCT ID]],MasterData[],5,0)</f>
        <v>148</v>
      </c>
      <c r="K235" s="10">
        <f>VLOOKUP(InputData[[#This Row],[PRODUCT ID]],MasterData[],6,0)</f>
        <v>164.28</v>
      </c>
      <c r="L235" s="10">
        <f>InputData[[#This Row],[QUANTITY]]*InputData[[#This Row],[BUYING PRIZE]]</f>
        <v>444</v>
      </c>
      <c r="M235" s="10">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0">
        <f>VLOOKUP(InputData[[#This Row],[PRODUCT ID]],MasterData[],5,0)</f>
        <v>55</v>
      </c>
      <c r="K236" s="10">
        <f>VLOOKUP(InputData[[#This Row],[PRODUCT ID]],MasterData[],6,0)</f>
        <v>58.3</v>
      </c>
      <c r="L236" s="10">
        <f>InputData[[#This Row],[QUANTITY]]*InputData[[#This Row],[BUYING PRIZE]]</f>
        <v>770</v>
      </c>
      <c r="M236" s="10">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0">
        <f>VLOOKUP(InputData[[#This Row],[PRODUCT ID]],MasterData[],5,0)</f>
        <v>83</v>
      </c>
      <c r="K237" s="10">
        <f>VLOOKUP(InputData[[#This Row],[PRODUCT ID]],MasterData[],6,0)</f>
        <v>94.62</v>
      </c>
      <c r="L237" s="10">
        <f>InputData[[#This Row],[QUANTITY]]*InputData[[#This Row],[BUYING PRIZE]]</f>
        <v>913</v>
      </c>
      <c r="M237" s="10">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0">
        <f>VLOOKUP(InputData[[#This Row],[PRODUCT ID]],MasterData[],5,0)</f>
        <v>112</v>
      </c>
      <c r="K238" s="10">
        <f>VLOOKUP(InputData[[#This Row],[PRODUCT ID]],MasterData[],6,0)</f>
        <v>146.72</v>
      </c>
      <c r="L238" s="10">
        <f>InputData[[#This Row],[QUANTITY]]*InputData[[#This Row],[BUYING PRIZE]]</f>
        <v>112</v>
      </c>
      <c r="M238" s="10">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0">
        <f>VLOOKUP(InputData[[#This Row],[PRODUCT ID]],MasterData[],5,0)</f>
        <v>75</v>
      </c>
      <c r="K239" s="10">
        <f>VLOOKUP(InputData[[#This Row],[PRODUCT ID]],MasterData[],6,0)</f>
        <v>85.5</v>
      </c>
      <c r="L239" s="10">
        <f>InputData[[#This Row],[QUANTITY]]*InputData[[#This Row],[BUYING PRIZE]]</f>
        <v>75</v>
      </c>
      <c r="M239" s="10">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0">
        <f>VLOOKUP(InputData[[#This Row],[PRODUCT ID]],MasterData[],5,0)</f>
        <v>73</v>
      </c>
      <c r="K240" s="10">
        <f>VLOOKUP(InputData[[#This Row],[PRODUCT ID]],MasterData[],6,0)</f>
        <v>94.17</v>
      </c>
      <c r="L240" s="10">
        <f>InputData[[#This Row],[QUANTITY]]*InputData[[#This Row],[BUYING PRIZE]]</f>
        <v>584</v>
      </c>
      <c r="M240" s="10">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0">
        <f>VLOOKUP(InputData[[#This Row],[PRODUCT ID]],MasterData[],5,0)</f>
        <v>90</v>
      </c>
      <c r="K241" s="10">
        <f>VLOOKUP(InputData[[#This Row],[PRODUCT ID]],MasterData[],6,0)</f>
        <v>115.2</v>
      </c>
      <c r="L241" s="10">
        <f>InputData[[#This Row],[QUANTITY]]*InputData[[#This Row],[BUYING PRIZE]]</f>
        <v>180</v>
      </c>
      <c r="M241" s="10">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0">
        <f>VLOOKUP(InputData[[#This Row],[PRODUCT ID]],MasterData[],5,0)</f>
        <v>37</v>
      </c>
      <c r="K242" s="10">
        <f>VLOOKUP(InputData[[#This Row],[PRODUCT ID]],MasterData[],6,0)</f>
        <v>42.55</v>
      </c>
      <c r="L242" s="10">
        <f>InputData[[#This Row],[QUANTITY]]*InputData[[#This Row],[BUYING PRIZE]]</f>
        <v>555</v>
      </c>
      <c r="M242" s="10">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0">
        <f>VLOOKUP(InputData[[#This Row],[PRODUCT ID]],MasterData[],5,0)</f>
        <v>13</v>
      </c>
      <c r="K243" s="10">
        <f>VLOOKUP(InputData[[#This Row],[PRODUCT ID]],MasterData[],6,0)</f>
        <v>16.64</v>
      </c>
      <c r="L243" s="10">
        <f>InputData[[#This Row],[QUANTITY]]*InputData[[#This Row],[BUYING PRIZE]]</f>
        <v>130</v>
      </c>
      <c r="M243" s="10">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0">
        <f>VLOOKUP(InputData[[#This Row],[PRODUCT ID]],MasterData[],5,0)</f>
        <v>55</v>
      </c>
      <c r="K244" s="10">
        <f>VLOOKUP(InputData[[#This Row],[PRODUCT ID]],MasterData[],6,0)</f>
        <v>58.3</v>
      </c>
      <c r="L244" s="10">
        <f>InputData[[#This Row],[QUANTITY]]*InputData[[#This Row],[BUYING PRIZE]]</f>
        <v>110</v>
      </c>
      <c r="M244" s="10">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0">
        <f>VLOOKUP(InputData[[#This Row],[PRODUCT ID]],MasterData[],5,0)</f>
        <v>150</v>
      </c>
      <c r="K245" s="10">
        <f>VLOOKUP(InputData[[#This Row],[PRODUCT ID]],MasterData[],6,0)</f>
        <v>210</v>
      </c>
      <c r="L245" s="10">
        <f>InputData[[#This Row],[QUANTITY]]*InputData[[#This Row],[BUYING PRIZE]]</f>
        <v>1200</v>
      </c>
      <c r="M245" s="10">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0">
        <f>VLOOKUP(InputData[[#This Row],[PRODUCT ID]],MasterData[],5,0)</f>
        <v>44</v>
      </c>
      <c r="K246" s="10">
        <f>VLOOKUP(InputData[[#This Row],[PRODUCT ID]],MasterData[],6,0)</f>
        <v>48.84</v>
      </c>
      <c r="L246" s="10">
        <f>InputData[[#This Row],[QUANTITY]]*InputData[[#This Row],[BUYING PRIZE]]</f>
        <v>660</v>
      </c>
      <c r="M246" s="10">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0">
        <f>VLOOKUP(InputData[[#This Row],[PRODUCT ID]],MasterData[],5,0)</f>
        <v>148</v>
      </c>
      <c r="K247" s="10">
        <f>VLOOKUP(InputData[[#This Row],[PRODUCT ID]],MasterData[],6,0)</f>
        <v>164.28</v>
      </c>
      <c r="L247" s="10">
        <f>InputData[[#This Row],[QUANTITY]]*InputData[[#This Row],[BUYING PRIZE]]</f>
        <v>148</v>
      </c>
      <c r="M247" s="10">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0">
        <f>VLOOKUP(InputData[[#This Row],[PRODUCT ID]],MasterData[],5,0)</f>
        <v>112</v>
      </c>
      <c r="K248" s="10">
        <f>VLOOKUP(InputData[[#This Row],[PRODUCT ID]],MasterData[],6,0)</f>
        <v>122.08</v>
      </c>
      <c r="L248" s="10">
        <f>InputData[[#This Row],[QUANTITY]]*InputData[[#This Row],[BUYING PRIZE]]</f>
        <v>896</v>
      </c>
      <c r="M248" s="10">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0">
        <f>VLOOKUP(InputData[[#This Row],[PRODUCT ID]],MasterData[],5,0)</f>
        <v>76</v>
      </c>
      <c r="K249" s="10">
        <f>VLOOKUP(InputData[[#This Row],[PRODUCT ID]],MasterData[],6,0)</f>
        <v>82.08</v>
      </c>
      <c r="L249" s="10">
        <f>InputData[[#This Row],[QUANTITY]]*InputData[[#This Row],[BUYING PRIZE]]</f>
        <v>1064</v>
      </c>
      <c r="M249" s="10">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0">
        <f>VLOOKUP(InputData[[#This Row],[PRODUCT ID]],MasterData[],5,0)</f>
        <v>120</v>
      </c>
      <c r="K250" s="10">
        <f>VLOOKUP(InputData[[#This Row],[PRODUCT ID]],MasterData[],6,0)</f>
        <v>162</v>
      </c>
      <c r="L250" s="10">
        <f>InputData[[#This Row],[QUANTITY]]*InputData[[#This Row],[BUYING PRIZE]]</f>
        <v>480</v>
      </c>
      <c r="M250" s="10">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0">
        <f>VLOOKUP(InputData[[#This Row],[PRODUCT ID]],MasterData[],5,0)</f>
        <v>71</v>
      </c>
      <c r="K251" s="10">
        <f>VLOOKUP(InputData[[#This Row],[PRODUCT ID]],MasterData[],6,0)</f>
        <v>80.94</v>
      </c>
      <c r="L251" s="10">
        <f>InputData[[#This Row],[QUANTITY]]*InputData[[#This Row],[BUYING PRIZE]]</f>
        <v>142</v>
      </c>
      <c r="M251" s="10">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0">
        <f>VLOOKUP(InputData[[#This Row],[PRODUCT ID]],MasterData[],5,0)</f>
        <v>121</v>
      </c>
      <c r="K252" s="10">
        <f>VLOOKUP(InputData[[#This Row],[PRODUCT ID]],MasterData[],6,0)</f>
        <v>141.57</v>
      </c>
      <c r="L252" s="10">
        <f>InputData[[#This Row],[QUANTITY]]*InputData[[#This Row],[BUYING PRIZE]]</f>
        <v>968</v>
      </c>
      <c r="M252" s="10">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0">
        <f>VLOOKUP(InputData[[#This Row],[PRODUCT ID]],MasterData[],5,0)</f>
        <v>141</v>
      </c>
      <c r="K253" s="10">
        <f>VLOOKUP(InputData[[#This Row],[PRODUCT ID]],MasterData[],6,0)</f>
        <v>149.46</v>
      </c>
      <c r="L253" s="10">
        <f>InputData[[#This Row],[QUANTITY]]*InputData[[#This Row],[BUYING PRIZE]]</f>
        <v>1692</v>
      </c>
      <c r="M253" s="10">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0">
        <f>VLOOKUP(InputData[[#This Row],[PRODUCT ID]],MasterData[],5,0)</f>
        <v>47</v>
      </c>
      <c r="K254" s="10">
        <f>VLOOKUP(InputData[[#This Row],[PRODUCT ID]],MasterData[],6,0)</f>
        <v>53.11</v>
      </c>
      <c r="L254" s="10">
        <f>InputData[[#This Row],[QUANTITY]]*InputData[[#This Row],[BUYING PRIZE]]</f>
        <v>141</v>
      </c>
      <c r="M254" s="10">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0">
        <f>VLOOKUP(InputData[[#This Row],[PRODUCT ID]],MasterData[],5,0)</f>
        <v>44</v>
      </c>
      <c r="K255" s="10">
        <f>VLOOKUP(InputData[[#This Row],[PRODUCT ID]],MasterData[],6,0)</f>
        <v>48.4</v>
      </c>
      <c r="L255" s="10">
        <f>InputData[[#This Row],[QUANTITY]]*InputData[[#This Row],[BUYING PRIZE]]</f>
        <v>440</v>
      </c>
      <c r="M255" s="10">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0">
        <f>VLOOKUP(InputData[[#This Row],[PRODUCT ID]],MasterData[],5,0)</f>
        <v>73</v>
      </c>
      <c r="K256" s="10">
        <f>VLOOKUP(InputData[[#This Row],[PRODUCT ID]],MasterData[],6,0)</f>
        <v>94.17</v>
      </c>
      <c r="L256" s="10">
        <f>InputData[[#This Row],[QUANTITY]]*InputData[[#This Row],[BUYING PRIZE]]</f>
        <v>1022</v>
      </c>
      <c r="M256" s="10">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0">
        <f>VLOOKUP(InputData[[#This Row],[PRODUCT ID]],MasterData[],5,0)</f>
        <v>18</v>
      </c>
      <c r="K257" s="10">
        <f>VLOOKUP(InputData[[#This Row],[PRODUCT ID]],MasterData[],6,0)</f>
        <v>24.66</v>
      </c>
      <c r="L257" s="10">
        <f>InputData[[#This Row],[QUANTITY]]*InputData[[#This Row],[BUYING PRIZE]]</f>
        <v>180</v>
      </c>
      <c r="M257" s="10">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0">
        <f>VLOOKUP(InputData[[#This Row],[PRODUCT ID]],MasterData[],5,0)</f>
        <v>120</v>
      </c>
      <c r="K258" s="10">
        <f>VLOOKUP(InputData[[#This Row],[PRODUCT ID]],MasterData[],6,0)</f>
        <v>162</v>
      </c>
      <c r="L258" s="10">
        <f>InputData[[#This Row],[QUANTITY]]*InputData[[#This Row],[BUYING PRIZE]]</f>
        <v>960</v>
      </c>
      <c r="M258" s="10">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0">
        <f>VLOOKUP(InputData[[#This Row],[PRODUCT ID]],MasterData[],5,0)</f>
        <v>90</v>
      </c>
      <c r="K259" s="10">
        <f>VLOOKUP(InputData[[#This Row],[PRODUCT ID]],MasterData[],6,0)</f>
        <v>96.3</v>
      </c>
      <c r="L259" s="10">
        <f>InputData[[#This Row],[QUANTITY]]*InputData[[#This Row],[BUYING PRIZE]]</f>
        <v>720</v>
      </c>
      <c r="M259" s="10">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0">
        <f>VLOOKUP(InputData[[#This Row],[PRODUCT ID]],MasterData[],5,0)</f>
        <v>138</v>
      </c>
      <c r="K260" s="10">
        <f>VLOOKUP(InputData[[#This Row],[PRODUCT ID]],MasterData[],6,0)</f>
        <v>173.88</v>
      </c>
      <c r="L260" s="10">
        <f>InputData[[#This Row],[QUANTITY]]*InputData[[#This Row],[BUYING PRIZE]]</f>
        <v>1932</v>
      </c>
      <c r="M260" s="10">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0">
        <f>VLOOKUP(InputData[[#This Row],[PRODUCT ID]],MasterData[],5,0)</f>
        <v>47</v>
      </c>
      <c r="K261" s="10">
        <f>VLOOKUP(InputData[[#This Row],[PRODUCT ID]],MasterData[],6,0)</f>
        <v>53.11</v>
      </c>
      <c r="L261" s="10">
        <f>InputData[[#This Row],[QUANTITY]]*InputData[[#This Row],[BUYING PRIZE]]</f>
        <v>658</v>
      </c>
      <c r="M261" s="10">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0">
        <f>VLOOKUP(InputData[[#This Row],[PRODUCT ID]],MasterData[],5,0)</f>
        <v>47</v>
      </c>
      <c r="K262" s="10">
        <f>VLOOKUP(InputData[[#This Row],[PRODUCT ID]],MasterData[],6,0)</f>
        <v>53.11</v>
      </c>
      <c r="L262" s="10">
        <f>InputData[[#This Row],[QUANTITY]]*InputData[[#This Row],[BUYING PRIZE]]</f>
        <v>282</v>
      </c>
      <c r="M262" s="10">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0">
        <f>VLOOKUP(InputData[[#This Row],[PRODUCT ID]],MasterData[],5,0)</f>
        <v>148</v>
      </c>
      <c r="K263" s="10">
        <f>VLOOKUP(InputData[[#This Row],[PRODUCT ID]],MasterData[],6,0)</f>
        <v>164.28</v>
      </c>
      <c r="L263" s="10">
        <f>InputData[[#This Row],[QUANTITY]]*InputData[[#This Row],[BUYING PRIZE]]</f>
        <v>1924</v>
      </c>
      <c r="M263" s="10">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0">
        <f>VLOOKUP(InputData[[#This Row],[PRODUCT ID]],MasterData[],5,0)</f>
        <v>121</v>
      </c>
      <c r="K264" s="10">
        <f>VLOOKUP(InputData[[#This Row],[PRODUCT ID]],MasterData[],6,0)</f>
        <v>141.57</v>
      </c>
      <c r="L264" s="10">
        <f>InputData[[#This Row],[QUANTITY]]*InputData[[#This Row],[BUYING PRIZE]]</f>
        <v>121</v>
      </c>
      <c r="M264" s="10">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0">
        <f>VLOOKUP(InputData[[#This Row],[PRODUCT ID]],MasterData[],5,0)</f>
        <v>148</v>
      </c>
      <c r="K265" s="10">
        <f>VLOOKUP(InputData[[#This Row],[PRODUCT ID]],MasterData[],6,0)</f>
        <v>164.28</v>
      </c>
      <c r="L265" s="10">
        <f>InputData[[#This Row],[QUANTITY]]*InputData[[#This Row],[BUYING PRIZE]]</f>
        <v>1036</v>
      </c>
      <c r="M265" s="10">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0">
        <f>VLOOKUP(InputData[[#This Row],[PRODUCT ID]],MasterData[],5,0)</f>
        <v>12</v>
      </c>
      <c r="K266" s="10">
        <f>VLOOKUP(InputData[[#This Row],[PRODUCT ID]],MasterData[],6,0)</f>
        <v>15.719999999999999</v>
      </c>
      <c r="L266" s="10">
        <f>InputData[[#This Row],[QUANTITY]]*InputData[[#This Row],[BUYING PRIZE]]</f>
        <v>24</v>
      </c>
      <c r="M266" s="10">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0">
        <f>VLOOKUP(InputData[[#This Row],[PRODUCT ID]],MasterData[],5,0)</f>
        <v>95</v>
      </c>
      <c r="K267" s="10">
        <f>VLOOKUP(InputData[[#This Row],[PRODUCT ID]],MasterData[],6,0)</f>
        <v>119.7</v>
      </c>
      <c r="L267" s="10">
        <f>InputData[[#This Row],[QUANTITY]]*InputData[[#This Row],[BUYING PRIZE]]</f>
        <v>95</v>
      </c>
      <c r="M267" s="10">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0">
        <f>VLOOKUP(InputData[[#This Row],[PRODUCT ID]],MasterData[],5,0)</f>
        <v>67</v>
      </c>
      <c r="K268" s="10">
        <f>VLOOKUP(InputData[[#This Row],[PRODUCT ID]],MasterData[],6,0)</f>
        <v>83.08</v>
      </c>
      <c r="L268" s="10">
        <f>InputData[[#This Row],[QUANTITY]]*InputData[[#This Row],[BUYING PRIZE]]</f>
        <v>603</v>
      </c>
      <c r="M268" s="10">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0">
        <f>VLOOKUP(InputData[[#This Row],[PRODUCT ID]],MasterData[],5,0)</f>
        <v>73</v>
      </c>
      <c r="K269" s="10">
        <f>VLOOKUP(InputData[[#This Row],[PRODUCT ID]],MasterData[],6,0)</f>
        <v>94.17</v>
      </c>
      <c r="L269" s="10">
        <f>InputData[[#This Row],[QUANTITY]]*InputData[[#This Row],[BUYING PRIZE]]</f>
        <v>584</v>
      </c>
      <c r="M269" s="10">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0">
        <f>VLOOKUP(InputData[[#This Row],[PRODUCT ID]],MasterData[],5,0)</f>
        <v>47</v>
      </c>
      <c r="K270" s="10">
        <f>VLOOKUP(InputData[[#This Row],[PRODUCT ID]],MasterData[],6,0)</f>
        <v>53.11</v>
      </c>
      <c r="L270" s="10">
        <f>InputData[[#This Row],[QUANTITY]]*InputData[[#This Row],[BUYING PRIZE]]</f>
        <v>47</v>
      </c>
      <c r="M270" s="10">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0">
        <f>VLOOKUP(InputData[[#This Row],[PRODUCT ID]],MasterData[],5,0)</f>
        <v>89</v>
      </c>
      <c r="K271" s="10">
        <f>VLOOKUP(InputData[[#This Row],[PRODUCT ID]],MasterData[],6,0)</f>
        <v>117.48</v>
      </c>
      <c r="L271" s="10">
        <f>InputData[[#This Row],[QUANTITY]]*InputData[[#This Row],[BUYING PRIZE]]</f>
        <v>1068</v>
      </c>
      <c r="M271" s="10">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0">
        <f>VLOOKUP(InputData[[#This Row],[PRODUCT ID]],MasterData[],5,0)</f>
        <v>55</v>
      </c>
      <c r="K272" s="10">
        <f>VLOOKUP(InputData[[#This Row],[PRODUCT ID]],MasterData[],6,0)</f>
        <v>58.3</v>
      </c>
      <c r="L272" s="10">
        <f>InputData[[#This Row],[QUANTITY]]*InputData[[#This Row],[BUYING PRIZE]]</f>
        <v>770</v>
      </c>
      <c r="M272" s="10">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0">
        <f>VLOOKUP(InputData[[#This Row],[PRODUCT ID]],MasterData[],5,0)</f>
        <v>89</v>
      </c>
      <c r="K273" s="10">
        <f>VLOOKUP(InputData[[#This Row],[PRODUCT ID]],MasterData[],6,0)</f>
        <v>117.48</v>
      </c>
      <c r="L273" s="10">
        <f>InputData[[#This Row],[QUANTITY]]*InputData[[#This Row],[BUYING PRIZE]]</f>
        <v>178</v>
      </c>
      <c r="M273" s="10">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0">
        <f>VLOOKUP(InputData[[#This Row],[PRODUCT ID]],MasterData[],5,0)</f>
        <v>150</v>
      </c>
      <c r="K274" s="10">
        <f>VLOOKUP(InputData[[#This Row],[PRODUCT ID]],MasterData[],6,0)</f>
        <v>210</v>
      </c>
      <c r="L274" s="10">
        <f>InputData[[#This Row],[QUANTITY]]*InputData[[#This Row],[BUYING PRIZE]]</f>
        <v>900</v>
      </c>
      <c r="M274" s="10">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0">
        <f>VLOOKUP(InputData[[#This Row],[PRODUCT ID]],MasterData[],5,0)</f>
        <v>44</v>
      </c>
      <c r="K275" s="10">
        <f>VLOOKUP(InputData[[#This Row],[PRODUCT ID]],MasterData[],6,0)</f>
        <v>48.4</v>
      </c>
      <c r="L275" s="10">
        <f>InputData[[#This Row],[QUANTITY]]*InputData[[#This Row],[BUYING PRIZE]]</f>
        <v>616</v>
      </c>
      <c r="M275" s="10">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0">
        <f>VLOOKUP(InputData[[#This Row],[PRODUCT ID]],MasterData[],5,0)</f>
        <v>121</v>
      </c>
      <c r="K276" s="10">
        <f>VLOOKUP(InputData[[#This Row],[PRODUCT ID]],MasterData[],6,0)</f>
        <v>141.57</v>
      </c>
      <c r="L276" s="10">
        <f>InputData[[#This Row],[QUANTITY]]*InputData[[#This Row],[BUYING PRIZE]]</f>
        <v>1210</v>
      </c>
      <c r="M276" s="10">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0">
        <f>VLOOKUP(InputData[[#This Row],[PRODUCT ID]],MasterData[],5,0)</f>
        <v>112</v>
      </c>
      <c r="K277" s="10">
        <f>VLOOKUP(InputData[[#This Row],[PRODUCT ID]],MasterData[],6,0)</f>
        <v>146.72</v>
      </c>
      <c r="L277" s="10">
        <f>InputData[[#This Row],[QUANTITY]]*InputData[[#This Row],[BUYING PRIZE]]</f>
        <v>1232</v>
      </c>
      <c r="M277" s="10">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0">
        <f>VLOOKUP(InputData[[#This Row],[PRODUCT ID]],MasterData[],5,0)</f>
        <v>90</v>
      </c>
      <c r="K278" s="10">
        <f>VLOOKUP(InputData[[#This Row],[PRODUCT ID]],MasterData[],6,0)</f>
        <v>115.2</v>
      </c>
      <c r="L278" s="10">
        <f>InputData[[#This Row],[QUANTITY]]*InputData[[#This Row],[BUYING PRIZE]]</f>
        <v>360</v>
      </c>
      <c r="M278" s="10">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0">
        <f>VLOOKUP(InputData[[#This Row],[PRODUCT ID]],MasterData[],5,0)</f>
        <v>83</v>
      </c>
      <c r="K279" s="10">
        <f>VLOOKUP(InputData[[#This Row],[PRODUCT ID]],MasterData[],6,0)</f>
        <v>94.62</v>
      </c>
      <c r="L279" s="10">
        <f>InputData[[#This Row],[QUANTITY]]*InputData[[#This Row],[BUYING PRIZE]]</f>
        <v>747</v>
      </c>
      <c r="M279" s="10">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0">
        <f>VLOOKUP(InputData[[#This Row],[PRODUCT ID]],MasterData[],5,0)</f>
        <v>126</v>
      </c>
      <c r="K280" s="10">
        <f>VLOOKUP(InputData[[#This Row],[PRODUCT ID]],MasterData[],6,0)</f>
        <v>162.54</v>
      </c>
      <c r="L280" s="10">
        <f>InputData[[#This Row],[QUANTITY]]*InputData[[#This Row],[BUYING PRIZE]]</f>
        <v>252</v>
      </c>
      <c r="M280" s="10">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0">
        <f>VLOOKUP(InputData[[#This Row],[PRODUCT ID]],MasterData[],5,0)</f>
        <v>112</v>
      </c>
      <c r="K281" s="10">
        <f>VLOOKUP(InputData[[#This Row],[PRODUCT ID]],MasterData[],6,0)</f>
        <v>146.72</v>
      </c>
      <c r="L281" s="10">
        <f>InputData[[#This Row],[QUANTITY]]*InputData[[#This Row],[BUYING PRIZE]]</f>
        <v>784</v>
      </c>
      <c r="M281" s="10">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0">
        <f>VLOOKUP(InputData[[#This Row],[PRODUCT ID]],MasterData[],5,0)</f>
        <v>98</v>
      </c>
      <c r="K282" s="10">
        <f>VLOOKUP(InputData[[#This Row],[PRODUCT ID]],MasterData[],6,0)</f>
        <v>103.88</v>
      </c>
      <c r="L282" s="10">
        <f>InputData[[#This Row],[QUANTITY]]*InputData[[#This Row],[BUYING PRIZE]]</f>
        <v>588</v>
      </c>
      <c r="M282" s="10">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0">
        <f>VLOOKUP(InputData[[#This Row],[PRODUCT ID]],MasterData[],5,0)</f>
        <v>105</v>
      </c>
      <c r="K283" s="10">
        <f>VLOOKUP(InputData[[#This Row],[PRODUCT ID]],MasterData[],6,0)</f>
        <v>142.80000000000001</v>
      </c>
      <c r="L283" s="10">
        <f>InputData[[#This Row],[QUANTITY]]*InputData[[#This Row],[BUYING PRIZE]]</f>
        <v>525</v>
      </c>
      <c r="M283" s="10">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0">
        <f>VLOOKUP(InputData[[#This Row],[PRODUCT ID]],MasterData[],5,0)</f>
        <v>120</v>
      </c>
      <c r="K284" s="10">
        <f>VLOOKUP(InputData[[#This Row],[PRODUCT ID]],MasterData[],6,0)</f>
        <v>162</v>
      </c>
      <c r="L284" s="10">
        <f>InputData[[#This Row],[QUANTITY]]*InputData[[#This Row],[BUYING PRIZE]]</f>
        <v>960</v>
      </c>
      <c r="M284" s="10">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0">
        <f>VLOOKUP(InputData[[#This Row],[PRODUCT ID]],MasterData[],5,0)</f>
        <v>148</v>
      </c>
      <c r="K285" s="10">
        <f>VLOOKUP(InputData[[#This Row],[PRODUCT ID]],MasterData[],6,0)</f>
        <v>201.28</v>
      </c>
      <c r="L285" s="10">
        <f>InputData[[#This Row],[QUANTITY]]*InputData[[#This Row],[BUYING PRIZE]]</f>
        <v>2220</v>
      </c>
      <c r="M285" s="10">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0">
        <f>VLOOKUP(InputData[[#This Row],[PRODUCT ID]],MasterData[],5,0)</f>
        <v>134</v>
      </c>
      <c r="K286" s="10">
        <f>VLOOKUP(InputData[[#This Row],[PRODUCT ID]],MasterData[],6,0)</f>
        <v>156.78</v>
      </c>
      <c r="L286" s="10">
        <f>InputData[[#This Row],[QUANTITY]]*InputData[[#This Row],[BUYING PRIZE]]</f>
        <v>1876</v>
      </c>
      <c r="M286" s="10">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0">
        <f>VLOOKUP(InputData[[#This Row],[PRODUCT ID]],MasterData[],5,0)</f>
        <v>13</v>
      </c>
      <c r="K287" s="10">
        <f>VLOOKUP(InputData[[#This Row],[PRODUCT ID]],MasterData[],6,0)</f>
        <v>16.64</v>
      </c>
      <c r="L287" s="10">
        <f>InputData[[#This Row],[QUANTITY]]*InputData[[#This Row],[BUYING PRIZE]]</f>
        <v>143</v>
      </c>
      <c r="M287" s="10">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0">
        <f>VLOOKUP(InputData[[#This Row],[PRODUCT ID]],MasterData[],5,0)</f>
        <v>141</v>
      </c>
      <c r="K288" s="10">
        <f>VLOOKUP(InputData[[#This Row],[PRODUCT ID]],MasterData[],6,0)</f>
        <v>149.46</v>
      </c>
      <c r="L288" s="10">
        <f>InputData[[#This Row],[QUANTITY]]*InputData[[#This Row],[BUYING PRIZE]]</f>
        <v>846</v>
      </c>
      <c r="M288" s="10">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0">
        <f>VLOOKUP(InputData[[#This Row],[PRODUCT ID]],MasterData[],5,0)</f>
        <v>138</v>
      </c>
      <c r="K289" s="10">
        <f>VLOOKUP(InputData[[#This Row],[PRODUCT ID]],MasterData[],6,0)</f>
        <v>173.88</v>
      </c>
      <c r="L289" s="10">
        <f>InputData[[#This Row],[QUANTITY]]*InputData[[#This Row],[BUYING PRIZE]]</f>
        <v>1242</v>
      </c>
      <c r="M289" s="10">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0">
        <f>VLOOKUP(InputData[[#This Row],[PRODUCT ID]],MasterData[],5,0)</f>
        <v>133</v>
      </c>
      <c r="K290" s="10">
        <f>VLOOKUP(InputData[[#This Row],[PRODUCT ID]],MasterData[],6,0)</f>
        <v>155.61000000000001</v>
      </c>
      <c r="L290" s="10">
        <f>InputData[[#This Row],[QUANTITY]]*InputData[[#This Row],[BUYING PRIZE]]</f>
        <v>1197</v>
      </c>
      <c r="M290" s="10">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0">
        <f>VLOOKUP(InputData[[#This Row],[PRODUCT ID]],MasterData[],5,0)</f>
        <v>112</v>
      </c>
      <c r="K291" s="10">
        <f>VLOOKUP(InputData[[#This Row],[PRODUCT ID]],MasterData[],6,0)</f>
        <v>146.72</v>
      </c>
      <c r="L291" s="10">
        <f>InputData[[#This Row],[QUANTITY]]*InputData[[#This Row],[BUYING PRIZE]]</f>
        <v>896</v>
      </c>
      <c r="M291" s="10">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0">
        <f>VLOOKUP(InputData[[#This Row],[PRODUCT ID]],MasterData[],5,0)</f>
        <v>37</v>
      </c>
      <c r="K292" s="10">
        <f>VLOOKUP(InputData[[#This Row],[PRODUCT ID]],MasterData[],6,0)</f>
        <v>49.21</v>
      </c>
      <c r="L292" s="10">
        <f>InputData[[#This Row],[QUANTITY]]*InputData[[#This Row],[BUYING PRIZE]]</f>
        <v>222</v>
      </c>
      <c r="M292" s="10">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0">
        <f>VLOOKUP(InputData[[#This Row],[PRODUCT ID]],MasterData[],5,0)</f>
        <v>105</v>
      </c>
      <c r="K293" s="10">
        <f>VLOOKUP(InputData[[#This Row],[PRODUCT ID]],MasterData[],6,0)</f>
        <v>142.80000000000001</v>
      </c>
      <c r="L293" s="10">
        <f>InputData[[#This Row],[QUANTITY]]*InputData[[#This Row],[BUYING PRIZE]]</f>
        <v>630</v>
      </c>
      <c r="M293" s="10">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0">
        <f>VLOOKUP(InputData[[#This Row],[PRODUCT ID]],MasterData[],5,0)</f>
        <v>133</v>
      </c>
      <c r="K294" s="10">
        <f>VLOOKUP(InputData[[#This Row],[PRODUCT ID]],MasterData[],6,0)</f>
        <v>155.61000000000001</v>
      </c>
      <c r="L294" s="10">
        <f>InputData[[#This Row],[QUANTITY]]*InputData[[#This Row],[BUYING PRIZE]]</f>
        <v>1463</v>
      </c>
      <c r="M294" s="10">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0">
        <f>VLOOKUP(InputData[[#This Row],[PRODUCT ID]],MasterData[],5,0)</f>
        <v>44</v>
      </c>
      <c r="K295" s="10">
        <f>VLOOKUP(InputData[[#This Row],[PRODUCT ID]],MasterData[],6,0)</f>
        <v>48.84</v>
      </c>
      <c r="L295" s="10">
        <f>InputData[[#This Row],[QUANTITY]]*InputData[[#This Row],[BUYING PRIZE]]</f>
        <v>132</v>
      </c>
      <c r="M295" s="10">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0">
        <f>VLOOKUP(InputData[[#This Row],[PRODUCT ID]],MasterData[],5,0)</f>
        <v>89</v>
      </c>
      <c r="K296" s="10">
        <f>VLOOKUP(InputData[[#This Row],[PRODUCT ID]],MasterData[],6,0)</f>
        <v>117.48</v>
      </c>
      <c r="L296" s="10">
        <f>InputData[[#This Row],[QUANTITY]]*InputData[[#This Row],[BUYING PRIZE]]</f>
        <v>1246</v>
      </c>
      <c r="M296" s="10">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0">
        <f>VLOOKUP(InputData[[#This Row],[PRODUCT ID]],MasterData[],5,0)</f>
        <v>148</v>
      </c>
      <c r="K297" s="10">
        <f>VLOOKUP(InputData[[#This Row],[PRODUCT ID]],MasterData[],6,0)</f>
        <v>164.28</v>
      </c>
      <c r="L297" s="10">
        <f>InputData[[#This Row],[QUANTITY]]*InputData[[#This Row],[BUYING PRIZE]]</f>
        <v>1924</v>
      </c>
      <c r="M297" s="10">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0">
        <f>VLOOKUP(InputData[[#This Row],[PRODUCT ID]],MasterData[],5,0)</f>
        <v>18</v>
      </c>
      <c r="K298" s="10">
        <f>VLOOKUP(InputData[[#This Row],[PRODUCT ID]],MasterData[],6,0)</f>
        <v>24.66</v>
      </c>
      <c r="L298" s="10">
        <f>InputData[[#This Row],[QUANTITY]]*InputData[[#This Row],[BUYING PRIZE]]</f>
        <v>144</v>
      </c>
      <c r="M298" s="10">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0">
        <f>VLOOKUP(InputData[[#This Row],[PRODUCT ID]],MasterData[],5,0)</f>
        <v>37</v>
      </c>
      <c r="K299" s="10">
        <f>VLOOKUP(InputData[[#This Row],[PRODUCT ID]],MasterData[],6,0)</f>
        <v>41.81</v>
      </c>
      <c r="L299" s="10">
        <f>InputData[[#This Row],[QUANTITY]]*InputData[[#This Row],[BUYING PRIZE]]</f>
        <v>111</v>
      </c>
      <c r="M299" s="10">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0">
        <f>VLOOKUP(InputData[[#This Row],[PRODUCT ID]],MasterData[],5,0)</f>
        <v>89</v>
      </c>
      <c r="K300" s="10">
        <f>VLOOKUP(InputData[[#This Row],[PRODUCT ID]],MasterData[],6,0)</f>
        <v>117.48</v>
      </c>
      <c r="L300" s="10">
        <f>InputData[[#This Row],[QUANTITY]]*InputData[[#This Row],[BUYING PRIZE]]</f>
        <v>89</v>
      </c>
      <c r="M300" s="10">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0">
        <f>VLOOKUP(InputData[[#This Row],[PRODUCT ID]],MasterData[],5,0)</f>
        <v>105</v>
      </c>
      <c r="K301" s="10">
        <f>VLOOKUP(InputData[[#This Row],[PRODUCT ID]],MasterData[],6,0)</f>
        <v>142.80000000000001</v>
      </c>
      <c r="L301" s="10">
        <f>InputData[[#This Row],[QUANTITY]]*InputData[[#This Row],[BUYING PRIZE]]</f>
        <v>1365</v>
      </c>
      <c r="M301" s="10">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0">
        <f>VLOOKUP(InputData[[#This Row],[PRODUCT ID]],MasterData[],5,0)</f>
        <v>73</v>
      </c>
      <c r="K302" s="10">
        <f>VLOOKUP(InputData[[#This Row],[PRODUCT ID]],MasterData[],6,0)</f>
        <v>94.17</v>
      </c>
      <c r="L302" s="10">
        <f>InputData[[#This Row],[QUANTITY]]*InputData[[#This Row],[BUYING PRIZE]]</f>
        <v>438</v>
      </c>
      <c r="M302" s="10">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0">
        <f>VLOOKUP(InputData[[#This Row],[PRODUCT ID]],MasterData[],5,0)</f>
        <v>112</v>
      </c>
      <c r="K303" s="10">
        <f>VLOOKUP(InputData[[#This Row],[PRODUCT ID]],MasterData[],6,0)</f>
        <v>122.08</v>
      </c>
      <c r="L303" s="10">
        <f>InputData[[#This Row],[QUANTITY]]*InputData[[#This Row],[BUYING PRIZE]]</f>
        <v>672</v>
      </c>
      <c r="M303" s="10">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0">
        <f>VLOOKUP(InputData[[#This Row],[PRODUCT ID]],MasterData[],5,0)</f>
        <v>13</v>
      </c>
      <c r="K304" s="10">
        <f>VLOOKUP(InputData[[#This Row],[PRODUCT ID]],MasterData[],6,0)</f>
        <v>16.64</v>
      </c>
      <c r="L304" s="10">
        <f>InputData[[#This Row],[QUANTITY]]*InputData[[#This Row],[BUYING PRIZE]]</f>
        <v>195</v>
      </c>
      <c r="M304" s="10">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0">
        <f>VLOOKUP(InputData[[#This Row],[PRODUCT ID]],MasterData[],5,0)</f>
        <v>90</v>
      </c>
      <c r="K305" s="10">
        <f>VLOOKUP(InputData[[#This Row],[PRODUCT ID]],MasterData[],6,0)</f>
        <v>96.3</v>
      </c>
      <c r="L305" s="10">
        <f>InputData[[#This Row],[QUANTITY]]*InputData[[#This Row],[BUYING PRIZE]]</f>
        <v>720</v>
      </c>
      <c r="M305" s="10">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0">
        <f>VLOOKUP(InputData[[#This Row],[PRODUCT ID]],MasterData[],5,0)</f>
        <v>73</v>
      </c>
      <c r="K306" s="10">
        <f>VLOOKUP(InputData[[#This Row],[PRODUCT ID]],MasterData[],6,0)</f>
        <v>94.17</v>
      </c>
      <c r="L306" s="10">
        <f>InputData[[#This Row],[QUANTITY]]*InputData[[#This Row],[BUYING PRIZE]]</f>
        <v>511</v>
      </c>
      <c r="M306" s="10">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0">
        <f>VLOOKUP(InputData[[#This Row],[PRODUCT ID]],MasterData[],5,0)</f>
        <v>133</v>
      </c>
      <c r="K307" s="10">
        <f>VLOOKUP(InputData[[#This Row],[PRODUCT ID]],MasterData[],6,0)</f>
        <v>155.61000000000001</v>
      </c>
      <c r="L307" s="10">
        <f>InputData[[#This Row],[QUANTITY]]*InputData[[#This Row],[BUYING PRIZE]]</f>
        <v>1995</v>
      </c>
      <c r="M307" s="10">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0">
        <f>VLOOKUP(InputData[[#This Row],[PRODUCT ID]],MasterData[],5,0)</f>
        <v>67</v>
      </c>
      <c r="K308" s="10">
        <f>VLOOKUP(InputData[[#This Row],[PRODUCT ID]],MasterData[],6,0)</f>
        <v>85.76</v>
      </c>
      <c r="L308" s="10">
        <f>InputData[[#This Row],[QUANTITY]]*InputData[[#This Row],[BUYING PRIZE]]</f>
        <v>1005</v>
      </c>
      <c r="M308" s="10">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0">
        <f>VLOOKUP(InputData[[#This Row],[PRODUCT ID]],MasterData[],5,0)</f>
        <v>18</v>
      </c>
      <c r="K309" s="10">
        <f>VLOOKUP(InputData[[#This Row],[PRODUCT ID]],MasterData[],6,0)</f>
        <v>24.66</v>
      </c>
      <c r="L309" s="10">
        <f>InputData[[#This Row],[QUANTITY]]*InputData[[#This Row],[BUYING PRIZE]]</f>
        <v>234</v>
      </c>
      <c r="M309" s="10">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0">
        <f>VLOOKUP(InputData[[#This Row],[PRODUCT ID]],MasterData[],5,0)</f>
        <v>44</v>
      </c>
      <c r="K310" s="10">
        <f>VLOOKUP(InputData[[#This Row],[PRODUCT ID]],MasterData[],6,0)</f>
        <v>48.84</v>
      </c>
      <c r="L310" s="10">
        <f>InputData[[#This Row],[QUANTITY]]*InputData[[#This Row],[BUYING PRIZE]]</f>
        <v>88</v>
      </c>
      <c r="M310" s="10">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0">
        <f>VLOOKUP(InputData[[#This Row],[PRODUCT ID]],MasterData[],5,0)</f>
        <v>71</v>
      </c>
      <c r="K311" s="10">
        <f>VLOOKUP(InputData[[#This Row],[PRODUCT ID]],MasterData[],6,0)</f>
        <v>80.94</v>
      </c>
      <c r="L311" s="10">
        <f>InputData[[#This Row],[QUANTITY]]*InputData[[#This Row],[BUYING PRIZE]]</f>
        <v>71</v>
      </c>
      <c r="M311" s="10">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0">
        <f>VLOOKUP(InputData[[#This Row],[PRODUCT ID]],MasterData[],5,0)</f>
        <v>76</v>
      </c>
      <c r="K312" s="10">
        <f>VLOOKUP(InputData[[#This Row],[PRODUCT ID]],MasterData[],6,0)</f>
        <v>82.08</v>
      </c>
      <c r="L312" s="10">
        <f>InputData[[#This Row],[QUANTITY]]*InputData[[#This Row],[BUYING PRIZE]]</f>
        <v>456</v>
      </c>
      <c r="M312" s="10">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0">
        <f>VLOOKUP(InputData[[#This Row],[PRODUCT ID]],MasterData[],5,0)</f>
        <v>148</v>
      </c>
      <c r="K313" s="10">
        <f>VLOOKUP(InputData[[#This Row],[PRODUCT ID]],MasterData[],6,0)</f>
        <v>201.28</v>
      </c>
      <c r="L313" s="10">
        <f>InputData[[#This Row],[QUANTITY]]*InputData[[#This Row],[BUYING PRIZE]]</f>
        <v>444</v>
      </c>
      <c r="M313" s="10">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0">
        <f>VLOOKUP(InputData[[#This Row],[PRODUCT ID]],MasterData[],5,0)</f>
        <v>44</v>
      </c>
      <c r="K314" s="10">
        <f>VLOOKUP(InputData[[#This Row],[PRODUCT ID]],MasterData[],6,0)</f>
        <v>48.84</v>
      </c>
      <c r="L314" s="10">
        <f>InputData[[#This Row],[QUANTITY]]*InputData[[#This Row],[BUYING PRIZE]]</f>
        <v>484</v>
      </c>
      <c r="M314" s="10">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0">
        <f>VLOOKUP(InputData[[#This Row],[PRODUCT ID]],MasterData[],5,0)</f>
        <v>95</v>
      </c>
      <c r="K315" s="10">
        <f>VLOOKUP(InputData[[#This Row],[PRODUCT ID]],MasterData[],6,0)</f>
        <v>119.7</v>
      </c>
      <c r="L315" s="10">
        <f>InputData[[#This Row],[QUANTITY]]*InputData[[#This Row],[BUYING PRIZE]]</f>
        <v>1140</v>
      </c>
      <c r="M315" s="10">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0">
        <f>VLOOKUP(InputData[[#This Row],[PRODUCT ID]],MasterData[],5,0)</f>
        <v>13</v>
      </c>
      <c r="K316" s="10">
        <f>VLOOKUP(InputData[[#This Row],[PRODUCT ID]],MasterData[],6,0)</f>
        <v>16.64</v>
      </c>
      <c r="L316" s="10">
        <f>InputData[[#This Row],[QUANTITY]]*InputData[[#This Row],[BUYING PRIZE]]</f>
        <v>26</v>
      </c>
      <c r="M316" s="10">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0">
        <f>VLOOKUP(InputData[[#This Row],[PRODUCT ID]],MasterData[],5,0)</f>
        <v>18</v>
      </c>
      <c r="K317" s="10">
        <f>VLOOKUP(InputData[[#This Row],[PRODUCT ID]],MasterData[],6,0)</f>
        <v>24.66</v>
      </c>
      <c r="L317" s="10">
        <f>InputData[[#This Row],[QUANTITY]]*InputData[[#This Row],[BUYING PRIZE]]</f>
        <v>234</v>
      </c>
      <c r="M317" s="10">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0">
        <f>VLOOKUP(InputData[[#This Row],[PRODUCT ID]],MasterData[],5,0)</f>
        <v>150</v>
      </c>
      <c r="K318" s="10">
        <f>VLOOKUP(InputData[[#This Row],[PRODUCT ID]],MasterData[],6,0)</f>
        <v>210</v>
      </c>
      <c r="L318" s="10">
        <f>InputData[[#This Row],[QUANTITY]]*InputData[[#This Row],[BUYING PRIZE]]</f>
        <v>300</v>
      </c>
      <c r="M318" s="10">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0">
        <f>VLOOKUP(InputData[[#This Row],[PRODUCT ID]],MasterData[],5,0)</f>
        <v>48</v>
      </c>
      <c r="K319" s="10">
        <f>VLOOKUP(InputData[[#This Row],[PRODUCT ID]],MasterData[],6,0)</f>
        <v>57.120000000000005</v>
      </c>
      <c r="L319" s="10">
        <f>InputData[[#This Row],[QUANTITY]]*InputData[[#This Row],[BUYING PRIZE]]</f>
        <v>480</v>
      </c>
      <c r="M319" s="10">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0">
        <f>VLOOKUP(InputData[[#This Row],[PRODUCT ID]],MasterData[],5,0)</f>
        <v>138</v>
      </c>
      <c r="K320" s="10">
        <f>VLOOKUP(InputData[[#This Row],[PRODUCT ID]],MasterData[],6,0)</f>
        <v>173.88</v>
      </c>
      <c r="L320" s="10">
        <f>InputData[[#This Row],[QUANTITY]]*InputData[[#This Row],[BUYING PRIZE]]</f>
        <v>828</v>
      </c>
      <c r="M320" s="10">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0">
        <f>VLOOKUP(InputData[[#This Row],[PRODUCT ID]],MasterData[],5,0)</f>
        <v>89</v>
      </c>
      <c r="K321" s="10">
        <f>VLOOKUP(InputData[[#This Row],[PRODUCT ID]],MasterData[],6,0)</f>
        <v>117.48</v>
      </c>
      <c r="L321" s="10">
        <f>InputData[[#This Row],[QUANTITY]]*InputData[[#This Row],[BUYING PRIZE]]</f>
        <v>801</v>
      </c>
      <c r="M321" s="10">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0">
        <f>VLOOKUP(InputData[[#This Row],[PRODUCT ID]],MasterData[],5,0)</f>
        <v>98</v>
      </c>
      <c r="K322" s="10">
        <f>VLOOKUP(InputData[[#This Row],[PRODUCT ID]],MasterData[],6,0)</f>
        <v>103.88</v>
      </c>
      <c r="L322" s="10">
        <f>InputData[[#This Row],[QUANTITY]]*InputData[[#This Row],[BUYING PRIZE]]</f>
        <v>196</v>
      </c>
      <c r="M322" s="10">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0">
        <f>VLOOKUP(InputData[[#This Row],[PRODUCT ID]],MasterData[],5,0)</f>
        <v>148</v>
      </c>
      <c r="K323" s="10">
        <f>VLOOKUP(InputData[[#This Row],[PRODUCT ID]],MasterData[],6,0)</f>
        <v>201.28</v>
      </c>
      <c r="L323" s="10">
        <f>InputData[[#This Row],[QUANTITY]]*InputData[[#This Row],[BUYING PRIZE]]</f>
        <v>1628</v>
      </c>
      <c r="M323" s="10">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0">
        <f>VLOOKUP(InputData[[#This Row],[PRODUCT ID]],MasterData[],5,0)</f>
        <v>89</v>
      </c>
      <c r="K324" s="10">
        <f>VLOOKUP(InputData[[#This Row],[PRODUCT ID]],MasterData[],6,0)</f>
        <v>117.48</v>
      </c>
      <c r="L324" s="10">
        <f>InputData[[#This Row],[QUANTITY]]*InputData[[#This Row],[BUYING PRIZE]]</f>
        <v>1068</v>
      </c>
      <c r="M324" s="10">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0">
        <f>VLOOKUP(InputData[[#This Row],[PRODUCT ID]],MasterData[],5,0)</f>
        <v>98</v>
      </c>
      <c r="K325" s="10">
        <f>VLOOKUP(InputData[[#This Row],[PRODUCT ID]],MasterData[],6,0)</f>
        <v>103.88</v>
      </c>
      <c r="L325" s="10">
        <f>InputData[[#This Row],[QUANTITY]]*InputData[[#This Row],[BUYING PRIZE]]</f>
        <v>1274</v>
      </c>
      <c r="M325" s="10">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0">
        <f>VLOOKUP(InputData[[#This Row],[PRODUCT ID]],MasterData[],5,0)</f>
        <v>105</v>
      </c>
      <c r="K326" s="10">
        <f>VLOOKUP(InputData[[#This Row],[PRODUCT ID]],MasterData[],6,0)</f>
        <v>142.80000000000001</v>
      </c>
      <c r="L326" s="10">
        <f>InputData[[#This Row],[QUANTITY]]*InputData[[#This Row],[BUYING PRIZE]]</f>
        <v>210</v>
      </c>
      <c r="M326" s="10">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0">
        <f>VLOOKUP(InputData[[#This Row],[PRODUCT ID]],MasterData[],5,0)</f>
        <v>105</v>
      </c>
      <c r="K327" s="10">
        <f>VLOOKUP(InputData[[#This Row],[PRODUCT ID]],MasterData[],6,0)</f>
        <v>142.80000000000001</v>
      </c>
      <c r="L327" s="10">
        <f>InputData[[#This Row],[QUANTITY]]*InputData[[#This Row],[BUYING PRIZE]]</f>
        <v>315</v>
      </c>
      <c r="M327" s="10">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0">
        <f>VLOOKUP(InputData[[#This Row],[PRODUCT ID]],MasterData[],5,0)</f>
        <v>90</v>
      </c>
      <c r="K328" s="10">
        <f>VLOOKUP(InputData[[#This Row],[PRODUCT ID]],MasterData[],6,0)</f>
        <v>115.2</v>
      </c>
      <c r="L328" s="10">
        <f>InputData[[#This Row],[QUANTITY]]*InputData[[#This Row],[BUYING PRIZE]]</f>
        <v>180</v>
      </c>
      <c r="M328" s="10">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0">
        <f>VLOOKUP(InputData[[#This Row],[PRODUCT ID]],MasterData[],5,0)</f>
        <v>18</v>
      </c>
      <c r="K329" s="10">
        <f>VLOOKUP(InputData[[#This Row],[PRODUCT ID]],MasterData[],6,0)</f>
        <v>24.66</v>
      </c>
      <c r="L329" s="10">
        <f>InputData[[#This Row],[QUANTITY]]*InputData[[#This Row],[BUYING PRIZE]]</f>
        <v>126</v>
      </c>
      <c r="M329" s="10">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0">
        <f>VLOOKUP(InputData[[#This Row],[PRODUCT ID]],MasterData[],5,0)</f>
        <v>37</v>
      </c>
      <c r="K330" s="10">
        <f>VLOOKUP(InputData[[#This Row],[PRODUCT ID]],MasterData[],6,0)</f>
        <v>42.55</v>
      </c>
      <c r="L330" s="10">
        <f>InputData[[#This Row],[QUANTITY]]*InputData[[#This Row],[BUYING PRIZE]]</f>
        <v>444</v>
      </c>
      <c r="M330" s="10">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0">
        <f>VLOOKUP(InputData[[#This Row],[PRODUCT ID]],MasterData[],5,0)</f>
        <v>105</v>
      </c>
      <c r="K331" s="10">
        <f>VLOOKUP(InputData[[#This Row],[PRODUCT ID]],MasterData[],6,0)</f>
        <v>142.80000000000001</v>
      </c>
      <c r="L331" s="10">
        <f>InputData[[#This Row],[QUANTITY]]*InputData[[#This Row],[BUYING PRIZE]]</f>
        <v>945</v>
      </c>
      <c r="M331" s="10">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0">
        <f>VLOOKUP(InputData[[#This Row],[PRODUCT ID]],MasterData[],5,0)</f>
        <v>13</v>
      </c>
      <c r="K332" s="10">
        <f>VLOOKUP(InputData[[#This Row],[PRODUCT ID]],MasterData[],6,0)</f>
        <v>16.64</v>
      </c>
      <c r="L332" s="10">
        <f>InputData[[#This Row],[QUANTITY]]*InputData[[#This Row],[BUYING PRIZE]]</f>
        <v>182</v>
      </c>
      <c r="M332" s="10">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0">
        <f>VLOOKUP(InputData[[#This Row],[PRODUCT ID]],MasterData[],5,0)</f>
        <v>138</v>
      </c>
      <c r="K333" s="10">
        <f>VLOOKUP(InputData[[#This Row],[PRODUCT ID]],MasterData[],6,0)</f>
        <v>173.88</v>
      </c>
      <c r="L333" s="10">
        <f>InputData[[#This Row],[QUANTITY]]*InputData[[#This Row],[BUYING PRIZE]]</f>
        <v>1242</v>
      </c>
      <c r="M333" s="10">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0">
        <f>VLOOKUP(InputData[[#This Row],[PRODUCT ID]],MasterData[],5,0)</f>
        <v>37</v>
      </c>
      <c r="K334" s="10">
        <f>VLOOKUP(InputData[[#This Row],[PRODUCT ID]],MasterData[],6,0)</f>
        <v>49.21</v>
      </c>
      <c r="L334" s="10">
        <f>InputData[[#This Row],[QUANTITY]]*InputData[[#This Row],[BUYING PRIZE]]</f>
        <v>74</v>
      </c>
      <c r="M334" s="10">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0">
        <f>VLOOKUP(InputData[[#This Row],[PRODUCT ID]],MasterData[],5,0)</f>
        <v>73</v>
      </c>
      <c r="K335" s="10">
        <f>VLOOKUP(InputData[[#This Row],[PRODUCT ID]],MasterData[],6,0)</f>
        <v>94.17</v>
      </c>
      <c r="L335" s="10">
        <f>InputData[[#This Row],[QUANTITY]]*InputData[[#This Row],[BUYING PRIZE]]</f>
        <v>292</v>
      </c>
      <c r="M335" s="10">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0">
        <f>VLOOKUP(InputData[[#This Row],[PRODUCT ID]],MasterData[],5,0)</f>
        <v>148</v>
      </c>
      <c r="K336" s="10">
        <f>VLOOKUP(InputData[[#This Row],[PRODUCT ID]],MasterData[],6,0)</f>
        <v>201.28</v>
      </c>
      <c r="L336" s="10">
        <f>InputData[[#This Row],[QUANTITY]]*InputData[[#This Row],[BUYING PRIZE]]</f>
        <v>296</v>
      </c>
      <c r="M336" s="10">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0">
        <f>VLOOKUP(InputData[[#This Row],[PRODUCT ID]],MasterData[],5,0)</f>
        <v>18</v>
      </c>
      <c r="K337" s="10">
        <f>VLOOKUP(InputData[[#This Row],[PRODUCT ID]],MasterData[],6,0)</f>
        <v>24.66</v>
      </c>
      <c r="L337" s="10">
        <f>InputData[[#This Row],[QUANTITY]]*InputData[[#This Row],[BUYING PRIZE]]</f>
        <v>252</v>
      </c>
      <c r="M337" s="10">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0">
        <f>VLOOKUP(InputData[[#This Row],[PRODUCT ID]],MasterData[],5,0)</f>
        <v>76</v>
      </c>
      <c r="K338" s="10">
        <f>VLOOKUP(InputData[[#This Row],[PRODUCT ID]],MasterData[],6,0)</f>
        <v>82.08</v>
      </c>
      <c r="L338" s="10">
        <f>InputData[[#This Row],[QUANTITY]]*InputData[[#This Row],[BUYING PRIZE]]</f>
        <v>1140</v>
      </c>
      <c r="M338" s="10">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0">
        <f>VLOOKUP(InputData[[#This Row],[PRODUCT ID]],MasterData[],5,0)</f>
        <v>55</v>
      </c>
      <c r="K339" s="10">
        <f>VLOOKUP(InputData[[#This Row],[PRODUCT ID]],MasterData[],6,0)</f>
        <v>58.3</v>
      </c>
      <c r="L339" s="10">
        <f>InputData[[#This Row],[QUANTITY]]*InputData[[#This Row],[BUYING PRIZE]]</f>
        <v>220</v>
      </c>
      <c r="M339" s="10">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0">
        <f>VLOOKUP(InputData[[#This Row],[PRODUCT ID]],MasterData[],5,0)</f>
        <v>44</v>
      </c>
      <c r="K340" s="10">
        <f>VLOOKUP(InputData[[#This Row],[PRODUCT ID]],MasterData[],6,0)</f>
        <v>48.84</v>
      </c>
      <c r="L340" s="10">
        <f>InputData[[#This Row],[QUANTITY]]*InputData[[#This Row],[BUYING PRIZE]]</f>
        <v>396</v>
      </c>
      <c r="M340" s="10">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0">
        <f>VLOOKUP(InputData[[#This Row],[PRODUCT ID]],MasterData[],5,0)</f>
        <v>71</v>
      </c>
      <c r="K341" s="10">
        <f>VLOOKUP(InputData[[#This Row],[PRODUCT ID]],MasterData[],6,0)</f>
        <v>80.94</v>
      </c>
      <c r="L341" s="10">
        <f>InputData[[#This Row],[QUANTITY]]*InputData[[#This Row],[BUYING PRIZE]]</f>
        <v>568</v>
      </c>
      <c r="M341" s="10">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0">
        <f>VLOOKUP(InputData[[#This Row],[PRODUCT ID]],MasterData[],5,0)</f>
        <v>48</v>
      </c>
      <c r="K342" s="10">
        <f>VLOOKUP(InputData[[#This Row],[PRODUCT ID]],MasterData[],6,0)</f>
        <v>57.120000000000005</v>
      </c>
      <c r="L342" s="10">
        <f>InputData[[#This Row],[QUANTITY]]*InputData[[#This Row],[BUYING PRIZE]]</f>
        <v>96</v>
      </c>
      <c r="M342" s="10">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0">
        <f>VLOOKUP(InputData[[#This Row],[PRODUCT ID]],MasterData[],5,0)</f>
        <v>112</v>
      </c>
      <c r="K343" s="10">
        <f>VLOOKUP(InputData[[#This Row],[PRODUCT ID]],MasterData[],6,0)</f>
        <v>146.72</v>
      </c>
      <c r="L343" s="10">
        <f>InputData[[#This Row],[QUANTITY]]*InputData[[#This Row],[BUYING PRIZE]]</f>
        <v>1568</v>
      </c>
      <c r="M343" s="10">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0">
        <f>VLOOKUP(InputData[[#This Row],[PRODUCT ID]],MasterData[],5,0)</f>
        <v>13</v>
      </c>
      <c r="K344" s="10">
        <f>VLOOKUP(InputData[[#This Row],[PRODUCT ID]],MasterData[],6,0)</f>
        <v>16.64</v>
      </c>
      <c r="L344" s="10">
        <f>InputData[[#This Row],[QUANTITY]]*InputData[[#This Row],[BUYING PRIZE]]</f>
        <v>169</v>
      </c>
      <c r="M344" s="10">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0">
        <f>VLOOKUP(InputData[[#This Row],[PRODUCT ID]],MasterData[],5,0)</f>
        <v>48</v>
      </c>
      <c r="K345" s="10">
        <f>VLOOKUP(InputData[[#This Row],[PRODUCT ID]],MasterData[],6,0)</f>
        <v>57.120000000000005</v>
      </c>
      <c r="L345" s="10">
        <f>InputData[[#This Row],[QUANTITY]]*InputData[[#This Row],[BUYING PRIZE]]</f>
        <v>384</v>
      </c>
      <c r="M345" s="10">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0">
        <f>VLOOKUP(InputData[[#This Row],[PRODUCT ID]],MasterData[],5,0)</f>
        <v>55</v>
      </c>
      <c r="K346" s="10">
        <f>VLOOKUP(InputData[[#This Row],[PRODUCT ID]],MasterData[],6,0)</f>
        <v>58.3</v>
      </c>
      <c r="L346" s="10">
        <f>InputData[[#This Row],[QUANTITY]]*InputData[[#This Row],[BUYING PRIZE]]</f>
        <v>495</v>
      </c>
      <c r="M346" s="10">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0">
        <f>VLOOKUP(InputData[[#This Row],[PRODUCT ID]],MasterData[],5,0)</f>
        <v>95</v>
      </c>
      <c r="K347" s="10">
        <f>VLOOKUP(InputData[[#This Row],[PRODUCT ID]],MasterData[],6,0)</f>
        <v>119.7</v>
      </c>
      <c r="L347" s="10">
        <f>InputData[[#This Row],[QUANTITY]]*InputData[[#This Row],[BUYING PRIZE]]</f>
        <v>570</v>
      </c>
      <c r="M347" s="10">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0">
        <f>VLOOKUP(InputData[[#This Row],[PRODUCT ID]],MasterData[],5,0)</f>
        <v>112</v>
      </c>
      <c r="K348" s="10">
        <f>VLOOKUP(InputData[[#This Row],[PRODUCT ID]],MasterData[],6,0)</f>
        <v>122.08</v>
      </c>
      <c r="L348" s="10">
        <f>InputData[[#This Row],[QUANTITY]]*InputData[[#This Row],[BUYING PRIZE]]</f>
        <v>448</v>
      </c>
      <c r="M348" s="10">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0">
        <f>VLOOKUP(InputData[[#This Row],[PRODUCT ID]],MasterData[],5,0)</f>
        <v>61</v>
      </c>
      <c r="K349" s="10">
        <f>VLOOKUP(InputData[[#This Row],[PRODUCT ID]],MasterData[],6,0)</f>
        <v>76.25</v>
      </c>
      <c r="L349" s="10">
        <f>InputData[[#This Row],[QUANTITY]]*InputData[[#This Row],[BUYING PRIZE]]</f>
        <v>610</v>
      </c>
      <c r="M349" s="10">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0">
        <f>VLOOKUP(InputData[[#This Row],[PRODUCT ID]],MasterData[],5,0)</f>
        <v>55</v>
      </c>
      <c r="K350" s="10">
        <f>VLOOKUP(InputData[[#This Row],[PRODUCT ID]],MasterData[],6,0)</f>
        <v>58.3</v>
      </c>
      <c r="L350" s="10">
        <f>InputData[[#This Row],[QUANTITY]]*InputData[[#This Row],[BUYING PRIZE]]</f>
        <v>385</v>
      </c>
      <c r="M350" s="10">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0">
        <f>VLOOKUP(InputData[[#This Row],[PRODUCT ID]],MasterData[],5,0)</f>
        <v>12</v>
      </c>
      <c r="K351" s="10">
        <f>VLOOKUP(InputData[[#This Row],[PRODUCT ID]],MasterData[],6,0)</f>
        <v>15.719999999999999</v>
      </c>
      <c r="L351" s="10">
        <f>InputData[[#This Row],[QUANTITY]]*InputData[[#This Row],[BUYING PRIZE]]</f>
        <v>48</v>
      </c>
      <c r="M351" s="10">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0">
        <f>VLOOKUP(InputData[[#This Row],[PRODUCT ID]],MasterData[],5,0)</f>
        <v>48</v>
      </c>
      <c r="K352" s="10">
        <f>VLOOKUP(InputData[[#This Row],[PRODUCT ID]],MasterData[],6,0)</f>
        <v>57.120000000000005</v>
      </c>
      <c r="L352" s="10">
        <f>InputData[[#This Row],[QUANTITY]]*InputData[[#This Row],[BUYING PRIZE]]</f>
        <v>48</v>
      </c>
      <c r="M352" s="10">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0">
        <f>VLOOKUP(InputData[[#This Row],[PRODUCT ID]],MasterData[],5,0)</f>
        <v>121</v>
      </c>
      <c r="K353" s="10">
        <f>VLOOKUP(InputData[[#This Row],[PRODUCT ID]],MasterData[],6,0)</f>
        <v>141.57</v>
      </c>
      <c r="L353" s="10">
        <f>InputData[[#This Row],[QUANTITY]]*InputData[[#This Row],[BUYING PRIZE]]</f>
        <v>847</v>
      </c>
      <c r="M353" s="10">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0">
        <f>VLOOKUP(InputData[[#This Row],[PRODUCT ID]],MasterData[],5,0)</f>
        <v>134</v>
      </c>
      <c r="K354" s="10">
        <f>VLOOKUP(InputData[[#This Row],[PRODUCT ID]],MasterData[],6,0)</f>
        <v>156.78</v>
      </c>
      <c r="L354" s="10">
        <f>InputData[[#This Row],[QUANTITY]]*InputData[[#This Row],[BUYING PRIZE]]</f>
        <v>1608</v>
      </c>
      <c r="M354" s="10">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0">
        <f>VLOOKUP(InputData[[#This Row],[PRODUCT ID]],MasterData[],5,0)</f>
        <v>6</v>
      </c>
      <c r="K355" s="10">
        <f>VLOOKUP(InputData[[#This Row],[PRODUCT ID]],MasterData[],6,0)</f>
        <v>7.8599999999999994</v>
      </c>
      <c r="L355" s="10">
        <f>InputData[[#This Row],[QUANTITY]]*InputData[[#This Row],[BUYING PRIZE]]</f>
        <v>36</v>
      </c>
      <c r="M355" s="10">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0">
        <f>VLOOKUP(InputData[[#This Row],[PRODUCT ID]],MasterData[],5,0)</f>
        <v>44</v>
      </c>
      <c r="K356" s="10">
        <f>VLOOKUP(InputData[[#This Row],[PRODUCT ID]],MasterData[],6,0)</f>
        <v>48.4</v>
      </c>
      <c r="L356" s="10">
        <f>InputData[[#This Row],[QUANTITY]]*InputData[[#This Row],[BUYING PRIZE]]</f>
        <v>308</v>
      </c>
      <c r="M356" s="10">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0">
        <f>VLOOKUP(InputData[[#This Row],[PRODUCT ID]],MasterData[],5,0)</f>
        <v>73</v>
      </c>
      <c r="K357" s="10">
        <f>VLOOKUP(InputData[[#This Row],[PRODUCT ID]],MasterData[],6,0)</f>
        <v>94.17</v>
      </c>
      <c r="L357" s="10">
        <f>InputData[[#This Row],[QUANTITY]]*InputData[[#This Row],[BUYING PRIZE]]</f>
        <v>365</v>
      </c>
      <c r="M357" s="10">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0">
        <f>VLOOKUP(InputData[[#This Row],[PRODUCT ID]],MasterData[],5,0)</f>
        <v>83</v>
      </c>
      <c r="K358" s="10">
        <f>VLOOKUP(InputData[[#This Row],[PRODUCT ID]],MasterData[],6,0)</f>
        <v>94.62</v>
      </c>
      <c r="L358" s="10">
        <f>InputData[[#This Row],[QUANTITY]]*InputData[[#This Row],[BUYING PRIZE]]</f>
        <v>1162</v>
      </c>
      <c r="M358" s="10">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0">
        <f>VLOOKUP(InputData[[#This Row],[PRODUCT ID]],MasterData[],5,0)</f>
        <v>61</v>
      </c>
      <c r="K359" s="10">
        <f>VLOOKUP(InputData[[#This Row],[PRODUCT ID]],MasterData[],6,0)</f>
        <v>76.25</v>
      </c>
      <c r="L359" s="10">
        <f>InputData[[#This Row],[QUANTITY]]*InputData[[#This Row],[BUYING PRIZE]]</f>
        <v>305</v>
      </c>
      <c r="M359" s="10">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0">
        <f>VLOOKUP(InputData[[#This Row],[PRODUCT ID]],MasterData[],5,0)</f>
        <v>148</v>
      </c>
      <c r="K360" s="10">
        <f>VLOOKUP(InputData[[#This Row],[PRODUCT ID]],MasterData[],6,0)</f>
        <v>164.28</v>
      </c>
      <c r="L360" s="10">
        <f>InputData[[#This Row],[QUANTITY]]*InputData[[#This Row],[BUYING PRIZE]]</f>
        <v>1924</v>
      </c>
      <c r="M360" s="10">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0">
        <f>VLOOKUP(InputData[[#This Row],[PRODUCT ID]],MasterData[],5,0)</f>
        <v>93</v>
      </c>
      <c r="K361" s="10">
        <f>VLOOKUP(InputData[[#This Row],[PRODUCT ID]],MasterData[],6,0)</f>
        <v>104.16</v>
      </c>
      <c r="L361" s="10">
        <f>InputData[[#This Row],[QUANTITY]]*InputData[[#This Row],[BUYING PRIZE]]</f>
        <v>1209</v>
      </c>
      <c r="M361" s="10">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0">
        <f>VLOOKUP(InputData[[#This Row],[PRODUCT ID]],MasterData[],5,0)</f>
        <v>48</v>
      </c>
      <c r="K362" s="10">
        <f>VLOOKUP(InputData[[#This Row],[PRODUCT ID]],MasterData[],6,0)</f>
        <v>57.120000000000005</v>
      </c>
      <c r="L362" s="10">
        <f>InputData[[#This Row],[QUANTITY]]*InputData[[#This Row],[BUYING PRIZE]]</f>
        <v>384</v>
      </c>
      <c r="M362" s="10">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0">
        <f>VLOOKUP(InputData[[#This Row],[PRODUCT ID]],MasterData[],5,0)</f>
        <v>48</v>
      </c>
      <c r="K363" s="10">
        <f>VLOOKUP(InputData[[#This Row],[PRODUCT ID]],MasterData[],6,0)</f>
        <v>57.120000000000005</v>
      </c>
      <c r="L363" s="10">
        <f>InputData[[#This Row],[QUANTITY]]*InputData[[#This Row],[BUYING PRIZE]]</f>
        <v>192</v>
      </c>
      <c r="M363" s="10">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0">
        <f>VLOOKUP(InputData[[#This Row],[PRODUCT ID]],MasterData[],5,0)</f>
        <v>72</v>
      </c>
      <c r="K364" s="10">
        <f>VLOOKUP(InputData[[#This Row],[PRODUCT ID]],MasterData[],6,0)</f>
        <v>79.92</v>
      </c>
      <c r="L364" s="10">
        <f>InputData[[#This Row],[QUANTITY]]*InputData[[#This Row],[BUYING PRIZE]]</f>
        <v>576</v>
      </c>
      <c r="M364" s="10">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0">
        <f>VLOOKUP(InputData[[#This Row],[PRODUCT ID]],MasterData[],5,0)</f>
        <v>76</v>
      </c>
      <c r="K365" s="10">
        <f>VLOOKUP(InputData[[#This Row],[PRODUCT ID]],MasterData[],6,0)</f>
        <v>82.08</v>
      </c>
      <c r="L365" s="10">
        <f>InputData[[#This Row],[QUANTITY]]*InputData[[#This Row],[BUYING PRIZE]]</f>
        <v>1140</v>
      </c>
      <c r="M365" s="10">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0">
        <f>VLOOKUP(InputData[[#This Row],[PRODUCT ID]],MasterData[],5,0)</f>
        <v>12</v>
      </c>
      <c r="K366" s="10">
        <f>VLOOKUP(InputData[[#This Row],[PRODUCT ID]],MasterData[],6,0)</f>
        <v>15.719999999999999</v>
      </c>
      <c r="L366" s="10">
        <f>InputData[[#This Row],[QUANTITY]]*InputData[[#This Row],[BUYING PRIZE]]</f>
        <v>144</v>
      </c>
      <c r="M366" s="10">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0">
        <f>VLOOKUP(InputData[[#This Row],[PRODUCT ID]],MasterData[],5,0)</f>
        <v>105</v>
      </c>
      <c r="K367" s="10">
        <f>VLOOKUP(InputData[[#This Row],[PRODUCT ID]],MasterData[],6,0)</f>
        <v>142.80000000000001</v>
      </c>
      <c r="L367" s="10">
        <f>InputData[[#This Row],[QUANTITY]]*InputData[[#This Row],[BUYING PRIZE]]</f>
        <v>735</v>
      </c>
      <c r="M367" s="10">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0">
        <f>VLOOKUP(InputData[[#This Row],[PRODUCT ID]],MasterData[],5,0)</f>
        <v>37</v>
      </c>
      <c r="K368" s="10">
        <f>VLOOKUP(InputData[[#This Row],[PRODUCT ID]],MasterData[],6,0)</f>
        <v>41.81</v>
      </c>
      <c r="L368" s="10">
        <f>InputData[[#This Row],[QUANTITY]]*InputData[[#This Row],[BUYING PRIZE]]</f>
        <v>74</v>
      </c>
      <c r="M368" s="10">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0">
        <f>VLOOKUP(InputData[[#This Row],[PRODUCT ID]],MasterData[],5,0)</f>
        <v>48</v>
      </c>
      <c r="K369" s="10">
        <f>VLOOKUP(InputData[[#This Row],[PRODUCT ID]],MasterData[],6,0)</f>
        <v>57.120000000000005</v>
      </c>
      <c r="L369" s="10">
        <f>InputData[[#This Row],[QUANTITY]]*InputData[[#This Row],[BUYING PRIZE]]</f>
        <v>96</v>
      </c>
      <c r="M369" s="10">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0">
        <f>VLOOKUP(InputData[[#This Row],[PRODUCT ID]],MasterData[],5,0)</f>
        <v>138</v>
      </c>
      <c r="K370" s="10">
        <f>VLOOKUP(InputData[[#This Row],[PRODUCT ID]],MasterData[],6,0)</f>
        <v>173.88</v>
      </c>
      <c r="L370" s="10">
        <f>InputData[[#This Row],[QUANTITY]]*InputData[[#This Row],[BUYING PRIZE]]</f>
        <v>1380</v>
      </c>
      <c r="M370" s="10">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0">
        <f>VLOOKUP(InputData[[#This Row],[PRODUCT ID]],MasterData[],5,0)</f>
        <v>83</v>
      </c>
      <c r="K371" s="10">
        <f>VLOOKUP(InputData[[#This Row],[PRODUCT ID]],MasterData[],6,0)</f>
        <v>94.62</v>
      </c>
      <c r="L371" s="10">
        <f>InputData[[#This Row],[QUANTITY]]*InputData[[#This Row],[BUYING PRIZE]]</f>
        <v>415</v>
      </c>
      <c r="M371" s="10">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0">
        <f>VLOOKUP(InputData[[#This Row],[PRODUCT ID]],MasterData[],5,0)</f>
        <v>148</v>
      </c>
      <c r="K372" s="10">
        <f>VLOOKUP(InputData[[#This Row],[PRODUCT ID]],MasterData[],6,0)</f>
        <v>164.28</v>
      </c>
      <c r="L372" s="10">
        <f>InputData[[#This Row],[QUANTITY]]*InputData[[#This Row],[BUYING PRIZE]]</f>
        <v>1332</v>
      </c>
      <c r="M372" s="10">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0">
        <f>VLOOKUP(InputData[[#This Row],[PRODUCT ID]],MasterData[],5,0)</f>
        <v>44</v>
      </c>
      <c r="K373" s="10">
        <f>VLOOKUP(InputData[[#This Row],[PRODUCT ID]],MasterData[],6,0)</f>
        <v>48.84</v>
      </c>
      <c r="L373" s="10">
        <f>InputData[[#This Row],[QUANTITY]]*InputData[[#This Row],[BUYING PRIZE]]</f>
        <v>528</v>
      </c>
      <c r="M373" s="10">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0">
        <f>VLOOKUP(InputData[[#This Row],[PRODUCT ID]],MasterData[],5,0)</f>
        <v>61</v>
      </c>
      <c r="K374" s="10">
        <f>VLOOKUP(InputData[[#This Row],[PRODUCT ID]],MasterData[],6,0)</f>
        <v>76.25</v>
      </c>
      <c r="L374" s="10">
        <f>InputData[[#This Row],[QUANTITY]]*InputData[[#This Row],[BUYING PRIZE]]</f>
        <v>854</v>
      </c>
      <c r="M374" s="10">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0">
        <f>VLOOKUP(InputData[[#This Row],[PRODUCT ID]],MasterData[],5,0)</f>
        <v>76</v>
      </c>
      <c r="K375" s="10">
        <f>VLOOKUP(InputData[[#This Row],[PRODUCT ID]],MasterData[],6,0)</f>
        <v>82.08</v>
      </c>
      <c r="L375" s="10">
        <f>InputData[[#This Row],[QUANTITY]]*InputData[[#This Row],[BUYING PRIZE]]</f>
        <v>684</v>
      </c>
      <c r="M375" s="10">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0">
        <f>VLOOKUP(InputData[[#This Row],[PRODUCT ID]],MasterData[],5,0)</f>
        <v>133</v>
      </c>
      <c r="K376" s="10">
        <f>VLOOKUP(InputData[[#This Row],[PRODUCT ID]],MasterData[],6,0)</f>
        <v>155.61000000000001</v>
      </c>
      <c r="L376" s="10">
        <f>InputData[[#This Row],[QUANTITY]]*InputData[[#This Row],[BUYING PRIZE]]</f>
        <v>532</v>
      </c>
      <c r="M376" s="10">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0">
        <f>VLOOKUP(InputData[[#This Row],[PRODUCT ID]],MasterData[],5,0)</f>
        <v>95</v>
      </c>
      <c r="K377" s="10">
        <f>VLOOKUP(InputData[[#This Row],[PRODUCT ID]],MasterData[],6,0)</f>
        <v>119.7</v>
      </c>
      <c r="L377" s="10">
        <f>InputData[[#This Row],[QUANTITY]]*InputData[[#This Row],[BUYING PRIZE]]</f>
        <v>285</v>
      </c>
      <c r="M377" s="10">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0">
        <f>VLOOKUP(InputData[[#This Row],[PRODUCT ID]],MasterData[],5,0)</f>
        <v>83</v>
      </c>
      <c r="K378" s="10">
        <f>VLOOKUP(InputData[[#This Row],[PRODUCT ID]],MasterData[],6,0)</f>
        <v>94.62</v>
      </c>
      <c r="L378" s="10">
        <f>InputData[[#This Row],[QUANTITY]]*InputData[[#This Row],[BUYING PRIZE]]</f>
        <v>1162</v>
      </c>
      <c r="M378" s="10">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0">
        <f>VLOOKUP(InputData[[#This Row],[PRODUCT ID]],MasterData[],5,0)</f>
        <v>37</v>
      </c>
      <c r="K379" s="10">
        <f>VLOOKUP(InputData[[#This Row],[PRODUCT ID]],MasterData[],6,0)</f>
        <v>41.81</v>
      </c>
      <c r="L379" s="10">
        <f>InputData[[#This Row],[QUANTITY]]*InputData[[#This Row],[BUYING PRIZE]]</f>
        <v>296</v>
      </c>
      <c r="M379" s="10">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0">
        <f>VLOOKUP(InputData[[#This Row],[PRODUCT ID]],MasterData[],5,0)</f>
        <v>37</v>
      </c>
      <c r="K380" s="10">
        <f>VLOOKUP(InputData[[#This Row],[PRODUCT ID]],MasterData[],6,0)</f>
        <v>42.55</v>
      </c>
      <c r="L380" s="10">
        <f>InputData[[#This Row],[QUANTITY]]*InputData[[#This Row],[BUYING PRIZE]]</f>
        <v>481</v>
      </c>
      <c r="M380" s="10">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0">
        <f>VLOOKUP(InputData[[#This Row],[PRODUCT ID]],MasterData[],5,0)</f>
        <v>126</v>
      </c>
      <c r="K381" s="10">
        <f>VLOOKUP(InputData[[#This Row],[PRODUCT ID]],MasterData[],6,0)</f>
        <v>162.54</v>
      </c>
      <c r="L381" s="10">
        <f>InputData[[#This Row],[QUANTITY]]*InputData[[#This Row],[BUYING PRIZE]]</f>
        <v>756</v>
      </c>
      <c r="M381" s="10">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0">
        <f>VLOOKUP(InputData[[#This Row],[PRODUCT ID]],MasterData[],5,0)</f>
        <v>18</v>
      </c>
      <c r="K382" s="10">
        <f>VLOOKUP(InputData[[#This Row],[PRODUCT ID]],MasterData[],6,0)</f>
        <v>24.66</v>
      </c>
      <c r="L382" s="10">
        <f>InputData[[#This Row],[QUANTITY]]*InputData[[#This Row],[BUYING PRIZE]]</f>
        <v>108</v>
      </c>
      <c r="M382" s="10">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0">
        <f>VLOOKUP(InputData[[#This Row],[PRODUCT ID]],MasterData[],5,0)</f>
        <v>120</v>
      </c>
      <c r="K383" s="10">
        <f>VLOOKUP(InputData[[#This Row],[PRODUCT ID]],MasterData[],6,0)</f>
        <v>162</v>
      </c>
      <c r="L383" s="10">
        <f>InputData[[#This Row],[QUANTITY]]*InputData[[#This Row],[BUYING PRIZE]]</f>
        <v>1800</v>
      </c>
      <c r="M383" s="10">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0">
        <f>VLOOKUP(InputData[[#This Row],[PRODUCT ID]],MasterData[],5,0)</f>
        <v>47</v>
      </c>
      <c r="K384" s="10">
        <f>VLOOKUP(InputData[[#This Row],[PRODUCT ID]],MasterData[],6,0)</f>
        <v>53.11</v>
      </c>
      <c r="L384" s="10">
        <f>InputData[[#This Row],[QUANTITY]]*InputData[[#This Row],[BUYING PRIZE]]</f>
        <v>705</v>
      </c>
      <c r="M384" s="10">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0">
        <f>VLOOKUP(InputData[[#This Row],[PRODUCT ID]],MasterData[],5,0)</f>
        <v>105</v>
      </c>
      <c r="K385" s="10">
        <f>VLOOKUP(InputData[[#This Row],[PRODUCT ID]],MasterData[],6,0)</f>
        <v>142.80000000000001</v>
      </c>
      <c r="L385" s="10">
        <f>InputData[[#This Row],[QUANTITY]]*InputData[[#This Row],[BUYING PRIZE]]</f>
        <v>840</v>
      </c>
      <c r="M385" s="10">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0">
        <f>VLOOKUP(InputData[[#This Row],[PRODUCT ID]],MasterData[],5,0)</f>
        <v>134</v>
      </c>
      <c r="K386" s="10">
        <f>VLOOKUP(InputData[[#This Row],[PRODUCT ID]],MasterData[],6,0)</f>
        <v>156.78</v>
      </c>
      <c r="L386" s="10">
        <f>InputData[[#This Row],[QUANTITY]]*InputData[[#This Row],[BUYING PRIZE]]</f>
        <v>1876</v>
      </c>
      <c r="M386" s="10">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0">
        <f>VLOOKUP(InputData[[#This Row],[PRODUCT ID]],MasterData[],5,0)</f>
        <v>90</v>
      </c>
      <c r="K387" s="10">
        <f>VLOOKUP(InputData[[#This Row],[PRODUCT ID]],MasterData[],6,0)</f>
        <v>115.2</v>
      </c>
      <c r="L387" s="10">
        <f>InputData[[#This Row],[QUANTITY]]*InputData[[#This Row],[BUYING PRIZE]]</f>
        <v>900</v>
      </c>
      <c r="M387" s="10">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0">
        <f>VLOOKUP(InputData[[#This Row],[PRODUCT ID]],MasterData[],5,0)</f>
        <v>98</v>
      </c>
      <c r="K388" s="10">
        <f>VLOOKUP(InputData[[#This Row],[PRODUCT ID]],MasterData[],6,0)</f>
        <v>103.88</v>
      </c>
      <c r="L388" s="10">
        <f>InputData[[#This Row],[QUANTITY]]*InputData[[#This Row],[BUYING PRIZE]]</f>
        <v>392</v>
      </c>
      <c r="M388" s="10">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0">
        <f>VLOOKUP(InputData[[#This Row],[PRODUCT ID]],MasterData[],5,0)</f>
        <v>44</v>
      </c>
      <c r="K389" s="10">
        <f>VLOOKUP(InputData[[#This Row],[PRODUCT ID]],MasterData[],6,0)</f>
        <v>48.84</v>
      </c>
      <c r="L389" s="10">
        <f>InputData[[#This Row],[QUANTITY]]*InputData[[#This Row],[BUYING PRIZE]]</f>
        <v>352</v>
      </c>
      <c r="M389" s="10">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0">
        <f>VLOOKUP(InputData[[#This Row],[PRODUCT ID]],MasterData[],5,0)</f>
        <v>37</v>
      </c>
      <c r="K390" s="10">
        <f>VLOOKUP(InputData[[#This Row],[PRODUCT ID]],MasterData[],6,0)</f>
        <v>49.21</v>
      </c>
      <c r="L390" s="10">
        <f>InputData[[#This Row],[QUANTITY]]*InputData[[#This Row],[BUYING PRIZE]]</f>
        <v>259</v>
      </c>
      <c r="M390" s="10">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0">
        <f>VLOOKUP(InputData[[#This Row],[PRODUCT ID]],MasterData[],5,0)</f>
        <v>73</v>
      </c>
      <c r="K391" s="10">
        <f>VLOOKUP(InputData[[#This Row],[PRODUCT ID]],MasterData[],6,0)</f>
        <v>94.17</v>
      </c>
      <c r="L391" s="10">
        <f>InputData[[#This Row],[QUANTITY]]*InputData[[#This Row],[BUYING PRIZE]]</f>
        <v>511</v>
      </c>
      <c r="M391" s="10">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0">
        <f>VLOOKUP(InputData[[#This Row],[PRODUCT ID]],MasterData[],5,0)</f>
        <v>55</v>
      </c>
      <c r="K392" s="10">
        <f>VLOOKUP(InputData[[#This Row],[PRODUCT ID]],MasterData[],6,0)</f>
        <v>58.3</v>
      </c>
      <c r="L392" s="10">
        <f>InputData[[#This Row],[QUANTITY]]*InputData[[#This Row],[BUYING PRIZE]]</f>
        <v>220</v>
      </c>
      <c r="M392" s="10">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0">
        <f>VLOOKUP(InputData[[#This Row],[PRODUCT ID]],MasterData[],5,0)</f>
        <v>67</v>
      </c>
      <c r="K393" s="10">
        <f>VLOOKUP(InputData[[#This Row],[PRODUCT ID]],MasterData[],6,0)</f>
        <v>83.08</v>
      </c>
      <c r="L393" s="10">
        <f>InputData[[#This Row],[QUANTITY]]*InputData[[#This Row],[BUYING PRIZE]]</f>
        <v>804</v>
      </c>
      <c r="M393" s="10">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0">
        <f>VLOOKUP(InputData[[#This Row],[PRODUCT ID]],MasterData[],5,0)</f>
        <v>95</v>
      </c>
      <c r="K394" s="10">
        <f>VLOOKUP(InputData[[#This Row],[PRODUCT ID]],MasterData[],6,0)</f>
        <v>119.7</v>
      </c>
      <c r="L394" s="10">
        <f>InputData[[#This Row],[QUANTITY]]*InputData[[#This Row],[BUYING PRIZE]]</f>
        <v>1425</v>
      </c>
      <c r="M394" s="10">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0">
        <f>VLOOKUP(InputData[[#This Row],[PRODUCT ID]],MasterData[],5,0)</f>
        <v>43</v>
      </c>
      <c r="K395" s="10">
        <f>VLOOKUP(InputData[[#This Row],[PRODUCT ID]],MasterData[],6,0)</f>
        <v>47.730000000000004</v>
      </c>
      <c r="L395" s="10">
        <f>InputData[[#This Row],[QUANTITY]]*InputData[[#This Row],[BUYING PRIZE]]</f>
        <v>301</v>
      </c>
      <c r="M395" s="10">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0">
        <f>VLOOKUP(InputData[[#This Row],[PRODUCT ID]],MasterData[],5,0)</f>
        <v>7</v>
      </c>
      <c r="K396" s="10">
        <f>VLOOKUP(InputData[[#This Row],[PRODUCT ID]],MasterData[],6,0)</f>
        <v>8.33</v>
      </c>
      <c r="L396" s="10">
        <f>InputData[[#This Row],[QUANTITY]]*InputData[[#This Row],[BUYING PRIZE]]</f>
        <v>49</v>
      </c>
      <c r="M396" s="10">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0">
        <f>VLOOKUP(InputData[[#This Row],[PRODUCT ID]],MasterData[],5,0)</f>
        <v>12</v>
      </c>
      <c r="K397" s="10">
        <f>VLOOKUP(InputData[[#This Row],[PRODUCT ID]],MasterData[],6,0)</f>
        <v>15.719999999999999</v>
      </c>
      <c r="L397" s="10">
        <f>InputData[[#This Row],[QUANTITY]]*InputData[[#This Row],[BUYING PRIZE]]</f>
        <v>96</v>
      </c>
      <c r="M397" s="10">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0">
        <f>VLOOKUP(InputData[[#This Row],[PRODUCT ID]],MasterData[],5,0)</f>
        <v>138</v>
      </c>
      <c r="K398" s="10">
        <f>VLOOKUP(InputData[[#This Row],[PRODUCT ID]],MasterData[],6,0)</f>
        <v>173.88</v>
      </c>
      <c r="L398" s="10">
        <f>InputData[[#This Row],[QUANTITY]]*InputData[[#This Row],[BUYING PRIZE]]</f>
        <v>276</v>
      </c>
      <c r="M398" s="10">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0">
        <f>VLOOKUP(InputData[[#This Row],[PRODUCT ID]],MasterData[],5,0)</f>
        <v>37</v>
      </c>
      <c r="K399" s="10">
        <f>VLOOKUP(InputData[[#This Row],[PRODUCT ID]],MasterData[],6,0)</f>
        <v>49.21</v>
      </c>
      <c r="L399" s="10">
        <f>InputData[[#This Row],[QUANTITY]]*InputData[[#This Row],[BUYING PRIZE]]</f>
        <v>74</v>
      </c>
      <c r="M399" s="10">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0">
        <f>VLOOKUP(InputData[[#This Row],[PRODUCT ID]],MasterData[],5,0)</f>
        <v>89</v>
      </c>
      <c r="K400" s="10">
        <f>VLOOKUP(InputData[[#This Row],[PRODUCT ID]],MasterData[],6,0)</f>
        <v>117.48</v>
      </c>
      <c r="L400" s="10">
        <f>InputData[[#This Row],[QUANTITY]]*InputData[[#This Row],[BUYING PRIZE]]</f>
        <v>1068</v>
      </c>
      <c r="M400" s="10">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0">
        <f>VLOOKUP(InputData[[#This Row],[PRODUCT ID]],MasterData[],5,0)</f>
        <v>37</v>
      </c>
      <c r="K401" s="10">
        <f>VLOOKUP(InputData[[#This Row],[PRODUCT ID]],MasterData[],6,0)</f>
        <v>41.81</v>
      </c>
      <c r="L401" s="10">
        <f>InputData[[#This Row],[QUANTITY]]*InputData[[#This Row],[BUYING PRIZE]]</f>
        <v>444</v>
      </c>
      <c r="M401" s="10">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0">
        <f>VLOOKUP(InputData[[#This Row],[PRODUCT ID]],MasterData[],5,0)</f>
        <v>7</v>
      </c>
      <c r="K402" s="10">
        <f>VLOOKUP(InputData[[#This Row],[PRODUCT ID]],MasterData[],6,0)</f>
        <v>8.33</v>
      </c>
      <c r="L402" s="10">
        <f>InputData[[#This Row],[QUANTITY]]*InputData[[#This Row],[BUYING PRIZE]]</f>
        <v>49</v>
      </c>
      <c r="M402" s="10">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0">
        <f>VLOOKUP(InputData[[#This Row],[PRODUCT ID]],MasterData[],5,0)</f>
        <v>95</v>
      </c>
      <c r="K403" s="10">
        <f>VLOOKUP(InputData[[#This Row],[PRODUCT ID]],MasterData[],6,0)</f>
        <v>119.7</v>
      </c>
      <c r="L403" s="10">
        <f>InputData[[#This Row],[QUANTITY]]*InputData[[#This Row],[BUYING PRIZE]]</f>
        <v>855</v>
      </c>
      <c r="M403" s="10">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0">
        <f>VLOOKUP(InputData[[#This Row],[PRODUCT ID]],MasterData[],5,0)</f>
        <v>44</v>
      </c>
      <c r="K404" s="10">
        <f>VLOOKUP(InputData[[#This Row],[PRODUCT ID]],MasterData[],6,0)</f>
        <v>48.84</v>
      </c>
      <c r="L404" s="10">
        <f>InputData[[#This Row],[QUANTITY]]*InputData[[#This Row],[BUYING PRIZE]]</f>
        <v>88</v>
      </c>
      <c r="M404" s="10">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0">
        <f>VLOOKUP(InputData[[#This Row],[PRODUCT ID]],MasterData[],5,0)</f>
        <v>138</v>
      </c>
      <c r="K405" s="10">
        <f>VLOOKUP(InputData[[#This Row],[PRODUCT ID]],MasterData[],6,0)</f>
        <v>173.88</v>
      </c>
      <c r="L405" s="10">
        <f>InputData[[#This Row],[QUANTITY]]*InputData[[#This Row],[BUYING PRIZE]]</f>
        <v>1104</v>
      </c>
      <c r="M405" s="10">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0">
        <f>VLOOKUP(InputData[[#This Row],[PRODUCT ID]],MasterData[],5,0)</f>
        <v>148</v>
      </c>
      <c r="K406" s="10">
        <f>VLOOKUP(InputData[[#This Row],[PRODUCT ID]],MasterData[],6,0)</f>
        <v>164.28</v>
      </c>
      <c r="L406" s="10">
        <f>InputData[[#This Row],[QUANTITY]]*InputData[[#This Row],[BUYING PRIZE]]</f>
        <v>1776</v>
      </c>
      <c r="M406" s="10">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0">
        <f>VLOOKUP(InputData[[#This Row],[PRODUCT ID]],MasterData[],5,0)</f>
        <v>120</v>
      </c>
      <c r="K407" s="10">
        <f>VLOOKUP(InputData[[#This Row],[PRODUCT ID]],MasterData[],6,0)</f>
        <v>162</v>
      </c>
      <c r="L407" s="10">
        <f>InputData[[#This Row],[QUANTITY]]*InputData[[#This Row],[BUYING PRIZE]]</f>
        <v>960</v>
      </c>
      <c r="M407" s="10">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0">
        <f>VLOOKUP(InputData[[#This Row],[PRODUCT ID]],MasterData[],5,0)</f>
        <v>55</v>
      </c>
      <c r="K408" s="10">
        <f>VLOOKUP(InputData[[#This Row],[PRODUCT ID]],MasterData[],6,0)</f>
        <v>58.3</v>
      </c>
      <c r="L408" s="10">
        <f>InputData[[#This Row],[QUANTITY]]*InputData[[#This Row],[BUYING PRIZE]]</f>
        <v>330</v>
      </c>
      <c r="M408" s="10">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0">
        <f>VLOOKUP(InputData[[#This Row],[PRODUCT ID]],MasterData[],5,0)</f>
        <v>37</v>
      </c>
      <c r="K409" s="10">
        <f>VLOOKUP(InputData[[#This Row],[PRODUCT ID]],MasterData[],6,0)</f>
        <v>49.21</v>
      </c>
      <c r="L409" s="10">
        <f>InputData[[#This Row],[QUANTITY]]*InputData[[#This Row],[BUYING PRIZE]]</f>
        <v>74</v>
      </c>
      <c r="M409" s="10">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0">
        <f>VLOOKUP(InputData[[#This Row],[PRODUCT ID]],MasterData[],5,0)</f>
        <v>75</v>
      </c>
      <c r="K410" s="10">
        <f>VLOOKUP(InputData[[#This Row],[PRODUCT ID]],MasterData[],6,0)</f>
        <v>85.5</v>
      </c>
      <c r="L410" s="10">
        <f>InputData[[#This Row],[QUANTITY]]*InputData[[#This Row],[BUYING PRIZE]]</f>
        <v>1050</v>
      </c>
      <c r="M410" s="10">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0">
        <f>VLOOKUP(InputData[[#This Row],[PRODUCT ID]],MasterData[],5,0)</f>
        <v>48</v>
      </c>
      <c r="K411" s="10">
        <f>VLOOKUP(InputData[[#This Row],[PRODUCT ID]],MasterData[],6,0)</f>
        <v>57.120000000000005</v>
      </c>
      <c r="L411" s="10">
        <f>InputData[[#This Row],[QUANTITY]]*InputData[[#This Row],[BUYING PRIZE]]</f>
        <v>48</v>
      </c>
      <c r="M411" s="10">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0">
        <f>VLOOKUP(InputData[[#This Row],[PRODUCT ID]],MasterData[],5,0)</f>
        <v>76</v>
      </c>
      <c r="K412" s="10">
        <f>VLOOKUP(InputData[[#This Row],[PRODUCT ID]],MasterData[],6,0)</f>
        <v>82.08</v>
      </c>
      <c r="L412" s="10">
        <f>InputData[[#This Row],[QUANTITY]]*InputData[[#This Row],[BUYING PRIZE]]</f>
        <v>152</v>
      </c>
      <c r="M412" s="10">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0">
        <f>VLOOKUP(InputData[[#This Row],[PRODUCT ID]],MasterData[],5,0)</f>
        <v>134</v>
      </c>
      <c r="K413" s="10">
        <f>VLOOKUP(InputData[[#This Row],[PRODUCT ID]],MasterData[],6,0)</f>
        <v>156.78</v>
      </c>
      <c r="L413" s="10">
        <f>InputData[[#This Row],[QUANTITY]]*InputData[[#This Row],[BUYING PRIZE]]</f>
        <v>1608</v>
      </c>
      <c r="M413" s="10">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0">
        <f>VLOOKUP(InputData[[#This Row],[PRODUCT ID]],MasterData[],5,0)</f>
        <v>71</v>
      </c>
      <c r="K414" s="10">
        <f>VLOOKUP(InputData[[#This Row],[PRODUCT ID]],MasterData[],6,0)</f>
        <v>80.94</v>
      </c>
      <c r="L414" s="10">
        <f>InputData[[#This Row],[QUANTITY]]*InputData[[#This Row],[BUYING PRIZE]]</f>
        <v>923</v>
      </c>
      <c r="M414" s="10">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0">
        <f>VLOOKUP(InputData[[#This Row],[PRODUCT ID]],MasterData[],5,0)</f>
        <v>71</v>
      </c>
      <c r="K415" s="10">
        <f>VLOOKUP(InputData[[#This Row],[PRODUCT ID]],MasterData[],6,0)</f>
        <v>80.94</v>
      </c>
      <c r="L415" s="10">
        <f>InputData[[#This Row],[QUANTITY]]*InputData[[#This Row],[BUYING PRIZE]]</f>
        <v>710</v>
      </c>
      <c r="M415" s="10">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0">
        <f>VLOOKUP(InputData[[#This Row],[PRODUCT ID]],MasterData[],5,0)</f>
        <v>18</v>
      </c>
      <c r="K416" s="10">
        <f>VLOOKUP(InputData[[#This Row],[PRODUCT ID]],MasterData[],6,0)</f>
        <v>24.66</v>
      </c>
      <c r="L416" s="10">
        <f>InputData[[#This Row],[QUANTITY]]*InputData[[#This Row],[BUYING PRIZE]]</f>
        <v>18</v>
      </c>
      <c r="M416" s="10">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0">
        <f>VLOOKUP(InputData[[#This Row],[PRODUCT ID]],MasterData[],5,0)</f>
        <v>73</v>
      </c>
      <c r="K417" s="10">
        <f>VLOOKUP(InputData[[#This Row],[PRODUCT ID]],MasterData[],6,0)</f>
        <v>94.17</v>
      </c>
      <c r="L417" s="10">
        <f>InputData[[#This Row],[QUANTITY]]*InputData[[#This Row],[BUYING PRIZE]]</f>
        <v>365</v>
      </c>
      <c r="M417" s="10">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0">
        <f>VLOOKUP(InputData[[#This Row],[PRODUCT ID]],MasterData[],5,0)</f>
        <v>13</v>
      </c>
      <c r="K418" s="10">
        <f>VLOOKUP(InputData[[#This Row],[PRODUCT ID]],MasterData[],6,0)</f>
        <v>16.64</v>
      </c>
      <c r="L418" s="10">
        <f>InputData[[#This Row],[QUANTITY]]*InputData[[#This Row],[BUYING PRIZE]]</f>
        <v>117</v>
      </c>
      <c r="M418" s="10">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0">
        <f>VLOOKUP(InputData[[#This Row],[PRODUCT ID]],MasterData[],5,0)</f>
        <v>13</v>
      </c>
      <c r="K419" s="10">
        <f>VLOOKUP(InputData[[#This Row],[PRODUCT ID]],MasterData[],6,0)</f>
        <v>16.64</v>
      </c>
      <c r="L419" s="10">
        <f>InputData[[#This Row],[QUANTITY]]*InputData[[#This Row],[BUYING PRIZE]]</f>
        <v>26</v>
      </c>
      <c r="M419" s="10">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0">
        <f>VLOOKUP(InputData[[#This Row],[PRODUCT ID]],MasterData[],5,0)</f>
        <v>89</v>
      </c>
      <c r="K420" s="10">
        <f>VLOOKUP(InputData[[#This Row],[PRODUCT ID]],MasterData[],6,0)</f>
        <v>117.48</v>
      </c>
      <c r="L420" s="10">
        <f>InputData[[#This Row],[QUANTITY]]*InputData[[#This Row],[BUYING PRIZE]]</f>
        <v>1068</v>
      </c>
      <c r="M420" s="10">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0">
        <f>VLOOKUP(InputData[[#This Row],[PRODUCT ID]],MasterData[],5,0)</f>
        <v>126</v>
      </c>
      <c r="K421" s="10">
        <f>VLOOKUP(InputData[[#This Row],[PRODUCT ID]],MasterData[],6,0)</f>
        <v>162.54</v>
      </c>
      <c r="L421" s="10">
        <f>InputData[[#This Row],[QUANTITY]]*InputData[[#This Row],[BUYING PRIZE]]</f>
        <v>1386</v>
      </c>
      <c r="M421" s="10">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0">
        <f>VLOOKUP(InputData[[#This Row],[PRODUCT ID]],MasterData[],5,0)</f>
        <v>148</v>
      </c>
      <c r="K422" s="10">
        <f>VLOOKUP(InputData[[#This Row],[PRODUCT ID]],MasterData[],6,0)</f>
        <v>201.28</v>
      </c>
      <c r="L422" s="10">
        <f>InputData[[#This Row],[QUANTITY]]*InputData[[#This Row],[BUYING PRIZE]]</f>
        <v>2072</v>
      </c>
      <c r="M422" s="10">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0">
        <f>VLOOKUP(InputData[[#This Row],[PRODUCT ID]],MasterData[],5,0)</f>
        <v>44</v>
      </c>
      <c r="K423" s="10">
        <f>VLOOKUP(InputData[[#This Row],[PRODUCT ID]],MasterData[],6,0)</f>
        <v>48.4</v>
      </c>
      <c r="L423" s="10">
        <f>InputData[[#This Row],[QUANTITY]]*InputData[[#This Row],[BUYING PRIZE]]</f>
        <v>440</v>
      </c>
      <c r="M423" s="10">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0">
        <f>VLOOKUP(InputData[[#This Row],[PRODUCT ID]],MasterData[],5,0)</f>
        <v>12</v>
      </c>
      <c r="K424" s="10">
        <f>VLOOKUP(InputData[[#This Row],[PRODUCT ID]],MasterData[],6,0)</f>
        <v>15.719999999999999</v>
      </c>
      <c r="L424" s="10">
        <f>InputData[[#This Row],[QUANTITY]]*InputData[[#This Row],[BUYING PRIZE]]</f>
        <v>84</v>
      </c>
      <c r="M424" s="10">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0">
        <f>VLOOKUP(InputData[[#This Row],[PRODUCT ID]],MasterData[],5,0)</f>
        <v>47</v>
      </c>
      <c r="K425" s="10">
        <f>VLOOKUP(InputData[[#This Row],[PRODUCT ID]],MasterData[],6,0)</f>
        <v>53.11</v>
      </c>
      <c r="L425" s="10">
        <f>InputData[[#This Row],[QUANTITY]]*InputData[[#This Row],[BUYING PRIZE]]</f>
        <v>376</v>
      </c>
      <c r="M425" s="10">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0">
        <f>VLOOKUP(InputData[[#This Row],[PRODUCT ID]],MasterData[],5,0)</f>
        <v>148</v>
      </c>
      <c r="K426" s="10">
        <f>VLOOKUP(InputData[[#This Row],[PRODUCT ID]],MasterData[],6,0)</f>
        <v>164.28</v>
      </c>
      <c r="L426" s="10">
        <f>InputData[[#This Row],[QUANTITY]]*InputData[[#This Row],[BUYING PRIZE]]</f>
        <v>296</v>
      </c>
      <c r="M426" s="10">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0">
        <f>VLOOKUP(InputData[[#This Row],[PRODUCT ID]],MasterData[],5,0)</f>
        <v>43</v>
      </c>
      <c r="K427" s="10">
        <f>VLOOKUP(InputData[[#This Row],[PRODUCT ID]],MasterData[],6,0)</f>
        <v>47.730000000000004</v>
      </c>
      <c r="L427" s="10">
        <f>InputData[[#This Row],[QUANTITY]]*InputData[[#This Row],[BUYING PRIZE]]</f>
        <v>129</v>
      </c>
      <c r="M427" s="10">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0">
        <f>VLOOKUP(InputData[[#This Row],[PRODUCT ID]],MasterData[],5,0)</f>
        <v>141</v>
      </c>
      <c r="K428" s="10">
        <f>VLOOKUP(InputData[[#This Row],[PRODUCT ID]],MasterData[],6,0)</f>
        <v>149.46</v>
      </c>
      <c r="L428" s="10">
        <f>InputData[[#This Row],[QUANTITY]]*InputData[[#This Row],[BUYING PRIZE]]</f>
        <v>1833</v>
      </c>
      <c r="M428" s="10">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0">
        <f>VLOOKUP(InputData[[#This Row],[PRODUCT ID]],MasterData[],5,0)</f>
        <v>95</v>
      </c>
      <c r="K429" s="10">
        <f>VLOOKUP(InputData[[#This Row],[PRODUCT ID]],MasterData[],6,0)</f>
        <v>119.7</v>
      </c>
      <c r="L429" s="10">
        <f>InputData[[#This Row],[QUANTITY]]*InputData[[#This Row],[BUYING PRIZE]]</f>
        <v>1330</v>
      </c>
      <c r="M429" s="10">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0">
        <f>VLOOKUP(InputData[[#This Row],[PRODUCT ID]],MasterData[],5,0)</f>
        <v>13</v>
      </c>
      <c r="K430" s="10">
        <f>VLOOKUP(InputData[[#This Row],[PRODUCT ID]],MasterData[],6,0)</f>
        <v>16.64</v>
      </c>
      <c r="L430" s="10">
        <f>InputData[[#This Row],[QUANTITY]]*InputData[[#This Row],[BUYING PRIZE]]</f>
        <v>52</v>
      </c>
      <c r="M430" s="10">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0">
        <f>VLOOKUP(InputData[[#This Row],[PRODUCT ID]],MasterData[],5,0)</f>
        <v>76</v>
      </c>
      <c r="K431" s="10">
        <f>VLOOKUP(InputData[[#This Row],[PRODUCT ID]],MasterData[],6,0)</f>
        <v>82.08</v>
      </c>
      <c r="L431" s="10">
        <f>InputData[[#This Row],[QUANTITY]]*InputData[[#This Row],[BUYING PRIZE]]</f>
        <v>836</v>
      </c>
      <c r="M431" s="10">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0">
        <f>VLOOKUP(InputData[[#This Row],[PRODUCT ID]],MasterData[],5,0)</f>
        <v>47</v>
      </c>
      <c r="K432" s="10">
        <f>VLOOKUP(InputData[[#This Row],[PRODUCT ID]],MasterData[],6,0)</f>
        <v>53.11</v>
      </c>
      <c r="L432" s="10">
        <f>InputData[[#This Row],[QUANTITY]]*InputData[[#This Row],[BUYING PRIZE]]</f>
        <v>658</v>
      </c>
      <c r="M432" s="10">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0">
        <f>VLOOKUP(InputData[[#This Row],[PRODUCT ID]],MasterData[],5,0)</f>
        <v>133</v>
      </c>
      <c r="K433" s="10">
        <f>VLOOKUP(InputData[[#This Row],[PRODUCT ID]],MasterData[],6,0)</f>
        <v>155.61000000000001</v>
      </c>
      <c r="L433" s="10">
        <f>InputData[[#This Row],[QUANTITY]]*InputData[[#This Row],[BUYING PRIZE]]</f>
        <v>665</v>
      </c>
      <c r="M433" s="10">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0">
        <f>VLOOKUP(InputData[[#This Row],[PRODUCT ID]],MasterData[],5,0)</f>
        <v>150</v>
      </c>
      <c r="K434" s="10">
        <f>VLOOKUP(InputData[[#This Row],[PRODUCT ID]],MasterData[],6,0)</f>
        <v>210</v>
      </c>
      <c r="L434" s="10">
        <f>InputData[[#This Row],[QUANTITY]]*InputData[[#This Row],[BUYING PRIZE]]</f>
        <v>1950</v>
      </c>
      <c r="M434" s="10">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0">
        <f>VLOOKUP(InputData[[#This Row],[PRODUCT ID]],MasterData[],5,0)</f>
        <v>67</v>
      </c>
      <c r="K435" s="10">
        <f>VLOOKUP(InputData[[#This Row],[PRODUCT ID]],MasterData[],6,0)</f>
        <v>85.76</v>
      </c>
      <c r="L435" s="10">
        <f>InputData[[#This Row],[QUANTITY]]*InputData[[#This Row],[BUYING PRIZE]]</f>
        <v>536</v>
      </c>
      <c r="M435" s="10">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0">
        <f>VLOOKUP(InputData[[#This Row],[PRODUCT ID]],MasterData[],5,0)</f>
        <v>37</v>
      </c>
      <c r="K436" s="10">
        <f>VLOOKUP(InputData[[#This Row],[PRODUCT ID]],MasterData[],6,0)</f>
        <v>42.55</v>
      </c>
      <c r="L436" s="10">
        <f>InputData[[#This Row],[QUANTITY]]*InputData[[#This Row],[BUYING PRIZE]]</f>
        <v>555</v>
      </c>
      <c r="M436" s="10">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0">
        <f>VLOOKUP(InputData[[#This Row],[PRODUCT ID]],MasterData[],5,0)</f>
        <v>133</v>
      </c>
      <c r="K437" s="10">
        <f>VLOOKUP(InputData[[#This Row],[PRODUCT ID]],MasterData[],6,0)</f>
        <v>155.61000000000001</v>
      </c>
      <c r="L437" s="10">
        <f>InputData[[#This Row],[QUANTITY]]*InputData[[#This Row],[BUYING PRIZE]]</f>
        <v>1197</v>
      </c>
      <c r="M437" s="10">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0">
        <f>VLOOKUP(InputData[[#This Row],[PRODUCT ID]],MasterData[],5,0)</f>
        <v>37</v>
      </c>
      <c r="K438" s="10">
        <f>VLOOKUP(InputData[[#This Row],[PRODUCT ID]],MasterData[],6,0)</f>
        <v>42.55</v>
      </c>
      <c r="L438" s="10">
        <f>InputData[[#This Row],[QUANTITY]]*InputData[[#This Row],[BUYING PRIZE]]</f>
        <v>185</v>
      </c>
      <c r="M438" s="10">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0">
        <f>VLOOKUP(InputData[[#This Row],[PRODUCT ID]],MasterData[],5,0)</f>
        <v>75</v>
      </c>
      <c r="K439" s="10">
        <f>VLOOKUP(InputData[[#This Row],[PRODUCT ID]],MasterData[],6,0)</f>
        <v>85.5</v>
      </c>
      <c r="L439" s="10">
        <f>InputData[[#This Row],[QUANTITY]]*InputData[[#This Row],[BUYING PRIZE]]</f>
        <v>450</v>
      </c>
      <c r="M439" s="10">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0">
        <f>VLOOKUP(InputData[[#This Row],[PRODUCT ID]],MasterData[],5,0)</f>
        <v>67</v>
      </c>
      <c r="K440" s="10">
        <f>VLOOKUP(InputData[[#This Row],[PRODUCT ID]],MasterData[],6,0)</f>
        <v>83.08</v>
      </c>
      <c r="L440" s="10">
        <f>InputData[[#This Row],[QUANTITY]]*InputData[[#This Row],[BUYING PRIZE]]</f>
        <v>402</v>
      </c>
      <c r="M440" s="10">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0">
        <f>VLOOKUP(InputData[[#This Row],[PRODUCT ID]],MasterData[],5,0)</f>
        <v>7</v>
      </c>
      <c r="K441" s="10">
        <f>VLOOKUP(InputData[[#This Row],[PRODUCT ID]],MasterData[],6,0)</f>
        <v>8.33</v>
      </c>
      <c r="L441" s="10">
        <f>InputData[[#This Row],[QUANTITY]]*InputData[[#This Row],[BUYING PRIZE]]</f>
        <v>35</v>
      </c>
      <c r="M441" s="10">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0">
        <f>VLOOKUP(InputData[[#This Row],[PRODUCT ID]],MasterData[],5,0)</f>
        <v>12</v>
      </c>
      <c r="K442" s="10">
        <f>VLOOKUP(InputData[[#This Row],[PRODUCT ID]],MasterData[],6,0)</f>
        <v>15.719999999999999</v>
      </c>
      <c r="L442" s="10">
        <f>InputData[[#This Row],[QUANTITY]]*InputData[[#This Row],[BUYING PRIZE]]</f>
        <v>156</v>
      </c>
      <c r="M442" s="10">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0">
        <f>VLOOKUP(InputData[[#This Row],[PRODUCT ID]],MasterData[],5,0)</f>
        <v>105</v>
      </c>
      <c r="K443" s="10">
        <f>VLOOKUP(InputData[[#This Row],[PRODUCT ID]],MasterData[],6,0)</f>
        <v>142.80000000000001</v>
      </c>
      <c r="L443" s="10">
        <f>InputData[[#This Row],[QUANTITY]]*InputData[[#This Row],[BUYING PRIZE]]</f>
        <v>105</v>
      </c>
      <c r="M443" s="10">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0">
        <f>VLOOKUP(InputData[[#This Row],[PRODUCT ID]],MasterData[],5,0)</f>
        <v>133</v>
      </c>
      <c r="K444" s="10">
        <f>VLOOKUP(InputData[[#This Row],[PRODUCT ID]],MasterData[],6,0)</f>
        <v>155.61000000000001</v>
      </c>
      <c r="L444" s="10">
        <f>InputData[[#This Row],[QUANTITY]]*InputData[[#This Row],[BUYING PRIZE]]</f>
        <v>1596</v>
      </c>
      <c r="M444" s="10">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0">
        <f>VLOOKUP(InputData[[#This Row],[PRODUCT ID]],MasterData[],5,0)</f>
        <v>138</v>
      </c>
      <c r="K445" s="10">
        <f>VLOOKUP(InputData[[#This Row],[PRODUCT ID]],MasterData[],6,0)</f>
        <v>173.88</v>
      </c>
      <c r="L445" s="10">
        <f>InputData[[#This Row],[QUANTITY]]*InputData[[#This Row],[BUYING PRIZE]]</f>
        <v>1242</v>
      </c>
      <c r="M445" s="10">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0">
        <f>VLOOKUP(InputData[[#This Row],[PRODUCT ID]],MasterData[],5,0)</f>
        <v>71</v>
      </c>
      <c r="K446" s="10">
        <f>VLOOKUP(InputData[[#This Row],[PRODUCT ID]],MasterData[],6,0)</f>
        <v>80.94</v>
      </c>
      <c r="L446" s="10">
        <f>InputData[[#This Row],[QUANTITY]]*InputData[[#This Row],[BUYING PRIZE]]</f>
        <v>213</v>
      </c>
      <c r="M446" s="10">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0">
        <f>VLOOKUP(InputData[[#This Row],[PRODUCT ID]],MasterData[],5,0)</f>
        <v>5</v>
      </c>
      <c r="K447" s="10">
        <f>VLOOKUP(InputData[[#This Row],[PRODUCT ID]],MasterData[],6,0)</f>
        <v>6.7</v>
      </c>
      <c r="L447" s="10">
        <f>InputData[[#This Row],[QUANTITY]]*InputData[[#This Row],[BUYING PRIZE]]</f>
        <v>75</v>
      </c>
      <c r="M447" s="10">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0">
        <f>VLOOKUP(InputData[[#This Row],[PRODUCT ID]],MasterData[],5,0)</f>
        <v>72</v>
      </c>
      <c r="K448" s="10">
        <f>VLOOKUP(InputData[[#This Row],[PRODUCT ID]],MasterData[],6,0)</f>
        <v>79.92</v>
      </c>
      <c r="L448" s="10">
        <f>InputData[[#This Row],[QUANTITY]]*InputData[[#This Row],[BUYING PRIZE]]</f>
        <v>288</v>
      </c>
      <c r="M448" s="10">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0">
        <f>VLOOKUP(InputData[[#This Row],[PRODUCT ID]],MasterData[],5,0)</f>
        <v>47</v>
      </c>
      <c r="K449" s="10">
        <f>VLOOKUP(InputData[[#This Row],[PRODUCT ID]],MasterData[],6,0)</f>
        <v>53.11</v>
      </c>
      <c r="L449" s="10">
        <f>InputData[[#This Row],[QUANTITY]]*InputData[[#This Row],[BUYING PRIZE]]</f>
        <v>141</v>
      </c>
      <c r="M449" s="10">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0">
        <f>VLOOKUP(InputData[[#This Row],[PRODUCT ID]],MasterData[],5,0)</f>
        <v>67</v>
      </c>
      <c r="K450" s="10">
        <f>VLOOKUP(InputData[[#This Row],[PRODUCT ID]],MasterData[],6,0)</f>
        <v>85.76</v>
      </c>
      <c r="L450" s="10">
        <f>InputData[[#This Row],[QUANTITY]]*InputData[[#This Row],[BUYING PRIZE]]</f>
        <v>1005</v>
      </c>
      <c r="M450" s="10">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0">
        <f>VLOOKUP(InputData[[#This Row],[PRODUCT ID]],MasterData[],5,0)</f>
        <v>18</v>
      </c>
      <c r="K451" s="10">
        <f>VLOOKUP(InputData[[#This Row],[PRODUCT ID]],MasterData[],6,0)</f>
        <v>24.66</v>
      </c>
      <c r="L451" s="10">
        <f>InputData[[#This Row],[QUANTITY]]*InputData[[#This Row],[BUYING PRIZE]]</f>
        <v>252</v>
      </c>
      <c r="M451" s="10">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0">
        <f>VLOOKUP(InputData[[#This Row],[PRODUCT ID]],MasterData[],5,0)</f>
        <v>95</v>
      </c>
      <c r="K452" s="10">
        <f>VLOOKUP(InputData[[#This Row],[PRODUCT ID]],MasterData[],6,0)</f>
        <v>119.7</v>
      </c>
      <c r="L452" s="10">
        <f>InputData[[#This Row],[QUANTITY]]*InputData[[#This Row],[BUYING PRIZE]]</f>
        <v>760</v>
      </c>
      <c r="M452" s="10">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0">
        <f>VLOOKUP(InputData[[#This Row],[PRODUCT ID]],MasterData[],5,0)</f>
        <v>95</v>
      </c>
      <c r="K453" s="10">
        <f>VLOOKUP(InputData[[#This Row],[PRODUCT ID]],MasterData[],6,0)</f>
        <v>119.7</v>
      </c>
      <c r="L453" s="10">
        <f>InputData[[#This Row],[QUANTITY]]*InputData[[#This Row],[BUYING PRIZE]]</f>
        <v>570</v>
      </c>
      <c r="M453" s="10">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0">
        <f>VLOOKUP(InputData[[#This Row],[PRODUCT ID]],MasterData[],5,0)</f>
        <v>98</v>
      </c>
      <c r="K454" s="10">
        <f>VLOOKUP(InputData[[#This Row],[PRODUCT ID]],MasterData[],6,0)</f>
        <v>103.88</v>
      </c>
      <c r="L454" s="10">
        <f>InputData[[#This Row],[QUANTITY]]*InputData[[#This Row],[BUYING PRIZE]]</f>
        <v>980</v>
      </c>
      <c r="M454" s="10">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0">
        <f>VLOOKUP(InputData[[#This Row],[PRODUCT ID]],MasterData[],5,0)</f>
        <v>37</v>
      </c>
      <c r="K455" s="10">
        <f>VLOOKUP(InputData[[#This Row],[PRODUCT ID]],MasterData[],6,0)</f>
        <v>49.21</v>
      </c>
      <c r="L455" s="10">
        <f>InputData[[#This Row],[QUANTITY]]*InputData[[#This Row],[BUYING PRIZE]]</f>
        <v>518</v>
      </c>
      <c r="M455" s="10">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0">
        <f>VLOOKUP(InputData[[#This Row],[PRODUCT ID]],MasterData[],5,0)</f>
        <v>18</v>
      </c>
      <c r="K456" s="10">
        <f>VLOOKUP(InputData[[#This Row],[PRODUCT ID]],MasterData[],6,0)</f>
        <v>24.66</v>
      </c>
      <c r="L456" s="10">
        <f>InputData[[#This Row],[QUANTITY]]*InputData[[#This Row],[BUYING PRIZE]]</f>
        <v>90</v>
      </c>
      <c r="M456" s="10">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0">
        <f>VLOOKUP(InputData[[#This Row],[PRODUCT ID]],MasterData[],5,0)</f>
        <v>67</v>
      </c>
      <c r="K457" s="10">
        <f>VLOOKUP(InputData[[#This Row],[PRODUCT ID]],MasterData[],6,0)</f>
        <v>83.08</v>
      </c>
      <c r="L457" s="10">
        <f>InputData[[#This Row],[QUANTITY]]*InputData[[#This Row],[BUYING PRIZE]]</f>
        <v>804</v>
      </c>
      <c r="M457" s="10">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0">
        <f>VLOOKUP(InputData[[#This Row],[PRODUCT ID]],MasterData[],5,0)</f>
        <v>73</v>
      </c>
      <c r="K458" s="10">
        <f>VLOOKUP(InputData[[#This Row],[PRODUCT ID]],MasterData[],6,0)</f>
        <v>94.17</v>
      </c>
      <c r="L458" s="10">
        <f>InputData[[#This Row],[QUANTITY]]*InputData[[#This Row],[BUYING PRIZE]]</f>
        <v>876</v>
      </c>
      <c r="M458" s="10">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0">
        <f>VLOOKUP(InputData[[#This Row],[PRODUCT ID]],MasterData[],5,0)</f>
        <v>89</v>
      </c>
      <c r="K459" s="10">
        <f>VLOOKUP(InputData[[#This Row],[PRODUCT ID]],MasterData[],6,0)</f>
        <v>117.48</v>
      </c>
      <c r="L459" s="10">
        <f>InputData[[#This Row],[QUANTITY]]*InputData[[#This Row],[BUYING PRIZE]]</f>
        <v>1246</v>
      </c>
      <c r="M459" s="10">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0">
        <f>VLOOKUP(InputData[[#This Row],[PRODUCT ID]],MasterData[],5,0)</f>
        <v>89</v>
      </c>
      <c r="K460" s="10">
        <f>VLOOKUP(InputData[[#This Row],[PRODUCT ID]],MasterData[],6,0)</f>
        <v>117.48</v>
      </c>
      <c r="L460" s="10">
        <f>InputData[[#This Row],[QUANTITY]]*InputData[[#This Row],[BUYING PRIZE]]</f>
        <v>712</v>
      </c>
      <c r="M460" s="10">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0">
        <f>VLOOKUP(InputData[[#This Row],[PRODUCT ID]],MasterData[],5,0)</f>
        <v>90</v>
      </c>
      <c r="K461" s="10">
        <f>VLOOKUP(InputData[[#This Row],[PRODUCT ID]],MasterData[],6,0)</f>
        <v>96.3</v>
      </c>
      <c r="L461" s="10">
        <f>InputData[[#This Row],[QUANTITY]]*InputData[[#This Row],[BUYING PRIZE]]</f>
        <v>360</v>
      </c>
      <c r="M461" s="10">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0">
        <f>VLOOKUP(InputData[[#This Row],[PRODUCT ID]],MasterData[],5,0)</f>
        <v>76</v>
      </c>
      <c r="K462" s="10">
        <f>VLOOKUP(InputData[[#This Row],[PRODUCT ID]],MasterData[],6,0)</f>
        <v>82.08</v>
      </c>
      <c r="L462" s="10">
        <f>InputData[[#This Row],[QUANTITY]]*InputData[[#This Row],[BUYING PRIZE]]</f>
        <v>684</v>
      </c>
      <c r="M462" s="10">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0">
        <f>VLOOKUP(InputData[[#This Row],[PRODUCT ID]],MasterData[],5,0)</f>
        <v>72</v>
      </c>
      <c r="K463" s="10">
        <f>VLOOKUP(InputData[[#This Row],[PRODUCT ID]],MasterData[],6,0)</f>
        <v>79.92</v>
      </c>
      <c r="L463" s="10">
        <f>InputData[[#This Row],[QUANTITY]]*InputData[[#This Row],[BUYING PRIZE]]</f>
        <v>216</v>
      </c>
      <c r="M463" s="10">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0">
        <f>VLOOKUP(InputData[[#This Row],[PRODUCT ID]],MasterData[],5,0)</f>
        <v>55</v>
      </c>
      <c r="K464" s="10">
        <f>VLOOKUP(InputData[[#This Row],[PRODUCT ID]],MasterData[],6,0)</f>
        <v>58.3</v>
      </c>
      <c r="L464" s="10">
        <f>InputData[[#This Row],[QUANTITY]]*InputData[[#This Row],[BUYING PRIZE]]</f>
        <v>715</v>
      </c>
      <c r="M464" s="10">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0">
        <f>VLOOKUP(InputData[[#This Row],[PRODUCT ID]],MasterData[],5,0)</f>
        <v>44</v>
      </c>
      <c r="K465" s="10">
        <f>VLOOKUP(InputData[[#This Row],[PRODUCT ID]],MasterData[],6,0)</f>
        <v>48.4</v>
      </c>
      <c r="L465" s="10">
        <f>InputData[[#This Row],[QUANTITY]]*InputData[[#This Row],[BUYING PRIZE]]</f>
        <v>220</v>
      </c>
      <c r="M465" s="10">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0">
        <f>VLOOKUP(InputData[[#This Row],[PRODUCT ID]],MasterData[],5,0)</f>
        <v>43</v>
      </c>
      <c r="K466" s="10">
        <f>VLOOKUP(InputData[[#This Row],[PRODUCT ID]],MasterData[],6,0)</f>
        <v>47.730000000000004</v>
      </c>
      <c r="L466" s="10">
        <f>InputData[[#This Row],[QUANTITY]]*InputData[[#This Row],[BUYING PRIZE]]</f>
        <v>645</v>
      </c>
      <c r="M466" s="10">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0">
        <f>VLOOKUP(InputData[[#This Row],[PRODUCT ID]],MasterData[],5,0)</f>
        <v>5</v>
      </c>
      <c r="K467" s="10">
        <f>VLOOKUP(InputData[[#This Row],[PRODUCT ID]],MasterData[],6,0)</f>
        <v>6.7</v>
      </c>
      <c r="L467" s="10">
        <f>InputData[[#This Row],[QUANTITY]]*InputData[[#This Row],[BUYING PRIZE]]</f>
        <v>5</v>
      </c>
      <c r="M467" s="10">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0">
        <f>VLOOKUP(InputData[[#This Row],[PRODUCT ID]],MasterData[],5,0)</f>
        <v>72</v>
      </c>
      <c r="K468" s="10">
        <f>VLOOKUP(InputData[[#This Row],[PRODUCT ID]],MasterData[],6,0)</f>
        <v>79.92</v>
      </c>
      <c r="L468" s="10">
        <f>InputData[[#This Row],[QUANTITY]]*InputData[[#This Row],[BUYING PRIZE]]</f>
        <v>1008</v>
      </c>
      <c r="M468" s="10">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0">
        <f>VLOOKUP(InputData[[#This Row],[PRODUCT ID]],MasterData[],5,0)</f>
        <v>150</v>
      </c>
      <c r="K469" s="10">
        <f>VLOOKUP(InputData[[#This Row],[PRODUCT ID]],MasterData[],6,0)</f>
        <v>210</v>
      </c>
      <c r="L469" s="10">
        <f>InputData[[#This Row],[QUANTITY]]*InputData[[#This Row],[BUYING PRIZE]]</f>
        <v>1350</v>
      </c>
      <c r="M469" s="10">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0">
        <f>VLOOKUP(InputData[[#This Row],[PRODUCT ID]],MasterData[],5,0)</f>
        <v>76</v>
      </c>
      <c r="K470" s="10">
        <f>VLOOKUP(InputData[[#This Row],[PRODUCT ID]],MasterData[],6,0)</f>
        <v>82.08</v>
      </c>
      <c r="L470" s="10">
        <f>InputData[[#This Row],[QUANTITY]]*InputData[[#This Row],[BUYING PRIZE]]</f>
        <v>912</v>
      </c>
      <c r="M470" s="10">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0">
        <f>VLOOKUP(InputData[[#This Row],[PRODUCT ID]],MasterData[],5,0)</f>
        <v>83</v>
      </c>
      <c r="K471" s="10">
        <f>VLOOKUP(InputData[[#This Row],[PRODUCT ID]],MasterData[],6,0)</f>
        <v>94.62</v>
      </c>
      <c r="L471" s="10">
        <f>InputData[[#This Row],[QUANTITY]]*InputData[[#This Row],[BUYING PRIZE]]</f>
        <v>830</v>
      </c>
      <c r="M471" s="10">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0">
        <f>VLOOKUP(InputData[[#This Row],[PRODUCT ID]],MasterData[],5,0)</f>
        <v>105</v>
      </c>
      <c r="K472" s="10">
        <f>VLOOKUP(InputData[[#This Row],[PRODUCT ID]],MasterData[],6,0)</f>
        <v>142.80000000000001</v>
      </c>
      <c r="L472" s="10">
        <f>InputData[[#This Row],[QUANTITY]]*InputData[[#This Row],[BUYING PRIZE]]</f>
        <v>1575</v>
      </c>
      <c r="M472" s="10">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0">
        <f>VLOOKUP(InputData[[#This Row],[PRODUCT ID]],MasterData[],5,0)</f>
        <v>76</v>
      </c>
      <c r="K473" s="10">
        <f>VLOOKUP(InputData[[#This Row],[PRODUCT ID]],MasterData[],6,0)</f>
        <v>82.08</v>
      </c>
      <c r="L473" s="10">
        <f>InputData[[#This Row],[QUANTITY]]*InputData[[#This Row],[BUYING PRIZE]]</f>
        <v>1140</v>
      </c>
      <c r="M473" s="10">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0">
        <f>VLOOKUP(InputData[[#This Row],[PRODUCT ID]],MasterData[],5,0)</f>
        <v>12</v>
      </c>
      <c r="K474" s="10">
        <f>VLOOKUP(InputData[[#This Row],[PRODUCT ID]],MasterData[],6,0)</f>
        <v>15.719999999999999</v>
      </c>
      <c r="L474" s="10">
        <f>InputData[[#This Row],[QUANTITY]]*InputData[[#This Row],[BUYING PRIZE]]</f>
        <v>120</v>
      </c>
      <c r="M474" s="10">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0">
        <f>VLOOKUP(InputData[[#This Row],[PRODUCT ID]],MasterData[],5,0)</f>
        <v>90</v>
      </c>
      <c r="K475" s="10">
        <f>VLOOKUP(InputData[[#This Row],[PRODUCT ID]],MasterData[],6,0)</f>
        <v>96.3</v>
      </c>
      <c r="L475" s="10">
        <f>InputData[[#This Row],[QUANTITY]]*InputData[[#This Row],[BUYING PRIZE]]</f>
        <v>270</v>
      </c>
      <c r="M475" s="10">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0">
        <f>VLOOKUP(InputData[[#This Row],[PRODUCT ID]],MasterData[],5,0)</f>
        <v>144</v>
      </c>
      <c r="K476" s="10">
        <f>VLOOKUP(InputData[[#This Row],[PRODUCT ID]],MasterData[],6,0)</f>
        <v>156.96</v>
      </c>
      <c r="L476" s="10">
        <f>InputData[[#This Row],[QUANTITY]]*InputData[[#This Row],[BUYING PRIZE]]</f>
        <v>2016</v>
      </c>
      <c r="M476" s="10">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0">
        <f>VLOOKUP(InputData[[#This Row],[PRODUCT ID]],MasterData[],5,0)</f>
        <v>120</v>
      </c>
      <c r="K477" s="10">
        <f>VLOOKUP(InputData[[#This Row],[PRODUCT ID]],MasterData[],6,0)</f>
        <v>162</v>
      </c>
      <c r="L477" s="10">
        <f>InputData[[#This Row],[QUANTITY]]*InputData[[#This Row],[BUYING PRIZE]]</f>
        <v>360</v>
      </c>
      <c r="M477" s="10">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0">
        <f>VLOOKUP(InputData[[#This Row],[PRODUCT ID]],MasterData[],5,0)</f>
        <v>72</v>
      </c>
      <c r="K478" s="10">
        <f>VLOOKUP(InputData[[#This Row],[PRODUCT ID]],MasterData[],6,0)</f>
        <v>79.92</v>
      </c>
      <c r="L478" s="10">
        <f>InputData[[#This Row],[QUANTITY]]*InputData[[#This Row],[BUYING PRIZE]]</f>
        <v>576</v>
      </c>
      <c r="M478" s="10">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0">
        <f>VLOOKUP(InputData[[#This Row],[PRODUCT ID]],MasterData[],5,0)</f>
        <v>73</v>
      </c>
      <c r="K479" s="10">
        <f>VLOOKUP(InputData[[#This Row],[PRODUCT ID]],MasterData[],6,0)</f>
        <v>94.17</v>
      </c>
      <c r="L479" s="10">
        <f>InputData[[#This Row],[QUANTITY]]*InputData[[#This Row],[BUYING PRIZE]]</f>
        <v>1095</v>
      </c>
      <c r="M479" s="10">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0">
        <f>VLOOKUP(InputData[[#This Row],[PRODUCT ID]],MasterData[],5,0)</f>
        <v>12</v>
      </c>
      <c r="K480" s="10">
        <f>VLOOKUP(InputData[[#This Row],[PRODUCT ID]],MasterData[],6,0)</f>
        <v>15.719999999999999</v>
      </c>
      <c r="L480" s="10">
        <f>InputData[[#This Row],[QUANTITY]]*InputData[[#This Row],[BUYING PRIZE]]</f>
        <v>180</v>
      </c>
      <c r="M480" s="10">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0">
        <f>VLOOKUP(InputData[[#This Row],[PRODUCT ID]],MasterData[],5,0)</f>
        <v>148</v>
      </c>
      <c r="K481" s="10">
        <f>VLOOKUP(InputData[[#This Row],[PRODUCT ID]],MasterData[],6,0)</f>
        <v>201.28</v>
      </c>
      <c r="L481" s="10">
        <f>InputData[[#This Row],[QUANTITY]]*InputData[[#This Row],[BUYING PRIZE]]</f>
        <v>2220</v>
      </c>
      <c r="M481" s="10">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0">
        <f>VLOOKUP(InputData[[#This Row],[PRODUCT ID]],MasterData[],5,0)</f>
        <v>5</v>
      </c>
      <c r="K482" s="10">
        <f>VLOOKUP(InputData[[#This Row],[PRODUCT ID]],MasterData[],6,0)</f>
        <v>6.7</v>
      </c>
      <c r="L482" s="10">
        <f>InputData[[#This Row],[QUANTITY]]*InputData[[#This Row],[BUYING PRIZE]]</f>
        <v>25</v>
      </c>
      <c r="M482" s="10">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0">
        <f>VLOOKUP(InputData[[#This Row],[PRODUCT ID]],MasterData[],5,0)</f>
        <v>61</v>
      </c>
      <c r="K483" s="10">
        <f>VLOOKUP(InputData[[#This Row],[PRODUCT ID]],MasterData[],6,0)</f>
        <v>76.25</v>
      </c>
      <c r="L483" s="10">
        <f>InputData[[#This Row],[QUANTITY]]*InputData[[#This Row],[BUYING PRIZE]]</f>
        <v>671</v>
      </c>
      <c r="M483" s="10">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0">
        <f>VLOOKUP(InputData[[#This Row],[PRODUCT ID]],MasterData[],5,0)</f>
        <v>83</v>
      </c>
      <c r="K484" s="10">
        <f>VLOOKUP(InputData[[#This Row],[PRODUCT ID]],MasterData[],6,0)</f>
        <v>94.62</v>
      </c>
      <c r="L484" s="10">
        <f>InputData[[#This Row],[QUANTITY]]*InputData[[#This Row],[BUYING PRIZE]]</f>
        <v>830</v>
      </c>
      <c r="M484" s="10">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0">
        <f>VLOOKUP(InputData[[#This Row],[PRODUCT ID]],MasterData[],5,0)</f>
        <v>150</v>
      </c>
      <c r="K485" s="10">
        <f>VLOOKUP(InputData[[#This Row],[PRODUCT ID]],MasterData[],6,0)</f>
        <v>210</v>
      </c>
      <c r="L485" s="10">
        <f>InputData[[#This Row],[QUANTITY]]*InputData[[#This Row],[BUYING PRIZE]]</f>
        <v>2250</v>
      </c>
      <c r="M485" s="10">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0">
        <f>VLOOKUP(InputData[[#This Row],[PRODUCT ID]],MasterData[],5,0)</f>
        <v>67</v>
      </c>
      <c r="K486" s="10">
        <f>VLOOKUP(InputData[[#This Row],[PRODUCT ID]],MasterData[],6,0)</f>
        <v>83.08</v>
      </c>
      <c r="L486" s="10">
        <f>InputData[[#This Row],[QUANTITY]]*InputData[[#This Row],[BUYING PRIZE]]</f>
        <v>871</v>
      </c>
      <c r="M486" s="10">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0">
        <f>VLOOKUP(InputData[[#This Row],[PRODUCT ID]],MasterData[],5,0)</f>
        <v>12</v>
      </c>
      <c r="K487" s="10">
        <f>VLOOKUP(InputData[[#This Row],[PRODUCT ID]],MasterData[],6,0)</f>
        <v>15.719999999999999</v>
      </c>
      <c r="L487" s="10">
        <f>InputData[[#This Row],[QUANTITY]]*InputData[[#This Row],[BUYING PRIZE]]</f>
        <v>156</v>
      </c>
      <c r="M487" s="10">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0">
        <f>VLOOKUP(InputData[[#This Row],[PRODUCT ID]],MasterData[],5,0)</f>
        <v>120</v>
      </c>
      <c r="K488" s="10">
        <f>VLOOKUP(InputData[[#This Row],[PRODUCT ID]],MasterData[],6,0)</f>
        <v>162</v>
      </c>
      <c r="L488" s="10">
        <f>InputData[[#This Row],[QUANTITY]]*InputData[[#This Row],[BUYING PRIZE]]</f>
        <v>1560</v>
      </c>
      <c r="M488" s="10">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0">
        <f>VLOOKUP(InputData[[#This Row],[PRODUCT ID]],MasterData[],5,0)</f>
        <v>90</v>
      </c>
      <c r="K489" s="10">
        <f>VLOOKUP(InputData[[#This Row],[PRODUCT ID]],MasterData[],6,0)</f>
        <v>115.2</v>
      </c>
      <c r="L489" s="10">
        <f>InputData[[#This Row],[QUANTITY]]*InputData[[#This Row],[BUYING PRIZE]]</f>
        <v>1170</v>
      </c>
      <c r="M489" s="10">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0">
        <f>VLOOKUP(InputData[[#This Row],[PRODUCT ID]],MasterData[],5,0)</f>
        <v>90</v>
      </c>
      <c r="K490" s="10">
        <f>VLOOKUP(InputData[[#This Row],[PRODUCT ID]],MasterData[],6,0)</f>
        <v>96.3</v>
      </c>
      <c r="L490" s="10">
        <f>InputData[[#This Row],[QUANTITY]]*InputData[[#This Row],[BUYING PRIZE]]</f>
        <v>990</v>
      </c>
      <c r="M490" s="10">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0">
        <f>VLOOKUP(InputData[[#This Row],[PRODUCT ID]],MasterData[],5,0)</f>
        <v>150</v>
      </c>
      <c r="K491" s="10">
        <f>VLOOKUP(InputData[[#This Row],[PRODUCT ID]],MasterData[],6,0)</f>
        <v>210</v>
      </c>
      <c r="L491" s="10">
        <f>InputData[[#This Row],[QUANTITY]]*InputData[[#This Row],[BUYING PRIZE]]</f>
        <v>1500</v>
      </c>
      <c r="M491" s="10">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0">
        <f>VLOOKUP(InputData[[#This Row],[PRODUCT ID]],MasterData[],5,0)</f>
        <v>48</v>
      </c>
      <c r="K492" s="10">
        <f>VLOOKUP(InputData[[#This Row],[PRODUCT ID]],MasterData[],6,0)</f>
        <v>57.120000000000005</v>
      </c>
      <c r="L492" s="10">
        <f>InputData[[#This Row],[QUANTITY]]*InputData[[#This Row],[BUYING PRIZE]]</f>
        <v>384</v>
      </c>
      <c r="M492" s="10">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0">
        <f>VLOOKUP(InputData[[#This Row],[PRODUCT ID]],MasterData[],5,0)</f>
        <v>37</v>
      </c>
      <c r="K493" s="10">
        <f>VLOOKUP(InputData[[#This Row],[PRODUCT ID]],MasterData[],6,0)</f>
        <v>49.21</v>
      </c>
      <c r="L493" s="10">
        <f>InputData[[#This Row],[QUANTITY]]*InputData[[#This Row],[BUYING PRIZE]]</f>
        <v>259</v>
      </c>
      <c r="M493" s="10">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0">
        <f>VLOOKUP(InputData[[#This Row],[PRODUCT ID]],MasterData[],5,0)</f>
        <v>48</v>
      </c>
      <c r="K494" s="10">
        <f>VLOOKUP(InputData[[#This Row],[PRODUCT ID]],MasterData[],6,0)</f>
        <v>57.120000000000005</v>
      </c>
      <c r="L494" s="10">
        <f>InputData[[#This Row],[QUANTITY]]*InputData[[#This Row],[BUYING PRIZE]]</f>
        <v>480</v>
      </c>
      <c r="M494" s="10">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0">
        <f>VLOOKUP(InputData[[#This Row],[PRODUCT ID]],MasterData[],5,0)</f>
        <v>105</v>
      </c>
      <c r="K495" s="10">
        <f>VLOOKUP(InputData[[#This Row],[PRODUCT ID]],MasterData[],6,0)</f>
        <v>142.80000000000001</v>
      </c>
      <c r="L495" s="10">
        <f>InputData[[#This Row],[QUANTITY]]*InputData[[#This Row],[BUYING PRIZE]]</f>
        <v>105</v>
      </c>
      <c r="M495" s="10">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0">
        <f>VLOOKUP(InputData[[#This Row],[PRODUCT ID]],MasterData[],5,0)</f>
        <v>73</v>
      </c>
      <c r="K496" s="10">
        <f>VLOOKUP(InputData[[#This Row],[PRODUCT ID]],MasterData[],6,0)</f>
        <v>94.17</v>
      </c>
      <c r="L496" s="10">
        <f>InputData[[#This Row],[QUANTITY]]*InputData[[#This Row],[BUYING PRIZE]]</f>
        <v>1022</v>
      </c>
      <c r="M496" s="10">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0">
        <f>VLOOKUP(InputData[[#This Row],[PRODUCT ID]],MasterData[],5,0)</f>
        <v>134</v>
      </c>
      <c r="K497" s="10">
        <f>VLOOKUP(InputData[[#This Row],[PRODUCT ID]],MasterData[],6,0)</f>
        <v>156.78</v>
      </c>
      <c r="L497" s="10">
        <f>InputData[[#This Row],[QUANTITY]]*InputData[[#This Row],[BUYING PRIZE]]</f>
        <v>1072</v>
      </c>
      <c r="M497" s="10">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0">
        <f>VLOOKUP(InputData[[#This Row],[PRODUCT ID]],MasterData[],5,0)</f>
        <v>55</v>
      </c>
      <c r="K498" s="10">
        <f>VLOOKUP(InputData[[#This Row],[PRODUCT ID]],MasterData[],6,0)</f>
        <v>58.3</v>
      </c>
      <c r="L498" s="10">
        <f>InputData[[#This Row],[QUANTITY]]*InputData[[#This Row],[BUYING PRIZE]]</f>
        <v>440</v>
      </c>
      <c r="M498" s="10">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0">
        <f>VLOOKUP(InputData[[#This Row],[PRODUCT ID]],MasterData[],5,0)</f>
        <v>61</v>
      </c>
      <c r="K499" s="10">
        <f>VLOOKUP(InputData[[#This Row],[PRODUCT ID]],MasterData[],6,0)</f>
        <v>76.25</v>
      </c>
      <c r="L499" s="10">
        <f>InputData[[#This Row],[QUANTITY]]*InputData[[#This Row],[BUYING PRIZE]]</f>
        <v>366</v>
      </c>
      <c r="M499" s="10">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0">
        <f>VLOOKUP(InputData[[#This Row],[PRODUCT ID]],MasterData[],5,0)</f>
        <v>90</v>
      </c>
      <c r="K500" s="10">
        <f>VLOOKUP(InputData[[#This Row],[PRODUCT ID]],MasterData[],6,0)</f>
        <v>96.3</v>
      </c>
      <c r="L500" s="10">
        <f>InputData[[#This Row],[QUANTITY]]*InputData[[#This Row],[BUYING PRIZE]]</f>
        <v>1080</v>
      </c>
      <c r="M500" s="10">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0">
        <f>VLOOKUP(InputData[[#This Row],[PRODUCT ID]],MasterData[],5,0)</f>
        <v>44</v>
      </c>
      <c r="K501" s="10">
        <f>VLOOKUP(InputData[[#This Row],[PRODUCT ID]],MasterData[],6,0)</f>
        <v>48.84</v>
      </c>
      <c r="L501" s="10">
        <f>InputData[[#This Row],[QUANTITY]]*InputData[[#This Row],[BUYING PRIZE]]</f>
        <v>220</v>
      </c>
      <c r="M501" s="10">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0">
        <f>VLOOKUP(InputData[[#This Row],[PRODUCT ID]],MasterData[],5,0)</f>
        <v>89</v>
      </c>
      <c r="K502" s="10">
        <f>VLOOKUP(InputData[[#This Row],[PRODUCT ID]],MasterData[],6,0)</f>
        <v>117.48</v>
      </c>
      <c r="L502" s="10">
        <f>InputData[[#This Row],[QUANTITY]]*InputData[[#This Row],[BUYING PRIZE]]</f>
        <v>445</v>
      </c>
      <c r="M502" s="10">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0">
        <f>VLOOKUP(InputData[[#This Row],[PRODUCT ID]],MasterData[],5,0)</f>
        <v>55</v>
      </c>
      <c r="K503" s="10">
        <f>VLOOKUP(InputData[[#This Row],[PRODUCT ID]],MasterData[],6,0)</f>
        <v>58.3</v>
      </c>
      <c r="L503" s="10">
        <f>InputData[[#This Row],[QUANTITY]]*InputData[[#This Row],[BUYING PRIZE]]</f>
        <v>825</v>
      </c>
      <c r="M503" s="10">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0">
        <f>VLOOKUP(InputData[[#This Row],[PRODUCT ID]],MasterData[],5,0)</f>
        <v>93</v>
      </c>
      <c r="K504" s="10">
        <f>VLOOKUP(InputData[[#This Row],[PRODUCT ID]],MasterData[],6,0)</f>
        <v>104.16</v>
      </c>
      <c r="L504" s="10">
        <f>InputData[[#This Row],[QUANTITY]]*InputData[[#This Row],[BUYING PRIZE]]</f>
        <v>744</v>
      </c>
      <c r="M504" s="10">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0">
        <f>VLOOKUP(InputData[[#This Row],[PRODUCT ID]],MasterData[],5,0)</f>
        <v>12</v>
      </c>
      <c r="K505" s="10">
        <f>VLOOKUP(InputData[[#This Row],[PRODUCT ID]],MasterData[],6,0)</f>
        <v>15.719999999999999</v>
      </c>
      <c r="L505" s="10">
        <f>InputData[[#This Row],[QUANTITY]]*InputData[[#This Row],[BUYING PRIZE]]</f>
        <v>24</v>
      </c>
      <c r="M505" s="10">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0">
        <f>VLOOKUP(InputData[[#This Row],[PRODUCT ID]],MasterData[],5,0)</f>
        <v>37</v>
      </c>
      <c r="K506" s="10">
        <f>VLOOKUP(InputData[[#This Row],[PRODUCT ID]],MasterData[],6,0)</f>
        <v>41.81</v>
      </c>
      <c r="L506" s="10">
        <f>InputData[[#This Row],[QUANTITY]]*InputData[[#This Row],[BUYING PRIZE]]</f>
        <v>185</v>
      </c>
      <c r="M506" s="10">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0">
        <f>VLOOKUP(InputData[[#This Row],[PRODUCT ID]],MasterData[],5,0)</f>
        <v>18</v>
      </c>
      <c r="K507" s="10">
        <f>VLOOKUP(InputData[[#This Row],[PRODUCT ID]],MasterData[],6,0)</f>
        <v>24.66</v>
      </c>
      <c r="L507" s="10">
        <f>InputData[[#This Row],[QUANTITY]]*InputData[[#This Row],[BUYING PRIZE]]</f>
        <v>180</v>
      </c>
      <c r="M507" s="10">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0">
        <f>VLOOKUP(InputData[[#This Row],[PRODUCT ID]],MasterData[],5,0)</f>
        <v>76</v>
      </c>
      <c r="K508" s="10">
        <f>VLOOKUP(InputData[[#This Row],[PRODUCT ID]],MasterData[],6,0)</f>
        <v>82.08</v>
      </c>
      <c r="L508" s="10">
        <f>InputData[[#This Row],[QUANTITY]]*InputData[[#This Row],[BUYING PRIZE]]</f>
        <v>1140</v>
      </c>
      <c r="M508" s="10">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0">
        <f>VLOOKUP(InputData[[#This Row],[PRODUCT ID]],MasterData[],5,0)</f>
        <v>72</v>
      </c>
      <c r="K509" s="10">
        <f>VLOOKUP(InputData[[#This Row],[PRODUCT ID]],MasterData[],6,0)</f>
        <v>79.92</v>
      </c>
      <c r="L509" s="10">
        <f>InputData[[#This Row],[QUANTITY]]*InputData[[#This Row],[BUYING PRIZE]]</f>
        <v>864</v>
      </c>
      <c r="M509" s="10">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0">
        <f>VLOOKUP(InputData[[#This Row],[PRODUCT ID]],MasterData[],5,0)</f>
        <v>13</v>
      </c>
      <c r="K510" s="10">
        <f>VLOOKUP(InputData[[#This Row],[PRODUCT ID]],MasterData[],6,0)</f>
        <v>16.64</v>
      </c>
      <c r="L510" s="10">
        <f>InputData[[#This Row],[QUANTITY]]*InputData[[#This Row],[BUYING PRIZE]]</f>
        <v>169</v>
      </c>
      <c r="M510" s="10">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0">
        <f>VLOOKUP(InputData[[#This Row],[PRODUCT ID]],MasterData[],5,0)</f>
        <v>72</v>
      </c>
      <c r="K511" s="10">
        <f>VLOOKUP(InputData[[#This Row],[PRODUCT ID]],MasterData[],6,0)</f>
        <v>79.92</v>
      </c>
      <c r="L511" s="10">
        <f>InputData[[#This Row],[QUANTITY]]*InputData[[#This Row],[BUYING PRIZE]]</f>
        <v>360</v>
      </c>
      <c r="M511" s="10">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0">
        <f>VLOOKUP(InputData[[#This Row],[PRODUCT ID]],MasterData[],5,0)</f>
        <v>48</v>
      </c>
      <c r="K512" s="10">
        <f>VLOOKUP(InputData[[#This Row],[PRODUCT ID]],MasterData[],6,0)</f>
        <v>57.120000000000005</v>
      </c>
      <c r="L512" s="10">
        <f>InputData[[#This Row],[QUANTITY]]*InputData[[#This Row],[BUYING PRIZE]]</f>
        <v>240</v>
      </c>
      <c r="M512" s="10">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0">
        <f>VLOOKUP(InputData[[#This Row],[PRODUCT ID]],MasterData[],5,0)</f>
        <v>112</v>
      </c>
      <c r="K513" s="10">
        <f>VLOOKUP(InputData[[#This Row],[PRODUCT ID]],MasterData[],6,0)</f>
        <v>122.08</v>
      </c>
      <c r="L513" s="10">
        <f>InputData[[#This Row],[QUANTITY]]*InputData[[#This Row],[BUYING PRIZE]]</f>
        <v>1008</v>
      </c>
      <c r="M513" s="10">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0">
        <f>VLOOKUP(InputData[[#This Row],[PRODUCT ID]],MasterData[],5,0)</f>
        <v>112</v>
      </c>
      <c r="K514" s="10">
        <f>VLOOKUP(InputData[[#This Row],[PRODUCT ID]],MasterData[],6,0)</f>
        <v>146.72</v>
      </c>
      <c r="L514" s="10">
        <f>InputData[[#This Row],[QUANTITY]]*InputData[[#This Row],[BUYING PRIZE]]</f>
        <v>1120</v>
      </c>
      <c r="M514" s="10">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0">
        <f>VLOOKUP(InputData[[#This Row],[PRODUCT ID]],MasterData[],5,0)</f>
        <v>148</v>
      </c>
      <c r="K515" s="10">
        <f>VLOOKUP(InputData[[#This Row],[PRODUCT ID]],MasterData[],6,0)</f>
        <v>201.28</v>
      </c>
      <c r="L515" s="10">
        <f>InputData[[#This Row],[QUANTITY]]*InputData[[#This Row],[BUYING PRIZE]]</f>
        <v>1332</v>
      </c>
      <c r="M515" s="10">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0">
        <f>VLOOKUP(InputData[[#This Row],[PRODUCT ID]],MasterData[],5,0)</f>
        <v>138</v>
      </c>
      <c r="K516" s="10">
        <f>VLOOKUP(InputData[[#This Row],[PRODUCT ID]],MasterData[],6,0)</f>
        <v>173.88</v>
      </c>
      <c r="L516" s="10">
        <f>InputData[[#This Row],[QUANTITY]]*InputData[[#This Row],[BUYING PRIZE]]</f>
        <v>1380</v>
      </c>
      <c r="M516" s="10">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0">
        <f>VLOOKUP(InputData[[#This Row],[PRODUCT ID]],MasterData[],5,0)</f>
        <v>133</v>
      </c>
      <c r="K517" s="10">
        <f>VLOOKUP(InputData[[#This Row],[PRODUCT ID]],MasterData[],6,0)</f>
        <v>155.61000000000001</v>
      </c>
      <c r="L517" s="10">
        <f>InputData[[#This Row],[QUANTITY]]*InputData[[#This Row],[BUYING PRIZE]]</f>
        <v>532</v>
      </c>
      <c r="M517" s="10">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0">
        <f>VLOOKUP(InputData[[#This Row],[PRODUCT ID]],MasterData[],5,0)</f>
        <v>6</v>
      </c>
      <c r="K518" s="10">
        <f>VLOOKUP(InputData[[#This Row],[PRODUCT ID]],MasterData[],6,0)</f>
        <v>7.8599999999999994</v>
      </c>
      <c r="L518" s="10">
        <f>InputData[[#This Row],[QUANTITY]]*InputData[[#This Row],[BUYING PRIZE]]</f>
        <v>78</v>
      </c>
      <c r="M518" s="10">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0">
        <f>VLOOKUP(InputData[[#This Row],[PRODUCT ID]],MasterData[],5,0)</f>
        <v>76</v>
      </c>
      <c r="K519" s="10">
        <f>VLOOKUP(InputData[[#This Row],[PRODUCT ID]],MasterData[],6,0)</f>
        <v>82.08</v>
      </c>
      <c r="L519" s="10">
        <f>InputData[[#This Row],[QUANTITY]]*InputData[[#This Row],[BUYING PRIZE]]</f>
        <v>532</v>
      </c>
      <c r="M519" s="10">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0">
        <f>VLOOKUP(InputData[[#This Row],[PRODUCT ID]],MasterData[],5,0)</f>
        <v>44</v>
      </c>
      <c r="K520" s="10">
        <f>VLOOKUP(InputData[[#This Row],[PRODUCT ID]],MasterData[],6,0)</f>
        <v>48.4</v>
      </c>
      <c r="L520" s="10">
        <f>InputData[[#This Row],[QUANTITY]]*InputData[[#This Row],[BUYING PRIZE]]</f>
        <v>616</v>
      </c>
      <c r="M520" s="10">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0">
        <f>VLOOKUP(InputData[[#This Row],[PRODUCT ID]],MasterData[],5,0)</f>
        <v>6</v>
      </c>
      <c r="K521" s="10">
        <f>VLOOKUP(InputData[[#This Row],[PRODUCT ID]],MasterData[],6,0)</f>
        <v>7.8599999999999994</v>
      </c>
      <c r="L521" s="10">
        <f>InputData[[#This Row],[QUANTITY]]*InputData[[#This Row],[BUYING PRIZE]]</f>
        <v>66</v>
      </c>
      <c r="M521" s="10">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0">
        <f>VLOOKUP(InputData[[#This Row],[PRODUCT ID]],MasterData[],5,0)</f>
        <v>75</v>
      </c>
      <c r="K522" s="10">
        <f>VLOOKUP(InputData[[#This Row],[PRODUCT ID]],MasterData[],6,0)</f>
        <v>85.5</v>
      </c>
      <c r="L522" s="10">
        <f>InputData[[#This Row],[QUANTITY]]*InputData[[#This Row],[BUYING PRIZE]]</f>
        <v>750</v>
      </c>
      <c r="M522" s="10">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0">
        <f>VLOOKUP(InputData[[#This Row],[PRODUCT ID]],MasterData[],5,0)</f>
        <v>83</v>
      </c>
      <c r="K523" s="10">
        <f>VLOOKUP(InputData[[#This Row],[PRODUCT ID]],MasterData[],6,0)</f>
        <v>94.62</v>
      </c>
      <c r="L523" s="10">
        <f>InputData[[#This Row],[QUANTITY]]*InputData[[#This Row],[BUYING PRIZE]]</f>
        <v>1245</v>
      </c>
      <c r="M523" s="10">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0">
        <f>VLOOKUP(InputData[[#This Row],[PRODUCT ID]],MasterData[],5,0)</f>
        <v>120</v>
      </c>
      <c r="K524" s="10">
        <f>VLOOKUP(InputData[[#This Row],[PRODUCT ID]],MasterData[],6,0)</f>
        <v>162</v>
      </c>
      <c r="L524" s="10">
        <f>InputData[[#This Row],[QUANTITY]]*InputData[[#This Row],[BUYING PRIZE]]</f>
        <v>120</v>
      </c>
      <c r="M524" s="10">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0">
        <f>VLOOKUP(InputData[[#This Row],[PRODUCT ID]],MasterData[],5,0)</f>
        <v>138</v>
      </c>
      <c r="K525" s="10">
        <f>VLOOKUP(InputData[[#This Row],[PRODUCT ID]],MasterData[],6,0)</f>
        <v>173.88</v>
      </c>
      <c r="L525" s="10">
        <f>InputData[[#This Row],[QUANTITY]]*InputData[[#This Row],[BUYING PRIZE]]</f>
        <v>1932</v>
      </c>
      <c r="M525" s="10">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0">
        <f>VLOOKUP(InputData[[#This Row],[PRODUCT ID]],MasterData[],5,0)</f>
        <v>95</v>
      </c>
      <c r="K526" s="10">
        <f>VLOOKUP(InputData[[#This Row],[PRODUCT ID]],MasterData[],6,0)</f>
        <v>119.7</v>
      </c>
      <c r="L526" s="10">
        <f>InputData[[#This Row],[QUANTITY]]*InputData[[#This Row],[BUYING PRIZE]]</f>
        <v>1140</v>
      </c>
      <c r="M526" s="10">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0">
        <f>VLOOKUP(InputData[[#This Row],[PRODUCT ID]],MasterData[],5,0)</f>
        <v>44</v>
      </c>
      <c r="K527" s="10">
        <f>VLOOKUP(InputData[[#This Row],[PRODUCT ID]],MasterData[],6,0)</f>
        <v>48.4</v>
      </c>
      <c r="L527" s="10">
        <f>InputData[[#This Row],[QUANTITY]]*InputData[[#This Row],[BUYING PRIZE]]</f>
        <v>264</v>
      </c>
      <c r="M527" s="10">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10">
        <f>VLOOKUP(InputData[[#This Row],[PRODUCT ID]],MasterData[],5,0)</f>
        <v>44</v>
      </c>
      <c r="K528" s="10">
        <f>VLOOKUP(InputData[[#This Row],[PRODUCT ID]],MasterData[],6,0)</f>
        <v>48.4</v>
      </c>
      <c r="L528" s="10">
        <f>InputData[[#This Row],[QUANTITY]]*InputData[[#This Row],[BUYING PRIZE]]</f>
        <v>132</v>
      </c>
      <c r="M528" s="10">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I11" sqref="I11"/>
    </sheetView>
  </sheetViews>
  <sheetFormatPr defaultRowHeight="14.5" x14ac:dyDescent="0.35"/>
  <cols>
    <col min="1" max="1" width="15.90625" customWidth="1"/>
    <col min="2" max="2" width="13.6328125" customWidth="1"/>
    <col min="3" max="3" width="14.453125" customWidth="1"/>
    <col min="4" max="4" width="9.90625" customWidth="1"/>
    <col min="5" max="5" width="17.1796875" customWidth="1"/>
    <col min="6" max="6" width="17.81640625"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931A-1555-4799-A255-179F21B887D2}">
  <dimension ref="A2:AV48"/>
  <sheetViews>
    <sheetView topLeftCell="U1" workbookViewId="0">
      <selection activeCell="AD23" sqref="AD23"/>
    </sheetView>
  </sheetViews>
  <sheetFormatPr defaultRowHeight="14.5" x14ac:dyDescent="0.35"/>
  <cols>
    <col min="1" max="1" width="23.7265625" bestFit="1" customWidth="1"/>
    <col min="2" max="2" width="9" bestFit="1" customWidth="1"/>
    <col min="5" max="5" width="5.26953125" bestFit="1" customWidth="1"/>
    <col min="6" max="6" width="23.81640625" bestFit="1" customWidth="1"/>
    <col min="7" max="7" width="23.7265625" bestFit="1" customWidth="1"/>
    <col min="10" max="10" width="11.1796875" bestFit="1" customWidth="1"/>
    <col min="11" max="11" width="23.81640625" bestFit="1" customWidth="1"/>
    <col min="12" max="12" width="23.7265625" bestFit="1" customWidth="1"/>
    <col min="13" max="16" width="22.1796875" customWidth="1"/>
    <col min="17" max="17" width="9.26953125" customWidth="1"/>
    <col min="19" max="19" width="11.26953125" customWidth="1"/>
    <col min="20" max="20" width="7.6328125" bestFit="1" customWidth="1"/>
    <col min="21" max="21" width="23.7265625" bestFit="1" customWidth="1"/>
    <col min="22" max="22" width="16.6328125" bestFit="1" customWidth="1"/>
    <col min="23" max="23" width="15.81640625" customWidth="1"/>
    <col min="24" max="24" width="5.54296875" customWidth="1"/>
    <col min="25" max="25" width="15.81640625" customWidth="1"/>
    <col min="26" max="26" width="9.26953125" customWidth="1"/>
    <col min="27" max="28" width="8.81640625" customWidth="1"/>
    <col min="29" max="30" width="15.81640625" customWidth="1"/>
    <col min="33" max="33" width="23.7265625" bestFit="1" customWidth="1"/>
    <col min="34" max="34" width="8.81640625" bestFit="1" customWidth="1"/>
    <col min="35" max="35" width="8.81640625" customWidth="1"/>
    <col min="36" max="36" width="10.1796875" customWidth="1"/>
    <col min="39" max="39" width="23.7265625" bestFit="1" customWidth="1"/>
    <col min="40" max="40" width="9.81640625" bestFit="1" customWidth="1"/>
    <col min="41" max="41" width="9.81640625" customWidth="1"/>
    <col min="44" max="44" width="23.7265625" bestFit="1" customWidth="1"/>
    <col min="45" max="45" width="9.81640625" bestFit="1" customWidth="1"/>
    <col min="47" max="47" width="10.36328125" customWidth="1"/>
  </cols>
  <sheetData>
    <row r="2" spans="1:48" x14ac:dyDescent="0.35">
      <c r="O2" t="b">
        <v>1</v>
      </c>
      <c r="P2" t="b">
        <v>1</v>
      </c>
      <c r="Q2" t="b">
        <v>1</v>
      </c>
    </row>
    <row r="3" spans="1:48" x14ac:dyDescent="0.35">
      <c r="A3" s="7" t="s">
        <v>120</v>
      </c>
      <c r="F3" s="7" t="s">
        <v>123</v>
      </c>
      <c r="K3" s="7" t="s">
        <v>123</v>
      </c>
      <c r="N3" t="s">
        <v>117</v>
      </c>
      <c r="O3" t="s">
        <v>140</v>
      </c>
      <c r="P3" t="s">
        <v>141</v>
      </c>
      <c r="Q3" t="s">
        <v>142</v>
      </c>
      <c r="U3" s="7" t="s">
        <v>123</v>
      </c>
      <c r="AG3" s="7" t="s">
        <v>120</v>
      </c>
      <c r="AJ3" t="str">
        <f ca="1">VLOOKUP(1,$AI$5:$AK$9,2,FALSE)</f>
        <v>Category04</v>
      </c>
      <c r="AM3" s="7" t="s">
        <v>120</v>
      </c>
      <c r="AR3" s="7" t="s">
        <v>120</v>
      </c>
    </row>
    <row r="4" spans="1:48" x14ac:dyDescent="0.35">
      <c r="A4" s="7" t="s">
        <v>116</v>
      </c>
      <c r="B4" t="s">
        <v>122</v>
      </c>
      <c r="F4" t="s">
        <v>121</v>
      </c>
      <c r="G4" t="s">
        <v>120</v>
      </c>
      <c r="J4" s="7" t="s">
        <v>117</v>
      </c>
      <c r="K4" t="s">
        <v>121</v>
      </c>
      <c r="L4" t="s">
        <v>120</v>
      </c>
      <c r="N4" t="s">
        <v>124</v>
      </c>
      <c r="O4" s="9">
        <f>IF($O$2=TRUE,VLOOKUP(N4,$J$5:$L$16,3,0),NA())</f>
        <v>41346.959999999992</v>
      </c>
      <c r="P4" s="9">
        <f>IF($P$2=TRUE,(VLOOKUP(N4,$J$5:$L$16,3,0)-VLOOKUP(N4,$J$5:$L$16,2,0)),NA())</f>
        <v>7056.9599999999919</v>
      </c>
      <c r="Q4" s="8">
        <f>IF($Q$2=TRUE,P4/VLOOKUP(N4,J5:L16,2,0),"")</f>
        <v>0.20580227471566032</v>
      </c>
      <c r="S4" s="7" t="s">
        <v>1</v>
      </c>
      <c r="T4" s="7" t="s">
        <v>3</v>
      </c>
      <c r="U4" t="s">
        <v>120</v>
      </c>
      <c r="V4" t="s">
        <v>136</v>
      </c>
      <c r="AG4" s="7" t="s">
        <v>2</v>
      </c>
      <c r="AH4" t="s">
        <v>122</v>
      </c>
      <c r="AM4" s="7" t="s">
        <v>103</v>
      </c>
      <c r="AN4" t="s">
        <v>122</v>
      </c>
      <c r="AR4" s="7" t="s">
        <v>102</v>
      </c>
      <c r="AS4" t="s">
        <v>122</v>
      </c>
    </row>
    <row r="5" spans="1:48" x14ac:dyDescent="0.35">
      <c r="A5">
        <v>1</v>
      </c>
      <c r="B5" s="9">
        <v>13167.810000000001</v>
      </c>
      <c r="E5" t="s">
        <v>122</v>
      </c>
      <c r="F5" s="11">
        <v>332504</v>
      </c>
      <c r="G5" s="11">
        <v>401411.91999999969</v>
      </c>
      <c r="J5" t="s">
        <v>124</v>
      </c>
      <c r="K5" s="11">
        <v>34290</v>
      </c>
      <c r="L5" s="11">
        <v>41346.959999999992</v>
      </c>
      <c r="N5" t="s">
        <v>125</v>
      </c>
      <c r="O5" s="9">
        <f t="shared" ref="O5:O15" si="0">IF($O$2=TRUE,VLOOKUP(N5,$J$5:$L$16,3,0),NA())</f>
        <v>30857.300000000003</v>
      </c>
      <c r="P5" s="9">
        <f t="shared" ref="P5:P15" si="1">IF($P$2=TRUE,(VLOOKUP(N5,$J$5:$L$16,3,0)-VLOOKUP(N5,$J$5:$L$16,2,0)),NA())</f>
        <v>5516.3000000000029</v>
      </c>
      <c r="Q5" s="8">
        <f t="shared" ref="Q5:Q15" si="2">IF($Q$2=TRUE,P5/VLOOKUP(N5,J6:L17,2,0),"")</f>
        <v>0.21768280651907987</v>
      </c>
      <c r="S5" t="s">
        <v>7</v>
      </c>
      <c r="T5" t="s">
        <v>9</v>
      </c>
      <c r="U5" s="11">
        <v>9764.7199999999993</v>
      </c>
      <c r="V5" s="11">
        <v>94</v>
      </c>
      <c r="X5">
        <f ca="1">RANK(AA5,AA:AA,)</f>
        <v>19</v>
      </c>
      <c r="Y5" t="str" cm="1">
        <f t="array" aca="1" ref="Y5:Y48" ca="1">OFFSET($S$4,1,0,COUNT($U:$U))</f>
        <v>Product01</v>
      </c>
      <c r="Z5" t="str" cm="1">
        <f t="array" aca="1" ref="Z5:Z48" ca="1">OFFSET($S$4,1,1,COUNT($U:$U))</f>
        <v>Kg</v>
      </c>
      <c r="AA5" cm="1">
        <f t="array" aca="1" ref="AA5:AA48" ca="1">OFFSET($S$4,1,2,COUNT($U:$U))</f>
        <v>9764.7199999999993</v>
      </c>
      <c r="AB5" cm="1">
        <f t="array" aca="1" ref="AB5:AB48" ca="1">OFFSET($S$4,1,3,COUNT($U:$U))</f>
        <v>94</v>
      </c>
      <c r="AC5">
        <v>1</v>
      </c>
      <c r="AD5" t="str" cm="1">
        <f t="array" aca="1" ref="AD5:AD14" ca="1">VLOOKUP($AC$5:$AC$14,X:AB,2,FALSE)</f>
        <v>Product41</v>
      </c>
      <c r="AE5" s="9" cm="1">
        <f t="array" aca="1" ref="AE5:AE14" ca="1">VLOOKUP($AC$5:$AC$14,X:AC,4,FALSE)</f>
        <v>22952.16</v>
      </c>
      <c r="AG5" t="s">
        <v>8</v>
      </c>
      <c r="AH5" s="11">
        <v>69261.950000000012</v>
      </c>
      <c r="AI5">
        <f ca="1">RANK(AK5,$AK$5:$AK$9,)</f>
        <v>4</v>
      </c>
      <c r="AJ5" t="str">
        <f ca="1">OFFSET($AG$4,1,0,COUNT($AH:$AH))</f>
        <v>Category01</v>
      </c>
      <c r="AK5">
        <f ca="1">OFFSET($AG$4,1,1,COUNT($AH:$AH))</f>
        <v>69261.950000000012</v>
      </c>
      <c r="AM5" t="s">
        <v>107</v>
      </c>
      <c r="AN5" s="11">
        <v>199516.90000000008</v>
      </c>
      <c r="AO5" t="str">
        <f ca="1">OFFSET($AM$4,1,0,COUNT($AN:$AN))</f>
        <v>Cash</v>
      </c>
      <c r="AP5" cm="1">
        <f t="array" aca="1" ref="AP5:AP6" ca="1">OFFSET($AM$4,1,1,COUNT($AN:$AN))</f>
        <v>199516.90000000008</v>
      </c>
      <c r="AR5" t="s">
        <v>108</v>
      </c>
      <c r="AS5" s="11">
        <v>208140.15000000005</v>
      </c>
      <c r="AU5" t="str">
        <f ca="1">OFFSET($AR$4,1,0,COUNT($AS:$AS))</f>
        <v>Direct Sales</v>
      </c>
      <c r="AV5">
        <f ca="1">OFFSET($AR$4,1,1,COUNT($AS:$AS))</f>
        <v>208140.15000000005</v>
      </c>
    </row>
    <row r="6" spans="1:48" x14ac:dyDescent="0.35">
      <c r="A6">
        <v>2</v>
      </c>
      <c r="B6" s="9">
        <v>13210.220000000001</v>
      </c>
      <c r="J6" t="s">
        <v>125</v>
      </c>
      <c r="K6" s="11">
        <v>25341</v>
      </c>
      <c r="L6" s="11">
        <v>30857.300000000003</v>
      </c>
      <c r="N6" t="s">
        <v>126</v>
      </c>
      <c r="O6" s="9">
        <f t="shared" si="0"/>
        <v>28616.65</v>
      </c>
      <c r="P6" s="9">
        <f t="shared" si="1"/>
        <v>5179.6500000000015</v>
      </c>
      <c r="Q6" s="8">
        <f t="shared" si="2"/>
        <v>0.22100311473311438</v>
      </c>
      <c r="S6" t="s">
        <v>11</v>
      </c>
      <c r="T6" t="s">
        <v>9</v>
      </c>
      <c r="U6" s="11">
        <v>13423.199999999999</v>
      </c>
      <c r="V6" s="11">
        <v>94</v>
      </c>
      <c r="X6">
        <f t="shared" ref="X6:X48" ca="1" si="3">RANK(AA6,AA:AA,)</f>
        <v>10</v>
      </c>
      <c r="Y6" t="str">
        <f ca="1"/>
        <v>Product02</v>
      </c>
      <c r="Z6" t="str">
        <f ca="1"/>
        <v>Kg</v>
      </c>
      <c r="AA6">
        <f ca="1"/>
        <v>13423.199999999999</v>
      </c>
      <c r="AB6">
        <f ca="1"/>
        <v>94</v>
      </c>
      <c r="AC6">
        <v>2</v>
      </c>
      <c r="AD6" t="str">
        <f ca="1"/>
        <v>Product30</v>
      </c>
      <c r="AE6" s="9">
        <f ca="1"/>
        <v>22945.919999999998</v>
      </c>
      <c r="AG6" t="s">
        <v>28</v>
      </c>
      <c r="AH6" s="11">
        <v>92963.87</v>
      </c>
      <c r="AI6">
        <f t="shared" ref="AI6:AI9" ca="1" si="4">RANK(AK6,$AK$5:$AK$9,)</f>
        <v>2</v>
      </c>
      <c r="AJ6" t="str">
        <f ca="1">OFFSET($AG$4,1,0,COUNT($AH:$AH))</f>
        <v>Category02</v>
      </c>
      <c r="AK6">
        <f t="shared" ref="AK6:AK9" ca="1" si="5">OFFSET($AG$4,1,1,COUNT($AH:$AH))</f>
        <v>92963.87</v>
      </c>
      <c r="AM6" t="s">
        <v>106</v>
      </c>
      <c r="AN6" s="11">
        <v>201895.01999999993</v>
      </c>
      <c r="AO6" t="str">
        <f ca="1">OFFSET($AM$4,1,0,COUNT($AN:$AN))</f>
        <v>Online</v>
      </c>
      <c r="AP6">
        <f ca="1"/>
        <v>201895.01999999993</v>
      </c>
      <c r="AR6" t="s">
        <v>106</v>
      </c>
      <c r="AS6" s="11">
        <v>133923.87000000002</v>
      </c>
      <c r="AU6" t="str">
        <f t="shared" ref="AU6:AU7" ca="1" si="6">OFFSET($AR$4,1,0,COUNT($AS:$AS))</f>
        <v>Online</v>
      </c>
      <c r="AV6">
        <f t="shared" ref="AV6:AV7" ca="1" si="7">OFFSET($AR$4,1,1,COUNT($AS:$AS))</f>
        <v>133923.87000000002</v>
      </c>
    </row>
    <row r="7" spans="1:48" x14ac:dyDescent="0.35">
      <c r="A7">
        <v>3</v>
      </c>
      <c r="B7" s="9">
        <v>20202.099999999995</v>
      </c>
      <c r="F7" t="s">
        <v>137</v>
      </c>
      <c r="G7" s="9">
        <f>GETPIVOTDATA("Sum of Total selling value",$E$3)</f>
        <v>401411.91999999969</v>
      </c>
      <c r="J7" t="s">
        <v>126</v>
      </c>
      <c r="K7" s="11">
        <v>23437</v>
      </c>
      <c r="L7" s="11">
        <v>28616.65</v>
      </c>
      <c r="N7" t="s">
        <v>127</v>
      </c>
      <c r="O7" s="9">
        <f t="shared" si="0"/>
        <v>26579.11</v>
      </c>
      <c r="P7" s="9">
        <f t="shared" si="1"/>
        <v>5297.1100000000006</v>
      </c>
      <c r="Q7" s="8">
        <f t="shared" si="2"/>
        <v>0.24890094915891367</v>
      </c>
      <c r="S7" t="s">
        <v>13</v>
      </c>
      <c r="T7" t="s">
        <v>9</v>
      </c>
      <c r="U7" s="11">
        <v>6394.2599999999993</v>
      </c>
      <c r="V7" s="11">
        <v>79</v>
      </c>
      <c r="X7">
        <f t="shared" ca="1" si="3"/>
        <v>26</v>
      </c>
      <c r="Y7" t="str">
        <f ca="1"/>
        <v>Product03</v>
      </c>
      <c r="Z7" t="str">
        <f ca="1"/>
        <v>Kg</v>
      </c>
      <c r="AA7">
        <f ca="1"/>
        <v>6394.2599999999993</v>
      </c>
      <c r="AB7">
        <f ca="1"/>
        <v>79</v>
      </c>
      <c r="AC7">
        <v>3</v>
      </c>
      <c r="AD7" t="str">
        <f ca="1"/>
        <v>Product42</v>
      </c>
      <c r="AE7" s="9">
        <f ca="1"/>
        <v>20574</v>
      </c>
      <c r="AG7" t="s">
        <v>49</v>
      </c>
      <c r="AH7" s="11">
        <v>52299.509999999995</v>
      </c>
      <c r="AI7">
        <f t="shared" ca="1" si="4"/>
        <v>5</v>
      </c>
      <c r="AJ7" t="str">
        <f t="shared" ref="AJ7:AJ9" ca="1" si="8">OFFSET($AG$4,1,0,COUNT($AH:$AH))</f>
        <v>Category03</v>
      </c>
      <c r="AK7">
        <f t="shared" ca="1" si="5"/>
        <v>52299.509999999995</v>
      </c>
      <c r="AR7" t="s">
        <v>105</v>
      </c>
      <c r="AS7" s="11">
        <v>59347.900000000009</v>
      </c>
      <c r="AU7" t="str">
        <f t="shared" ca="1" si="6"/>
        <v>Wholesaler</v>
      </c>
      <c r="AV7">
        <f t="shared" ca="1" si="7"/>
        <v>59347.900000000009</v>
      </c>
    </row>
    <row r="8" spans="1:48" x14ac:dyDescent="0.35">
      <c r="A8">
        <v>4</v>
      </c>
      <c r="B8" s="9">
        <v>11312.2</v>
      </c>
      <c r="F8" t="s">
        <v>138</v>
      </c>
      <c r="G8" s="9">
        <f>GETPIVOTDATA("Sum of Total selling value",$E$3)-GETPIVOTDATA("Sum of Total buying value",$E$3)</f>
        <v>68907.919999999693</v>
      </c>
      <c r="J8" t="s">
        <v>127</v>
      </c>
      <c r="K8" s="11">
        <v>21282</v>
      </c>
      <c r="L8" s="11">
        <v>26579.11</v>
      </c>
      <c r="N8" t="s">
        <v>128</v>
      </c>
      <c r="O8" s="9">
        <f t="shared" si="0"/>
        <v>30910.45</v>
      </c>
      <c r="P8" s="9">
        <f t="shared" si="1"/>
        <v>4384.4500000000007</v>
      </c>
      <c r="Q8" s="8">
        <f t="shared" si="2"/>
        <v>0.16528877327904701</v>
      </c>
      <c r="S8" t="s">
        <v>15</v>
      </c>
      <c r="T8" t="s">
        <v>109</v>
      </c>
      <c r="U8" s="11">
        <v>6056.1600000000008</v>
      </c>
      <c r="V8" s="11">
        <v>124</v>
      </c>
      <c r="X8">
        <f t="shared" ca="1" si="3"/>
        <v>30</v>
      </c>
      <c r="Y8" t="str">
        <f ca="1"/>
        <v>Product04</v>
      </c>
      <c r="Z8" t="str">
        <f ca="1"/>
        <v>Lt</v>
      </c>
      <c r="AA8">
        <f ca="1"/>
        <v>6056.1600000000008</v>
      </c>
      <c r="AB8">
        <f ca="1"/>
        <v>124</v>
      </c>
      <c r="AC8">
        <v>4</v>
      </c>
      <c r="AD8" t="str">
        <f ca="1"/>
        <v>Product19</v>
      </c>
      <c r="AE8" s="9">
        <f ca="1"/>
        <v>20160</v>
      </c>
      <c r="AG8" t="s">
        <v>62</v>
      </c>
      <c r="AH8" s="11">
        <v>95269.4</v>
      </c>
      <c r="AI8">
        <f t="shared" ca="1" si="4"/>
        <v>1</v>
      </c>
      <c r="AJ8" t="str">
        <f t="shared" ca="1" si="8"/>
        <v>Category04</v>
      </c>
      <c r="AK8">
        <f t="shared" ca="1" si="5"/>
        <v>95269.4</v>
      </c>
    </row>
    <row r="9" spans="1:48" x14ac:dyDescent="0.35">
      <c r="A9">
        <v>5</v>
      </c>
      <c r="B9" s="9">
        <v>11711.449999999999</v>
      </c>
      <c r="F9" t="s">
        <v>139</v>
      </c>
      <c r="G9" s="8">
        <f>G8/GETPIVOTDATA("Sum of Total buying value",$E$3)</f>
        <v>0.20723937155643149</v>
      </c>
      <c r="J9" t="s">
        <v>128</v>
      </c>
      <c r="K9" s="11">
        <v>26526</v>
      </c>
      <c r="L9" s="11">
        <v>30910.45</v>
      </c>
      <c r="N9" t="s">
        <v>129</v>
      </c>
      <c r="O9" s="9">
        <f t="shared" si="0"/>
        <v>30533.710000000003</v>
      </c>
      <c r="P9" s="9">
        <f t="shared" si="1"/>
        <v>5654.7100000000028</v>
      </c>
      <c r="Q9" s="8">
        <f t="shared" si="2"/>
        <v>0.22728847622492876</v>
      </c>
      <c r="S9" t="s">
        <v>17</v>
      </c>
      <c r="T9" t="s">
        <v>110</v>
      </c>
      <c r="U9" s="11">
        <v>15716.61</v>
      </c>
      <c r="V9" s="11">
        <v>101</v>
      </c>
      <c r="X9">
        <f t="shared" ca="1" si="3"/>
        <v>8</v>
      </c>
      <c r="Y9" t="str">
        <f ca="1"/>
        <v>Product05</v>
      </c>
      <c r="Z9" t="str">
        <f ca="1"/>
        <v>Ft</v>
      </c>
      <c r="AA9">
        <f ca="1"/>
        <v>15716.61</v>
      </c>
      <c r="AB9">
        <f ca="1"/>
        <v>101</v>
      </c>
      <c r="AC9">
        <v>5</v>
      </c>
      <c r="AD9" t="str">
        <f ca="1"/>
        <v>Product10</v>
      </c>
      <c r="AE9" s="9">
        <f ca="1"/>
        <v>16428</v>
      </c>
      <c r="AG9" t="s">
        <v>85</v>
      </c>
      <c r="AH9" s="11">
        <v>91617.19</v>
      </c>
      <c r="AI9">
        <f t="shared" ca="1" si="4"/>
        <v>3</v>
      </c>
      <c r="AJ9" t="str">
        <f t="shared" ca="1" si="8"/>
        <v>Category05</v>
      </c>
      <c r="AK9">
        <f t="shared" ca="1" si="5"/>
        <v>91617.19</v>
      </c>
    </row>
    <row r="10" spans="1:48" x14ac:dyDescent="0.35">
      <c r="A10">
        <v>6</v>
      </c>
      <c r="B10" s="9">
        <v>14365.540000000005</v>
      </c>
      <c r="J10" t="s">
        <v>129</v>
      </c>
      <c r="K10" s="11">
        <v>24879</v>
      </c>
      <c r="L10" s="11">
        <v>30533.710000000003</v>
      </c>
      <c r="N10" t="s">
        <v>130</v>
      </c>
      <c r="O10" s="9">
        <f t="shared" si="0"/>
        <v>35251.79</v>
      </c>
      <c r="P10" s="9">
        <f t="shared" si="1"/>
        <v>5373.7900000000009</v>
      </c>
      <c r="Q10" s="8">
        <f t="shared" si="2"/>
        <v>0.1798577548698039</v>
      </c>
      <c r="S10" t="s">
        <v>19</v>
      </c>
      <c r="T10" t="s">
        <v>9</v>
      </c>
      <c r="U10" s="11">
        <v>4531.5</v>
      </c>
      <c r="V10" s="11">
        <v>53</v>
      </c>
      <c r="X10">
        <f t="shared" ca="1" si="3"/>
        <v>35</v>
      </c>
      <c r="Y10" t="str">
        <f ca="1"/>
        <v>Product06</v>
      </c>
      <c r="Z10" t="str">
        <f ca="1"/>
        <v>Kg</v>
      </c>
      <c r="AA10">
        <f ca="1"/>
        <v>4531.5</v>
      </c>
      <c r="AB10">
        <f ca="1"/>
        <v>53</v>
      </c>
      <c r="AC10">
        <v>6</v>
      </c>
      <c r="AD10" t="str">
        <f ca="1"/>
        <v>Product44</v>
      </c>
      <c r="AE10" s="9">
        <f ca="1"/>
        <v>16333.92</v>
      </c>
    </row>
    <row r="11" spans="1:48" x14ac:dyDescent="0.35">
      <c r="A11">
        <v>7</v>
      </c>
      <c r="B11" s="9">
        <v>7132.79</v>
      </c>
      <c r="J11" t="s">
        <v>130</v>
      </c>
      <c r="K11" s="11">
        <v>29878</v>
      </c>
      <c r="L11" s="11">
        <v>35251.79</v>
      </c>
      <c r="N11" t="s">
        <v>131</v>
      </c>
      <c r="O11" s="9">
        <f t="shared" si="0"/>
        <v>35350.400000000016</v>
      </c>
      <c r="P11" s="9">
        <f t="shared" si="1"/>
        <v>5519.400000000016</v>
      </c>
      <c r="Q11" s="8">
        <f t="shared" si="2"/>
        <v>0.18502229224632147</v>
      </c>
      <c r="S11" t="s">
        <v>21</v>
      </c>
      <c r="T11" t="s">
        <v>109</v>
      </c>
      <c r="U11" s="11">
        <v>2291.04</v>
      </c>
      <c r="V11" s="11">
        <v>48</v>
      </c>
      <c r="X11">
        <f t="shared" ca="1" si="3"/>
        <v>39</v>
      </c>
      <c r="Y11" t="str">
        <f ca="1"/>
        <v>Product07</v>
      </c>
      <c r="Z11" t="str">
        <f ca="1"/>
        <v>Lt</v>
      </c>
      <c r="AA11">
        <f ca="1"/>
        <v>2291.04</v>
      </c>
      <c r="AB11">
        <f ca="1"/>
        <v>48</v>
      </c>
      <c r="AC11">
        <v>7</v>
      </c>
      <c r="AD11" t="str">
        <f ca="1"/>
        <v>Product32</v>
      </c>
      <c r="AE11" s="9">
        <f ca="1"/>
        <v>16329.72</v>
      </c>
    </row>
    <row r="12" spans="1:48" x14ac:dyDescent="0.35">
      <c r="A12">
        <v>8</v>
      </c>
      <c r="B12" s="9">
        <v>14262.46</v>
      </c>
      <c r="J12" t="s">
        <v>131</v>
      </c>
      <c r="K12" s="11">
        <v>29831</v>
      </c>
      <c r="L12" s="11">
        <v>35350.400000000016</v>
      </c>
      <c r="N12" t="s">
        <v>132</v>
      </c>
      <c r="O12" s="9">
        <f t="shared" si="0"/>
        <v>35242.810000000005</v>
      </c>
      <c r="P12" s="9">
        <f t="shared" si="1"/>
        <v>6484.8100000000049</v>
      </c>
      <c r="Q12" s="8">
        <f t="shared" si="2"/>
        <v>0.22549586202100302</v>
      </c>
      <c r="S12" t="s">
        <v>23</v>
      </c>
      <c r="T12" t="s">
        <v>9</v>
      </c>
      <c r="U12" s="11">
        <v>10502.82</v>
      </c>
      <c r="V12" s="11">
        <v>111</v>
      </c>
      <c r="X12">
        <f t="shared" ca="1" si="3"/>
        <v>15</v>
      </c>
      <c r="Y12" t="str">
        <f ca="1"/>
        <v>Product08</v>
      </c>
      <c r="Z12" t="str">
        <f ca="1"/>
        <v>Kg</v>
      </c>
      <c r="AA12">
        <f ca="1"/>
        <v>10502.82</v>
      </c>
      <c r="AB12">
        <f ca="1"/>
        <v>111</v>
      </c>
      <c r="AC12">
        <v>8</v>
      </c>
      <c r="AD12" t="str">
        <f ca="1"/>
        <v>Product05</v>
      </c>
      <c r="AE12" s="9">
        <f ca="1"/>
        <v>15716.61</v>
      </c>
    </row>
    <row r="13" spans="1:48" x14ac:dyDescent="0.35">
      <c r="A13">
        <v>9</v>
      </c>
      <c r="B13" s="9">
        <v>16824.670000000002</v>
      </c>
      <c r="J13" t="s">
        <v>132</v>
      </c>
      <c r="K13" s="11">
        <v>28758</v>
      </c>
      <c r="L13" s="11">
        <v>35242.810000000005</v>
      </c>
      <c r="N13" t="s">
        <v>133</v>
      </c>
      <c r="O13" s="9">
        <f t="shared" si="0"/>
        <v>33500.69000000001</v>
      </c>
      <c r="P13" s="9">
        <f t="shared" si="1"/>
        <v>5658.6900000000096</v>
      </c>
      <c r="Q13" s="8">
        <f t="shared" si="2"/>
        <v>0.20324294231736259</v>
      </c>
      <c r="S13" t="s">
        <v>25</v>
      </c>
      <c r="T13" t="s">
        <v>111</v>
      </c>
      <c r="U13" s="11">
        <v>581.64</v>
      </c>
      <c r="V13" s="11">
        <v>74</v>
      </c>
      <c r="X13">
        <f t="shared" ca="1" si="3"/>
        <v>44</v>
      </c>
      <c r="Y13" t="str">
        <f ca="1"/>
        <v>Product09</v>
      </c>
      <c r="Z13" t="str">
        <f ca="1"/>
        <v>No.</v>
      </c>
      <c r="AA13">
        <f ca="1"/>
        <v>581.64</v>
      </c>
      <c r="AB13">
        <f ca="1"/>
        <v>74</v>
      </c>
      <c r="AC13">
        <v>9</v>
      </c>
      <c r="AD13" t="str">
        <f ca="1"/>
        <v>Product33</v>
      </c>
      <c r="AE13" s="9">
        <f ca="1"/>
        <v>13645.800000000001</v>
      </c>
    </row>
    <row r="14" spans="1:48" x14ac:dyDescent="0.35">
      <c r="A14">
        <v>10</v>
      </c>
      <c r="B14" s="9">
        <v>15229.35</v>
      </c>
      <c r="J14" t="s">
        <v>133</v>
      </c>
      <c r="K14" s="11">
        <v>27842</v>
      </c>
      <c r="L14" s="11">
        <v>33500.69000000001</v>
      </c>
      <c r="N14" t="s">
        <v>134</v>
      </c>
      <c r="O14" s="9">
        <f t="shared" si="0"/>
        <v>36124.07</v>
      </c>
      <c r="P14" s="9">
        <f t="shared" si="1"/>
        <v>6818.07</v>
      </c>
      <c r="Q14" s="8">
        <f t="shared" si="2"/>
        <v>0.2326509929707227</v>
      </c>
      <c r="S14" t="s">
        <v>27</v>
      </c>
      <c r="T14" t="s">
        <v>110</v>
      </c>
      <c r="U14" s="11">
        <v>16428</v>
      </c>
      <c r="V14" s="11">
        <v>100</v>
      </c>
      <c r="X14">
        <f t="shared" ca="1" si="3"/>
        <v>5</v>
      </c>
      <c r="Y14" t="str">
        <f ca="1"/>
        <v>Product10</v>
      </c>
      <c r="Z14" t="str">
        <f ca="1"/>
        <v>Ft</v>
      </c>
      <c r="AA14">
        <f ca="1"/>
        <v>16428</v>
      </c>
      <c r="AB14">
        <f ca="1"/>
        <v>100</v>
      </c>
      <c r="AC14">
        <v>10</v>
      </c>
      <c r="AD14" t="str">
        <f ca="1"/>
        <v>Product02</v>
      </c>
      <c r="AE14" s="9">
        <f ca="1"/>
        <v>13423.199999999999</v>
      </c>
    </row>
    <row r="15" spans="1:48" x14ac:dyDescent="0.35">
      <c r="A15">
        <v>11</v>
      </c>
      <c r="B15" s="9">
        <v>11915.58</v>
      </c>
      <c r="J15" t="s">
        <v>134</v>
      </c>
      <c r="K15" s="11">
        <v>29306</v>
      </c>
      <c r="L15" s="11">
        <v>36124.07</v>
      </c>
      <c r="N15" t="s">
        <v>135</v>
      </c>
      <c r="O15" s="9">
        <f t="shared" si="0"/>
        <v>37097.979999999996</v>
      </c>
      <c r="P15" s="9">
        <f t="shared" si="1"/>
        <v>5963.9799999999959</v>
      </c>
      <c r="Q15" s="8">
        <f t="shared" si="2"/>
        <v>0.19155842487312894</v>
      </c>
      <c r="S15" t="s">
        <v>30</v>
      </c>
      <c r="T15" t="s">
        <v>109</v>
      </c>
      <c r="U15" s="11">
        <v>5856.4</v>
      </c>
      <c r="V15" s="11">
        <v>121</v>
      </c>
      <c r="X15">
        <f t="shared" ca="1" si="3"/>
        <v>31</v>
      </c>
      <c r="Y15" t="str">
        <f ca="1"/>
        <v>Product11</v>
      </c>
      <c r="Z15" t="str">
        <f ca="1"/>
        <v>Lt</v>
      </c>
      <c r="AA15">
        <f ca="1"/>
        <v>5856.4</v>
      </c>
      <c r="AB15">
        <f ca="1"/>
        <v>121</v>
      </c>
    </row>
    <row r="16" spans="1:48" x14ac:dyDescent="0.35">
      <c r="A16">
        <v>12</v>
      </c>
      <c r="B16" s="9">
        <v>14837.359999999999</v>
      </c>
      <c r="J16" t="s">
        <v>135</v>
      </c>
      <c r="K16" s="11">
        <v>31134</v>
      </c>
      <c r="L16" s="11">
        <v>37097.979999999996</v>
      </c>
      <c r="S16" t="s">
        <v>32</v>
      </c>
      <c r="T16" t="s">
        <v>9</v>
      </c>
      <c r="U16" s="11">
        <v>11582.910000000003</v>
      </c>
      <c r="V16" s="11">
        <v>123</v>
      </c>
      <c r="X16">
        <f t="shared" ca="1" si="3"/>
        <v>13</v>
      </c>
      <c r="Y16" t="str">
        <f ca="1"/>
        <v>Product12</v>
      </c>
      <c r="Z16" t="str">
        <f ca="1"/>
        <v>Kg</v>
      </c>
      <c r="AA16">
        <f ca="1"/>
        <v>11582.910000000003</v>
      </c>
      <c r="AB16">
        <f ca="1"/>
        <v>123</v>
      </c>
    </row>
    <row r="17" spans="1:28" x14ac:dyDescent="0.35">
      <c r="A17">
        <v>13</v>
      </c>
      <c r="B17" s="9">
        <v>8084.26</v>
      </c>
      <c r="J17" t="s">
        <v>119</v>
      </c>
      <c r="K17" s="11">
        <v>332504</v>
      </c>
      <c r="L17" s="11">
        <v>401411.92000000004</v>
      </c>
      <c r="S17" t="s">
        <v>34</v>
      </c>
      <c r="T17" t="s">
        <v>9</v>
      </c>
      <c r="U17" s="11">
        <v>8423.52</v>
      </c>
      <c r="V17" s="11">
        <v>69</v>
      </c>
      <c r="X17">
        <f t="shared" ca="1" si="3"/>
        <v>22</v>
      </c>
      <c r="Y17" t="str">
        <f ca="1"/>
        <v>Product13</v>
      </c>
      <c r="Z17" t="str">
        <f ca="1"/>
        <v>Kg</v>
      </c>
      <c r="AA17">
        <f ca="1"/>
        <v>8423.52</v>
      </c>
      <c r="AB17">
        <f ca="1"/>
        <v>69</v>
      </c>
    </row>
    <row r="18" spans="1:28" x14ac:dyDescent="0.35">
      <c r="A18">
        <v>14</v>
      </c>
      <c r="B18" s="9">
        <v>9461.1400000000012</v>
      </c>
      <c r="S18" t="s">
        <v>36</v>
      </c>
      <c r="T18" t="s">
        <v>9</v>
      </c>
      <c r="U18" s="11">
        <v>12764.640000000001</v>
      </c>
      <c r="V18" s="11">
        <v>87</v>
      </c>
      <c r="X18">
        <f t="shared" ca="1" si="3"/>
        <v>12</v>
      </c>
      <c r="Y18" t="str">
        <f ca="1"/>
        <v>Product14</v>
      </c>
      <c r="Z18" t="str">
        <f ca="1"/>
        <v>Kg</v>
      </c>
      <c r="AA18">
        <f ca="1"/>
        <v>12764.640000000001</v>
      </c>
      <c r="AB18">
        <f ca="1"/>
        <v>87</v>
      </c>
    </row>
    <row r="19" spans="1:28" x14ac:dyDescent="0.35">
      <c r="A19">
        <v>15</v>
      </c>
      <c r="B19" s="9">
        <v>12189.7</v>
      </c>
      <c r="S19" t="s">
        <v>38</v>
      </c>
      <c r="T19" t="s">
        <v>111</v>
      </c>
      <c r="U19" s="11">
        <v>1839.2399999999998</v>
      </c>
      <c r="V19" s="11">
        <v>117</v>
      </c>
      <c r="X19">
        <f t="shared" ca="1" si="3"/>
        <v>41</v>
      </c>
      <c r="Y19" t="str">
        <f ca="1"/>
        <v>Product15</v>
      </c>
      <c r="Z19" t="str">
        <f ca="1"/>
        <v>No.</v>
      </c>
      <c r="AA19">
        <f ca="1"/>
        <v>1839.2399999999998</v>
      </c>
      <c r="AB19">
        <f ca="1"/>
        <v>117</v>
      </c>
    </row>
    <row r="20" spans="1:28" x14ac:dyDescent="0.35">
      <c r="A20">
        <v>16</v>
      </c>
      <c r="B20" s="9">
        <v>12762.63</v>
      </c>
      <c r="S20" t="s">
        <v>40</v>
      </c>
      <c r="T20" t="s">
        <v>111</v>
      </c>
      <c r="U20" s="11">
        <v>1996.8</v>
      </c>
      <c r="V20" s="11">
        <v>120</v>
      </c>
      <c r="X20">
        <f t="shared" ca="1" si="3"/>
        <v>40</v>
      </c>
      <c r="Y20" t="str">
        <f ca="1"/>
        <v>Product16</v>
      </c>
      <c r="Z20" t="str">
        <f ca="1"/>
        <v>No.</v>
      </c>
      <c r="AA20">
        <f ca="1"/>
        <v>1996.8</v>
      </c>
      <c r="AB20">
        <f ca="1"/>
        <v>120</v>
      </c>
    </row>
    <row r="21" spans="1:28" x14ac:dyDescent="0.35">
      <c r="A21">
        <v>17</v>
      </c>
      <c r="B21" s="9">
        <v>3659.24</v>
      </c>
      <c r="S21" t="s">
        <v>42</v>
      </c>
      <c r="T21" t="s">
        <v>110</v>
      </c>
      <c r="U21" s="11">
        <v>9877.1400000000012</v>
      </c>
      <c r="V21" s="11">
        <v>63</v>
      </c>
      <c r="X21">
        <f t="shared" ca="1" si="3"/>
        <v>18</v>
      </c>
      <c r="Y21" t="str">
        <f ca="1"/>
        <v>Product17</v>
      </c>
      <c r="Z21" t="str">
        <f ca="1"/>
        <v>Ft</v>
      </c>
      <c r="AA21">
        <f ca="1"/>
        <v>9877.1400000000012</v>
      </c>
      <c r="AB21">
        <f ca="1"/>
        <v>63</v>
      </c>
    </row>
    <row r="22" spans="1:28" x14ac:dyDescent="0.35">
      <c r="A22">
        <v>18</v>
      </c>
      <c r="B22" s="9">
        <v>18582.390000000003</v>
      </c>
      <c r="S22" t="s">
        <v>44</v>
      </c>
      <c r="T22" t="s">
        <v>111</v>
      </c>
      <c r="U22" s="11">
        <v>4035.2200000000003</v>
      </c>
      <c r="V22" s="11">
        <v>82</v>
      </c>
      <c r="X22">
        <f t="shared" ca="1" si="3"/>
        <v>36</v>
      </c>
      <c r="Y22" t="str">
        <f ca="1"/>
        <v>Product18</v>
      </c>
      <c r="Z22" t="str">
        <f ca="1"/>
        <v>No.</v>
      </c>
      <c r="AA22">
        <f ca="1"/>
        <v>4035.2200000000003</v>
      </c>
      <c r="AB22">
        <f ca="1"/>
        <v>82</v>
      </c>
    </row>
    <row r="23" spans="1:28" x14ac:dyDescent="0.35">
      <c r="A23">
        <v>19</v>
      </c>
      <c r="B23" s="9">
        <v>10204.229999999998</v>
      </c>
      <c r="S23" t="s">
        <v>46</v>
      </c>
      <c r="T23" t="s">
        <v>110</v>
      </c>
      <c r="U23" s="11">
        <v>20160</v>
      </c>
      <c r="V23" s="11">
        <v>96</v>
      </c>
      <c r="X23">
        <f t="shared" ca="1" si="3"/>
        <v>4</v>
      </c>
      <c r="Y23" t="str">
        <f ca="1"/>
        <v>Product19</v>
      </c>
      <c r="Z23" t="str">
        <f ca="1"/>
        <v>Ft</v>
      </c>
      <c r="AA23">
        <f ca="1"/>
        <v>20160</v>
      </c>
      <c r="AB23">
        <f ca="1"/>
        <v>96</v>
      </c>
    </row>
    <row r="24" spans="1:28" x14ac:dyDescent="0.35">
      <c r="A24">
        <v>20</v>
      </c>
      <c r="B24" s="9">
        <v>20482.78</v>
      </c>
      <c r="S24" t="s">
        <v>48</v>
      </c>
      <c r="T24" t="s">
        <v>109</v>
      </c>
      <c r="U24" s="11">
        <v>8006.25</v>
      </c>
      <c r="V24" s="11">
        <v>105</v>
      </c>
      <c r="X24">
        <f t="shared" ca="1" si="3"/>
        <v>23</v>
      </c>
      <c r="Y24" t="str">
        <f ca="1"/>
        <v>Product20</v>
      </c>
      <c r="Z24" t="str">
        <f ca="1"/>
        <v>Lt</v>
      </c>
      <c r="AA24">
        <f ca="1"/>
        <v>8006.25</v>
      </c>
      <c r="AB24">
        <f ca="1"/>
        <v>105</v>
      </c>
    </row>
    <row r="25" spans="1:28" x14ac:dyDescent="0.35">
      <c r="A25">
        <v>21</v>
      </c>
      <c r="B25" s="9">
        <v>10665.4</v>
      </c>
      <c r="S25" t="s">
        <v>51</v>
      </c>
      <c r="T25" t="s">
        <v>110</v>
      </c>
      <c r="U25" s="11">
        <v>10727.64</v>
      </c>
      <c r="V25" s="11">
        <v>66</v>
      </c>
      <c r="X25">
        <f t="shared" ca="1" si="3"/>
        <v>14</v>
      </c>
      <c r="Y25" t="str">
        <f ca="1"/>
        <v>Product21</v>
      </c>
      <c r="Z25" t="str">
        <f ca="1"/>
        <v>Ft</v>
      </c>
      <c r="AA25">
        <f ca="1"/>
        <v>10727.64</v>
      </c>
      <c r="AB25">
        <f ca="1"/>
        <v>66</v>
      </c>
    </row>
    <row r="26" spans="1:28" x14ac:dyDescent="0.35">
      <c r="A26">
        <v>22</v>
      </c>
      <c r="B26" s="9">
        <v>11315.839999999997</v>
      </c>
      <c r="S26" t="s">
        <v>53</v>
      </c>
      <c r="T26" t="s">
        <v>110</v>
      </c>
      <c r="U26" s="11">
        <v>9909.9</v>
      </c>
      <c r="V26" s="11">
        <v>70</v>
      </c>
      <c r="X26">
        <f t="shared" ca="1" si="3"/>
        <v>17</v>
      </c>
      <c r="Y26" t="str">
        <f ca="1"/>
        <v>Product22</v>
      </c>
      <c r="Z26" t="str">
        <f ca="1"/>
        <v>Ft</v>
      </c>
      <c r="AA26">
        <f ca="1"/>
        <v>9909.9</v>
      </c>
      <c r="AB26">
        <f ca="1"/>
        <v>70</v>
      </c>
    </row>
    <row r="27" spans="1:28" x14ac:dyDescent="0.35">
      <c r="A27">
        <v>23</v>
      </c>
      <c r="B27" s="9">
        <v>18818.189999999999</v>
      </c>
      <c r="S27" t="s">
        <v>55</v>
      </c>
      <c r="T27" t="s">
        <v>110</v>
      </c>
      <c r="U27" s="11">
        <v>12853.560000000001</v>
      </c>
      <c r="V27" s="11">
        <v>86</v>
      </c>
      <c r="X27">
        <f t="shared" ca="1" si="3"/>
        <v>11</v>
      </c>
      <c r="Y27" t="str">
        <f ca="1"/>
        <v>Product23</v>
      </c>
      <c r="Z27" t="str">
        <f ca="1"/>
        <v>Ft</v>
      </c>
      <c r="AA27">
        <f ca="1"/>
        <v>12853.560000000001</v>
      </c>
      <c r="AB27">
        <f ca="1"/>
        <v>86</v>
      </c>
    </row>
    <row r="28" spans="1:28" x14ac:dyDescent="0.35">
      <c r="A28">
        <v>24</v>
      </c>
      <c r="B28" s="9">
        <v>11488.4</v>
      </c>
      <c r="S28" t="s">
        <v>57</v>
      </c>
      <c r="T28" t="s">
        <v>110</v>
      </c>
      <c r="U28" s="11">
        <v>10202.400000000001</v>
      </c>
      <c r="V28" s="11">
        <v>65</v>
      </c>
      <c r="X28">
        <f t="shared" ca="1" si="3"/>
        <v>16</v>
      </c>
      <c r="Y28" t="str">
        <f ca="1"/>
        <v>Product24</v>
      </c>
      <c r="Z28" t="str">
        <f ca="1"/>
        <v>Ft</v>
      </c>
      <c r="AA28">
        <f ca="1"/>
        <v>10202.400000000001</v>
      </c>
      <c r="AB28">
        <f ca="1"/>
        <v>65</v>
      </c>
    </row>
    <row r="29" spans="1:28" x14ac:dyDescent="0.35">
      <c r="A29">
        <v>25</v>
      </c>
      <c r="B29" s="9">
        <v>18688.430000000004</v>
      </c>
      <c r="S29" t="s">
        <v>59</v>
      </c>
      <c r="T29" t="s">
        <v>111</v>
      </c>
      <c r="U29" s="11">
        <v>599.7600000000001</v>
      </c>
      <c r="V29" s="11">
        <v>72</v>
      </c>
      <c r="X29">
        <f t="shared" ca="1" si="3"/>
        <v>43</v>
      </c>
      <c r="Y29" t="str">
        <f ca="1"/>
        <v>Product25</v>
      </c>
      <c r="Z29" t="str">
        <f ca="1"/>
        <v>No.</v>
      </c>
      <c r="AA29">
        <f ca="1"/>
        <v>599.7600000000001</v>
      </c>
      <c r="AB29">
        <f ca="1"/>
        <v>72</v>
      </c>
    </row>
    <row r="30" spans="1:28" x14ac:dyDescent="0.35">
      <c r="A30">
        <v>26</v>
      </c>
      <c r="B30" s="9">
        <v>13710.079999999998</v>
      </c>
      <c r="S30" t="s">
        <v>61</v>
      </c>
      <c r="T30" t="s">
        <v>111</v>
      </c>
      <c r="U30" s="11">
        <v>2761.9200000000005</v>
      </c>
      <c r="V30" s="11">
        <v>112</v>
      </c>
      <c r="X30">
        <f t="shared" ca="1" si="3"/>
        <v>38</v>
      </c>
      <c r="Y30" t="str">
        <f ca="1"/>
        <v>Product26</v>
      </c>
      <c r="Z30" t="str">
        <f ca="1"/>
        <v>No.</v>
      </c>
      <c r="AA30">
        <f ca="1"/>
        <v>2761.9200000000005</v>
      </c>
      <c r="AB30">
        <f ca="1"/>
        <v>112</v>
      </c>
    </row>
    <row r="31" spans="1:28" x14ac:dyDescent="0.35">
      <c r="A31">
        <v>27</v>
      </c>
      <c r="B31" s="9">
        <v>11440.67</v>
      </c>
      <c r="S31" t="s">
        <v>64</v>
      </c>
      <c r="T31" t="s">
        <v>109</v>
      </c>
      <c r="U31" s="11">
        <v>6226.0800000000008</v>
      </c>
      <c r="V31" s="11">
        <v>109</v>
      </c>
      <c r="X31">
        <f t="shared" ca="1" si="3"/>
        <v>28</v>
      </c>
      <c r="Y31" t="str">
        <f ca="1"/>
        <v>Product27</v>
      </c>
      <c r="Z31" t="str">
        <f ca="1"/>
        <v>Lt</v>
      </c>
      <c r="AA31">
        <f ca="1"/>
        <v>6226.0800000000008</v>
      </c>
      <c r="AB31">
        <f ca="1"/>
        <v>109</v>
      </c>
    </row>
    <row r="32" spans="1:28" x14ac:dyDescent="0.35">
      <c r="A32">
        <v>28</v>
      </c>
      <c r="B32" s="9">
        <v>13306.16</v>
      </c>
      <c r="S32" t="s">
        <v>66</v>
      </c>
      <c r="T32" t="s">
        <v>111</v>
      </c>
      <c r="U32" s="11">
        <v>4682.72</v>
      </c>
      <c r="V32" s="11">
        <v>112</v>
      </c>
      <c r="X32">
        <f t="shared" ca="1" si="3"/>
        <v>34</v>
      </c>
      <c r="Y32" t="str">
        <f ca="1"/>
        <v>Product28</v>
      </c>
      <c r="Z32" t="str">
        <f ca="1"/>
        <v>No.</v>
      </c>
      <c r="AA32">
        <f ca="1"/>
        <v>4682.72</v>
      </c>
      <c r="AB32">
        <f ca="1"/>
        <v>112</v>
      </c>
    </row>
    <row r="33" spans="1:28" x14ac:dyDescent="0.35">
      <c r="A33">
        <v>29</v>
      </c>
      <c r="B33" s="9">
        <v>8794.48</v>
      </c>
      <c r="S33" t="s">
        <v>68</v>
      </c>
      <c r="T33" t="s">
        <v>109</v>
      </c>
      <c r="U33" s="11">
        <v>5523.44</v>
      </c>
      <c r="V33" s="11">
        <v>104</v>
      </c>
      <c r="X33">
        <f t="shared" ca="1" si="3"/>
        <v>32</v>
      </c>
      <c r="Y33" t="str">
        <f ca="1"/>
        <v>Product29</v>
      </c>
      <c r="Z33" t="str">
        <f ca="1"/>
        <v>Lt</v>
      </c>
      <c r="AA33">
        <f ca="1"/>
        <v>5523.44</v>
      </c>
      <c r="AB33">
        <f ca="1"/>
        <v>104</v>
      </c>
    </row>
    <row r="34" spans="1:28" x14ac:dyDescent="0.35">
      <c r="A34">
        <v>30</v>
      </c>
      <c r="B34" s="9">
        <v>16666.269999999997</v>
      </c>
      <c r="S34" t="s">
        <v>70</v>
      </c>
      <c r="T34" t="s">
        <v>110</v>
      </c>
      <c r="U34" s="11">
        <v>22945.919999999998</v>
      </c>
      <c r="V34" s="11">
        <v>114</v>
      </c>
      <c r="X34">
        <f t="shared" ca="1" si="3"/>
        <v>2</v>
      </c>
      <c r="Y34" t="str">
        <f ca="1"/>
        <v>Product30</v>
      </c>
      <c r="Z34" t="str">
        <f ca="1"/>
        <v>Ft</v>
      </c>
      <c r="AA34">
        <f ca="1"/>
        <v>22945.919999999998</v>
      </c>
      <c r="AB34">
        <f ca="1"/>
        <v>114</v>
      </c>
    </row>
    <row r="35" spans="1:28" x14ac:dyDescent="0.35">
      <c r="A35">
        <v>31</v>
      </c>
      <c r="B35" s="9">
        <v>6920.0999999999995</v>
      </c>
      <c r="S35" t="s">
        <v>72</v>
      </c>
      <c r="T35" t="s">
        <v>9</v>
      </c>
      <c r="U35" s="11">
        <v>6249.5999999999995</v>
      </c>
      <c r="V35" s="11">
        <v>60</v>
      </c>
      <c r="X35">
        <f t="shared" ca="1" si="3"/>
        <v>27</v>
      </c>
      <c r="Y35" t="str">
        <f ca="1"/>
        <v>Product31</v>
      </c>
      <c r="Z35" t="str">
        <f ca="1"/>
        <v>Kg</v>
      </c>
      <c r="AA35">
        <f ca="1"/>
        <v>6249.5999999999995</v>
      </c>
      <c r="AB35">
        <f ca="1"/>
        <v>60</v>
      </c>
    </row>
    <row r="36" spans="1:28" x14ac:dyDescent="0.35">
      <c r="A36" t="s">
        <v>119</v>
      </c>
      <c r="B36" s="9">
        <v>401411.92</v>
      </c>
      <c r="S36" t="s">
        <v>74</v>
      </c>
      <c r="T36" t="s">
        <v>9</v>
      </c>
      <c r="U36" s="11">
        <v>16329.72</v>
      </c>
      <c r="V36" s="11">
        <v>139</v>
      </c>
      <c r="X36">
        <f t="shared" ca="1" si="3"/>
        <v>7</v>
      </c>
      <c r="Y36" t="str">
        <f ca="1"/>
        <v>Product32</v>
      </c>
      <c r="Z36" t="str">
        <f ca="1"/>
        <v>Kg</v>
      </c>
      <c r="AA36">
        <f ca="1"/>
        <v>16329.72</v>
      </c>
      <c r="AB36">
        <f ca="1"/>
        <v>139</v>
      </c>
    </row>
    <row r="37" spans="1:28" x14ac:dyDescent="0.35">
      <c r="S37" t="s">
        <v>76</v>
      </c>
      <c r="T37" t="s">
        <v>9</v>
      </c>
      <c r="U37" s="11">
        <v>13645.800000000001</v>
      </c>
      <c r="V37" s="11">
        <v>114</v>
      </c>
      <c r="X37">
        <f t="shared" ca="1" si="3"/>
        <v>9</v>
      </c>
      <c r="Y37" t="str">
        <f ca="1"/>
        <v>Product33</v>
      </c>
      <c r="Z37" t="str">
        <f ca="1"/>
        <v>Kg</v>
      </c>
      <c r="AA37">
        <f ca="1"/>
        <v>13645.800000000001</v>
      </c>
      <c r="AB37">
        <f ca="1"/>
        <v>114</v>
      </c>
    </row>
    <row r="38" spans="1:28" x14ac:dyDescent="0.35">
      <c r="S38" t="s">
        <v>78</v>
      </c>
      <c r="T38" t="s">
        <v>109</v>
      </c>
      <c r="U38" s="11">
        <v>8978.2000000000007</v>
      </c>
      <c r="V38" s="11">
        <v>154</v>
      </c>
      <c r="X38">
        <f t="shared" ca="1" si="3"/>
        <v>20</v>
      </c>
      <c r="Y38" t="str">
        <f ca="1"/>
        <v>Product34</v>
      </c>
      <c r="Z38" t="str">
        <f ca="1"/>
        <v>Lt</v>
      </c>
      <c r="AA38">
        <f ca="1"/>
        <v>8978.2000000000007</v>
      </c>
      <c r="AB38">
        <f ca="1"/>
        <v>154</v>
      </c>
    </row>
    <row r="39" spans="1:28" x14ac:dyDescent="0.35">
      <c r="S39" t="s">
        <v>80</v>
      </c>
      <c r="T39" t="s">
        <v>111</v>
      </c>
      <c r="U39" s="11">
        <v>703.5</v>
      </c>
      <c r="V39" s="11">
        <v>105</v>
      </c>
      <c r="X39">
        <f t="shared" ca="1" si="3"/>
        <v>42</v>
      </c>
      <c r="Y39" t="str">
        <f ca="1"/>
        <v>Product35</v>
      </c>
      <c r="Z39" t="str">
        <f ca="1"/>
        <v>No.</v>
      </c>
      <c r="AA39">
        <f ca="1"/>
        <v>703.5</v>
      </c>
      <c r="AB39">
        <f ca="1"/>
        <v>105</v>
      </c>
    </row>
    <row r="40" spans="1:28" x14ac:dyDescent="0.35">
      <c r="S40" t="s">
        <v>82</v>
      </c>
      <c r="T40" t="s">
        <v>9</v>
      </c>
      <c r="U40" s="11">
        <v>7222.5</v>
      </c>
      <c r="V40" s="11">
        <v>75</v>
      </c>
      <c r="X40">
        <f t="shared" ca="1" si="3"/>
        <v>25</v>
      </c>
      <c r="Y40" t="str">
        <f ca="1"/>
        <v>Product36</v>
      </c>
      <c r="Z40" t="str">
        <f ca="1"/>
        <v>Kg</v>
      </c>
      <c r="AA40">
        <f ca="1"/>
        <v>7222.5</v>
      </c>
      <c r="AB40">
        <f ca="1"/>
        <v>75</v>
      </c>
    </row>
    <row r="41" spans="1:28" x14ac:dyDescent="0.35">
      <c r="S41" t="s">
        <v>84</v>
      </c>
      <c r="T41" t="s">
        <v>9</v>
      </c>
      <c r="U41" s="11">
        <v>5145.6000000000004</v>
      </c>
      <c r="V41" s="11">
        <v>60</v>
      </c>
      <c r="X41">
        <f t="shared" ca="1" si="3"/>
        <v>33</v>
      </c>
      <c r="Y41" t="str">
        <f ca="1"/>
        <v>Product37</v>
      </c>
      <c r="Z41" t="str">
        <f ca="1"/>
        <v>Kg</v>
      </c>
      <c r="AA41">
        <f ca="1"/>
        <v>5145.6000000000004</v>
      </c>
      <c r="AB41">
        <f ca="1"/>
        <v>60</v>
      </c>
    </row>
    <row r="42" spans="1:28" x14ac:dyDescent="0.35">
      <c r="S42" t="s">
        <v>87</v>
      </c>
      <c r="T42" t="s">
        <v>9</v>
      </c>
      <c r="U42" s="11">
        <v>8871.1200000000008</v>
      </c>
      <c r="V42" s="11">
        <v>111</v>
      </c>
      <c r="X42">
        <f t="shared" ca="1" si="3"/>
        <v>21</v>
      </c>
      <c r="Y42" t="str">
        <f ca="1"/>
        <v>Product38</v>
      </c>
      <c r="Z42" t="str">
        <f ca="1"/>
        <v>Kg</v>
      </c>
      <c r="AA42">
        <f ca="1"/>
        <v>8871.1200000000008</v>
      </c>
      <c r="AB42">
        <f ca="1"/>
        <v>111</v>
      </c>
    </row>
    <row r="43" spans="1:28" x14ac:dyDescent="0.35">
      <c r="S43" t="s">
        <v>89</v>
      </c>
      <c r="T43" t="s">
        <v>111</v>
      </c>
      <c r="U43" s="11">
        <v>3957.15</v>
      </c>
      <c r="V43" s="11">
        <v>93</v>
      </c>
      <c r="X43">
        <f t="shared" ca="1" si="3"/>
        <v>37</v>
      </c>
      <c r="Y43" t="str">
        <f ca="1"/>
        <v>Product39</v>
      </c>
      <c r="Z43" t="str">
        <f ca="1"/>
        <v>No.</v>
      </c>
      <c r="AA43">
        <f ca="1"/>
        <v>3957.15</v>
      </c>
      <c r="AB43">
        <f ca="1"/>
        <v>93</v>
      </c>
    </row>
    <row r="44" spans="1:28" x14ac:dyDescent="0.35">
      <c r="S44" t="s">
        <v>91</v>
      </c>
      <c r="T44" t="s">
        <v>9</v>
      </c>
      <c r="U44" s="11">
        <v>7718.4000000000005</v>
      </c>
      <c r="V44" s="11">
        <v>67</v>
      </c>
      <c r="X44">
        <f t="shared" ca="1" si="3"/>
        <v>24</v>
      </c>
      <c r="Y44" t="str">
        <f ca="1"/>
        <v>Product40</v>
      </c>
      <c r="Z44" t="str">
        <f ca="1"/>
        <v>Kg</v>
      </c>
      <c r="AA44">
        <f ca="1"/>
        <v>7718.4000000000005</v>
      </c>
      <c r="AB44">
        <f ca="1"/>
        <v>67</v>
      </c>
    </row>
    <row r="45" spans="1:28" x14ac:dyDescent="0.35">
      <c r="S45" t="s">
        <v>93</v>
      </c>
      <c r="T45" t="s">
        <v>110</v>
      </c>
      <c r="U45" s="11">
        <v>22952.16</v>
      </c>
      <c r="V45" s="11">
        <v>132</v>
      </c>
      <c r="X45">
        <f t="shared" ca="1" si="3"/>
        <v>1</v>
      </c>
      <c r="Y45" t="str">
        <f ca="1"/>
        <v>Product41</v>
      </c>
      <c r="Z45" t="str">
        <f ca="1"/>
        <v>Ft</v>
      </c>
      <c r="AA45">
        <f ca="1"/>
        <v>22952.16</v>
      </c>
      <c r="AB45">
        <f ca="1"/>
        <v>132</v>
      </c>
    </row>
    <row r="46" spans="1:28" x14ac:dyDescent="0.35">
      <c r="S46" t="s">
        <v>95</v>
      </c>
      <c r="T46" t="s">
        <v>110</v>
      </c>
      <c r="U46" s="11">
        <v>20574</v>
      </c>
      <c r="V46" s="11">
        <v>127</v>
      </c>
      <c r="X46">
        <f t="shared" ca="1" si="3"/>
        <v>3</v>
      </c>
      <c r="Y46" t="str">
        <f ca="1"/>
        <v>Product42</v>
      </c>
      <c r="Z46" t="str">
        <f ca="1"/>
        <v>Ft</v>
      </c>
      <c r="AA46">
        <f ca="1"/>
        <v>20574</v>
      </c>
      <c r="AB46">
        <f ca="1"/>
        <v>127</v>
      </c>
    </row>
    <row r="47" spans="1:28" x14ac:dyDescent="0.35">
      <c r="S47" t="s">
        <v>97</v>
      </c>
      <c r="T47" t="s">
        <v>9</v>
      </c>
      <c r="U47" s="11">
        <v>6064.8399999999992</v>
      </c>
      <c r="V47" s="11">
        <v>73</v>
      </c>
      <c r="X47">
        <f t="shared" ca="1" si="3"/>
        <v>29</v>
      </c>
      <c r="Y47" t="str">
        <f ca="1"/>
        <v>Product43</v>
      </c>
      <c r="Z47" t="str">
        <f ca="1"/>
        <v>Kg</v>
      </c>
      <c r="AA47">
        <f ca="1"/>
        <v>6064.8399999999992</v>
      </c>
      <c r="AB47">
        <f ca="1"/>
        <v>73</v>
      </c>
    </row>
    <row r="48" spans="1:28" x14ac:dyDescent="0.35">
      <c r="S48" t="s">
        <v>99</v>
      </c>
      <c r="T48" t="s">
        <v>9</v>
      </c>
      <c r="U48" s="11">
        <v>16333.92</v>
      </c>
      <c r="V48" s="11">
        <v>199</v>
      </c>
      <c r="X48">
        <f t="shared" ca="1" si="3"/>
        <v>6</v>
      </c>
      <c r="Y48" t="str">
        <f ca="1"/>
        <v>Product44</v>
      </c>
      <c r="Z48" t="str">
        <f ca="1"/>
        <v>Kg</v>
      </c>
      <c r="AA48">
        <f ca="1"/>
        <v>16333.92</v>
      </c>
      <c r="AB48">
        <f ca="1"/>
        <v>199</v>
      </c>
    </row>
  </sheetData>
  <conditionalFormatting sqref="AC5:AD14">
    <cfRule type="dataBar" priority="2">
      <dataBar>
        <cfvo type="min"/>
        <cfvo type="max"/>
        <color rgb="FF008AEF"/>
      </dataBar>
      <extLst>
        <ext xmlns:x14="http://schemas.microsoft.com/office/spreadsheetml/2009/9/main" uri="{B025F937-C7B1-47D3-B67F-A62EFF666E3E}">
          <x14:id>{C60EB0A5-45F9-43A0-B37C-AA1DB53E33A2}</x14:id>
        </ext>
      </extLst>
    </cfRule>
  </conditionalFormatting>
  <conditionalFormatting sqref="AC5:AE14">
    <cfRule type="dataBar" priority="1">
      <dataBar>
        <cfvo type="min"/>
        <cfvo type="max"/>
        <color rgb="FF63C384"/>
      </dataBar>
      <extLst>
        <ext xmlns:x14="http://schemas.microsoft.com/office/spreadsheetml/2009/9/main" uri="{B025F937-C7B1-47D3-B67F-A62EFF666E3E}">
          <x14:id>{19D467BB-904F-495B-8AA4-A941D7B6DB2E}</x14:id>
        </ext>
      </extLst>
    </cfRule>
  </conditionalFormatting>
  <pageMargins left="0.7" right="0.7" top="0.75" bottom="0.75" header="0.3" footer="0.3"/>
  <pageSetup orientation="portrait" r:id="rId8"/>
  <extLst>
    <ext xmlns:x14="http://schemas.microsoft.com/office/spreadsheetml/2009/9/main" uri="{78C0D931-6437-407d-A8EE-F0AAD7539E65}">
      <x14:conditionalFormattings>
        <x14:conditionalFormatting xmlns:xm="http://schemas.microsoft.com/office/excel/2006/main">
          <x14:cfRule type="dataBar" id="{C60EB0A5-45F9-43A0-B37C-AA1DB53E33A2}">
            <x14:dataBar minLength="0" maxLength="100" border="1" negativeBarBorderColorSameAsPositive="0">
              <x14:cfvo type="autoMin"/>
              <x14:cfvo type="autoMax"/>
              <x14:borderColor rgb="FF008AEF"/>
              <x14:negativeFillColor rgb="FFFF0000"/>
              <x14:negativeBorderColor rgb="FFFF0000"/>
              <x14:axisColor rgb="FF000000"/>
            </x14:dataBar>
          </x14:cfRule>
          <xm:sqref>AC5:AD14</xm:sqref>
        </x14:conditionalFormatting>
        <x14:conditionalFormatting xmlns:xm="http://schemas.microsoft.com/office/excel/2006/main">
          <x14:cfRule type="dataBar" id="{19D467BB-904F-495B-8AA4-A941D7B6DB2E}">
            <x14:dataBar minLength="0" maxLength="100" border="1" negativeBarBorderColorSameAsPositive="0">
              <x14:cfvo type="autoMin"/>
              <x14:cfvo type="autoMax"/>
              <x14:borderColor rgb="FF63C384"/>
              <x14:negativeFillColor rgb="FFFF0000"/>
              <x14:negativeBorderColor rgb="FFFF0000"/>
              <x14:axisColor rgb="FF000000"/>
            </x14:dataBar>
          </x14:cfRule>
          <xm:sqref>AC5:AE14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2A8E5-EEC0-4330-9015-238998D025F0}">
  <dimension ref="O2:P2"/>
  <sheetViews>
    <sheetView showGridLines="0" tabSelected="1" zoomScale="80" zoomScaleNormal="100" workbookViewId="0">
      <selection activeCell="V8" sqref="V8"/>
    </sheetView>
  </sheetViews>
  <sheetFormatPr defaultRowHeight="14.5" x14ac:dyDescent="0.35"/>
  <cols>
    <col min="8" max="8" width="9" customWidth="1"/>
    <col min="9" max="9" width="8.7265625" customWidth="1"/>
  </cols>
  <sheetData>
    <row r="2" spans="15:16" x14ac:dyDescent="0.35">
      <c r="O2" t="b">
        <v>1</v>
      </c>
      <c r="P2" t="b">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4">
              <controlPr defaultSize="0" autoFill="0" autoLine="0" autoPict="0">
                <anchor moveWithCells="1">
                  <from>
                    <xdr:col>4</xdr:col>
                    <xdr:colOff>266700</xdr:colOff>
                    <xdr:row>5</xdr:row>
                    <xdr:rowOff>82550</xdr:rowOff>
                  </from>
                  <to>
                    <xdr:col>5</xdr:col>
                    <xdr:colOff>336550</xdr:colOff>
                    <xdr:row>6</xdr:row>
                    <xdr:rowOff>133350</xdr:rowOff>
                  </to>
                </anchor>
              </controlPr>
            </control>
          </mc:Choice>
        </mc:AlternateContent>
        <mc:AlternateContent xmlns:mc="http://schemas.openxmlformats.org/markup-compatibility/2006">
          <mc:Choice Requires="x14">
            <control shapeId="3" r:id="rId5" name="Check Box 15">
              <controlPr defaultSize="0" autoFill="0" autoLine="0" autoPict="0">
                <anchor moveWithCells="1">
                  <from>
                    <xdr:col>5</xdr:col>
                    <xdr:colOff>546100</xdr:colOff>
                    <xdr:row>5</xdr:row>
                    <xdr:rowOff>82550</xdr:rowOff>
                  </from>
                  <to>
                    <xdr:col>6</xdr:col>
                    <xdr:colOff>520700</xdr:colOff>
                    <xdr:row>6</xdr:row>
                    <xdr:rowOff>139700</xdr:rowOff>
                  </to>
                </anchor>
              </controlPr>
            </control>
          </mc:Choice>
        </mc:AlternateContent>
        <mc:AlternateContent xmlns:mc="http://schemas.openxmlformats.org/markup-compatibility/2006">
          <mc:Choice Requires="x14">
            <control shapeId="2064" r:id="rId6" name="Check Box 16">
              <controlPr defaultSize="0" autoFill="0" autoLine="0" autoPict="0">
                <anchor moveWithCells="1">
                  <from>
                    <xdr:col>7</xdr:col>
                    <xdr:colOff>114300</xdr:colOff>
                    <xdr:row>5</xdr:row>
                    <xdr:rowOff>101600</xdr:rowOff>
                  </from>
                  <to>
                    <xdr:col>8</xdr:col>
                    <xdr:colOff>336550</xdr:colOff>
                    <xdr:row>6</xdr:row>
                    <xdr:rowOff>114300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Nasir Uddin</cp:lastModifiedBy>
  <dcterms:created xsi:type="dcterms:W3CDTF">2021-11-03T11:40:02Z</dcterms:created>
  <dcterms:modified xsi:type="dcterms:W3CDTF">2023-10-27T09:53:51Z</dcterms:modified>
</cp:coreProperties>
</file>