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nasrs\OneDrive\Documents\"/>
    </mc:Choice>
  </mc:AlternateContent>
  <xr:revisionPtr revIDLastSave="0" documentId="13_ncr:1_{E8D66E42-E8AD-4330-8217-F82ABB7A9EA1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Crowdfunding" sheetId="1" r:id="rId1"/>
    <sheet name="PT per category" sheetId="4" r:id="rId2"/>
    <sheet name="PT per sub" sheetId="10" r:id="rId3"/>
    <sheet name="PT per year" sheetId="12" r:id="rId4"/>
    <sheet name="Goal Analysis" sheetId="13" r:id="rId5"/>
    <sheet name="Statistical Analysis" sheetId="14" r:id="rId6"/>
  </sheets>
  <definedNames>
    <definedName name="_xlnm._FilterDatabase" localSheetId="0" hidden="1">Crowdfunding!$A$1:$T$1001</definedName>
    <definedName name="_xlnm._FilterDatabase" localSheetId="5" hidden="1">'Statistical Analysis'!$F$2:$F$1002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14" l="1"/>
  <c r="M6" i="14"/>
  <c r="C6" i="14"/>
  <c r="C7" i="14"/>
  <c r="M5" i="14"/>
  <c r="C5" i="14"/>
  <c r="M4" i="14"/>
  <c r="C4" i="14"/>
  <c r="M3" i="14"/>
  <c r="C3" i="14"/>
  <c r="M2" i="14"/>
  <c r="C2" i="14"/>
  <c r="I8" i="13"/>
  <c r="I19" i="13"/>
  <c r="I18" i="13"/>
  <c r="I17" i="13"/>
  <c r="I16" i="13"/>
  <c r="I15" i="13"/>
  <c r="I14" i="13"/>
  <c r="I13" i="13"/>
  <c r="I12" i="13"/>
  <c r="I11" i="13"/>
  <c r="I10" i="13"/>
  <c r="I9" i="13"/>
  <c r="H9" i="13"/>
  <c r="H8" i="13"/>
  <c r="H19" i="13"/>
  <c r="G8" i="13"/>
  <c r="H18" i="13"/>
  <c r="H17" i="13"/>
  <c r="H16" i="13"/>
  <c r="H15" i="13"/>
  <c r="H14" i="13"/>
  <c r="H13" i="13"/>
  <c r="H12" i="13"/>
  <c r="H10" i="13"/>
  <c r="H11" i="13"/>
  <c r="G9" i="13"/>
  <c r="G19" i="13"/>
  <c r="G18" i="13"/>
  <c r="G17" i="13"/>
  <c r="G16" i="13"/>
  <c r="G15" i="13"/>
  <c r="G14" i="13"/>
  <c r="G13" i="13"/>
  <c r="G12" i="13"/>
  <c r="G11" i="13"/>
  <c r="G10" i="1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3" i="1"/>
  <c r="J14" i="13" l="1"/>
  <c r="L14" i="13" s="1"/>
  <c r="J15" i="13"/>
  <c r="M15" i="13" s="1"/>
  <c r="J13" i="13"/>
  <c r="M13" i="13" s="1"/>
  <c r="J9" i="13"/>
  <c r="M9" i="13" s="1"/>
  <c r="J17" i="13"/>
  <c r="L17" i="13" s="1"/>
  <c r="J10" i="13"/>
  <c r="K10" i="13" s="1"/>
  <c r="J18" i="13"/>
  <c r="K18" i="13" s="1"/>
  <c r="K14" i="13"/>
  <c r="J8" i="13"/>
  <c r="L8" i="13" s="1"/>
  <c r="J16" i="13"/>
  <c r="J11" i="13"/>
  <c r="M11" i="13" s="1"/>
  <c r="J19" i="13"/>
  <c r="K19" i="13" s="1"/>
  <c r="K13" i="13"/>
  <c r="J12" i="13"/>
  <c r="L12" i="13" s="1"/>
  <c r="K9" i="13" l="1"/>
  <c r="M12" i="13"/>
  <c r="K12" i="13"/>
  <c r="M14" i="13"/>
  <c r="K15" i="13"/>
  <c r="K17" i="13"/>
  <c r="M8" i="13"/>
  <c r="K11" i="13"/>
  <c r="L18" i="13"/>
  <c r="M17" i="13"/>
  <c r="L13" i="13"/>
  <c r="L19" i="13"/>
  <c r="L9" i="13"/>
  <c r="L11" i="13"/>
  <c r="L15" i="13"/>
  <c r="L10" i="13"/>
  <c r="M18" i="13"/>
  <c r="M19" i="13"/>
  <c r="M10" i="13"/>
  <c r="M16" i="13"/>
  <c r="K16" i="13"/>
  <c r="K8" i="13"/>
  <c r="L16" i="13"/>
</calcChain>
</file>

<file path=xl/sharedStrings.xml><?xml version="1.0" encoding="utf-8"?>
<sst xmlns="http://schemas.openxmlformats.org/spreadsheetml/2006/main" count="9074" uniqueCount="2121">
  <si>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</si>
  <si>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</si>
  <si>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</si>
  <si>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</si>
  <si>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</si>
  <si>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</si>
  <si>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</si>
  <si>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</si>
  <si>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</si>
  <si>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</si>
  <si>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</si>
  <si>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</si>
  <si>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</si>
  <si>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</si>
  <si>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</si>
  <si>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</si>
  <si>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</si>
  <si>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</si>
  <si>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</si>
  <si>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</si>
  <si>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</si>
  <si>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</si>
  <si>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</si>
  <si>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</si>
  <si>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</si>
  <si>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</si>
  <si>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</si>
  <si>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</si>
  <si>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</si>
  <si>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</si>
  <si>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</si>
  <si>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</si>
  <si>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</si>
  <si>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</si>
  <si>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</si>
  <si>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</si>
  <si>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</si>
  <si>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</si>
  <si>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</si>
  <si>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</si>
  <si>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</si>
  <si>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</si>
  <si>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</si>
  <si>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</si>
  <si>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</si>
  <si>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</si>
  <si>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</si>
  <si>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</si>
  <si>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</si>
  <si>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</si>
  <si>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</si>
  <si>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</si>
  <si>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</si>
  <si>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</si>
  <si>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</si>
  <si>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</si>
  <si>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</si>
  <si>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</si>
  <si>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</si>
  <si>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</si>
  <si>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</si>
  <si>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</si>
  <si>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</si>
  <si>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</si>
  <si>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</si>
  <si>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</si>
  <si>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</si>
  <si>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</si>
  <si>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</si>
  <si>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</si>
  <si>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</si>
  <si>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</si>
  <si>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</si>
  <si>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</si>
  <si>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</si>
  <si>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</si>
  <si>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</si>
  <si>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</si>
  <si>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</si>
  <si>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</si>
  <si>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</si>
  <si>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</si>
  <si>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</si>
  <si>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</si>
  <si>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</si>
  <si>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</si>
  <si>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</si>
  <si>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</si>
  <si>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</si>
  <si>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</si>
  <si>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</si>
  <si>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</si>
  <si>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</si>
  <si>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</si>
  <si>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</si>
  <si>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</si>
  <si>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</si>
  <si>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</si>
  <si>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</si>
  <si>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</si>
  <si>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</si>
  <si>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</si>
  <si>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</si>
  <si>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</si>
  <si>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</si>
  <si>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</si>
  <si>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</si>
  <si>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</si>
  <si>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</si>
  <si>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</si>
  <si>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</si>
  <si>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</si>
  <si>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</si>
  <si>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</si>
  <si>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</si>
  <si>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</si>
  <si>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</si>
  <si>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</si>
  <si>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</si>
  <si>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</si>
  <si>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</si>
  <si>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</si>
  <si>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</si>
  <si>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</si>
  <si>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</si>
  <si>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</si>
  <si>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</si>
  <si>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</si>
  <si>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</si>
  <si>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</si>
  <si>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</si>
  <si>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</si>
  <si>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</si>
  <si>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</si>
  <si>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</si>
  <si>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</si>
  <si>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</si>
  <si>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</si>
  <si>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</si>
  <si>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</si>
  <si>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</si>
  <si>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</si>
  <si>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</si>
  <si>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</si>
  <si>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</si>
  <si>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</si>
  <si>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</si>
  <si>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</si>
  <si>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</si>
  <si>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</si>
  <si>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</si>
  <si>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</si>
  <si>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</si>
  <si>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</si>
  <si>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</si>
  <si>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</si>
  <si>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</si>
  <si>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</si>
  <si>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</si>
  <si>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</si>
  <si>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</si>
  <si>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</si>
  <si>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</si>
  <si>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</si>
  <si>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</si>
  <si>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</si>
  <si>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</si>
  <si>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</si>
  <si>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</si>
  <si>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</si>
  <si>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</si>
  <si>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</si>
  <si>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</si>
  <si>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</si>
  <si>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</si>
  <si>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</si>
  <si>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</si>
  <si>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</si>
  <si>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</si>
  <si>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</si>
  <si>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</si>
  <si>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</si>
  <si>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</si>
  <si>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</si>
  <si>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</si>
  <si>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</si>
  <si>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</si>
  <si>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</si>
  <si>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</si>
  <si>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</si>
  <si>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</si>
  <si>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</si>
  <si>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</si>
  <si>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</si>
  <si>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</si>
  <si>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</si>
  <si>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</si>
  <si>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</si>
  <si>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</si>
  <si>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</si>
  <si>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</si>
  <si>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</si>
  <si>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</si>
  <si>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</si>
  <si>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</si>
  <si>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</si>
  <si>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</si>
  <si>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</si>
  <si>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</si>
  <si>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</si>
  <si>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</si>
  <si>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</si>
  <si>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</si>
  <si>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</si>
  <si>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</si>
  <si>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</si>
  <si>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</si>
  <si>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</si>
  <si>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</si>
  <si>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</si>
  <si>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</si>
  <si>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</si>
  <si>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</si>
  <si>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</si>
  <si>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</si>
  <si>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</si>
  <si>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</si>
  <si>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</si>
  <si>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</si>
  <si>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</si>
  <si>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</si>
  <si>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</si>
  <si>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</si>
  <si>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</si>
  <si>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</si>
  <si>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</si>
  <si>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</si>
  <si>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</si>
  <si>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</si>
  <si>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</si>
  <si>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</si>
  <si>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</si>
  <si>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</si>
  <si>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</si>
  <si>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</si>
  <si>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</si>
  <si>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</si>
  <si>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</si>
  <si>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</si>
  <si>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</si>
  <si>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</si>
  <si>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</si>
  <si>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</si>
  <si>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</si>
  <si>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</si>
  <si>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</si>
  <si>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</si>
  <si>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</si>
  <si>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</si>
  <si>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</si>
  <si>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</si>
  <si>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</si>
  <si>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</si>
  <si>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</si>
  <si>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</si>
  <si>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</si>
  <si>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</si>
  <si>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</si>
  <si>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</si>
  <si>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</si>
  <si>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</si>
  <si>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</si>
  <si>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</si>
  <si>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</si>
  <si>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</si>
  <si>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</si>
  <si>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</si>
  <si>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</si>
  <si>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</si>
  <si>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</si>
  <si>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</si>
  <si>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</si>
  <si>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</si>
  <si>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</si>
  <si>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</si>
  <si>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</si>
  <si>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</si>
  <si>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</si>
  <si>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</si>
  <si>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</si>
  <si>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</si>
  <si>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</si>
  <si>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</si>
  <si>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</si>
  <si>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</si>
  <si>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</si>
  <si>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</si>
  <si>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</si>
  <si>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</si>
  <si>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</si>
  <si>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</si>
  <si>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</si>
  <si>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</si>
  <si>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</si>
  <si>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</si>
  <si>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</si>
  <si>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</si>
  <si>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</si>
  <si>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</si>
  <si>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</si>
  <si>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</si>
  <si>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</si>
  <si>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</si>
  <si>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</si>
  <si>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</si>
  <si>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</si>
  <si>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</si>
  <si>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</si>
  <si>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</si>
  <si>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</si>
  <si>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</si>
  <si>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</si>
  <si>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</si>
  <si>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</si>
  <si>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</si>
  <si>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</si>
  <si>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</si>
  <si>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</si>
  <si>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</si>
  <si>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</si>
  <si>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</si>
  <si>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</si>
  <si>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</si>
  <si>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</si>
  <si>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</si>
  <si>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</si>
  <si>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</si>
  <si>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</si>
  <si>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</si>
  <si>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</si>
  <si>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</si>
  <si>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</si>
  <si>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</si>
  <si>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</si>
  <si>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</si>
  <si>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</si>
  <si>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</si>
  <si>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</si>
  <si>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</si>
  <si>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</si>
  <si>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</si>
  <si>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</si>
  <si>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</si>
  <si>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</si>
  <si>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</si>
  <si>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</si>
  <si>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</si>
  <si>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</si>
  <si>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</si>
  <si>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</si>
  <si>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</si>
  <si>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</si>
  <si>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</si>
  <si>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</si>
  <si>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</si>
  <si>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</si>
  <si>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</si>
  <si>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</si>
  <si>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</si>
  <si>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</si>
  <si>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</si>
  <si>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</si>
  <si>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</si>
  <si>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</si>
  <si>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</si>
  <si>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</si>
  <si>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</si>
  <si>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</si>
  <si>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</si>
  <si>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</si>
  <si>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</si>
  <si>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</si>
  <si>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</si>
  <si>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</si>
  <si>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</si>
  <si>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</si>
  <si>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</si>
  <si>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</si>
  <si>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</si>
  <si>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</si>
  <si>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</si>
  <si>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</si>
  <si>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</si>
  <si>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</si>
  <si>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</si>
  <si>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</si>
  <si>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</si>
  <si>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</si>
  <si>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</si>
  <si>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</si>
  <si>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</si>
  <si>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</si>
  <si>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</si>
  <si>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</si>
  <si>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</si>
  <si>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</si>
  <si>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</si>
  <si>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</si>
  <si>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</si>
  <si>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</si>
  <si>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</si>
  <si>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</si>
  <si>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</si>
  <si>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</si>
  <si>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</si>
  <si>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</si>
  <si>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</si>
  <si>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</si>
  <si>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</si>
  <si>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</si>
  <si>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</si>
  <si>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</si>
  <si>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</si>
  <si>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</si>
  <si>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</si>
  <si>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</si>
  <si>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</si>
  <si>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</si>
  <si>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</si>
  <si>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</si>
  <si>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</si>
  <si>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</si>
  <si>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</si>
  <si>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</si>
  <si>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</si>
  <si>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</si>
  <si>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</si>
  <si>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</si>
  <si>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</si>
  <si>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</si>
  <si>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</si>
  <si>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</si>
  <si>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</si>
  <si>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</si>
  <si>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</si>
  <si>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</si>
  <si>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</si>
  <si>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</si>
  <si>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</si>
  <si>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</si>
  <si>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</si>
  <si>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</si>
  <si>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</si>
  <si>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</si>
  <si>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</si>
  <si>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</si>
  <si>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</si>
  <si>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</si>
  <si>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</si>
  <si>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</si>
  <si>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</si>
  <si>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</si>
  <si>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</si>
  <si>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</si>
  <si>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</si>
  <si>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</si>
  <si>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</si>
  <si>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</si>
  <si>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</si>
  <si>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</si>
  <si>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</si>
  <si>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</si>
  <si>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</si>
  <si>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</si>
  <si>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</si>
  <si>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</si>
  <si>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</si>
  <si>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</si>
  <si>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</si>
  <si>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</si>
  <si>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</si>
  <si>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</si>
  <si>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</si>
  <si>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</si>
  <si>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</si>
  <si>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</si>
  <si>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</si>
  <si>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</si>
  <si>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</si>
  <si>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</si>
  <si>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</si>
  <si>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</si>
  <si>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</si>
  <si>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</si>
  <si>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</si>
  <si>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</si>
  <si>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</si>
  <si>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</si>
  <si>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</si>
  <si>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</si>
  <si>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</si>
  <si>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</si>
  <si>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</si>
  <si>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</si>
  <si>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</si>
  <si>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</si>
  <si>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</si>
  <si>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</si>
  <si>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</si>
  <si>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</si>
  <si>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</si>
  <si>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</si>
  <si>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</si>
  <si>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</si>
  <si>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</si>
  <si>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</si>
  <si>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</si>
  <si>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</si>
  <si>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</si>
  <si>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</si>
  <si>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</si>
  <si>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</si>
  <si>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</si>
  <si>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</si>
  <si>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</si>
  <si>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</si>
  <si>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</si>
  <si>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</si>
  <si>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</si>
  <si>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</si>
  <si>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</si>
  <si>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</si>
  <si>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</si>
  <si>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</si>
  <si>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</si>
  <si>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</si>
  <si>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</si>
  <si>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</si>
  <si>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</si>
  <si>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</si>
  <si>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</si>
  <si>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</si>
  <si>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</si>
  <si>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</si>
  <si>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</si>
  <si>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</si>
  <si>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</si>
  <si>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</si>
  <si>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</si>
  <si>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</si>
  <si>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</si>
  <si>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</si>
  <si>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</si>
  <si>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</si>
  <si>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</si>
  <si>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</si>
  <si>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</si>
  <si>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</si>
  <si>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</si>
  <si>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</si>
  <si>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</si>
  <si>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</si>
  <si>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</si>
  <si>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</si>
  <si>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</si>
  <si>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</si>
  <si>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</si>
  <si>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</si>
  <si>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</si>
  <si>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</si>
  <si>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</si>
  <si>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</si>
  <si>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</si>
  <si>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</si>
  <si>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</si>
  <si>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</si>
  <si>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</si>
  <si>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</si>
  <si>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</si>
  <si>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</si>
  <si>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</si>
  <si>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</si>
  <si>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</si>
  <si>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</si>
  <si>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</si>
  <si>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</si>
  <si>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</si>
  <si>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</si>
  <si>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</si>
  <si>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</si>
  <si>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</si>
  <si>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</si>
  <si>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</si>
  <si>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</si>
  <si>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</si>
  <si>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</si>
  <si>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</si>
  <si>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</si>
  <si>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</si>
  <si>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</si>
  <si>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</si>
  <si>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</si>
  <si>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</si>
  <si>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</si>
  <si>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</si>
  <si>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</si>
  <si>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</si>
  <si>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</si>
  <si>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</si>
  <si>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</si>
  <si>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</si>
  <si>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</si>
  <si>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</si>
  <si>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</si>
  <si>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</si>
  <si>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</si>
  <si>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</si>
  <si>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</si>
  <si>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</si>
  <si>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</si>
  <si>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</si>
  <si>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</si>
  <si>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</si>
  <si>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</si>
  <si>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</si>
  <si>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</si>
  <si>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</si>
  <si>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</si>
  <si>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</si>
  <si>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</si>
  <si>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</si>
  <si>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</si>
  <si>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</si>
  <si>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</si>
  <si>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</si>
  <si>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</si>
  <si>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</si>
  <si>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</si>
  <si>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</si>
  <si>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</si>
  <si>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</si>
  <si>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</si>
  <si>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</si>
  <si>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</si>
  <si>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</si>
  <si>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</si>
  <si>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</si>
  <si>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</si>
  <si>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</si>
  <si>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</si>
  <si>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</si>
  <si>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</si>
  <si>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</si>
  <si>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</si>
  <si>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</si>
  <si>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</si>
  <si>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</si>
  <si>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</si>
  <si>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</si>
  <si>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</si>
  <si>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</si>
  <si>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</si>
  <si>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</si>
  <si>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</si>
  <si>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</si>
  <si>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</si>
  <si>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</si>
  <si>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</si>
  <si>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</si>
  <si>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</si>
  <si>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</si>
  <si>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</si>
  <si>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</si>
  <si>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</si>
  <si>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</si>
  <si>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</si>
  <si>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</si>
  <si>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</si>
  <si>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</si>
  <si>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</si>
  <si>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</si>
  <si>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</si>
  <si>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</si>
  <si>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</si>
  <si>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</si>
  <si>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</si>
  <si>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</si>
  <si>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</si>
  <si>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</si>
  <si>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</si>
  <si>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</si>
  <si>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</si>
  <si>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</si>
  <si>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</si>
  <si>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</si>
  <si>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</si>
  <si>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</si>
  <si>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</si>
  <si>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</si>
  <si>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</si>
  <si>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</si>
  <si>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</si>
  <si>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</si>
  <si>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</si>
  <si>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</si>
  <si>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</si>
  <si>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</si>
  <si>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</si>
  <si>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</si>
  <si>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</si>
  <si>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</si>
  <si>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</si>
  <si>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</si>
  <si>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</si>
  <si>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</si>
  <si>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</si>
  <si>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</si>
  <si>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</si>
  <si>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</si>
  <si>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</si>
  <si>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</si>
  <si>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</si>
  <si>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</si>
  <si>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</si>
  <si>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</si>
  <si>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</si>
  <si>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</si>
  <si>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</si>
  <si>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</si>
  <si>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</si>
  <si>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</si>
  <si>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</si>
  <si>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</si>
  <si>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</si>
  <si>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</si>
  <si>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</si>
  <si>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</si>
  <si>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</si>
  <si>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</si>
  <si>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</si>
  <si>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</si>
  <si>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</si>
  <si>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</si>
  <si>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</si>
  <si>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</si>
  <si>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</si>
  <si>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</si>
  <si>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</si>
  <si>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</si>
  <si>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</si>
  <si>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</si>
  <si>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</si>
  <si>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</si>
  <si>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</si>
  <si>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</si>
  <si>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</si>
  <si>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</si>
  <si>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</si>
  <si>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</si>
  <si>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</si>
  <si>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</si>
  <si>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</si>
  <si>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</si>
  <si>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</si>
  <si>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</si>
  <si>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</si>
  <si>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</si>
  <si>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</si>
  <si>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</si>
  <si>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</si>
  <si>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</si>
  <si>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</si>
  <si>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</si>
  <si>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</si>
  <si>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</si>
  <si>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</si>
  <si>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</si>
  <si>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</si>
  <si>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</si>
  <si>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</si>
  <si>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</si>
  <si>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</si>
  <si>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</si>
  <si>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</si>
  <si>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</si>
  <si>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</si>
  <si>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</si>
  <si>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</si>
  <si>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</si>
  <si>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</si>
  <si>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</si>
  <si>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</si>
  <si>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</si>
  <si>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</si>
  <si>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</si>
  <si>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</si>
  <si>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</si>
  <si>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</si>
  <si>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</si>
  <si>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</si>
  <si>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</si>
  <si>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</si>
  <si>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</si>
  <si>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</si>
  <si>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</si>
  <si>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</si>
  <si>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</si>
  <si>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</si>
  <si>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</si>
  <si>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</si>
  <si>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</si>
  <si>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</si>
  <si>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</si>
  <si>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</si>
  <si>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</si>
  <si>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</si>
  <si>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</si>
  <si>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</si>
  <si>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</si>
  <si>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</si>
  <si>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</si>
  <si>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</si>
  <si>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</si>
  <si>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</si>
  <si>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</si>
  <si>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</si>
  <si>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</si>
  <si>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</si>
  <si>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</si>
  <si>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</si>
  <si>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</si>
  <si>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</si>
  <si>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</si>
  <si>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</si>
  <si>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</si>
  <si>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</si>
  <si>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</si>
  <si>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</si>
  <si>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</si>
  <si>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</si>
  <si>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</si>
  <si>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</si>
  <si>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</si>
  <si>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</si>
  <si>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</si>
  <si>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</si>
  <si>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</si>
  <si>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</si>
  <si>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</si>
  <si>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</si>
  <si>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</si>
  <si>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</si>
  <si>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</si>
  <si>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</si>
  <si>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</si>
  <si>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</si>
  <si>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</si>
  <si>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</si>
  <si>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</si>
  <si>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</si>
  <si>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</si>
  <si>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</si>
  <si>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</si>
  <si>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</si>
  <si>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</si>
  <si>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</si>
  <si>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</si>
  <si>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</si>
  <si>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</si>
  <si>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</si>
  <si>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</si>
  <si>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</si>
  <si>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</si>
  <si>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</si>
  <si>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</si>
  <si>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</si>
  <si>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</si>
  <si>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</si>
  <si>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</si>
  <si>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</si>
  <si>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</si>
  <si>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</si>
  <si>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</si>
  <si>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</si>
  <si>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</si>
  <si>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</si>
  <si>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</si>
  <si>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</si>
  <si>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</si>
  <si>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</si>
  <si>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</si>
  <si>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</si>
  <si>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</si>
  <si>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</si>
  <si>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</si>
  <si>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</si>
  <si>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</si>
  <si>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</si>
  <si>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</si>
  <si>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</si>
  <si>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</si>
  <si>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</si>
  <si>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</si>
  <si>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</si>
  <si>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</si>
  <si>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</si>
  <si>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</si>
  <si>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</si>
  <si>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</si>
  <si>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</si>
  <si>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</si>
  <si>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</si>
  <si>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</si>
  <si>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</si>
  <si>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</si>
  <si>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</si>
  <si>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</si>
  <si>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</si>
  <si>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</si>
  <si>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</si>
  <si>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</si>
  <si>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</si>
  <si>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</si>
  <si>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</si>
  <si>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</si>
  <si>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</si>
  <si>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</si>
  <si>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</si>
  <si>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</si>
  <si>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</si>
  <si>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</si>
  <si>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</si>
  <si>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</si>
  <si>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</si>
  <si>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</si>
  <si>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</si>
  <si>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</si>
  <si>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</si>
  <si>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</si>
  <si>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</si>
  <si>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</si>
  <si>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</si>
  <si>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</si>
  <si>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</si>
  <si>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</si>
  <si>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</si>
  <si>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</si>
  <si>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</si>
  <si>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</si>
  <si>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</si>
  <si>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</si>
  <si>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</si>
  <si>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</si>
  <si>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</si>
  <si>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</si>
  <si>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</si>
  <si>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</si>
  <si>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</si>
  <si>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</si>
  <si>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</si>
  <si>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</si>
  <si>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</si>
  <si>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</si>
  <si>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</si>
  <si>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</si>
  <si>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</si>
  <si>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</si>
  <si>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</si>
  <si>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</si>
  <si>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</si>
  <si>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</si>
  <si>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</si>
  <si>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</si>
  <si>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</si>
  <si>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</si>
  <si>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</si>
  <si>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</si>
  <si>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</si>
  <si>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</si>
  <si>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</si>
  <si>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</si>
  <si>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</si>
  <si>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</si>
  <si>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</si>
  <si>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</si>
  <si>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</si>
  <si>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</si>
  <si>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</si>
  <si>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</si>
  <si>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</si>
  <si>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</si>
  <si>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</si>
  <si>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</si>
  <si>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</si>
  <si>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</si>
  <si>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</si>
  <si>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</si>
  <si>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</si>
  <si>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</si>
  <si>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</si>
  <si>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</si>
  <si>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</si>
  <si>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</si>
  <si>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</si>
  <si>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</si>
  <si>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</si>
  <si>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</si>
  <si>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</si>
  <si>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</si>
  <si>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</si>
  <si>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</si>
  <si>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</si>
  <si>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</si>
  <si>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</si>
  <si>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</si>
  <si>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</si>
  <si>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</si>
  <si>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</si>
  <si>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</si>
  <si>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</si>
  <si>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</si>
  <si>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</si>
  <si>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</si>
  <si>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</si>
  <si>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</si>
  <si>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</si>
  <si>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</si>
  <si>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</si>
  <si>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</si>
  <si>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</si>
  <si>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</si>
  <si>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</si>
  <si>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</si>
  <si>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</si>
  <si>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</si>
  <si>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</si>
  <si>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</si>
  <si>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</si>
  <si>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</si>
  <si>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</si>
  <si>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</si>
  <si>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</si>
  <si>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</si>
  <si>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</si>
  <si>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</si>
  <si>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</si>
  <si>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</si>
  <si>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</si>
  <si>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</si>
  <si>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</si>
  <si>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</si>
  <si>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</si>
  <si>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</si>
  <si>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</si>
  <si>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</si>
  <si>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</si>
  <si>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</si>
  <si>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</si>
  <si>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</si>
  <si>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</si>
  <si>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</si>
  <si>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</si>
  <si>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</si>
  <si>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</si>
  <si>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</si>
  <si>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</si>
  <si>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</si>
  <si>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</si>
  <si>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</si>
  <si>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</si>
  <si>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</si>
  <si>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</si>
  <si>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</si>
  <si>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</si>
  <si>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</si>
  <si>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</si>
  <si>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</si>
  <si>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</si>
  <si>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</si>
  <si>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</si>
  <si>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</si>
  <si>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</si>
  <si>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</si>
  <si>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</si>
  <si>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</si>
  <si>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</si>
  <si>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</si>
  <si>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</si>
  <si>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</si>
  <si>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</si>
  <si>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</si>
  <si>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</si>
  <si>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</si>
  <si>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</si>
  <si>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</si>
  <si>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</si>
  <si>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</si>
  <si>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</si>
  <si>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</si>
  <si>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</si>
  <si>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</si>
  <si>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</si>
  <si>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</si>
  <si>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</si>
  <si>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</si>
  <si>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</si>
  <si>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</si>
  <si>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</si>
  <si>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</si>
  <si>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</si>
  <si>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</si>
  <si>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</si>
  <si>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</si>
  <si>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</si>
  <si>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</si>
  <si>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</si>
  <si>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</si>
  <si>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</si>
  <si>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</si>
  <si>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</si>
  <si>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</si>
  <si>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</si>
  <si>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</si>
  <si>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</si>
  <si>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</si>
  <si>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</si>
  <si>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</si>
  <si>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</si>
  <si>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</si>
  <si>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</si>
  <si>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</si>
  <si>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</si>
  <si>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</si>
  <si>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</si>
  <si>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</si>
  <si>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</si>
  <si>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</si>
  <si>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</si>
  <si>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</si>
  <si>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</si>
  <si>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</si>
  <si>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</si>
  <si>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</si>
  <si>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</si>
  <si>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</si>
  <si>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</si>
  <si>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</si>
  <si>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</si>
  <si>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</si>
  <si>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</si>
  <si>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</si>
  <si>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</si>
  <si>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</si>
  <si>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</si>
  <si>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</si>
  <si>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</si>
  <si>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</si>
  <si>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</si>
  <si>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</si>
  <si>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</si>
  <si>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</si>
  <si>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</si>
  <si>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</si>
  <si>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</si>
  <si>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</si>
  <si>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</si>
  <si>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</si>
  <si>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</si>
  <si>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</si>
  <si>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</si>
  <si>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</si>
  <si>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</si>
  <si>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</si>
  <si>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</si>
  <si>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</si>
  <si>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</si>
  <si>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</si>
  <si>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</si>
  <si>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</si>
  <si>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</si>
  <si>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</si>
  <si>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</si>
  <si>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</si>
  <si>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</si>
  <si>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</si>
  <si>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</si>
  <si>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</si>
  <si>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</si>
  <si>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</si>
  <si>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</si>
  <si>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</si>
  <si>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</si>
  <si>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</si>
  <si>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</si>
  <si>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</si>
  <si>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</si>
  <si>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</si>
  <si>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</si>
  <si>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</si>
  <si>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</si>
  <si>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</si>
  <si>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</si>
  <si>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</si>
  <si>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</si>
  <si>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</si>
  <si>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</si>
  <si>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</si>
  <si>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</si>
  <si>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</si>
  <si>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</si>
  <si>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</si>
  <si>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</si>
  <si>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</si>
  <si>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</si>
  <si>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</si>
  <si>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</si>
  <si>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</si>
  <si>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</si>
  <si>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</si>
  <si>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</si>
  <si>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</si>
  <si>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</si>
  <si>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</si>
  <si>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</si>
  <si>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</si>
  <si>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</si>
  <si>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</si>
  <si>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</si>
  <si>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</si>
  <si>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</si>
  <si>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</si>
  <si>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</si>
  <si>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</si>
  <si>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</si>
  <si>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</si>
  <si>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</si>
  <si>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</si>
  <si>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</si>
  <si>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</si>
  <si>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</si>
  <si>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</si>
  <si>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</si>
  <si>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</si>
  <si>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</si>
  <si>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</si>
  <si>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</si>
  <si>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</si>
  <si>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</si>
  <si>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</si>
  <si>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</si>
  <si>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</si>
  <si>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</si>
  <si>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</si>
  <si>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</si>
  <si>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</si>
  <si>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</si>
  <si>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</si>
  <si>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</si>
  <si>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</si>
  <si>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</si>
  <si>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</si>
  <si>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</si>
  <si>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</si>
  <si>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</si>
  <si>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</si>
  <si>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</si>
  <si>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</si>
  <si>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</si>
  <si>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</si>
  <si>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</si>
  <si>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</si>
  <si>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</si>
  <si>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</si>
  <si>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</si>
  <si>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</si>
  <si>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</si>
  <si>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</si>
  <si>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</si>
  <si>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</si>
  <si>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</si>
  <si>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</si>
  <si>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</si>
  <si>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</si>
  <si>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</si>
  <si>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</si>
  <si>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</si>
  <si>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</si>
  <si>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</si>
  <si>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</si>
  <si>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</si>
  <si>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</si>
  <si>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</si>
  <si>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</si>
  <si>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</si>
  <si>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</si>
  <si>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</si>
  <si>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</si>
  <si>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</si>
  <si>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</si>
  <si>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</si>
  <si>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</si>
  <si>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</si>
  <si>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</si>
  <si>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</si>
  <si>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</si>
  <si>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</si>
  <si>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</si>
  <si>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</si>
  <si>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</si>
  <si>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</si>
  <si>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</si>
  <si>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</si>
  <si>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</si>
  <si>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</si>
  <si>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</si>
  <si>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</si>
  <si>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</si>
  <si>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</si>
  <si>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</si>
  <si>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</si>
  <si>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</si>
  <si>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</si>
  <si>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</si>
  <si>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</si>
  <si>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</si>
  <si>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</si>
  <si>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</si>
  <si>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</si>
  <si>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</si>
  <si>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</si>
  <si>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</si>
  <si>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</si>
  <si>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</si>
  <si>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</si>
  <si>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</si>
  <si>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</si>
  <si>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</si>
  <si>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</si>
  <si>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</si>
  <si>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</si>
  <si>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</si>
  <si>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</si>
  <si>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</si>
  <si>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</si>
  <si>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</si>
  <si>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</si>
  <si>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</si>
  <si>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</si>
  <si>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</si>
  <si>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</si>
  <si>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</si>
  <si>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</si>
  <si>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</si>
  <si>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</si>
  <si>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</si>
  <si>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</si>
  <si>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</si>
  <si>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</si>
  <si>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</si>
  <si>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</si>
  <si>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</si>
  <si>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</si>
  <si>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</si>
  <si>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</si>
  <si>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</si>
  <si>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</si>
  <si>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</si>
  <si>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</si>
  <si>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</si>
  <si>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</si>
  <si>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</si>
  <si>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</si>
  <si>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</si>
  <si>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</si>
  <si>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</si>
  <si>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</si>
  <si>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</si>
  <si>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</si>
  <si>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</si>
  <si>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</si>
  <si>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</si>
  <si>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</si>
  <si>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</si>
  <si>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</si>
  <si>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</si>
  <si>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</si>
  <si>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</si>
  <si>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</si>
  <si>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</si>
  <si>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</si>
  <si>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</si>
  <si>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</si>
  <si>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</si>
  <si>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</si>
  <si>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</si>
  <si>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</si>
  <si>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</si>
  <si>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</si>
  <si>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</si>
  <si>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</si>
  <si>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</si>
  <si>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</si>
  <si>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</si>
  <si>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</si>
  <si>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</si>
  <si>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</si>
  <si>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</si>
  <si>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</si>
  <si>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</si>
  <si>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</si>
  <si>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</si>
  <si>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</si>
  <si>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</si>
  <si>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</si>
  <si>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</si>
  <si>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</si>
  <si>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</si>
  <si>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</si>
  <si>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</si>
  <si>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</si>
  <si>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</si>
  <si>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</si>
  <si>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</si>
  <si>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</si>
  <si>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</si>
  <si>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</si>
  <si>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</si>
  <si>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</si>
  <si>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</si>
  <si>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</si>
  <si>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</si>
  <si>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</si>
  <si>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</si>
  <si>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</si>
  <si>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</si>
  <si>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</si>
  <si>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</si>
  <si>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</si>
  <si>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</si>
  <si>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</si>
  <si>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</si>
  <si>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</si>
  <si>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</si>
  <si>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</si>
  <si>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</si>
  <si>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</si>
  <si>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</si>
  <si>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</si>
  <si>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</si>
  <si>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</si>
  <si>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</si>
  <si>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</si>
  <si>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</si>
  <si>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</si>
  <si>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</si>
  <si>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</si>
  <si>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</si>
  <si>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</si>
  <si>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</si>
  <si>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</si>
  <si>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</si>
  <si>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</si>
  <si>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</si>
  <si>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</si>
  <si>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</si>
  <si>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</si>
  <si>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</si>
  <si>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</si>
  <si>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</si>
  <si>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</si>
  <si>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</si>
  <si>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</si>
  <si>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</si>
  <si>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</si>
  <si>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</si>
  <si>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</si>
  <si>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</si>
  <si>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</si>
  <si>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</si>
  <si>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</si>
  <si>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</si>
  <si>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</si>
  <si>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</si>
  <si>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</si>
  <si>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</si>
  <si>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</si>
  <si>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</si>
  <si>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</si>
  <si>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</si>
  <si>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</si>
  <si>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</si>
  <si>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</si>
  <si>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</si>
  <si>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</si>
  <si>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</si>
  <si>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</si>
  <si>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</si>
  <si>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</si>
  <si>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</si>
  <si>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</si>
  <si>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</si>
  <si>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</si>
  <si>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</si>
  <si>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</si>
  <si>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</si>
  <si>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</si>
  <si>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</si>
  <si>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</si>
  <si>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</si>
  <si>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</si>
  <si>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</si>
  <si>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</si>
  <si>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</si>
  <si>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</si>
  <si>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</si>
  <si>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</si>
  <si>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</si>
  <si>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</si>
  <si>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</si>
  <si>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</si>
  <si>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</si>
  <si>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</si>
  <si>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</si>
  <si>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</si>
  <si>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</si>
  <si>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</si>
  <si>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</si>
  <si>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</si>
  <si>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</si>
  <si>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</si>
  <si>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</si>
  <si>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</si>
  <si>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</si>
  <si>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</si>
  <si>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</si>
  <si>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</si>
  <si>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</si>
  <si>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</si>
  <si>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</si>
  <si>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</si>
  <si>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</si>
  <si>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</si>
  <si>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</si>
  <si>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</si>
  <si>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</si>
  <si>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</si>
  <si>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</si>
  <si>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</si>
  <si>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</si>
  <si>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</si>
  <si>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</si>
  <si>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</si>
  <si>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</si>
  <si>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</si>
  <si>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</si>
  <si>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</si>
  <si>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</si>
  <si>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</si>
  <si>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</si>
  <si>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</si>
  <si>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</si>
  <si>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</si>
  <si>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</si>
  <si>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</si>
  <si>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</si>
  <si>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</si>
  <si>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</si>
  <si>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</si>
  <si>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</si>
  <si>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</si>
  <si>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</si>
  <si>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</si>
  <si>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</si>
  <si>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</si>
  <si>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</si>
  <si>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</si>
  <si>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</si>
  <si>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</si>
  <si>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</si>
  <si>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</si>
  <si>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</si>
  <si>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</si>
  <si>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</si>
  <si>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</si>
  <si>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</si>
  <si>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</si>
  <si>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</si>
  <si>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</si>
  <si>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</si>
  <si>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</si>
  <si>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</si>
  <si>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</si>
  <si>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</si>
  <si>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</si>
  <si>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</si>
  <si>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</si>
  <si>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</si>
  <si>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</si>
  <si>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</si>
  <si>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</si>
  <si>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</si>
  <si>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</si>
  <si>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</si>
  <si>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</si>
  <si>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</si>
  <si>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</si>
  <si>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</si>
  <si>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</si>
  <si>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</si>
  <si>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</si>
  <si>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</si>
  <si>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</si>
  <si>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</si>
  <si>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</si>
  <si>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</si>
  <si>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</si>
  <si>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</si>
  <si>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</si>
  <si>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</si>
  <si>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</si>
  <si>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</si>
  <si>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</si>
  <si>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</si>
  <si>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</si>
  <si>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</si>
  <si>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</si>
  <si>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</si>
  <si>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</si>
  <si>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</si>
  <si>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</si>
  <si>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</si>
  <si>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</si>
  <si>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</si>
  <si>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</si>
  <si>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</si>
  <si>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</si>
  <si>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</si>
  <si>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</si>
  <si>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</si>
  <si>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</si>
  <si>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</si>
  <si>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</si>
  <si>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</si>
  <si>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</si>
  <si>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</si>
  <si>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</si>
  <si>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</si>
  <si>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</si>
  <si>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</si>
  <si>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</si>
  <si>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</si>
  <si>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</si>
  <si>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</si>
  <si>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</si>
  <si>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</si>
  <si>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</si>
  <si>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</si>
  <si>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</si>
  <si>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</si>
  <si>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</si>
  <si>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</si>
  <si>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</si>
  <si>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</si>
  <si>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</si>
  <si>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</si>
  <si>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</si>
  <si>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</si>
  <si>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</si>
  <si>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</si>
  <si>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</si>
  <si>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</si>
  <si>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</si>
  <si>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</si>
  <si>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</si>
  <si>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</si>
  <si>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</si>
  <si>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</si>
  <si>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</si>
  <si>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</si>
  <si>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</si>
  <si>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</si>
  <si>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</si>
  <si>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</si>
  <si>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</si>
  <si>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</si>
  <si>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</si>
  <si>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</si>
  <si>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</si>
  <si>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</si>
  <si>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</si>
  <si>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</si>
  <si>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</si>
  <si>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</si>
  <si>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</si>
  <si>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</si>
  <si>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</si>
  <si>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</si>
  <si>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</si>
  <si>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</si>
  <si>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</si>
  <si>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</si>
  <si>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</si>
  <si>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</si>
  <si>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</si>
  <si>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</si>
  <si>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</si>
  <si>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</si>
  <si>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</si>
  <si>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</si>
  <si>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</si>
  <si>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</si>
  <si>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</si>
  <si>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</si>
  <si>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</si>
  <si>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</si>
  <si>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</si>
  <si>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</si>
  <si>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</si>
  <si>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</si>
  <si>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</si>
  <si>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</si>
  <si>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</si>
  <si>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</si>
  <si>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</si>
  <si>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</si>
  <si>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</si>
  <si>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</si>
  <si>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</si>
  <si>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</si>
  <si>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</si>
  <si>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</si>
  <si>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</si>
  <si>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</si>
  <si>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</si>
  <si>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</si>
  <si>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</si>
  <si>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</si>
  <si>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</si>
  <si>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</si>
  <si>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</si>
  <si>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</si>
  <si>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</si>
  <si>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</si>
  <si>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</si>
  <si>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</si>
  <si>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</si>
  <si>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</si>
  <si>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</si>
  <si>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</si>
  <si>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</si>
  <si>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</si>
  <si>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</si>
  <si>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</si>
  <si>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</si>
  <si>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</si>
  <si>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</si>
  <si>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</si>
  <si>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</si>
  <si>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</si>
  <si>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</si>
  <si>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</si>
  <si>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</si>
  <si>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</si>
  <si>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</si>
  <si>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</si>
  <si>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</si>
  <si>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</si>
  <si>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</si>
  <si>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</si>
  <si>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</si>
  <si>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</si>
  <si>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</si>
  <si>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</si>
  <si>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</si>
  <si>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</si>
  <si>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</si>
  <si>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</si>
  <si>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</si>
  <si>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</si>
  <si>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</si>
  <si>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</si>
  <si>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</si>
  <si>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</si>
  <si>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</si>
  <si>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</si>
  <si>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</si>
  <si>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</si>
  <si>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</si>
  <si>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</si>
  <si>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</si>
  <si>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</si>
  <si>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</si>
  <si>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</si>
  <si>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</si>
  <si>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</si>
  <si>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</si>
  <si>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</si>
  <si>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</si>
  <si>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</si>
  <si>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</si>
  <si>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</si>
  <si>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</si>
  <si>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</si>
  <si>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</si>
  <si>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</si>
  <si>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</si>
  <si>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</si>
  <si>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</si>
  <si>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</si>
  <si>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</si>
  <si>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</si>
  <si>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</si>
  <si>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</si>
  <si>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</si>
  <si>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</si>
  <si>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</si>
  <si>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</si>
  <si>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</si>
  <si>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</si>
  <si>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</si>
  <si>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</si>
  <si>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</si>
  <si>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</si>
  <si>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</si>
  <si>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</si>
  <si>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</si>
  <si>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</si>
  <si>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</si>
  <si>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</si>
  <si>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</si>
  <si>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</si>
  <si>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</si>
  <si>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</si>
  <si>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</si>
  <si>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</si>
  <si>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</si>
  <si>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</si>
  <si>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</si>
  <si>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</si>
  <si>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</si>
  <si>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</si>
  <si>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</si>
  <si>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</si>
  <si>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</si>
  <si>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</si>
  <si>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</si>
  <si>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</si>
  <si>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</si>
  <si>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</si>
  <si>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</si>
  <si>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</si>
  <si>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</si>
  <si>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</si>
  <si>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</si>
  <si>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</si>
  <si>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</si>
  <si>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</si>
  <si>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</si>
  <si>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</si>
  <si>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</si>
  <si>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</si>
  <si>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</si>
  <si>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</si>
  <si>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</si>
  <si>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</si>
  <si>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</si>
  <si>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</si>
  <si>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</si>
  <si>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</si>
  <si>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</si>
  <si>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</si>
  <si>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</si>
  <si>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</si>
  <si>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</si>
  <si>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</si>
  <si>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</si>
  <si>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</si>
  <si>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</si>
  <si>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</si>
  <si>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</si>
  <si>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</si>
  <si>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</si>
  <si>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</si>
  <si>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</si>
  <si>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</si>
  <si>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</si>
  <si>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</si>
  <si>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</si>
  <si>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</si>
  <si>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</si>
  <si>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</si>
  <si>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</si>
  <si>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</si>
  <si>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</si>
  <si>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</si>
  <si>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</si>
  <si>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</si>
  <si>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</si>
  <si>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</si>
  <si>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</si>
  <si>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</si>
  <si>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</si>
  <si>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</si>
  <si>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</si>
  <si>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</si>
  <si>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</si>
  <si>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</si>
  <si>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</si>
  <si>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</si>
  <si>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</si>
  <si>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</si>
  <si>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</si>
  <si>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</si>
  <si>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</si>
  <si>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</si>
  <si>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</si>
  <si>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</si>
  <si>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</si>
  <si>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</si>
  <si>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</si>
  <si>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</si>
  <si>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</si>
  <si>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</si>
  <si>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</si>
  <si>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</si>
  <si>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</si>
  <si>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</si>
  <si>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</si>
  <si>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</si>
  <si>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</si>
  <si>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</si>
  <si>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</si>
  <si>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</si>
  <si>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</si>
  <si>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</si>
  <si>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</si>
  <si>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</si>
  <si>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</si>
  <si>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</si>
  <si>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</si>
  <si>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</si>
  <si>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</si>
  <si>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</si>
  <si>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</si>
  <si>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</si>
  <si>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</si>
  <si>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</si>
  <si>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</si>
  <si>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</si>
  <si>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</si>
  <si>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</si>
  <si>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</si>
  <si>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</si>
  <si>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</si>
  <si>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</si>
  <si>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</si>
  <si>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</si>
  <si>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</si>
  <si>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</si>
  <si>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</si>
  <si>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</si>
  <si>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</si>
  <si>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</si>
  <si>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</si>
  <si>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</si>
  <si>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</si>
  <si>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</si>
  <si>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</si>
  <si>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</si>
  <si>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</si>
  <si>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</si>
  <si>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</si>
  <si>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</si>
  <si>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</si>
  <si>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</si>
  <si>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</si>
  <si>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</si>
  <si>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</si>
  <si>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</si>
  <si>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</si>
  <si>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</si>
  <si>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</si>
  <si>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</si>
  <si>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</si>
  <si>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</si>
  <si>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</si>
  <si>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</si>
  <si>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</si>
  <si>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</si>
  <si>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</si>
  <si>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</si>
  <si>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</si>
  <si>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</si>
  <si>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</si>
  <si>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</si>
  <si>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</si>
  <si>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</si>
  <si>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</si>
  <si>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</si>
  <si>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</si>
  <si>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</si>
  <si>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</si>
  <si>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</si>
  <si>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</si>
  <si>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</si>
  <si>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</si>
  <si>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</si>
  <si>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</si>
  <si>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</si>
  <si>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</si>
  <si>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</si>
  <si>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</si>
  <si>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</si>
  <si>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</si>
  <si>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</si>
  <si>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</si>
  <si>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</si>
  <si>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</si>
  <si>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</si>
  <si>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</si>
  <si>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</si>
  <si>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</si>
  <si>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</si>
  <si>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</si>
  <si>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</si>
  <si>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</si>
  <si>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</si>
  <si>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</si>
  <si>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</si>
  <si>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</si>
  <si>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</si>
  <si>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</si>
  <si>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 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</si>
  <si>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</si>
  <si>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</si>
  <si>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</si>
  <si>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</si>
  <si>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</si>
  <si>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</si>
  <si>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</si>
  <si>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</si>
  <si>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</si>
  <si>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</si>
  <si>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</si>
  <si>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</si>
  <si>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</si>
  <si>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</si>
  <si>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</si>
  <si>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</si>
  <si>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</si>
  <si>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</si>
  <si>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</si>
  <si>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</si>
  <si>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</si>
  <si>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</si>
  <si>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</si>
  <si>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</si>
  <si>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</si>
  <si>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</si>
  <si>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</si>
  <si>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</si>
  <si>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</si>
  <si>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</si>
  <si>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</si>
  <si>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</si>
  <si>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</si>
  <si>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</si>
  <si>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</si>
  <si>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Column Labels</t>
  </si>
  <si>
    <t>Count of outcome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</si>
  <si>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</si>
  <si>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</si>
  <si>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</si>
  <si>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</si>
  <si>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</si>
  <si>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</si>
  <si>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</si>
  <si>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</si>
  <si>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</si>
  <si>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</si>
  <si>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</si>
  <si>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</si>
  <si>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</si>
  <si>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</si>
  <si>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</si>
  <si>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</si>
  <si>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</si>
  <si>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Canceled</t>
  </si>
  <si>
    <t>Less than 1000</t>
  </si>
  <si>
    <t>1000 to 4999</t>
  </si>
  <si>
    <t>5000 to 9999</t>
  </si>
  <si>
    <t>10000 to 14999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</si>
  <si>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</si>
  <si>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</si>
  <si>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</si>
  <si>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</si>
  <si>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</si>
  <si>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</si>
  <si>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</si>
  <si>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</si>
  <si>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Number Successful</t>
  </si>
  <si>
    <t>Number Failed</t>
  </si>
  <si>
    <t>Total Projects</t>
  </si>
  <si>
    <t>Percentage Successful</t>
  </si>
  <si>
    <t>Percentage Failed</t>
  </si>
  <si>
    <t>Percentage Canceled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</si>
  <si>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</si>
  <si>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</si>
  <si>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</si>
  <si>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</si>
  <si>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</si>
  <si>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</si>
  <si>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</si>
  <si>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</si>
  <si>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Data analytics</t>
  </si>
  <si>
    <t>Mean</t>
  </si>
  <si>
    <t>median</t>
  </si>
  <si>
    <t>minimum</t>
  </si>
  <si>
    <t>maximum</t>
  </si>
  <si>
    <t>variance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</si>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</sst>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18" fillId="0" borderId="0" xfId="0" applyFont="1" applyAlignment="1">
      <alignment horizontal="center"/>
    </xf>
    <xf numFmtId="2" fontId="0" fillId="0" borderId="0" xfId="0" applyNumberFormat="1"/>
    <xf numFmtId="10" fontId="18" fillId="0" borderId="0" xfId="0" applyNumberFormat="1" applyFont="1" applyAlignment="1">
      <alignment horizontal="center"/>
    </xf>
    <xf numFmtId="10" fontId="0" fillId="0" borderId="0" xfId="0" applyNumberFormat="1"/>
    <xf numFmtId="2" fontId="16" fillId="0" borderId="0" xfId="0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  <xf numFmtId="0" fontId="19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0"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9CCFF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9CCFF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9CCFF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9CCFF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9CCFF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9CCFF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9CCFF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9CCFF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rgb="FFFF505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99CCFF"/>
        </patternFill>
      </fill>
    </dxf>
  </dxfs>
  <tableStyles count="0" defaultTableStyle="TableStyleMedium2" defaultPivotStyle="PivotStyleLight16"/>
  <colors>
    <mruColors>
      <color rgb="FF99CCF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 1 Excel sheet .xlsx]PT per category!PivotTable3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'PT per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'PT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 per category'!$B$6:$B$15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3">
                  <c:v>0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7B-4FFE-9028-3D5F06AC3D6E}"/>
            </c:ext>
          </c:extLst>
        </c:ser>
        <c:ser>
          <c:idx val="1"/>
          <c:order val="1"/>
          <c:tx>
            <c:strRef>
              <c:f>'PT per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'PT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 per category'!$C$6:$C$15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3">
                  <c:v>0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7B-4FFE-9028-3D5F06AC3D6E}"/>
            </c:ext>
          </c:extLst>
        </c:ser>
        <c:ser>
          <c:idx val="2"/>
          <c:order val="2"/>
          <c:tx>
            <c:strRef>
              <c:f>'PT per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'PT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 per category'!$D$6:$D$15</c:f>
              <c:numCache>
                <c:formatCode>General</c:formatCode>
                <c:ptCount val="9"/>
                <c:pt idx="0">
                  <c:v>5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7B-4FFE-9028-3D5F06AC3D6E}"/>
            </c:ext>
          </c:extLst>
        </c:ser>
        <c:ser>
          <c:idx val="3"/>
          <c:order val="3"/>
          <c:tx>
            <c:strRef>
              <c:f>'PT per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'PT per category'!$A$6:$A$15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'PT per category'!$E$6:$E$15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7B-4FFE-9028-3D5F06AC3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2798192"/>
        <c:axId val="1175259664"/>
      </c:barChart>
      <c:catAx>
        <c:axId val="1702798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259664"/>
        <c:crosses val="autoZero"/>
        <c:auto val="1"/>
        <c:lblAlgn val="ctr"/>
        <c:lblOffset val="100"/>
        <c:noMultiLvlLbl val="0"/>
      </c:catAx>
      <c:valAx>
        <c:axId val="117525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79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canceled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1</c:v>
              </c:pt>
              <c:pt idx="1">
                <c:v>0</c:v>
              </c:pt>
              <c:pt idx="2">
                <c:v>4</c:v>
              </c:pt>
              <c:pt idx="3">
                <c:v>2</c:v>
              </c:pt>
              <c:pt idx="4">
                <c:v>0</c:v>
              </c:pt>
              <c:pt idx="5">
                <c:v>1</c:v>
              </c:pt>
              <c:pt idx="6">
                <c:v>4</c:v>
              </c:pt>
              <c:pt idx="7">
                <c:v>3</c:v>
              </c:pt>
              <c:pt idx="8">
                <c:v>1</c:v>
              </c:pt>
              <c:pt idx="9">
                <c:v>0</c:v>
              </c:pt>
              <c:pt idx="10">
                <c:v>0</c:v>
              </c:pt>
              <c:pt idx="11">
                <c:v>1</c:v>
              </c:pt>
              <c:pt idx="12">
                <c:v>4</c:v>
              </c:pt>
              <c:pt idx="13">
                <c:v>23</c:v>
              </c:pt>
              <c:pt idx="14">
                <c:v>0</c:v>
              </c:pt>
              <c:pt idx="15">
                <c:v>6</c:v>
              </c:pt>
              <c:pt idx="16">
                <c:v>0</c:v>
              </c:pt>
              <c:pt idx="17">
                <c:v>1</c:v>
              </c:pt>
              <c:pt idx="18">
                <c:v>3</c:v>
              </c:pt>
              <c:pt idx="19">
                <c:v>0</c:v>
              </c:pt>
              <c:pt idx="20">
                <c:v>1</c:v>
              </c:pt>
              <c:pt idx="21">
                <c:v>0</c:v>
              </c:pt>
              <c:pt idx="22">
                <c:v>2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36E3-43B0-8389-6A9EFD6988EF}"/>
            </c:ext>
          </c:extLst>
        </c:ser>
        <c:ser>
          <c:idx val="1"/>
          <c:order val="1"/>
          <c:tx>
            <c:v>failed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10</c:v>
              </c:pt>
              <c:pt idx="1">
                <c:v>0</c:v>
              </c:pt>
              <c:pt idx="2">
                <c:v>21</c:v>
              </c:pt>
              <c:pt idx="3">
                <c:v>12</c:v>
              </c:pt>
              <c:pt idx="4">
                <c:v>8</c:v>
              </c:pt>
              <c:pt idx="5">
                <c:v>7</c:v>
              </c:pt>
              <c:pt idx="6">
                <c:v>20</c:v>
              </c:pt>
              <c:pt idx="7">
                <c:v>19</c:v>
              </c:pt>
              <c:pt idx="8">
                <c:v>6</c:v>
              </c:pt>
              <c:pt idx="9">
                <c:v>3</c:v>
              </c:pt>
              <c:pt idx="10">
                <c:v>8</c:v>
              </c:pt>
              <c:pt idx="11">
                <c:v>6</c:v>
              </c:pt>
              <c:pt idx="12">
                <c:v>11</c:v>
              </c:pt>
              <c:pt idx="13">
                <c:v>132</c:v>
              </c:pt>
              <c:pt idx="14">
                <c:v>4</c:v>
              </c:pt>
              <c:pt idx="15">
                <c:v>30</c:v>
              </c:pt>
              <c:pt idx="16">
                <c:v>9</c:v>
              </c:pt>
              <c:pt idx="17">
                <c:v>5</c:v>
              </c:pt>
              <c:pt idx="18">
                <c:v>3</c:v>
              </c:pt>
              <c:pt idx="19">
                <c:v>7</c:v>
              </c:pt>
              <c:pt idx="20">
                <c:v>15</c:v>
              </c:pt>
              <c:pt idx="21">
                <c:v>16</c:v>
              </c:pt>
              <c:pt idx="22">
                <c:v>12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6E3-43B0-8389-6A9EFD6988EF}"/>
            </c:ext>
          </c:extLst>
        </c:ser>
        <c:ser>
          <c:idx val="2"/>
          <c:order val="2"/>
          <c:tx>
            <c:v>live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2</c:v>
              </c:pt>
              <c:pt idx="1">
                <c:v>0</c:v>
              </c:pt>
              <c:pt idx="2">
                <c:v>1</c:v>
              </c:pt>
              <c:pt idx="3">
                <c:v>1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2</c:v>
              </c:pt>
              <c:pt idx="14">
                <c:v>0</c:v>
              </c:pt>
              <c:pt idx="15">
                <c:v>0</c:v>
              </c:pt>
              <c:pt idx="16">
                <c:v>0</c:v>
              </c:pt>
              <c:pt idx="17">
                <c:v>1</c:v>
              </c:pt>
              <c:pt idx="18">
                <c:v>0</c:v>
              </c:pt>
              <c:pt idx="19">
                <c:v>0</c:v>
              </c:pt>
              <c:pt idx="20">
                <c:v>2</c:v>
              </c:pt>
              <c:pt idx="21">
                <c:v>1</c:v>
              </c:pt>
              <c:pt idx="22">
                <c:v>1</c:v>
              </c:pt>
              <c:pt idx="23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2-36E3-43B0-8389-6A9EFD6988EF}"/>
            </c:ext>
          </c:extLst>
        </c:ser>
        <c:ser>
          <c:idx val="3"/>
          <c:order val="3"/>
          <c:tx>
            <c:v>successful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animation</c:v>
              </c:pt>
              <c:pt idx="1">
                <c:v>audio</c:v>
              </c:pt>
              <c:pt idx="2">
                <c:v>documentary</c:v>
              </c:pt>
              <c:pt idx="3">
                <c:v>drama</c:v>
              </c:pt>
              <c:pt idx="4">
                <c:v>electric music</c:v>
              </c:pt>
              <c:pt idx="5">
                <c:v>fiction</c:v>
              </c:pt>
              <c:pt idx="6">
                <c:v>food trucks</c:v>
              </c:pt>
              <c:pt idx="7">
                <c:v>indie rock</c:v>
              </c:pt>
              <c:pt idx="8">
                <c:v>jazz</c:v>
              </c:pt>
              <c:pt idx="9">
                <c:v>metal</c:v>
              </c:pt>
              <c:pt idx="10">
                <c:v>mobile games</c:v>
              </c:pt>
              <c:pt idx="11">
                <c:v>nonfiction</c:v>
              </c:pt>
              <c:pt idx="12">
                <c:v>photography books</c:v>
              </c:pt>
              <c:pt idx="13">
                <c:v>plays</c:v>
              </c:pt>
              <c:pt idx="14">
                <c:v>radio &amp; podcasts</c:v>
              </c:pt>
              <c:pt idx="15">
                <c:v>rock</c:v>
              </c:pt>
              <c:pt idx="16">
                <c:v>science fiction</c:v>
              </c:pt>
              <c:pt idx="17">
                <c:v>shorts</c:v>
              </c:pt>
              <c:pt idx="18">
                <c:v>television</c:v>
              </c:pt>
              <c:pt idx="19">
                <c:v>translations</c:v>
              </c:pt>
              <c:pt idx="20">
                <c:v>video games</c:v>
              </c:pt>
              <c:pt idx="21">
                <c:v>wearables</c:v>
              </c:pt>
              <c:pt idx="22">
                <c:v>web</c:v>
              </c:pt>
              <c:pt idx="23">
                <c:v>world music</c:v>
              </c:pt>
            </c:strLit>
          </c:cat>
          <c:val>
            <c:numLit>
              <c:formatCode>General</c:formatCode>
              <c:ptCount val="24"/>
              <c:pt idx="0">
                <c:v>21</c:v>
              </c:pt>
              <c:pt idx="1">
                <c:v>4</c:v>
              </c:pt>
              <c:pt idx="2">
                <c:v>34</c:v>
              </c:pt>
              <c:pt idx="3">
                <c:v>22</c:v>
              </c:pt>
              <c:pt idx="4">
                <c:v>10</c:v>
              </c:pt>
              <c:pt idx="5">
                <c:v>9</c:v>
              </c:pt>
              <c:pt idx="6">
                <c:v>22</c:v>
              </c:pt>
              <c:pt idx="7">
                <c:v>23</c:v>
              </c:pt>
              <c:pt idx="8">
                <c:v>10</c:v>
              </c:pt>
              <c:pt idx="9">
                <c:v>4</c:v>
              </c:pt>
              <c:pt idx="10">
                <c:v>4</c:v>
              </c:pt>
              <c:pt idx="11">
                <c:v>13</c:v>
              </c:pt>
              <c:pt idx="12">
                <c:v>26</c:v>
              </c:pt>
              <c:pt idx="13">
                <c:v>187</c:v>
              </c:pt>
              <c:pt idx="14">
                <c:v>4</c:v>
              </c:pt>
              <c:pt idx="15">
                <c:v>49</c:v>
              </c:pt>
              <c:pt idx="16">
                <c:v>5</c:v>
              </c:pt>
              <c:pt idx="17">
                <c:v>9</c:v>
              </c:pt>
              <c:pt idx="18">
                <c:v>11</c:v>
              </c:pt>
              <c:pt idx="19">
                <c:v>14</c:v>
              </c:pt>
              <c:pt idx="20">
                <c:v>17</c:v>
              </c:pt>
              <c:pt idx="21">
                <c:v>28</c:v>
              </c:pt>
              <c:pt idx="22">
                <c:v>36</c:v>
              </c:pt>
              <c:pt idx="23">
                <c:v>3</c:v>
              </c:pt>
            </c:numLit>
          </c:val>
          <c:extLst>
            <c:ext xmlns:c16="http://schemas.microsoft.com/office/drawing/2014/chart" uri="{C3380CC4-5D6E-409C-BE32-E72D297353CC}">
              <c16:uniqueId val="{00000003-36E3-43B0-8389-6A9EFD698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02809792"/>
        <c:axId val="1703695280"/>
      </c:barChart>
      <c:catAx>
        <c:axId val="170280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695280"/>
        <c:crosses val="autoZero"/>
        <c:auto val="1"/>
        <c:lblAlgn val="ctr"/>
        <c:lblOffset val="100"/>
        <c:noMultiLvlLbl val="0"/>
      </c:catAx>
      <c:valAx>
        <c:axId val="170369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280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[HW 1 Excel sheet .xlsx]PT per year!PivotTable1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'PT per year'!$B$4:$B$5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'PT per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 per year'!$B$6:$B$18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B-4B45-83D3-F97564EF2EBE}"/>
            </c:ext>
          </c:extLst>
        </c:ser>
        <c:ser>
          <c:idx val="1"/>
          <c:order val="1"/>
          <c:tx>
            <c:strRef>
              <c:f>'PT per year'!$C$4:$C$5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'PT per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 per year'!$C$6:$C$18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DB-4B45-83D3-F97564EF2EBE}"/>
            </c:ext>
          </c:extLst>
        </c:ser>
        <c:ser>
          <c:idx val="2"/>
          <c:order val="2"/>
          <c:tx>
            <c:strRef>
              <c:f>'PT per year'!$D$4:$D$5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'PT per year'!$A$6:$A$18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'PT per year'!$D$6:$D$18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DB-4B45-83D3-F97564EF2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6979871"/>
        <c:axId val="1143006655"/>
      </c:lineChart>
      <c:catAx>
        <c:axId val="81697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3006655"/>
        <c:crosses val="autoZero"/>
        <c:auto val="1"/>
        <c:lblAlgn val="ctr"/>
        <c:lblOffset val="100"/>
        <c:noMultiLvlLbl val="0"/>
      </c:catAx>
      <c:valAx>
        <c:axId val="1143006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97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Percentage Successful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Analysis'!$F$8:$F$19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Analysis'!$K$8:$K$19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0.37254901960784315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F-4D36-B7C5-3245848DA8C1}"/>
            </c:ext>
          </c:extLst>
        </c:ser>
        <c:ser>
          <c:idx val="1"/>
          <c:order val="1"/>
          <c:tx>
            <c:v>Percentage 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Analysis'!$F$8:$F$19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Analysis'!$L$8:$L$19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0.5326797385620915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0F-4D36-B7C5-3245848DA8C1}"/>
            </c:ext>
          </c:extLst>
        </c:ser>
        <c:ser>
          <c:idx val="2"/>
          <c:order val="2"/>
          <c:tx>
            <c:v>Percentage Canceled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'Goal Analysis'!$F$8:$F$19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'Goal Analysis'!$M$8:$M$19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9.4771241830065356E-2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0F-4D36-B7C5-3245848DA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9111200"/>
        <c:axId val="287680432"/>
      </c:lineChart>
      <c:catAx>
        <c:axId val="59911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680432"/>
        <c:crosses val="autoZero"/>
        <c:auto val="1"/>
        <c:lblAlgn val="ctr"/>
        <c:lblOffset val="100"/>
        <c:noMultiLvlLbl val="0"/>
      </c:catAx>
      <c:valAx>
        <c:axId val="287680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11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119348</xdr:colOff>
      <xdr:row>2</xdr:row>
      <xdr:rowOff>156071</xdr:rowOff>
    </xdr:from>
    <xdr:to>
      <xdr:col>11</xdr:col>
      <xdr:colOff>1193493</xdr:colOff>
      <xdr:row>21</xdr:row>
      <xdr:rowOff>18360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45DD1B-F1F9-77B2-A9FE-364E7DF95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10732</xdr:colOff>
      <xdr:row>4</xdr:row>
      <xdr:rowOff>53663</xdr:rowOff>
    </xdr:from>
    <xdr:to>
      <xdr:col>21</xdr:col>
      <xdr:colOff>279042</xdr:colOff>
      <xdr:row>30</xdr:row>
      <xdr:rowOff>32197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DD4B06-6C8D-4CE3-9EDF-1C84F6ECA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64770</xdr:colOff>
      <xdr:row>4</xdr:row>
      <xdr:rowOff>110490</xdr:rowOff>
    </xdr:from>
    <xdr:to>
      <xdr:col>13</xdr:col>
      <xdr:colOff>613410</xdr:colOff>
      <xdr:row>18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DD171-BB54-69A1-3C3C-1ACA3A5EB7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231411</xdr:colOff>
      <xdr:row>20</xdr:row>
      <xdr:rowOff>107117</xdr:rowOff>
    </xdr:from>
    <xdr:to>
      <xdr:col>14</xdr:col>
      <xdr:colOff>362762</xdr:colOff>
      <xdr:row>36</xdr:row>
      <xdr:rowOff>97692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34DCB74-646A-ACF3-BB0A-E8D4E9536D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sr Salahuddin" refreshedDate="45031.422556712962" createdVersion="8" refreshedVersion="8" minRefreshableVersion="3" recordCount="1001" xr:uid="{5429E117-806E-49C0-9FFD-AD2B14987180}">
  <cacheSource type="worksheet">
    <worksheetSource ref="A1:U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 count="975">
        <s v="Baldwin, Riley and Jackson"/>
        <s v="Odom Inc"/>
        <s v="Melton, Robinson and Fritz"/>
        <s v="Mcdonald, Gonzalez and Ross"/>
        <s v="Larson-Little"/>
        <s v="Harris Group"/>
        <s v="Ortiz, Coleman and Mitchell"/>
        <s v="Carter-Guzman"/>
        <s v="Nunez-Richards"/>
        <s v="Rangel, Holt and Jones"/>
        <s v="Green Ltd"/>
        <s v="Perez, Johnson and Gardner"/>
        <s v="Kim Ltd"/>
        <s v="Walker, Taylor and Coleman"/>
        <s v="Rodriguez, Rose and Stewart"/>
        <s v="Wright, Hunt and Rowe"/>
        <s v="Hines Inc"/>
        <s v="Cochran-Nguyen"/>
        <s v="Johnson-Gould"/>
        <s v="Perez-Hess"/>
        <s v="Reeves, Thompson and Richardson"/>
        <s v="Simmons-Reynolds"/>
        <s v="Collier Inc"/>
        <s v="Gray-Jenkins"/>
        <s v="Scott, Wilson and Martin"/>
        <s v="Caldwell, Velazquez and Wilson"/>
        <s v="Spencer-Bates"/>
        <s v="Best, Carr and Williams"/>
        <s v="Campbell, Brown and Powell"/>
        <s v="Johnson, Parker and Haynes"/>
        <s v="Clark-Cooke"/>
        <s v="Schroeder Ltd"/>
        <s v="Jackson PLC"/>
        <s v="Blair, Collins and Carter"/>
        <s v="Maldonado and Sons"/>
        <s v="Mitchell and Sons"/>
        <s v="Jackson-Lewis"/>
        <s v="Black, Armstrong and Anderson"/>
        <s v="Maldonado-Gonzalez"/>
        <s v="Kim-Rice"/>
        <s v="Garcia, Garcia and Lopez"/>
        <s v="Watts Group"/>
        <s v="Werner-Bryant"/>
        <s v="Schmitt-Mendoza"/>
        <s v="Reid-Mccullough"/>
        <s v="Woods-Clark"/>
        <s v="Vaughn, Hunt and Caldwell"/>
        <s v="Bennett and Sons"/>
        <s v="Lamb Inc"/>
        <s v="Casey-Kelly"/>
        <s v="Jones, Taylor and Moore"/>
        <s v="Bradshaw, Gill and Donovan"/>
        <s v="Hernandez, Rodriguez and Clark"/>
        <s v="Smith-Jones"/>
        <s v="Roy PLC"/>
        <s v="Wright, Brooks and Villarreal"/>
        <s v="Flores, Miller and Johnson"/>
        <s v="Bridges, Freeman and Kim"/>
        <s v="Anderson-Perez"/>
        <s v="Wright, Fox and Marks"/>
        <s v="Crawford-Peters"/>
        <s v="Romero-Hoffman"/>
        <s v="Sparks-West"/>
        <s v="Baker, Morgan and Brown"/>
        <s v="Mosley-Gilbert"/>
        <s v="Berry-Boyer"/>
        <s v="Sanders-Allen"/>
        <s v="Lopez Inc"/>
        <s v="Moreno-Turner"/>
        <s v="Jones-Watson"/>
        <s v="Barker Inc"/>
        <s v="Tate, Bass and House"/>
        <s v="Hampton, Lewis and Ray"/>
        <s v="Collins-Goodman"/>
        <s v="Davis-Michael"/>
        <s v="White, Torres and Bishop"/>
        <s v="Martin, Conway and Larsen"/>
        <s v="Acevedo-Huffman"/>
        <s v="Montgomery, Larson and Spencer"/>
        <s v="Soto LLC"/>
        <s v="Sutton, Barrett and Tucker"/>
        <s v="Gomez, Bailey and Flores"/>
        <s v="Porter-George"/>
        <s v="Fitzgerald PLC"/>
        <s v="Cisneros-Burton"/>
        <s v="Hill, Lawson and Wilkinson"/>
        <s v="Davis-Smith"/>
        <s v="Farrell and Sons"/>
        <s v="Clark Group"/>
        <s v="White, Singleton and Zimmerman"/>
        <s v="Kramer Group"/>
        <s v="Frazier, Patrick and Smith"/>
        <s v="Santos, Bell and Lloyd"/>
        <s v="Hall and Sons"/>
        <s v="Hanson Inc"/>
        <s v="Sanchez LLC"/>
        <s v="Howard Ltd"/>
        <s v="Stewart LLC"/>
        <s v="Arias, Allen and Miller"/>
        <s v="Baker-Morris"/>
        <s v="Tucker, Fox and Green"/>
        <s v="Douglas LLC"/>
        <s v="Garcia Inc"/>
        <s v="Frye, Hunt and Powell"/>
        <s v="Smith, Wells and Nguyen"/>
        <s v="Charles-Johnson"/>
        <s v="Brandt, Carter and Wood"/>
        <s v="Tucker, Schmidt and Reid"/>
        <s v="Decker Inc"/>
        <s v="Romero and Sons"/>
        <s v="Castillo-Carey"/>
        <s v="Hart-Briggs"/>
        <s v="Jones-Meyer"/>
        <s v="Wright, Hartman and Yu"/>
        <s v="Harper-Davis"/>
        <s v="Barrett PLC"/>
        <s v="David-Clark"/>
        <s v="Chaney-Dennis"/>
        <s v="Robinson, Lopez and Christensen"/>
        <s v="Clark and Sons"/>
        <s v="Vega Group"/>
        <s v="Brown-Brown"/>
        <s v="Taylor PLC"/>
        <s v="Edwards-Lewis"/>
        <s v="Stanton, Neal and Rodriguez"/>
        <s v="Pratt LLC"/>
        <s v="Gross PLC"/>
        <s v="Martinez, Gomez and Dalton"/>
        <s v="Allen-Curtis"/>
        <s v="Morgan-Martinez"/>
        <s v="Luna, Anderson and Fox"/>
        <s v="Fleming, Zhang and Henderson"/>
        <s v="Flowers and Sons"/>
        <s v="Gates PLC"/>
        <s v="Caldwell LLC"/>
        <s v="Le, Burton and Evans"/>
        <s v="Briggs PLC"/>
        <s v="Hudson-Nguyen"/>
        <s v="Hogan Ltd"/>
        <s v="Hamilton, Wright and Chavez"/>
        <s v="Bautista-Cross"/>
        <s v="Jackson LLC"/>
        <s v="Figueroa Ltd"/>
        <s v="Avila-Jones"/>
        <s v="Martin, Lopez and Hunter"/>
        <s v="Fields-Moore"/>
        <s v="Harris-Golden"/>
        <s v="Moss, Norman and Dunlap"/>
        <s v="White, Larson and Wright"/>
        <s v="Payne, Oliver and Burch"/>
        <s v="Brown, Palmer and Pace"/>
        <s v="Parker LLC"/>
        <s v="Bowen, Mcdonald and Hall"/>
        <s v="Whitehead, Bell and Hughes"/>
        <s v="Rodriguez-Brown"/>
        <s v="Hall-Schaefer"/>
        <s v="Meza-Rogers"/>
        <s v="Curtis-Curtis"/>
        <s v="Carlson Inc"/>
        <s v="Clarke, Anderson and Lee"/>
        <s v="Evans Group"/>
        <s v="Bruce Group"/>
        <s v="Keith, Alvarez and Potter"/>
        <s v="Burton-Watkins"/>
        <s v="Lopez and Sons"/>
        <s v="Cordova Ltd"/>
        <s v="Brown-Vang"/>
        <s v="Cruz-Ward"/>
        <s v="Hernandez Group"/>
        <s v="Tran, Steele and Wilson"/>
        <s v="Summers, Gallegos and Stein"/>
        <s v="Blair Group"/>
        <s v="Nixon Inc"/>
        <s v="White LLC"/>
        <s v="Santos, Black and Donovan"/>
        <s v="Jones, Contreras and Burnett"/>
        <s v="Stone-Orozco"/>
        <s v="Lee, Gibson and Morgan"/>
        <s v="Alexander-Williams"/>
        <s v="Marks Ltd"/>
        <s v="Olsen, Edwards and Reid"/>
        <s v="Daniels, Rose and Tyler"/>
        <s v="Adams Group"/>
        <s v="Rogers, Huerta and Medina"/>
        <s v="Howard, Carter and Griffith"/>
        <s v="Bailey PLC"/>
        <s v="Parker Group"/>
        <s v="Fox Group"/>
        <s v="Walker, Jones and Rodriguez"/>
        <s v="Anthony-Shaw"/>
        <s v="Cook LLC"/>
        <s v="Sutton PLC"/>
        <s v="Long, Morgan and Mitchell"/>
        <s v="Calhoun, Rogers and Long"/>
        <s v="Sandoval Group"/>
        <s v="Smith and Sons"/>
        <s v="King Inc"/>
        <s v="Perry and Sons"/>
        <s v="Palmer Inc"/>
        <s v="Hull, Baker and Martinez"/>
        <s v="Becker, Rice and White"/>
        <s v="Osborne, Perkins and Knox"/>
        <s v="Mcknight-Freeman"/>
        <s v="Hayden, Shannon and Stein"/>
        <s v="Daniel-Luna"/>
        <s v="Weaver-Marquez"/>
        <s v="Austin, Baker and Kelley"/>
        <s v="Carney-Anderson"/>
        <s v="Jackson Inc"/>
        <s v="Warren Ltd"/>
        <s v="Schultz Inc"/>
        <s v="Thompson LLC"/>
        <s v="Johnson Inc"/>
        <s v="Morgan-Warren"/>
        <s v="Sullivan Group"/>
        <s v="Vargas, Banks and Palmer"/>
        <s v="Johnson, Dixon and Zimmerman"/>
        <s v="Moore, Dudley and Navarro"/>
        <s v="Price-Rodriguez"/>
        <s v="Huang-Henderson"/>
        <s v="Owens-Le"/>
        <s v="Huff LLC"/>
        <s v="Johnson LLC"/>
        <s v="Chavez, Garcia and Cantu"/>
        <s v="Lester-Moore"/>
        <s v="Fox-Quinn"/>
        <s v="Johnson-Lee"/>
        <s v="Pineda Group"/>
        <s v="Hoffman-Howard"/>
        <s v="Miranda, Hall and Mcgrath"/>
        <s v="Williams, Carter and Gonzalez"/>
        <s v="Davis-Rodriguez"/>
        <s v="Reid, Rivera and Perry"/>
        <s v="Mendoza-Parker"/>
        <s v="Lee, Ali and Guzman"/>
        <s v="Gallegos-Cobb"/>
        <s v="Ellison PLC"/>
        <s v="Bolton, Sanchez and Carrillo"/>
        <s v="Mason-Sanders"/>
        <s v="Pitts-Reed"/>
        <s v="Gonzalez-Martinez"/>
        <s v="Hill, Martin and Garcia"/>
        <s v="Garcia PLC"/>
        <s v="Herring-Bailey"/>
        <s v="Russell-Gardner"/>
        <s v="Walters-Carter"/>
        <s v="Johnson, Patterson and Montoya"/>
        <s v="Roberts and Sons"/>
        <s v="Avila-Nelson"/>
        <s v="Robbins and Sons"/>
        <s v="Singleton Ltd"/>
        <s v="Perez PLC"/>
        <s v="Rogers, Jacobs and Jackson"/>
        <s v="Barry Group"/>
        <s v="Rosales, Branch and Harmon"/>
        <s v="Smith-Reid"/>
        <s v="Williams Inc"/>
        <s v="Duncan, Mcdonald and Miller"/>
        <s v="Watkins Ltd"/>
        <s v="Allen-Jones"/>
        <s v="Mason-Smith"/>
        <s v="Lloyd, Kennedy and Davis"/>
        <s v="Walker Ltd"/>
        <s v="Gordon PLC"/>
        <s v="Lee and Sons"/>
        <s v="Cole LLC"/>
        <s v="Acosta PLC"/>
        <s v="Brown-Mckee"/>
        <s v="Miles and Sons"/>
        <s v="Sawyer, Horton and Williams"/>
        <s v="Foley-Cox"/>
        <s v="Horton, Morrison and Clark"/>
        <s v="Thomas and Sons"/>
        <s v="Morgan-Jenkins"/>
        <s v="Ward, Sanchez and Kemp"/>
        <s v="Fields Ltd"/>
        <s v="Ramos-Mitchell"/>
        <s v="Higgins, Davis and Salazar"/>
        <s v="Smith-Jenkins"/>
        <s v="Braun PLC"/>
        <s v="Drake PLC"/>
        <s v="Ross, Kelly and Brown"/>
        <s v="Lucas-Mullins"/>
        <s v="Tran LLC"/>
        <s v="Dawson, Brady and Gilbert"/>
        <s v="Obrien-Aguirre"/>
        <s v="Ferguson PLC"/>
        <s v="Garcia Ltd"/>
        <s v="Smith, Love and Smith"/>
        <s v="Wilson, Hall and Osborne"/>
        <s v="Bell, Grimes and Kerr"/>
        <s v="Ho-Harris"/>
        <s v="Ross Group"/>
        <s v="Turner-Davis"/>
        <s v="Smith, Jackson and Herrera"/>
        <s v="Smith-Hess"/>
        <s v="Brown, Herring and Bass"/>
        <s v="Chase, Garcia and Johnson"/>
        <s v="Ramsey and Sons"/>
        <s v="Cooke PLC"/>
        <s v="Wong-Walker"/>
        <s v="Ferguson, Collins and Mata"/>
        <s v="Guerrero, Flores and Jenkins"/>
        <s v="Peterson PLC"/>
        <s v="Townsend Ltd"/>
        <s v="Rush, Reed and Hall"/>
        <s v="Salazar-Dodson"/>
        <s v="Davis Ltd"/>
        <s v="Harris-Perry"/>
        <s v="Velazquez, Hunt and Ortiz"/>
        <s v="Flores PLC"/>
        <s v="Martinez LLC"/>
        <s v="Miller-Irwin"/>
        <s v="Sanchez-Morgan"/>
        <s v="Lopez, Adams and Johnson"/>
        <s v="Martin-Marshall"/>
        <s v="Summers PLC"/>
        <s v="Young, Hart and Ryan"/>
        <s v="Mills Group"/>
        <s v="Sandoval-Powell"/>
        <s v="Mills, Frazier and Perez"/>
        <s v="Hebert Group"/>
        <s v="Cole, Smith and Wood"/>
        <s v="Harris, Hall and Harris"/>
        <s v="Saunders Group"/>
        <s v="Pham, Avila and Nash"/>
        <s v="Patterson, Salinas and Lucas"/>
        <s v="Young PLC"/>
        <s v="Willis and Sons"/>
        <s v="Thompson-Bates"/>
        <s v="Rose-Silva"/>
        <s v="Pacheco, Johnson and Torres"/>
        <s v="Carlson, Dixon and Jones"/>
        <s v="Mcgee Group"/>
        <s v="Jordan-Acosta"/>
        <s v="Nunez Inc"/>
        <s v="Hayden Ltd"/>
        <s v="Gonzalez-Burton"/>
        <s v="Lewis, Taylor and Rivers"/>
        <s v="Butler, Henry and Espinoza"/>
        <s v="Guzman Group"/>
        <s v="Gibson-Hernandez"/>
        <s v="Spencer-Weber"/>
        <s v="Berger, Johnson and Marshall"/>
        <s v="Taylor, Cisneros and Romero"/>
        <s v="Little-Marsh"/>
        <s v="Petersen and Sons"/>
        <s v="Hensley Ltd"/>
        <s v="Navarro and Sons"/>
        <s v="Shannon Ltd"/>
        <s v="Young LLC"/>
        <s v="Adams, Willis and Sanchez"/>
        <s v="Mills-Roy"/>
        <s v="Brown Group"/>
        <s v="Burns-Burnett"/>
        <s v="Glass, Nunez and Mcdonald"/>
        <s v="Perez, Davis and Wilson"/>
        <s v="Diaz-Garcia"/>
        <s v="Salazar-Moon"/>
        <s v="Larsen-Chung"/>
        <s v="Anderson and Sons"/>
        <s v="Lawrence Group"/>
        <s v="Gray-Davis"/>
        <s v="Ramirez-Myers"/>
        <s v="Lucas, Hall and Bonilla"/>
        <s v="Williams, Perez and Villegas"/>
        <s v="Brooks, Jones and Ingram"/>
        <s v="Whitaker, Wallace and Daniels"/>
        <s v="Smith-Gonzalez"/>
        <s v="Skinner PLC"/>
        <s v="Nolan, Smith and Sanchez"/>
        <s v="Green-Carr"/>
        <s v="Brown-Parker"/>
        <s v="Marshall Inc"/>
        <s v="Leblanc-Pineda"/>
        <s v="Perry PLC"/>
        <s v="Klein, Stark and Livingston"/>
        <s v="Fleming-Oliver"/>
        <s v="Reilly, Aguirre and Johnson"/>
        <s v="Davidson, Wilcox and Lewis"/>
        <s v="Michael, Anderson and Vincent"/>
        <s v="King Ltd"/>
        <s v="Baker Ltd"/>
        <s v="Baker, Collins and Smith"/>
        <s v="Warren-Harrison"/>
        <s v="Gardner Group"/>
        <s v="Flores-Lambert"/>
        <s v="Cruz Ltd"/>
        <s v="Knox-Garner"/>
        <s v="Davis-Allen"/>
        <s v="Miller-Patel"/>
        <s v="Hernandez-Grimes"/>
        <s v="Owens, Hall and Gonzalez"/>
        <s v="Noble-Bailey"/>
        <s v="Holmes PLC"/>
        <s v="Jones-Martin"/>
        <s v="Myers LLC"/>
        <s v="Acosta, Mullins and Morris"/>
        <s v="Bell PLC"/>
        <s v="Smith-Schmidt"/>
        <s v="Ruiz, Richardson and Cole"/>
        <s v="Leonard-Mcclain"/>
        <s v="Bailey-Boyer"/>
        <s v="Lee LLC"/>
        <s v="Lyons Inc"/>
        <s v="Herrera-Wilson"/>
        <s v="Mahoney, Adams and Lucas"/>
        <s v="Mcmillan Group"/>
        <s v="Beck, Thompson and Martinez"/>
        <s v="Rodriguez-Scott"/>
        <s v="Rush-Bowers"/>
        <s v="Davis and Sons"/>
        <s v="Anderson-Pham"/>
        <s v="Stewart-Coleman"/>
        <s v="Bradshaw, Smith and Ryan"/>
        <s v="Ware-Arias"/>
        <s v="Blair, Reyes and Woods"/>
        <s v="Thomas-Lopez"/>
        <s v="Brown, Davies and Pacheco"/>
        <s v="Jones-Riddle"/>
        <s v="Schmidt-Gomez"/>
        <s v="Sullivan, Davis and Booth"/>
        <s v="Edwards-Kane"/>
        <s v="Hicks, Wall and Webb"/>
        <s v="Mayer-Richmond"/>
        <s v="Robles Ltd"/>
        <s v="Cochran Ltd"/>
        <s v="Rosales LLC"/>
        <s v="Harper-Bryan"/>
        <s v="Potter, Harper and Everett"/>
        <s v="Floyd-Sims"/>
        <s v="Spence, Jackson and Kelly"/>
        <s v="King-Nguyen"/>
        <s v="Hansen Group"/>
        <s v="Mathis, Hall and Hansen"/>
        <s v="Cummings Inc"/>
        <s v="Miller-Poole"/>
        <s v="Rodriguez-West"/>
        <s v="Calderon, Bradford and Dean"/>
        <s v="Clark-Bowman"/>
        <s v="Anderson-Pearson"/>
        <s v="Martin, Martin and Solis"/>
        <s v="Harrington-Harper"/>
        <s v="Price and Sons"/>
        <s v="Cuevas-Morales"/>
        <s v="Delgado-Hatfield"/>
        <s v="Padilla-Porter"/>
        <s v="Morris Group"/>
        <s v="Saunders Ltd"/>
        <s v="Woods Inc"/>
        <s v="Villanueva, Wright and Richardson"/>
        <s v="Wilson, Brooks and Clark"/>
        <s v="Sheppard, Smith and Spence"/>
        <s v="Wise, Thompson and Allen"/>
        <s v="Lane, Ryan and Chapman"/>
        <s v="Rich, Alvarez and King"/>
        <s v="Terry-Salinas"/>
        <s v="Wang-Rodriguez"/>
        <s v="Mckee-Hill"/>
        <s v="Gomez LLC"/>
        <s v="Gonzalez-Robbins"/>
        <s v="Obrien and Sons"/>
        <s v="Shaw Ltd"/>
        <s v="Hughes Inc"/>
        <s v="Olsen-Ryan"/>
        <s v="Grimes, Holland and Sloan"/>
        <s v="Turner, Young and Collins"/>
        <s v="Richardson Inc"/>
        <s v="Santos-Young"/>
        <s v="Nichols Ltd"/>
        <s v="Murphy PLC"/>
        <s v="Hogan, Porter and Rivera"/>
        <s v="Lyons LLC"/>
        <s v="Long-Greene"/>
        <s v="Robles-Hudson"/>
        <s v="Mcclure LLC"/>
        <s v="Martin, Russell and Baker"/>
        <s v="Rice-Parker"/>
        <s v="Landry Inc"/>
        <s v="Richards-Davis"/>
        <s v="Davis, Cox and Fox"/>
        <s v="Smith-Wallace"/>
        <s v="Cordova, Shaw and Wang"/>
        <s v="Clark Inc"/>
        <s v="Young and Sons"/>
        <s v="Henson PLC"/>
        <s v="Garcia Group"/>
        <s v="Adams, Walker and Wong"/>
        <s v="Hopkins-Browning"/>
        <s v="Bell, Edwards and Andersen"/>
        <s v="Morales Group"/>
        <s v="Lucero Group"/>
        <s v="Smith, Brown and Davis"/>
        <s v="Hunt Group"/>
        <s v="Valdez Ltd"/>
        <s v="Mccann-Le"/>
        <s v="Collins LLC"/>
        <s v="Smith-Miller"/>
        <s v="Jensen-Vargas"/>
        <s v="Robles, Bell and Gonzalez"/>
        <s v="Turner, Miller and Francis"/>
        <s v="Roberts Group"/>
        <s v="Best, Miller and Thomas"/>
        <s v="Smith-Mullins"/>
        <s v="Williams-Walsh"/>
        <s v="Harrison, Blackwell and Mendez"/>
        <s v="Sanchez, Bradley and Flores"/>
        <s v="Cox LLC"/>
        <s v="Morales-Odonnell"/>
        <s v="Ramirez LLC"/>
        <s v="Ramirez Group"/>
        <s v="Marsh-Coleman"/>
        <s v="Frederick, Jenkins and Collins"/>
        <s v="Wilson Ltd"/>
        <s v="Cline, Peterson and Lowery"/>
        <s v="Underwood, James and Jones"/>
        <s v="Johnson-Contreras"/>
        <s v="Greene, Lloyd and Sims"/>
        <s v="Smith-Sparks"/>
        <s v="Rosario-Smith"/>
        <s v="Avila, Ford and Welch"/>
        <s v="Gallegos Inc"/>
        <s v="Morrow, Santiago and Soto"/>
        <s v="Berry-Richardson"/>
        <s v="Cordova-Torres"/>
        <s v="Holt, Bernard and Johnson"/>
        <s v="Clark, Mccormick and Mendoza"/>
        <s v="Garrison LLC"/>
        <s v="Shannon-Olson"/>
        <s v="Murillo-Mcfarland"/>
        <s v="Young, Gilbert and Escobar"/>
        <s v="Thomas, Welch and Santana"/>
        <s v="Brown-Pena"/>
        <s v="Holder, Caldwell and Vance"/>
        <s v="Harrison-Bridges"/>
        <s v="Johnson, Murphy and Peterson"/>
        <s v="Taylor Inc"/>
        <s v="Deleon and Sons"/>
        <s v="Benjamin, Paul and Ferguson"/>
        <s v="Hardin-Dixon"/>
        <s v="York-Pitts"/>
        <s v="Jarvis and Sons"/>
        <s v="Morrison-Henderson"/>
        <s v="Martin-James"/>
        <s v="Mercer, Solomon and Singleton"/>
        <s v="Dougherty, Austin and Mills"/>
        <s v="Ritter PLC"/>
        <s v="Anderson Group"/>
        <s v="Lam-Hamilton"/>
        <s v="Ho Ltd"/>
        <s v="Brown, Estrada and Jensen"/>
        <s v="Hunt LLC"/>
        <s v="Fowler-Smith"/>
        <s v="Blair Inc"/>
        <s v="Kelley, Stanton and Sanchez"/>
        <s v="Hernandez-Macdonald"/>
        <s v="Joseph LLC"/>
        <s v="Webb-Smith"/>
        <s v="Johns PLC"/>
        <s v="Hardin-Foley"/>
        <s v="Fischer, Fowler and Arnold"/>
        <s v="Martinez-Juarez"/>
        <s v="Wilson and Sons"/>
        <s v="Clements Group"/>
        <s v="Valenzuela-Cook"/>
        <s v="Parker, Haley and Foster"/>
        <s v="Fuentes LLC"/>
        <s v="Moran and Sons"/>
        <s v="Stevens Inc"/>
        <s v="Martinez-Johnson"/>
        <s v="Franklin Inc"/>
        <s v="Sanchez, Cross and Savage"/>
        <s v="Pineda Ltd"/>
        <s v="Powell and Sons"/>
        <s v="Pugh LLC"/>
        <s v="Rowe-Wong"/>
        <s v="Williams-Santos"/>
        <s v="Weber Inc"/>
        <s v="Avery, Brown and Parker"/>
        <s v="Cox Group"/>
        <s v="Jensen LLC"/>
        <s v="Brown Inc"/>
        <s v="Hale-Hayes"/>
        <s v="Mcbride PLC"/>
        <s v="Harris-Jennings"/>
        <s v="Becker-Scott"/>
        <s v="Todd, Freeman and Henry"/>
        <s v="Martinez, Garza and Young"/>
        <s v="Smith-Ramos"/>
        <s v="Brown-George"/>
        <s v="Waters and Sons"/>
        <s v="Brown Ltd"/>
        <s v="Christian, Yates and Greer"/>
        <s v="Cole, Hernandez and Rodriguez"/>
        <s v="Ortiz, Valenzuela and Collins"/>
        <s v="Valencia PLC"/>
        <s v="Gordon, Mendez and Johnson"/>
        <s v="Johnson Group"/>
        <s v="Rose-Fuller"/>
        <s v="Hughes, Mendez and Patterson"/>
        <s v="Brady, Cortez and Rodriguez"/>
        <s v="Wang, Nguyen and Horton"/>
        <s v="Santos, Williams and Brown"/>
        <s v="Barnett and Sons"/>
        <s v="Petersen-Rodriguez"/>
        <s v="Burnett-Mora"/>
        <s v="King LLC"/>
        <s v="Miller Ltd"/>
        <s v="Case LLC"/>
        <s v="Swanson, Wilson and Baker"/>
        <s v="Dean, Fox and Phillips"/>
        <s v="Smith-Smith"/>
        <s v="Smith, Scott and Rodriguez"/>
        <s v="White, Robertson and Roberts"/>
        <s v="Martinez Inc"/>
        <s v="Tucker, Mccoy and Marquez"/>
        <s v="Martin, Lee and Armstrong"/>
        <s v="Dunn, Moreno and Green"/>
        <s v="Jackson, Martinez and Ray"/>
        <s v="Patterson-Johnson"/>
        <s v="Carlson-Hernandez"/>
        <s v="Parker PLC"/>
        <s v="Yu and Sons"/>
        <s v="Taylor, Johnson and Hernandez"/>
        <s v="Mack Ltd"/>
        <s v="Lamb-Sanders"/>
        <s v="Williams-Ramirez"/>
        <s v="Weaver Ltd"/>
        <s v="Barnes-Williams"/>
        <s v="Richardson, Woodward and Hansen"/>
        <s v="Hunt, Barker and Baker"/>
        <s v="Ramos, Moreno and Lewis"/>
        <s v="Harris Inc"/>
        <s v="Peters-Nelson"/>
        <s v="Ferguson, Murphy and Bright"/>
        <s v="Robinson Group"/>
        <s v="Jordan-Wolfe"/>
        <s v="Vargas-Cox"/>
        <s v="Yang and Sons"/>
        <s v="Wilson, Wilson and Mathis"/>
        <s v="Wang, Koch and Weaver"/>
        <s v="Cisneros Ltd"/>
        <s v="Williams-Jones"/>
        <s v="Roberts, Hinton and Williams"/>
        <s v="Gonzalez, Williams and Benson"/>
        <s v="Hobbs, Brown and Lee"/>
        <s v="Russo, Kim and Mccoy"/>
        <s v="Howell, Myers and Olson"/>
        <s v="Bailey and Sons"/>
        <s v="Jensen-Brown"/>
        <s v="Smith Group"/>
        <s v="Murphy-Farrell"/>
        <s v="Everett-Wolfe"/>
        <s v="Park-Goodman"/>
        <s v="York, Barr and Grant"/>
        <s v="Little Ltd"/>
        <s v="Brown and Sons"/>
        <s v="Payne, Garrett and Thomas"/>
        <s v="Robinson-Kelly"/>
        <s v="Kelly-Colon"/>
        <s v="Turner, Scott and Gentry"/>
        <s v="Sanchez Ltd"/>
        <s v="Giles-Smith"/>
        <s v="Thompson-Moreno"/>
        <s v="Murphy-Fox"/>
        <s v="Rodriguez-Patterson"/>
        <s v="Nelson-Valdez"/>
        <s v="Kelly PLC"/>
        <s v="Nguyen and Sons"/>
        <s v="Jones PLC"/>
        <s v="Gilmore LLC"/>
        <s v="Lee-Cobb"/>
        <s v="Jones, Wiley and Robbins"/>
        <s v="Martin, Gates and Holt"/>
        <s v="Bowen, Davies and Burns"/>
        <s v="Nguyen Inc"/>
        <s v="Walsh-Watts"/>
        <s v="Ray, Li and Li"/>
        <s v="Murray Ltd"/>
        <s v="Bradford-Silva"/>
        <s v="Mora-Bradley"/>
        <s v="Cardenas, Thompson and Carey"/>
        <s v="Lopez, Reid and Johnson"/>
        <s v="Fox-Williams"/>
        <s v="Taylor, Wood and Taylor"/>
        <s v="Cole, Petty and Cameron"/>
        <s v="Mcclain LLC"/>
        <s v="Sims-Gross"/>
        <s v="Perez Group"/>
        <s v="Haynes-Williams"/>
        <s v="Ford LLC"/>
        <s v="Moreno Ltd"/>
        <s v="Moore, Cook and Wright"/>
        <s v="Ortega LLC"/>
        <s v="Silva, Walker and Martin"/>
        <s v="Huynh, Gallegos and Mills"/>
        <s v="Anderson LLC"/>
        <s v="Garza-Bryant"/>
        <s v="Mays LLC"/>
        <s v="Evans-Jones"/>
        <s v="Fischer, Torres and Walker"/>
        <s v="Tapia, Kramer and Hicks"/>
        <s v="Barnes, Wilcox and Riley"/>
        <s v="Reyes PLC"/>
        <s v="Pace, Simpson and Watkins"/>
        <s v="Valenzuela, Davidson and Castro"/>
        <s v="Dominguez-Owens"/>
        <s v="Thomas-Simmons"/>
        <s v="Beck-Knight"/>
        <s v="Mccoy Ltd"/>
        <s v="Dawson-Tyler"/>
        <s v="Johns-Thomas"/>
        <s v="Quinn, Cruz and Schmidt"/>
        <s v="Stewart Inc"/>
        <s v="Moore Group"/>
        <s v="Carson PLC"/>
        <s v="Cruz, Hall and Mason"/>
        <s v="Glass, Baker and Jones"/>
        <s v="Marquez-Kerr"/>
        <s v="Stone PLC"/>
        <s v="Caldwell PLC"/>
        <s v="Silva-Hawkins"/>
        <s v="Gardner Inc"/>
        <s v="Meyer-Avila"/>
        <s v="Nelson, Smith and Graham"/>
        <s v="West-Stevens"/>
        <s v="Clark-Conrad"/>
        <s v="Fitzgerald Group"/>
        <s v="Hill, Mccann and Moore"/>
        <s v="Edwards LLC"/>
        <s v="Greer and Sons"/>
        <s v="Martinez PLC"/>
        <s v="Hunter-Logan"/>
        <s v="Ramos and Sons"/>
        <s v="Lane-Barber"/>
        <s v="Lowery Group"/>
        <s v="Guerrero-Griffin"/>
        <s v="Perez, Reed and Lee"/>
        <s v="Chen, Pollard and Clarke"/>
        <s v="Serrano, Gallagher and Griffith"/>
        <s v="Callahan-Gilbert"/>
        <s v="Logan-Miranda"/>
        <s v="Rodriguez PLC"/>
        <s v="Smith-Kennedy"/>
        <s v="Mitchell-Lee"/>
        <s v="Rowland PLC"/>
        <s v="Shaffer-Mason"/>
        <s v="Matthews LLC"/>
        <s v="Montgomery-Castro"/>
        <s v="Hale, Pearson and Jenkins"/>
        <s v="Ramirez-Calderon"/>
        <s v="Johnson-Morales"/>
        <s v="Mathis-Rodriguez"/>
        <s v="Smith, Mack and Williams"/>
        <s v="Johnson-Pace"/>
        <s v="Meza, Kirby and Patel"/>
        <s v="Gonzalez-Snow"/>
        <s v="Murphy LLC"/>
        <s v="Taylor-Rowe"/>
        <s v="Henderson Ltd"/>
        <s v="Moss-Guzman"/>
        <s v="Webb Group"/>
        <s v="Brooks-Rodriguez"/>
        <s v="Thomas Ltd"/>
        <s v="Williams and Sons"/>
        <s v="Vega, Chan and Carney"/>
        <s v="Byrd Group"/>
        <s v="Peterson, Fletcher and Sanchez"/>
        <s v="Smith-Brown"/>
        <s v="Vance-Glover"/>
        <s v="Joyce PLC"/>
        <s v="Kennedy-Miller"/>
        <s v="White-Obrien"/>
        <s v="Stafford, Hess and Raymond"/>
        <s v="Jordan, Schneider and Hall"/>
        <s v="Rodriguez, Cox and Rodriguez"/>
        <s v="Welch Inc"/>
        <s v="Vasquez Inc"/>
        <s v="Freeman-Ferguson"/>
        <s v="Houston, Moore and Rogers"/>
        <s v="Small-Fuentes"/>
        <s v="Reid-Day"/>
        <s v="Wallace LLC"/>
        <s v="Olson-Bishop"/>
        <s v="Rodriguez, Anderson and Porter"/>
        <s v="Perez, Brown and Meyers"/>
        <s v="English-Mccullough"/>
        <s v="Smith-Nguyen"/>
        <s v="Harmon-Madden"/>
        <s v="Walker-Taylor"/>
        <s v="Harris, Medina and Mitchell"/>
        <s v="Ball-Fisher"/>
        <s v="Page, Holt and Mack"/>
        <s v="Landry Group"/>
        <s v="Buckley Group"/>
        <s v="Vincent PLC"/>
        <s v="Watson-Douglas"/>
        <s v="Jones, Casey and Jones"/>
        <s v="Alvarez-Bauer"/>
        <s v="Buck-Khan"/>
        <s v="Valdez, Williams and Meyer"/>
        <s v="Alvarez-Andrews"/>
        <s v="Stewart and Sons"/>
        <s v="Dyer Inc"/>
        <s v="Anderson, Williams and Cox"/>
        <s v="Solomon PLC"/>
        <s v="Miller-Hubbard"/>
        <s v="Miranda, Martinez and Lowery"/>
        <s v="Munoz, Cherry and Bell"/>
        <s v="Baker-Higgins"/>
        <s v="Johnson, Turner and Carroll"/>
        <s v="Ward PLC"/>
        <s v="Bradley, Beck and Mayo"/>
        <s v="Levine, Martin and Hernandez"/>
        <s v="Gallegos, Wagner and Gaines"/>
        <s v="Hodges, Smith and Kelly"/>
        <s v="Macias Inc"/>
        <s v="Cook-Ortiz"/>
        <s v="Jordan-Fischer"/>
        <s v="Pierce-Ramirez"/>
        <s v="Howell and Sons"/>
        <s v="Garcia, Dunn and Richardson"/>
        <s v="Lawson and Sons"/>
        <s v="Porter-Hicks"/>
        <s v="Rodriguez-Hansen"/>
        <s v="Williams LLC"/>
        <s v="Cooper, Stanley and Bryant"/>
        <s v="Miller, Glenn and Adams"/>
        <s v="Cole, Salazar and Moreno"/>
        <s v="Jones-Ryan"/>
        <s v="Hood, Perez and Meadows"/>
        <s v="Bright and Sons"/>
        <s v="Brady Ltd"/>
        <s v="Collier LLC"/>
        <s v="Campbell, Thomas and Obrien"/>
        <s v="Moses-Terry"/>
        <s v="Miranda, Gray and Hale"/>
        <s v="Ayala, Crawford and Taylor"/>
        <s v="Martinez Ltd"/>
        <s v="Lee PLC"/>
        <s v="Young, Ramsey and Powell"/>
        <s v="Lewis and Sons"/>
        <s v="Davis-Johnson"/>
        <s v="Stevenson-Thompson"/>
        <s v="Ellis, Smith and Armstrong"/>
        <s v="Jackson-Brown"/>
        <s v="Kane, Pruitt and Rivera"/>
        <s v="Wood, Buckley and Meza"/>
        <s v="Brown-Williams"/>
        <s v="Hansen-Austin"/>
        <s v="Santana-George"/>
        <s v="Davis LLC"/>
        <s v="Vazquez, Ochoa and Clark"/>
        <s v="Chung-Nguyen"/>
        <s v="Mueller-Harmon"/>
        <s v="Dixon, Perez and Banks"/>
        <s v="Estrada Group"/>
        <s v="Lutz Group"/>
        <s v="Ortiz Inc"/>
        <s v="Craig, Ellis and Miller"/>
        <s v="Charles Inc"/>
        <s v="White-Rosario"/>
        <s v="Simmons-Villarreal"/>
        <s v="Strickland Group"/>
        <s v="Lynch Ltd"/>
        <s v="Sanders LLC"/>
        <s v="Cooper LLC"/>
        <s v="Palmer Ltd"/>
        <s v="Santos Group"/>
        <s v="Christian, Kim and Jimenez"/>
        <s v="Williams, Price and Hurley"/>
        <s v="Anderson, Parks and Estrada"/>
        <s v="Collins-Martinez"/>
        <s v="Barrett Inc"/>
        <s v="Adams-Rollins"/>
        <s v="Wright-Bryant"/>
        <s v="Berry-Cannon"/>
        <s v="Davis-Gonzalez"/>
        <s v="Best-Young"/>
        <s v="Powers, Smith and Deleon"/>
        <s v="Hogan Group"/>
        <s v="Wang, Silva and Byrd"/>
        <s v="Parker-Morris"/>
        <s v="Rodriguez, Johnson and Jackson"/>
        <s v="Haynes PLC"/>
        <s v="Hayes Group"/>
        <s v="White, Pena and Calhoun"/>
        <s v="Bryant-Pope"/>
        <s v="Gates, Li and Thompson"/>
        <s v="King-Morris"/>
        <s v="Carter, Cole and Curtis"/>
        <s v="Sanchez-Parsons"/>
        <s v="Rivera-Pearson"/>
        <s v="Ramirez, Padilla and Barrera"/>
        <s v="Riggs Group"/>
        <s v="Clements Ltd"/>
        <s v="Cooper Inc"/>
        <s v="Jones-Gonzalez"/>
        <s v="Fox Ltd"/>
        <s v="Green, Murphy and Webb"/>
        <s v="Stevenson PLC"/>
        <s v="Soto-Anthony"/>
        <s v="Wise and Sons"/>
        <s v="Butler-Barr"/>
        <s v="Wilson, Jefferson and Anderson"/>
        <s v="Brown-Oliver"/>
        <s v="Davis-Gardner"/>
        <s v="Dawson Group"/>
        <s v="Turner-Terrell"/>
        <s v="Hall, Buchanan and Benton"/>
        <s v="Lowery, Hayden and Cruz"/>
        <s v="Mora, Miller and Harper"/>
        <s v="Espinoza Group"/>
        <s v="Davis, Crawford and Lopez"/>
        <s v="Richards, Stevens and Fleming"/>
        <s v="Tapia, Sandoval and Hurley"/>
        <s v="Allen Inc"/>
        <s v="Williams, Johnson and Campbell"/>
        <s v="Wiggins Ltd"/>
        <s v="Luna-Horne"/>
        <s v="Peterson, Gonzalez and Spencer"/>
        <s v="Walter Inc"/>
        <s v="Sanders, Farley and Huffman"/>
        <s v="Hall, Holmes and Walker"/>
        <s v="Smith-Powell"/>
        <s v="Smith-Hill"/>
        <s v="Wright LLC"/>
        <s v="Williams, Orozco and Gomez"/>
        <s v="Peterson Ltd"/>
        <s v="Cummings-Hayes"/>
        <s v="Boyle Ltd"/>
        <s v="Henderson, Parker and Diaz"/>
        <s v="Moss-Obrien"/>
        <s v="Wood Inc"/>
        <s v="Riley, Cohen and Goodman"/>
        <s v="Green, Robinson and Ho"/>
        <s v="Black-Graham"/>
        <s v="Robbins Group"/>
        <s v="Mason, Case and May"/>
        <s v="Harris, Russell and Mitchell"/>
        <s v="Rodriguez-Robinson"/>
        <s v="Peck, Higgins and Smith"/>
        <s v="Nunez-King"/>
        <s v="Howard-Douglas"/>
        <s v="Gonzalez-White"/>
        <s v="Lopez-King"/>
        <s v="Glover-Nelson"/>
        <s v="Garner and Sons"/>
        <s v="Sellers, Roach and Garrison"/>
        <s v="Herrera, Bennett and Silva"/>
        <s v="Thomas, Clay and Mendoza"/>
        <s v="Ayala Group"/>
        <s v="Huerta, Roberts and Dickerson"/>
        <s v="Bailey, Nguyen and Martinez"/>
        <s v="Williams, Martin and Meyer"/>
        <s v="Huff-Johnson"/>
        <s v="Diaz-Little"/>
        <s v="Freeman-French"/>
        <s v="Beck-Weber"/>
        <s v="Lewis-Jacobson"/>
        <s v="Logan-Curtis"/>
        <s v="Chan, Washington and Callahan"/>
        <s v="Wilson Group"/>
        <s v="Gardner, Ryan and Gutierrez"/>
        <s v="Hernandez Inc"/>
        <s v="Ortiz-Roberts"/>
        <s v="Morrow Inc"/>
        <s v="Erickson-Rogers"/>
        <s v="Leach, Rich and Price"/>
        <s v="Manning-Hamilton"/>
        <s v="Butler LLC"/>
        <s v="Ball LLC"/>
        <s v="Taylor, Santiago and Flores"/>
        <s v="Hernandez, Norton and Kelley"/>
        <m/>
      </sharedItems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0">
      <sharedItems containsBlank="1" containsMixedTypes="1" containsNumber="1" minValue="0" maxValue="132.56198347107437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 count="25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  <m/>
      </sharedItems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asr Salahuddin" refreshedDate="45033.796827546299" createdVersion="8" refreshedVersion="8" minRefreshableVersion="3" recordCount="1001" xr:uid="{C0155853-8BD9-4050-B0F8-C119D50AA28D}">
  <cacheSource type="worksheet">
    <worksheetSource ref="A1:T1048576" sheet="Crowdfunding"/>
  </cacheSource>
  <cacheFields count="24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10">
      <sharedItems containsBlank="1" containsMixedTypes="1" containsNumber="1" minValue="0" maxValue="132.56198347107437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2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 count="879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  <m/>
      </sharedItems>
    </cacheField>
    <cacheField name="Date Created Conversion" numFmtId="0">
      <sharedItems containsNonDate="0" containsDate="1" containsString="0" containsBlank="1" minDate="2010-01-09T06:00:00" maxDate="2020-01-27T06:00:00" count="880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  <m/>
      </sharedItems>
      <fieldGroup par="21" base="13">
        <rangePr groupBy="months" startDate="2010-01-09T06:00:00" endDate="2020-01-27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0">
      <sharedItems containsNonDate="0" containsDate="1" containsString="0" containsBlank="1" minDate="2010-01-09T06:00:00" maxDate="2020-02-10T06:00:00" count="879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  <m/>
      </sharedItems>
      <fieldGroup par="23" base="14">
        <rangePr groupBy="months" startDate="2010-01-09T06:00:00" endDate="2020-02-10T06:00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 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Quarters2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2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x v="0"/>
    <s v="Pre-emptive tertiary standardization"/>
    <n v="100"/>
    <n v="0"/>
    <n v="0"/>
    <x v="0"/>
    <n v="0"/>
    <n v="0"/>
    <x v="0"/>
    <s v="CAD"/>
    <n v="1448690400"/>
    <n v="1450159200"/>
    <b v="0"/>
    <b v="0"/>
    <x v="0"/>
    <x v="0"/>
    <x v="0"/>
  </r>
  <r>
    <n v="1"/>
    <x v="1"/>
    <s v="Managed bottom-line architecture"/>
    <n v="1400"/>
    <n v="14560"/>
    <n v="9.6153846153846159E-2"/>
    <x v="1"/>
    <n v="158"/>
    <n v="92.151898734177209"/>
    <x v="1"/>
    <s v="USD"/>
    <n v="1408424400"/>
    <n v="1408597200"/>
    <b v="0"/>
    <b v="1"/>
    <x v="1"/>
    <x v="1"/>
    <x v="1"/>
  </r>
  <r>
    <n v="2"/>
    <x v="2"/>
    <s v="Function-based leadingedge pricing structure"/>
    <n v="108400"/>
    <n v="142523"/>
    <n v="0.7605789942675919"/>
    <x v="1"/>
    <n v="1425"/>
    <n v="100.01614035087719"/>
    <x v="2"/>
    <s v="AUD"/>
    <n v="1384668000"/>
    <n v="1384840800"/>
    <b v="0"/>
    <b v="0"/>
    <x v="2"/>
    <x v="2"/>
    <x v="2"/>
  </r>
  <r>
    <n v="3"/>
    <x v="3"/>
    <s v="Vision-oriented fresh-thinking conglomeration"/>
    <n v="4200"/>
    <n v="2477"/>
    <n v="1.6955995155429955"/>
    <x v="0"/>
    <n v="24"/>
    <n v="103.20833333333333"/>
    <x v="1"/>
    <s v="USD"/>
    <n v="1565499600"/>
    <n v="1568955600"/>
    <b v="0"/>
    <b v="0"/>
    <x v="1"/>
    <x v="1"/>
    <x v="1"/>
  </r>
  <r>
    <n v="4"/>
    <x v="4"/>
    <s v="Proactive foreground core"/>
    <n v="7600"/>
    <n v="5265"/>
    <n v="1.4434947768281101"/>
    <x v="0"/>
    <n v="53"/>
    <n v="99.339622641509436"/>
    <x v="1"/>
    <s v="USD"/>
    <n v="1547964000"/>
    <n v="1548309600"/>
    <b v="0"/>
    <b v="0"/>
    <x v="3"/>
    <x v="3"/>
    <x v="3"/>
  </r>
  <r>
    <n v="5"/>
    <x v="5"/>
    <s v="Open-source optimizing database"/>
    <n v="7600"/>
    <n v="13195"/>
    <n v="0.57597574838954146"/>
    <x v="1"/>
    <n v="174"/>
    <n v="75.833333333333329"/>
    <x v="3"/>
    <s v="DKK"/>
    <n v="1346130000"/>
    <n v="1347080400"/>
    <b v="0"/>
    <b v="0"/>
    <x v="3"/>
    <x v="3"/>
    <x v="3"/>
  </r>
  <r>
    <n v="6"/>
    <x v="6"/>
    <s v="Operative upward-trending algorithm"/>
    <n v="5200"/>
    <n v="1090"/>
    <n v="4.7706422018348622"/>
    <x v="0"/>
    <n v="18"/>
    <n v="60.555555555555557"/>
    <x v="4"/>
    <s v="GBP"/>
    <n v="1505278800"/>
    <n v="1505365200"/>
    <b v="0"/>
    <b v="0"/>
    <x v="4"/>
    <x v="4"/>
    <x v="4"/>
  </r>
  <r>
    <n v="7"/>
    <x v="7"/>
    <s v="Centralized cohesive challenge"/>
    <n v="4500"/>
    <n v="14741"/>
    <n v="0.30527101282138253"/>
    <x v="1"/>
    <n v="227"/>
    <n v="64.93832599118943"/>
    <x v="3"/>
    <s v="DKK"/>
    <n v="1439442000"/>
    <n v="1439614800"/>
    <b v="0"/>
    <b v="0"/>
    <x v="3"/>
    <x v="3"/>
    <x v="3"/>
  </r>
  <r>
    <n v="8"/>
    <x v="8"/>
    <s v="Exclusive attitude-oriented intranet"/>
    <n v="110100"/>
    <n v="21946"/>
    <n v="5.0168595643853093"/>
    <x v="2"/>
    <n v="708"/>
    <n v="30.997175141242938"/>
    <x v="3"/>
    <s v="DKK"/>
    <n v="1281330000"/>
    <n v="1281502800"/>
    <b v="0"/>
    <b v="0"/>
    <x v="3"/>
    <x v="3"/>
    <x v="3"/>
  </r>
  <r>
    <n v="9"/>
    <x v="9"/>
    <s v="Open-source fresh-thinking model"/>
    <n v="6200"/>
    <n v="3208"/>
    <n v="1.9326683291770574"/>
    <x v="0"/>
    <n v="44"/>
    <n v="72.909090909090907"/>
    <x v="1"/>
    <s v="USD"/>
    <n v="1379566800"/>
    <n v="1383804000"/>
    <b v="0"/>
    <b v="0"/>
    <x v="5"/>
    <x v="1"/>
    <x v="5"/>
  </r>
  <r>
    <n v="10"/>
    <x v="10"/>
    <s v="Monitored empowering installation"/>
    <n v="5200"/>
    <n v="13838"/>
    <n v="0.37577684636508168"/>
    <x v="1"/>
    <n v="220"/>
    <n v="62.9"/>
    <x v="1"/>
    <s v="USD"/>
    <n v="1281762000"/>
    <n v="1285909200"/>
    <b v="0"/>
    <b v="0"/>
    <x v="6"/>
    <x v="4"/>
    <x v="6"/>
  </r>
  <r>
    <n v="11"/>
    <x v="11"/>
    <s v="Grass-roots zero administration system engine"/>
    <n v="6300"/>
    <n v="3030"/>
    <n v="2.0792079207920793"/>
    <x v="0"/>
    <n v="27"/>
    <n v="112.22222222222223"/>
    <x v="1"/>
    <s v="USD"/>
    <n v="1285045200"/>
    <n v="1285563600"/>
    <b v="0"/>
    <b v="1"/>
    <x v="3"/>
    <x v="3"/>
    <x v="3"/>
  </r>
  <r>
    <n v="12"/>
    <x v="12"/>
    <s v="Assimilated hybrid intranet"/>
    <n v="6300"/>
    <n v="5629"/>
    <n v="1.1192041215135904"/>
    <x v="0"/>
    <n v="55"/>
    <n v="102.34545454545454"/>
    <x v="1"/>
    <s v="USD"/>
    <n v="1571720400"/>
    <n v="1572411600"/>
    <b v="0"/>
    <b v="0"/>
    <x v="6"/>
    <x v="4"/>
    <x v="6"/>
  </r>
  <r>
    <n v="13"/>
    <x v="13"/>
    <s v="Multi-tiered directional open architecture"/>
    <n v="4200"/>
    <n v="10295"/>
    <n v="0.40796503156872266"/>
    <x v="1"/>
    <n v="98"/>
    <n v="105.05102040816327"/>
    <x v="1"/>
    <s v="USD"/>
    <n v="1465621200"/>
    <n v="1466658000"/>
    <b v="0"/>
    <b v="0"/>
    <x v="7"/>
    <x v="1"/>
    <x v="7"/>
  </r>
  <r>
    <n v="14"/>
    <x v="14"/>
    <s v="Cloned directional synergy"/>
    <n v="28200"/>
    <n v="18829"/>
    <n v="1.4976897339210793"/>
    <x v="0"/>
    <n v="200"/>
    <n v="94.144999999999996"/>
    <x v="1"/>
    <s v="USD"/>
    <n v="1331013600"/>
    <n v="1333342800"/>
    <b v="0"/>
    <b v="0"/>
    <x v="7"/>
    <x v="1"/>
    <x v="7"/>
  </r>
  <r>
    <n v="15"/>
    <x v="15"/>
    <s v="Extended eco-centric pricing structure"/>
    <n v="81200"/>
    <n v="38414"/>
    <n v="2.1138126724631645"/>
    <x v="0"/>
    <n v="452"/>
    <n v="84.986725663716811"/>
    <x v="1"/>
    <s v="USD"/>
    <n v="1575957600"/>
    <n v="1576303200"/>
    <b v="0"/>
    <b v="0"/>
    <x v="8"/>
    <x v="2"/>
    <x v="8"/>
  </r>
  <r>
    <n v="16"/>
    <x v="16"/>
    <s v="Cross-platform systemic adapter"/>
    <n v="1700"/>
    <n v="11041"/>
    <n v="0.15397156054705191"/>
    <x v="1"/>
    <n v="100"/>
    <n v="110.41"/>
    <x v="1"/>
    <s v="USD"/>
    <n v="1390370400"/>
    <n v="1392271200"/>
    <b v="0"/>
    <b v="0"/>
    <x v="9"/>
    <x v="5"/>
    <x v="9"/>
  </r>
  <r>
    <n v="17"/>
    <x v="17"/>
    <s v="Seamless 4thgeneration methodology"/>
    <n v="84600"/>
    <n v="134845"/>
    <n v="0.62738699988876112"/>
    <x v="1"/>
    <n v="1249"/>
    <n v="107.96236989591674"/>
    <x v="1"/>
    <s v="USD"/>
    <n v="1294812000"/>
    <n v="1294898400"/>
    <b v="0"/>
    <b v="0"/>
    <x v="10"/>
    <x v="4"/>
    <x v="10"/>
  </r>
  <r>
    <n v="18"/>
    <x v="18"/>
    <s v="Exclusive needs-based adapter"/>
    <n v="9100"/>
    <n v="6089"/>
    <n v="1.4944982755789127"/>
    <x v="3"/>
    <n v="135"/>
    <n v="45.103703703703701"/>
    <x v="1"/>
    <s v="USD"/>
    <n v="1536382800"/>
    <n v="1537074000"/>
    <b v="0"/>
    <b v="0"/>
    <x v="3"/>
    <x v="3"/>
    <x v="3"/>
  </r>
  <r>
    <n v="19"/>
    <x v="19"/>
    <s v="Down-sized cohesive archive"/>
    <n v="62500"/>
    <n v="30331"/>
    <n v="2.0605980679832516"/>
    <x v="0"/>
    <n v="674"/>
    <n v="45.001483679525222"/>
    <x v="1"/>
    <s v="USD"/>
    <n v="1551679200"/>
    <n v="1553490000"/>
    <b v="0"/>
    <b v="1"/>
    <x v="3"/>
    <x v="3"/>
    <x v="3"/>
  </r>
  <r>
    <n v="20"/>
    <x v="20"/>
    <s v="Proactive composite alliance"/>
    <n v="131800"/>
    <n v="147936"/>
    <n v="0.89092580575383951"/>
    <x v="1"/>
    <n v="1396"/>
    <n v="105.97134670487107"/>
    <x v="1"/>
    <s v="USD"/>
    <n v="1406523600"/>
    <n v="1406523600"/>
    <b v="0"/>
    <b v="0"/>
    <x v="6"/>
    <x v="4"/>
    <x v="6"/>
  </r>
  <r>
    <n v="21"/>
    <x v="21"/>
    <s v="Re-engineered intangible definition"/>
    <n v="94000"/>
    <n v="38533"/>
    <n v="2.4394674694417771"/>
    <x v="0"/>
    <n v="558"/>
    <n v="69.055555555555557"/>
    <x v="1"/>
    <s v="USD"/>
    <n v="1313384400"/>
    <n v="1316322000"/>
    <b v="0"/>
    <b v="0"/>
    <x v="3"/>
    <x v="3"/>
    <x v="3"/>
  </r>
  <r>
    <n v="22"/>
    <x v="22"/>
    <s v="Enhanced dynamic definition"/>
    <n v="59100"/>
    <n v="75690"/>
    <n v="0.78081648830757033"/>
    <x v="1"/>
    <n v="890"/>
    <n v="85.044943820224717"/>
    <x v="1"/>
    <s v="USD"/>
    <n v="1522731600"/>
    <n v="1524027600"/>
    <b v="0"/>
    <b v="0"/>
    <x v="3"/>
    <x v="3"/>
    <x v="3"/>
  </r>
  <r>
    <n v="23"/>
    <x v="23"/>
    <s v="Devolved next generation adapter"/>
    <n v="4500"/>
    <n v="14942"/>
    <n v="0.30116450274394324"/>
    <x v="1"/>
    <n v="142"/>
    <n v="105.22535211267606"/>
    <x v="4"/>
    <s v="GBP"/>
    <n v="1550124000"/>
    <n v="1554699600"/>
    <b v="0"/>
    <b v="0"/>
    <x v="4"/>
    <x v="4"/>
    <x v="4"/>
  </r>
  <r>
    <n v="24"/>
    <x v="24"/>
    <s v="Cross-platform intermediate frame"/>
    <n v="92400"/>
    <n v="104257"/>
    <n v="0.88627142541987591"/>
    <x v="1"/>
    <n v="2673"/>
    <n v="39.003741114852225"/>
    <x v="1"/>
    <s v="USD"/>
    <n v="1403326800"/>
    <n v="1403499600"/>
    <b v="0"/>
    <b v="0"/>
    <x v="8"/>
    <x v="2"/>
    <x v="8"/>
  </r>
  <r>
    <n v="25"/>
    <x v="25"/>
    <s v="Monitored impactful analyzer"/>
    <n v="5500"/>
    <n v="11904"/>
    <n v="0.46202956989247312"/>
    <x v="1"/>
    <n v="163"/>
    <n v="73.030674846625772"/>
    <x v="1"/>
    <s v="USD"/>
    <n v="1305694800"/>
    <n v="1307422800"/>
    <b v="0"/>
    <b v="1"/>
    <x v="11"/>
    <x v="6"/>
    <x v="11"/>
  </r>
  <r>
    <n v="26"/>
    <x v="26"/>
    <s v="Optional responsive customer loyalty"/>
    <n v="107500"/>
    <n v="51814"/>
    <n v="2.0747288377658548"/>
    <x v="3"/>
    <n v="1480"/>
    <n v="35.009459459459457"/>
    <x v="1"/>
    <s v="USD"/>
    <n v="1533013200"/>
    <n v="1535346000"/>
    <b v="0"/>
    <b v="0"/>
    <x v="3"/>
    <x v="3"/>
    <x v="3"/>
  </r>
  <r>
    <n v="27"/>
    <x v="27"/>
    <s v="Diverse transitional migration"/>
    <n v="2000"/>
    <n v="1599"/>
    <n v="1.2507817385866167"/>
    <x v="0"/>
    <n v="15"/>
    <n v="106.6"/>
    <x v="1"/>
    <s v="USD"/>
    <n v="1443848400"/>
    <n v="1444539600"/>
    <b v="0"/>
    <b v="0"/>
    <x v="1"/>
    <x v="1"/>
    <x v="1"/>
  </r>
  <r>
    <n v="28"/>
    <x v="28"/>
    <s v="Synchronized global task-force"/>
    <n v="130800"/>
    <n v="137635"/>
    <n v="0.95033966650924551"/>
    <x v="1"/>
    <n v="2220"/>
    <n v="61.997747747747745"/>
    <x v="1"/>
    <s v="USD"/>
    <n v="1265695200"/>
    <n v="1267682400"/>
    <b v="0"/>
    <b v="1"/>
    <x v="3"/>
    <x v="3"/>
    <x v="3"/>
  </r>
  <r>
    <n v="29"/>
    <x v="29"/>
    <s v="Focused 6thgeneration forecast"/>
    <n v="45900"/>
    <n v="150965"/>
    <n v="0.30404398370483227"/>
    <x v="1"/>
    <n v="1606"/>
    <n v="94.000622665006233"/>
    <x v="5"/>
    <s v="CHF"/>
    <n v="1532062800"/>
    <n v="1535518800"/>
    <b v="0"/>
    <b v="0"/>
    <x v="12"/>
    <x v="4"/>
    <x v="12"/>
  </r>
  <r>
    <n v="30"/>
    <x v="30"/>
    <s v="Down-sized analyzing challenge"/>
    <n v="9000"/>
    <n v="14455"/>
    <n v="0.62262193012798339"/>
    <x v="1"/>
    <n v="129"/>
    <n v="112.05426356589147"/>
    <x v="1"/>
    <s v="USD"/>
    <n v="1558674000"/>
    <n v="1559106000"/>
    <b v="0"/>
    <b v="0"/>
    <x v="10"/>
    <x v="4"/>
    <x v="10"/>
  </r>
  <r>
    <n v="31"/>
    <x v="31"/>
    <s v="Progressive needs-based focus group"/>
    <n v="3500"/>
    <n v="10850"/>
    <n v="0.32258064516129031"/>
    <x v="1"/>
    <n v="226"/>
    <n v="48.008849557522126"/>
    <x v="4"/>
    <s v="GBP"/>
    <n v="1451973600"/>
    <n v="1454392800"/>
    <b v="0"/>
    <b v="0"/>
    <x v="11"/>
    <x v="6"/>
    <x v="11"/>
  </r>
  <r>
    <n v="32"/>
    <x v="32"/>
    <s v="Ergonomic 6thgeneration success"/>
    <n v="101000"/>
    <n v="87676"/>
    <n v="1.1519686117067385"/>
    <x v="0"/>
    <n v="2307"/>
    <n v="38.004334633723452"/>
    <x v="6"/>
    <s v="EUR"/>
    <n v="1515564000"/>
    <n v="1517896800"/>
    <b v="0"/>
    <b v="0"/>
    <x v="4"/>
    <x v="4"/>
    <x v="4"/>
  </r>
  <r>
    <n v="33"/>
    <x v="33"/>
    <s v="Exclusive interactive approach"/>
    <n v="50200"/>
    <n v="189666"/>
    <n v="0.26467579850895784"/>
    <x v="1"/>
    <n v="5419"/>
    <n v="35.000184535892231"/>
    <x v="1"/>
    <s v="USD"/>
    <n v="1412485200"/>
    <n v="1415685600"/>
    <b v="0"/>
    <b v="0"/>
    <x v="3"/>
    <x v="3"/>
    <x v="3"/>
  </r>
  <r>
    <n v="34"/>
    <x v="34"/>
    <s v="Reverse-engineered asynchronous archive"/>
    <n v="9300"/>
    <n v="14025"/>
    <n v="0.66310160427807485"/>
    <x v="1"/>
    <n v="165"/>
    <n v="85"/>
    <x v="1"/>
    <s v="USD"/>
    <n v="1490245200"/>
    <n v="1490677200"/>
    <b v="0"/>
    <b v="0"/>
    <x v="4"/>
    <x v="4"/>
    <x v="4"/>
  </r>
  <r>
    <n v="35"/>
    <x v="35"/>
    <s v="Synergized intangible challenge"/>
    <n v="125500"/>
    <n v="188628"/>
    <n v="0.66533070381915727"/>
    <x v="1"/>
    <n v="1965"/>
    <n v="95.993893129770996"/>
    <x v="3"/>
    <s v="DKK"/>
    <n v="1547877600"/>
    <n v="1551506400"/>
    <b v="0"/>
    <b v="1"/>
    <x v="6"/>
    <x v="4"/>
    <x v="6"/>
  </r>
  <r>
    <n v="36"/>
    <x v="36"/>
    <s v="Monitored multi-state encryption"/>
    <n v="700"/>
    <n v="1101"/>
    <n v="0.63578564940962756"/>
    <x v="1"/>
    <n v="16"/>
    <n v="68.8125"/>
    <x v="1"/>
    <s v="USD"/>
    <n v="1298700000"/>
    <n v="1300856400"/>
    <b v="0"/>
    <b v="0"/>
    <x v="3"/>
    <x v="3"/>
    <x v="3"/>
  </r>
  <r>
    <n v="37"/>
    <x v="37"/>
    <s v="Profound attitude-oriented functionalities"/>
    <n v="8100"/>
    <n v="11339"/>
    <n v="0.71434870799894168"/>
    <x v="1"/>
    <n v="107"/>
    <n v="105.97196261682242"/>
    <x v="1"/>
    <s v="USD"/>
    <n v="1570338000"/>
    <n v="1573192800"/>
    <b v="0"/>
    <b v="1"/>
    <x v="13"/>
    <x v="5"/>
    <x v="13"/>
  </r>
  <r>
    <n v="38"/>
    <x v="38"/>
    <s v="Digitized client-driven database"/>
    <n v="3100"/>
    <n v="10085"/>
    <n v="0.30738720872583042"/>
    <x v="1"/>
    <n v="134"/>
    <n v="75.261194029850742"/>
    <x v="1"/>
    <s v="USD"/>
    <n v="1287378000"/>
    <n v="1287810000"/>
    <b v="0"/>
    <b v="0"/>
    <x v="14"/>
    <x v="7"/>
    <x v="14"/>
  </r>
  <r>
    <n v="39"/>
    <x v="39"/>
    <s v="Organized bi-directional function"/>
    <n v="9900"/>
    <n v="5027"/>
    <n v="1.9693654266958425"/>
    <x v="0"/>
    <n v="88"/>
    <n v="57.125"/>
    <x v="3"/>
    <s v="DKK"/>
    <n v="1361772000"/>
    <n v="1362978000"/>
    <b v="0"/>
    <b v="0"/>
    <x v="3"/>
    <x v="3"/>
    <x v="3"/>
  </r>
  <r>
    <n v="40"/>
    <x v="40"/>
    <s v="Reduced stable middleware"/>
    <n v="8800"/>
    <n v="14878"/>
    <n v="0.59147734910606264"/>
    <x v="1"/>
    <n v="198"/>
    <n v="75.141414141414145"/>
    <x v="1"/>
    <s v="USD"/>
    <n v="1275714000"/>
    <n v="1277355600"/>
    <b v="0"/>
    <b v="1"/>
    <x v="8"/>
    <x v="2"/>
    <x v="8"/>
  </r>
  <r>
    <n v="41"/>
    <x v="41"/>
    <s v="Universal 5thgeneration neural-net"/>
    <n v="5600"/>
    <n v="11924"/>
    <n v="0.4696410600469641"/>
    <x v="1"/>
    <n v="111"/>
    <n v="107.42342342342343"/>
    <x v="6"/>
    <s v="EUR"/>
    <n v="1346734800"/>
    <n v="1348981200"/>
    <b v="0"/>
    <b v="1"/>
    <x v="1"/>
    <x v="1"/>
    <x v="1"/>
  </r>
  <r>
    <n v="42"/>
    <x v="42"/>
    <s v="Virtual uniform frame"/>
    <n v="1800"/>
    <n v="7991"/>
    <n v="0.22525341008634714"/>
    <x v="1"/>
    <n v="222"/>
    <n v="35.995495495495497"/>
    <x v="1"/>
    <s v="USD"/>
    <n v="1309755600"/>
    <n v="1310533200"/>
    <b v="0"/>
    <b v="0"/>
    <x v="0"/>
    <x v="0"/>
    <x v="0"/>
  </r>
  <r>
    <n v="43"/>
    <x v="43"/>
    <s v="Profound explicit paradigm"/>
    <n v="90200"/>
    <n v="167717"/>
    <n v="0.53781071686233362"/>
    <x v="1"/>
    <n v="6212"/>
    <n v="26.998873148744366"/>
    <x v="1"/>
    <s v="USD"/>
    <n v="1406178000"/>
    <n v="1407560400"/>
    <b v="0"/>
    <b v="0"/>
    <x v="15"/>
    <x v="5"/>
    <x v="15"/>
  </r>
  <r>
    <n v="44"/>
    <x v="44"/>
    <s v="Visionary real-time groupware"/>
    <n v="1600"/>
    <n v="10541"/>
    <n v="0.15178825538373969"/>
    <x v="1"/>
    <n v="98"/>
    <n v="107.56122448979592"/>
    <x v="3"/>
    <s v="DKK"/>
    <n v="1552798800"/>
    <n v="1552885200"/>
    <b v="0"/>
    <b v="0"/>
    <x v="13"/>
    <x v="5"/>
    <x v="13"/>
  </r>
  <r>
    <n v="45"/>
    <x v="45"/>
    <s v="Networked tertiary Graphical User Interface"/>
    <n v="9500"/>
    <n v="4530"/>
    <n v="2.0971302428256071"/>
    <x v="0"/>
    <n v="48"/>
    <n v="94.375"/>
    <x v="1"/>
    <s v="USD"/>
    <n v="1478062800"/>
    <n v="1479362400"/>
    <b v="0"/>
    <b v="1"/>
    <x v="3"/>
    <x v="3"/>
    <x v="3"/>
  </r>
  <r>
    <n v="46"/>
    <x v="46"/>
    <s v="Virtual grid-enabled task-force"/>
    <n v="3700"/>
    <n v="4247"/>
    <n v="0.87120320226041914"/>
    <x v="1"/>
    <n v="92"/>
    <n v="46.163043478260867"/>
    <x v="1"/>
    <s v="USD"/>
    <n v="1278565200"/>
    <n v="1280552400"/>
    <b v="0"/>
    <b v="0"/>
    <x v="1"/>
    <x v="1"/>
    <x v="1"/>
  </r>
  <r>
    <n v="47"/>
    <x v="47"/>
    <s v="Function-based multi-state software"/>
    <n v="1500"/>
    <n v="7129"/>
    <n v="0.210408191892271"/>
    <x v="1"/>
    <n v="149"/>
    <n v="47.845637583892618"/>
    <x v="1"/>
    <s v="USD"/>
    <n v="1396069200"/>
    <n v="1398661200"/>
    <b v="0"/>
    <b v="0"/>
    <x v="3"/>
    <x v="3"/>
    <x v="3"/>
  </r>
  <r>
    <n v="48"/>
    <x v="48"/>
    <s v="Optimized leadingedge concept"/>
    <n v="33300"/>
    <n v="128862"/>
    <n v="0.25841597988545884"/>
    <x v="1"/>
    <n v="2431"/>
    <n v="53.007815713698065"/>
    <x v="1"/>
    <s v="USD"/>
    <n v="1435208400"/>
    <n v="1436245200"/>
    <b v="0"/>
    <b v="0"/>
    <x v="3"/>
    <x v="3"/>
    <x v="3"/>
  </r>
  <r>
    <n v="49"/>
    <x v="49"/>
    <s v="Sharable holistic interface"/>
    <n v="7200"/>
    <n v="13653"/>
    <n v="0.52735662491760049"/>
    <x v="1"/>
    <n v="303"/>
    <n v="45.059405940594061"/>
    <x v="1"/>
    <s v="USD"/>
    <n v="1571547600"/>
    <n v="1575439200"/>
    <b v="0"/>
    <b v="0"/>
    <x v="1"/>
    <x v="1"/>
    <x v="1"/>
  </r>
  <r>
    <n v="50"/>
    <x v="50"/>
    <s v="Down-sized system-worthy secured line"/>
    <n v="100"/>
    <n v="2"/>
    <n v="50"/>
    <x v="0"/>
    <n v="1"/>
    <n v="2"/>
    <x v="6"/>
    <s v="EUR"/>
    <n v="1375333200"/>
    <n v="1377752400"/>
    <b v="0"/>
    <b v="0"/>
    <x v="16"/>
    <x v="1"/>
    <x v="16"/>
  </r>
  <r>
    <n v="51"/>
    <x v="51"/>
    <s v="Inverse secondary infrastructure"/>
    <n v="158100"/>
    <n v="145243"/>
    <n v="1.0885206171726003"/>
    <x v="0"/>
    <n v="1467"/>
    <n v="99.006816632583508"/>
    <x v="4"/>
    <s v="GBP"/>
    <n v="1332824400"/>
    <n v="1334206800"/>
    <b v="0"/>
    <b v="1"/>
    <x v="8"/>
    <x v="2"/>
    <x v="8"/>
  </r>
  <r>
    <n v="52"/>
    <x v="52"/>
    <s v="Organic foreground leverage"/>
    <n v="7200"/>
    <n v="2459"/>
    <n v="2.928019520130134"/>
    <x v="0"/>
    <n v="75"/>
    <n v="32.786666666666669"/>
    <x v="1"/>
    <s v="USD"/>
    <n v="1284526800"/>
    <n v="1284872400"/>
    <b v="0"/>
    <b v="0"/>
    <x v="3"/>
    <x v="3"/>
    <x v="3"/>
  </r>
  <r>
    <n v="53"/>
    <x v="53"/>
    <s v="Reverse-engineered static concept"/>
    <n v="8800"/>
    <n v="12356"/>
    <n v="0.71220459695694405"/>
    <x v="1"/>
    <n v="209"/>
    <n v="59.119617224880386"/>
    <x v="1"/>
    <s v="USD"/>
    <n v="1400562000"/>
    <n v="1403931600"/>
    <b v="0"/>
    <b v="0"/>
    <x v="6"/>
    <x v="4"/>
    <x v="6"/>
  </r>
  <r>
    <n v="54"/>
    <x v="54"/>
    <s v="Multi-channeled neutral customer loyalty"/>
    <n v="6000"/>
    <n v="5392"/>
    <n v="1.1127596439169138"/>
    <x v="0"/>
    <n v="120"/>
    <n v="44.93333333333333"/>
    <x v="1"/>
    <s v="USD"/>
    <n v="1520748000"/>
    <n v="1521262800"/>
    <b v="0"/>
    <b v="0"/>
    <x v="8"/>
    <x v="2"/>
    <x v="8"/>
  </r>
  <r>
    <n v="55"/>
    <x v="55"/>
    <s v="Reverse-engineered bifurcated strategy"/>
    <n v="6600"/>
    <n v="11746"/>
    <n v="0.56189341052273112"/>
    <x v="1"/>
    <n v="131"/>
    <n v="89.664122137404576"/>
    <x v="1"/>
    <s v="USD"/>
    <n v="1532926800"/>
    <n v="1533358800"/>
    <b v="0"/>
    <b v="0"/>
    <x v="17"/>
    <x v="1"/>
    <x v="17"/>
  </r>
  <r>
    <n v="56"/>
    <x v="56"/>
    <s v="Horizontal context-sensitive knowledge user"/>
    <n v="8000"/>
    <n v="11493"/>
    <n v="0.69607587227007739"/>
    <x v="1"/>
    <n v="164"/>
    <n v="70.079268292682926"/>
    <x v="1"/>
    <s v="USD"/>
    <n v="1420869600"/>
    <n v="1421474400"/>
    <b v="0"/>
    <b v="0"/>
    <x v="8"/>
    <x v="2"/>
    <x v="8"/>
  </r>
  <r>
    <n v="57"/>
    <x v="57"/>
    <s v="Cross-group multi-state task-force"/>
    <n v="2900"/>
    <n v="6243"/>
    <n v="0.46452026269421753"/>
    <x v="1"/>
    <n v="201"/>
    <n v="31.059701492537314"/>
    <x v="1"/>
    <s v="USD"/>
    <n v="1504242000"/>
    <n v="1505278800"/>
    <b v="0"/>
    <b v="0"/>
    <x v="11"/>
    <x v="6"/>
    <x v="11"/>
  </r>
  <r>
    <n v="58"/>
    <x v="58"/>
    <s v="Expanded 3rdgeneration strategy"/>
    <n v="2700"/>
    <n v="6132"/>
    <n v="0.44031311154598823"/>
    <x v="1"/>
    <n v="211"/>
    <n v="29.061611374407583"/>
    <x v="1"/>
    <s v="USD"/>
    <n v="1442811600"/>
    <n v="1443934800"/>
    <b v="0"/>
    <b v="0"/>
    <x v="3"/>
    <x v="3"/>
    <x v="3"/>
  </r>
  <r>
    <n v="59"/>
    <x v="59"/>
    <s v="Assimilated real-time support"/>
    <n v="1400"/>
    <n v="3851"/>
    <n v="0.36354193715917943"/>
    <x v="1"/>
    <n v="128"/>
    <n v="30.0859375"/>
    <x v="1"/>
    <s v="USD"/>
    <n v="1497243600"/>
    <n v="1498539600"/>
    <b v="0"/>
    <b v="1"/>
    <x v="3"/>
    <x v="3"/>
    <x v="3"/>
  </r>
  <r>
    <n v="60"/>
    <x v="60"/>
    <s v="User-centric regional database"/>
    <n v="94200"/>
    <n v="135997"/>
    <n v="0.69266233813981193"/>
    <x v="1"/>
    <n v="1600"/>
    <n v="84.998125000000002"/>
    <x v="0"/>
    <s v="CAD"/>
    <n v="1342501200"/>
    <n v="1342760400"/>
    <b v="0"/>
    <b v="0"/>
    <x v="3"/>
    <x v="3"/>
    <x v="3"/>
  </r>
  <r>
    <n v="61"/>
    <x v="61"/>
    <s v="Open-source zero administration complexity"/>
    <n v="199200"/>
    <n v="184750"/>
    <n v="1.078213802435724"/>
    <x v="0"/>
    <n v="2253"/>
    <n v="82.001775410563695"/>
    <x v="0"/>
    <s v="CAD"/>
    <n v="1298268000"/>
    <n v="1301720400"/>
    <b v="0"/>
    <b v="0"/>
    <x v="3"/>
    <x v="3"/>
    <x v="3"/>
  </r>
  <r>
    <n v="62"/>
    <x v="62"/>
    <s v="Organized incremental standardization"/>
    <n v="2000"/>
    <n v="14452"/>
    <n v="0.13838915029061721"/>
    <x v="1"/>
    <n v="249"/>
    <n v="58.040160642570278"/>
    <x v="1"/>
    <s v="USD"/>
    <n v="1433480400"/>
    <n v="1433566800"/>
    <b v="0"/>
    <b v="0"/>
    <x v="2"/>
    <x v="2"/>
    <x v="2"/>
  </r>
  <r>
    <n v="63"/>
    <x v="63"/>
    <s v="Assimilated didactic open system"/>
    <n v="4700"/>
    <n v="557"/>
    <n v="8.4380610412926398"/>
    <x v="0"/>
    <n v="5"/>
    <n v="111.4"/>
    <x v="1"/>
    <s v="USD"/>
    <n v="1493355600"/>
    <n v="1493874000"/>
    <b v="0"/>
    <b v="0"/>
    <x v="3"/>
    <x v="3"/>
    <x v="3"/>
  </r>
  <r>
    <n v="64"/>
    <x v="64"/>
    <s v="Vision-oriented logistical intranet"/>
    <n v="2800"/>
    <n v="2734"/>
    <n v="1.0241404535479151"/>
    <x v="0"/>
    <n v="38"/>
    <n v="71.94736842105263"/>
    <x v="1"/>
    <s v="USD"/>
    <n v="1530507600"/>
    <n v="1531803600"/>
    <b v="0"/>
    <b v="1"/>
    <x v="2"/>
    <x v="2"/>
    <x v="2"/>
  </r>
  <r>
    <n v="65"/>
    <x v="65"/>
    <s v="Mandatory incremental projection"/>
    <n v="6100"/>
    <n v="14405"/>
    <n v="0.42346407497396737"/>
    <x v="1"/>
    <n v="236"/>
    <n v="61.038135593220339"/>
    <x v="1"/>
    <s v="USD"/>
    <n v="1296108000"/>
    <n v="1296712800"/>
    <b v="0"/>
    <b v="0"/>
    <x v="3"/>
    <x v="3"/>
    <x v="3"/>
  </r>
  <r>
    <n v="66"/>
    <x v="66"/>
    <s v="Grass-roots needs-based encryption"/>
    <n v="2900"/>
    <n v="1307"/>
    <n v="2.2188217291507271"/>
    <x v="0"/>
    <n v="12"/>
    <n v="108.91666666666667"/>
    <x v="1"/>
    <s v="USD"/>
    <n v="1428469200"/>
    <n v="1428901200"/>
    <b v="0"/>
    <b v="1"/>
    <x v="3"/>
    <x v="3"/>
    <x v="3"/>
  </r>
  <r>
    <n v="67"/>
    <x v="67"/>
    <s v="Team-oriented 6thgeneration middleware"/>
    <n v="72600"/>
    <n v="117892"/>
    <n v="0.61581786720048859"/>
    <x v="1"/>
    <n v="4065"/>
    <n v="29.001722017220171"/>
    <x v="4"/>
    <s v="GBP"/>
    <n v="1264399200"/>
    <n v="1264831200"/>
    <b v="0"/>
    <b v="1"/>
    <x v="8"/>
    <x v="2"/>
    <x v="8"/>
  </r>
  <r>
    <n v="68"/>
    <x v="68"/>
    <s v="Inverse multi-tasking installation"/>
    <n v="5700"/>
    <n v="14508"/>
    <n v="0.39288668320926384"/>
    <x v="1"/>
    <n v="246"/>
    <n v="58.975609756097562"/>
    <x v="6"/>
    <s v="EUR"/>
    <n v="1501131600"/>
    <n v="1505192400"/>
    <b v="0"/>
    <b v="1"/>
    <x v="3"/>
    <x v="3"/>
    <x v="3"/>
  </r>
  <r>
    <n v="69"/>
    <x v="69"/>
    <s v="Switchable disintermediate moderator"/>
    <n v="7900"/>
    <n v="1901"/>
    <n v="4.1557075223566544"/>
    <x v="3"/>
    <n v="17"/>
    <n v="111.82352941176471"/>
    <x v="1"/>
    <s v="USD"/>
    <n v="1292738400"/>
    <n v="1295676000"/>
    <b v="0"/>
    <b v="0"/>
    <x v="3"/>
    <x v="3"/>
    <x v="3"/>
  </r>
  <r>
    <n v="70"/>
    <x v="70"/>
    <s v="Re-engineered 24/7 task-force"/>
    <n v="128000"/>
    <n v="158389"/>
    <n v="0.80813692870085674"/>
    <x v="1"/>
    <n v="2475"/>
    <n v="63.995555555555555"/>
    <x v="6"/>
    <s v="EUR"/>
    <n v="1288674000"/>
    <n v="1292911200"/>
    <b v="0"/>
    <b v="1"/>
    <x v="3"/>
    <x v="3"/>
    <x v="3"/>
  </r>
  <r>
    <n v="71"/>
    <x v="71"/>
    <s v="Organic object-oriented budgetary management"/>
    <n v="6000"/>
    <n v="6484"/>
    <n v="0.92535471930906843"/>
    <x v="1"/>
    <n v="76"/>
    <n v="85.315789473684205"/>
    <x v="1"/>
    <s v="USD"/>
    <n v="1575093600"/>
    <n v="1575439200"/>
    <b v="0"/>
    <b v="0"/>
    <x v="3"/>
    <x v="3"/>
    <x v="3"/>
  </r>
  <r>
    <n v="72"/>
    <x v="72"/>
    <s v="Seamless coherent parallelism"/>
    <n v="600"/>
    <n v="4022"/>
    <n v="0.14917951268025859"/>
    <x v="1"/>
    <n v="54"/>
    <n v="74.481481481481481"/>
    <x v="1"/>
    <s v="USD"/>
    <n v="1435726800"/>
    <n v="1438837200"/>
    <b v="0"/>
    <b v="0"/>
    <x v="10"/>
    <x v="4"/>
    <x v="10"/>
  </r>
  <r>
    <n v="73"/>
    <x v="73"/>
    <s v="Cross-platform even-keeled initiative"/>
    <n v="1400"/>
    <n v="9253"/>
    <n v="0.15130228034151086"/>
    <x v="1"/>
    <n v="88"/>
    <n v="105.14772727272727"/>
    <x v="1"/>
    <s v="USD"/>
    <n v="1480226400"/>
    <n v="1480485600"/>
    <b v="0"/>
    <b v="0"/>
    <x v="17"/>
    <x v="1"/>
    <x v="17"/>
  </r>
  <r>
    <n v="74"/>
    <x v="74"/>
    <s v="Progressive tertiary framework"/>
    <n v="3900"/>
    <n v="4776"/>
    <n v="0.81658291457286436"/>
    <x v="1"/>
    <n v="85"/>
    <n v="56.188235294117646"/>
    <x v="4"/>
    <s v="GBP"/>
    <n v="1459054800"/>
    <n v="1459141200"/>
    <b v="0"/>
    <b v="0"/>
    <x v="16"/>
    <x v="1"/>
    <x v="16"/>
  </r>
  <r>
    <n v="75"/>
    <x v="75"/>
    <s v="Multi-layered dynamic protocol"/>
    <n v="9700"/>
    <n v="14606"/>
    <n v="0.66411063946323434"/>
    <x v="1"/>
    <n v="170"/>
    <n v="85.917647058823533"/>
    <x v="1"/>
    <s v="USD"/>
    <n v="1531630800"/>
    <n v="1532322000"/>
    <b v="0"/>
    <b v="0"/>
    <x v="14"/>
    <x v="7"/>
    <x v="14"/>
  </r>
  <r>
    <n v="76"/>
    <x v="76"/>
    <s v="Horizontal next generation function"/>
    <n v="122900"/>
    <n v="95993"/>
    <n v="1.2803016886647984"/>
    <x v="0"/>
    <n v="1684"/>
    <n v="57.00296912114014"/>
    <x v="1"/>
    <s v="USD"/>
    <n v="1421992800"/>
    <n v="1426222800"/>
    <b v="1"/>
    <b v="1"/>
    <x v="3"/>
    <x v="3"/>
    <x v="3"/>
  </r>
  <r>
    <n v="77"/>
    <x v="77"/>
    <s v="Pre-emptive impactful model"/>
    <n v="9500"/>
    <n v="4460"/>
    <n v="2.1300448430493275"/>
    <x v="0"/>
    <n v="56"/>
    <n v="79.642857142857139"/>
    <x v="1"/>
    <s v="USD"/>
    <n v="1285563600"/>
    <n v="1286773200"/>
    <b v="0"/>
    <b v="1"/>
    <x v="10"/>
    <x v="4"/>
    <x v="10"/>
  </r>
  <r>
    <n v="78"/>
    <x v="78"/>
    <s v="User-centric bifurcated knowledge user"/>
    <n v="4500"/>
    <n v="13536"/>
    <n v="0.33244680851063829"/>
    <x v="1"/>
    <n v="330"/>
    <n v="41.018181818181816"/>
    <x v="1"/>
    <s v="USD"/>
    <n v="1523854800"/>
    <n v="1523941200"/>
    <b v="0"/>
    <b v="0"/>
    <x v="18"/>
    <x v="5"/>
    <x v="18"/>
  </r>
  <r>
    <n v="79"/>
    <x v="79"/>
    <s v="Triple-buffered reciprocal project"/>
    <n v="57800"/>
    <n v="40228"/>
    <n v="1.4368101819628121"/>
    <x v="0"/>
    <n v="838"/>
    <n v="48.004773269689736"/>
    <x v="1"/>
    <s v="USD"/>
    <n v="1529125200"/>
    <n v="1529557200"/>
    <b v="0"/>
    <b v="0"/>
    <x v="3"/>
    <x v="3"/>
    <x v="3"/>
  </r>
  <r>
    <n v="80"/>
    <x v="80"/>
    <s v="Cross-platform needs-based approach"/>
    <n v="1100"/>
    <n v="7012"/>
    <n v="0.15687393040501996"/>
    <x v="1"/>
    <n v="127"/>
    <n v="55.212598425196852"/>
    <x v="1"/>
    <s v="USD"/>
    <n v="1503982800"/>
    <n v="1506574800"/>
    <b v="0"/>
    <b v="0"/>
    <x v="11"/>
    <x v="6"/>
    <x v="11"/>
  </r>
  <r>
    <n v="81"/>
    <x v="81"/>
    <s v="User-friendly static contingency"/>
    <n v="16800"/>
    <n v="37857"/>
    <n v="0.44377525952928126"/>
    <x v="1"/>
    <n v="411"/>
    <n v="92.109489051094897"/>
    <x v="1"/>
    <s v="USD"/>
    <n v="1511416800"/>
    <n v="1513576800"/>
    <b v="0"/>
    <b v="0"/>
    <x v="1"/>
    <x v="1"/>
    <x v="1"/>
  </r>
  <r>
    <n v="82"/>
    <x v="82"/>
    <s v="Reactive content-based framework"/>
    <n v="1000"/>
    <n v="14973"/>
    <n v="6.678688305616777E-2"/>
    <x v="1"/>
    <n v="180"/>
    <n v="83.183333333333337"/>
    <x v="4"/>
    <s v="GBP"/>
    <n v="1547704800"/>
    <n v="1548309600"/>
    <b v="0"/>
    <b v="1"/>
    <x v="11"/>
    <x v="6"/>
    <x v="11"/>
  </r>
  <r>
    <n v="83"/>
    <x v="83"/>
    <s v="Realigned user-facing concept"/>
    <n v="106400"/>
    <n v="39996"/>
    <n v="2.6602660266026601"/>
    <x v="0"/>
    <n v="1000"/>
    <n v="39.996000000000002"/>
    <x v="1"/>
    <s v="USD"/>
    <n v="1469682000"/>
    <n v="1471582800"/>
    <b v="0"/>
    <b v="0"/>
    <x v="5"/>
    <x v="1"/>
    <x v="5"/>
  </r>
  <r>
    <n v="84"/>
    <x v="84"/>
    <s v="Public-key zero tolerance orchestration"/>
    <n v="31400"/>
    <n v="41564"/>
    <n v="0.75546145703012224"/>
    <x v="1"/>
    <n v="374"/>
    <n v="111.1336898395722"/>
    <x v="1"/>
    <s v="USD"/>
    <n v="1343451600"/>
    <n v="1344315600"/>
    <b v="0"/>
    <b v="0"/>
    <x v="8"/>
    <x v="2"/>
    <x v="8"/>
  </r>
  <r>
    <n v="85"/>
    <x v="85"/>
    <s v="Multi-tiered eco-centric architecture"/>
    <n v="4900"/>
    <n v="6430"/>
    <n v="0.76205287713841363"/>
    <x v="1"/>
    <n v="71"/>
    <n v="90.563380281690144"/>
    <x v="2"/>
    <s v="AUD"/>
    <n v="1315717200"/>
    <n v="1316408400"/>
    <b v="0"/>
    <b v="0"/>
    <x v="7"/>
    <x v="1"/>
    <x v="7"/>
  </r>
  <r>
    <n v="86"/>
    <x v="86"/>
    <s v="Organic motivating firmware"/>
    <n v="7400"/>
    <n v="12405"/>
    <n v="0.59653365578395812"/>
    <x v="1"/>
    <n v="203"/>
    <n v="61.108374384236456"/>
    <x v="1"/>
    <s v="USD"/>
    <n v="1430715600"/>
    <n v="1431838800"/>
    <b v="1"/>
    <b v="0"/>
    <x v="3"/>
    <x v="3"/>
    <x v="3"/>
  </r>
  <r>
    <n v="87"/>
    <x v="87"/>
    <s v="Synergized 4thgeneration conglomeration"/>
    <n v="198500"/>
    <n v="123040"/>
    <n v="1.6132964889466841"/>
    <x v="0"/>
    <n v="1482"/>
    <n v="83.022941970310384"/>
    <x v="2"/>
    <s v="AUD"/>
    <n v="1299564000"/>
    <n v="1300510800"/>
    <b v="0"/>
    <b v="1"/>
    <x v="1"/>
    <x v="1"/>
    <x v="1"/>
  </r>
  <r>
    <n v="88"/>
    <x v="88"/>
    <s v="Grass-roots fault-tolerant policy"/>
    <n v="4800"/>
    <n v="12516"/>
    <n v="0.38350910834132312"/>
    <x v="1"/>
    <n v="113"/>
    <n v="110.76106194690266"/>
    <x v="1"/>
    <s v="USD"/>
    <n v="1429160400"/>
    <n v="1431061200"/>
    <b v="0"/>
    <b v="0"/>
    <x v="18"/>
    <x v="5"/>
    <x v="18"/>
  </r>
  <r>
    <n v="89"/>
    <x v="89"/>
    <s v="Monitored scalable knowledgebase"/>
    <n v="3400"/>
    <n v="8588"/>
    <n v="0.39590125756870054"/>
    <x v="1"/>
    <n v="96"/>
    <n v="89.458333333333329"/>
    <x v="1"/>
    <s v="USD"/>
    <n v="1271307600"/>
    <n v="1271480400"/>
    <b v="0"/>
    <b v="0"/>
    <x v="3"/>
    <x v="3"/>
    <x v="3"/>
  </r>
  <r>
    <n v="90"/>
    <x v="90"/>
    <s v="Synergistic explicit parallelism"/>
    <n v="7800"/>
    <n v="6132"/>
    <n v="1.2720156555772995"/>
    <x v="0"/>
    <n v="106"/>
    <n v="57.849056603773583"/>
    <x v="1"/>
    <s v="USD"/>
    <n v="1456380000"/>
    <n v="1456380000"/>
    <b v="0"/>
    <b v="1"/>
    <x v="3"/>
    <x v="3"/>
    <x v="3"/>
  </r>
  <r>
    <n v="91"/>
    <x v="91"/>
    <s v="Enhanced systemic analyzer"/>
    <n v="154300"/>
    <n v="74688"/>
    <n v="2.0659275921165383"/>
    <x v="0"/>
    <n v="679"/>
    <n v="109.99705449189985"/>
    <x v="6"/>
    <s v="EUR"/>
    <n v="1470459600"/>
    <n v="1472878800"/>
    <b v="0"/>
    <b v="0"/>
    <x v="18"/>
    <x v="5"/>
    <x v="18"/>
  </r>
  <r>
    <n v="92"/>
    <x v="92"/>
    <s v="Object-based analyzing knowledge user"/>
    <n v="20000"/>
    <n v="51775"/>
    <n v="0.38628681796233705"/>
    <x v="1"/>
    <n v="498"/>
    <n v="103.96586345381526"/>
    <x v="5"/>
    <s v="CHF"/>
    <n v="1277269200"/>
    <n v="1277355600"/>
    <b v="0"/>
    <b v="1"/>
    <x v="11"/>
    <x v="6"/>
    <x v="11"/>
  </r>
  <r>
    <n v="93"/>
    <x v="93"/>
    <s v="Pre-emptive radical architecture"/>
    <n v="108800"/>
    <n v="65877"/>
    <n v="1.6515627609028949"/>
    <x v="3"/>
    <n v="610"/>
    <n v="107.99508196721311"/>
    <x v="1"/>
    <s v="USD"/>
    <n v="1350709200"/>
    <n v="1351054800"/>
    <b v="0"/>
    <b v="1"/>
    <x v="3"/>
    <x v="3"/>
    <x v="3"/>
  </r>
  <r>
    <n v="94"/>
    <x v="94"/>
    <s v="Grass-roots web-enabled contingency"/>
    <n v="2900"/>
    <n v="8807"/>
    <n v="0.32928352446917225"/>
    <x v="1"/>
    <n v="180"/>
    <n v="48.927777777777777"/>
    <x v="4"/>
    <s v="GBP"/>
    <n v="1554613200"/>
    <n v="1555563600"/>
    <b v="0"/>
    <b v="0"/>
    <x v="2"/>
    <x v="2"/>
    <x v="2"/>
  </r>
  <r>
    <n v="95"/>
    <x v="95"/>
    <s v="Stand-alone system-worthy standardization"/>
    <n v="900"/>
    <n v="1017"/>
    <n v="0.88495575221238942"/>
    <x v="1"/>
    <n v="27"/>
    <n v="37.666666666666664"/>
    <x v="1"/>
    <s v="USD"/>
    <n v="1571029200"/>
    <n v="1571634000"/>
    <b v="0"/>
    <b v="0"/>
    <x v="4"/>
    <x v="4"/>
    <x v="4"/>
  </r>
  <r>
    <n v="96"/>
    <x v="96"/>
    <s v="Down-sized systematic policy"/>
    <n v="69700"/>
    <n v="151513"/>
    <n v="0.46002653237675972"/>
    <x v="1"/>
    <n v="2331"/>
    <n v="64.999141999141997"/>
    <x v="1"/>
    <s v="USD"/>
    <n v="1299736800"/>
    <n v="1300856400"/>
    <b v="0"/>
    <b v="0"/>
    <x v="3"/>
    <x v="3"/>
    <x v="3"/>
  </r>
  <r>
    <n v="97"/>
    <x v="97"/>
    <s v="Cloned bi-directional architecture"/>
    <n v="1300"/>
    <n v="12047"/>
    <n v="0.10791068315763261"/>
    <x v="1"/>
    <n v="113"/>
    <n v="106.61061946902655"/>
    <x v="1"/>
    <s v="USD"/>
    <n v="1435208400"/>
    <n v="1439874000"/>
    <b v="0"/>
    <b v="0"/>
    <x v="0"/>
    <x v="0"/>
    <x v="0"/>
  </r>
  <r>
    <n v="98"/>
    <x v="98"/>
    <s v="Seamless transitional portal"/>
    <n v="97800"/>
    <n v="32951"/>
    <n v="2.9680434584686353"/>
    <x v="0"/>
    <n v="1220"/>
    <n v="27.009016393442622"/>
    <x v="2"/>
    <s v="AUD"/>
    <n v="1437973200"/>
    <n v="1438318800"/>
    <b v="0"/>
    <b v="0"/>
    <x v="11"/>
    <x v="6"/>
    <x v="11"/>
  </r>
  <r>
    <n v="99"/>
    <x v="99"/>
    <s v="Fully-configurable motivating approach"/>
    <n v="7600"/>
    <n v="14951"/>
    <n v="0.50832720219383321"/>
    <x v="1"/>
    <n v="164"/>
    <n v="91.16463414634147"/>
    <x v="1"/>
    <s v="USD"/>
    <n v="1416895200"/>
    <n v="1419400800"/>
    <b v="0"/>
    <b v="0"/>
    <x v="3"/>
    <x v="3"/>
    <x v="3"/>
  </r>
  <r>
    <n v="100"/>
    <x v="100"/>
    <s v="Upgradable fault-tolerant approach"/>
    <n v="100"/>
    <n v="1"/>
    <n v="100"/>
    <x v="0"/>
    <n v="1"/>
    <n v="1"/>
    <x v="1"/>
    <s v="USD"/>
    <n v="1319000400"/>
    <n v="1320555600"/>
    <b v="0"/>
    <b v="0"/>
    <x v="3"/>
    <x v="3"/>
    <x v="3"/>
  </r>
  <r>
    <n v="101"/>
    <x v="101"/>
    <s v="Reduced heuristic moratorium"/>
    <n v="900"/>
    <n v="9193"/>
    <n v="9.7900576525617317E-2"/>
    <x v="1"/>
    <n v="164"/>
    <n v="56.054878048780488"/>
    <x v="1"/>
    <s v="USD"/>
    <n v="1424498400"/>
    <n v="1425103200"/>
    <b v="0"/>
    <b v="1"/>
    <x v="5"/>
    <x v="1"/>
    <x v="5"/>
  </r>
  <r>
    <n v="102"/>
    <x v="102"/>
    <s v="Front-line web-enabled model"/>
    <n v="3700"/>
    <n v="10422"/>
    <n v="0.35501823066589905"/>
    <x v="1"/>
    <n v="336"/>
    <n v="31.017857142857142"/>
    <x v="1"/>
    <s v="USD"/>
    <n v="1526274000"/>
    <n v="1526878800"/>
    <b v="0"/>
    <b v="1"/>
    <x v="8"/>
    <x v="2"/>
    <x v="8"/>
  </r>
  <r>
    <n v="103"/>
    <x v="103"/>
    <s v="Polarized incremental emulation"/>
    <n v="10000"/>
    <n v="2461"/>
    <n v="4.0633888663145061"/>
    <x v="0"/>
    <n v="37"/>
    <n v="66.513513513513516"/>
    <x v="6"/>
    <s v="EUR"/>
    <n v="1287896400"/>
    <n v="1288674000"/>
    <b v="0"/>
    <b v="0"/>
    <x v="5"/>
    <x v="1"/>
    <x v="5"/>
  </r>
  <r>
    <n v="104"/>
    <x v="104"/>
    <s v="Self-enabling grid-enabled initiative"/>
    <n v="119200"/>
    <n v="170623"/>
    <n v="0.69861624751645446"/>
    <x v="1"/>
    <n v="1917"/>
    <n v="89.005216484089729"/>
    <x v="1"/>
    <s v="USD"/>
    <n v="1495515600"/>
    <n v="1495602000"/>
    <b v="0"/>
    <b v="0"/>
    <x v="7"/>
    <x v="1"/>
    <x v="7"/>
  </r>
  <r>
    <n v="105"/>
    <x v="105"/>
    <s v="Total fresh-thinking system engine"/>
    <n v="6800"/>
    <n v="9829"/>
    <n v="0.69183029809746666"/>
    <x v="1"/>
    <n v="95"/>
    <n v="103.46315789473684"/>
    <x v="1"/>
    <s v="USD"/>
    <n v="1364878800"/>
    <n v="1366434000"/>
    <b v="0"/>
    <b v="0"/>
    <x v="2"/>
    <x v="2"/>
    <x v="2"/>
  </r>
  <r>
    <n v="106"/>
    <x v="106"/>
    <s v="Ameliorated clear-thinking circuit"/>
    <n v="3900"/>
    <n v="14006"/>
    <n v="0.27845209196058834"/>
    <x v="1"/>
    <n v="147"/>
    <n v="95.278911564625844"/>
    <x v="1"/>
    <s v="USD"/>
    <n v="1567918800"/>
    <n v="1568350800"/>
    <b v="0"/>
    <b v="0"/>
    <x v="3"/>
    <x v="3"/>
    <x v="3"/>
  </r>
  <r>
    <n v="107"/>
    <x v="107"/>
    <s v="Multi-layered encompassing installation"/>
    <n v="3500"/>
    <n v="6527"/>
    <n v="0.53623410448904552"/>
    <x v="1"/>
    <n v="86"/>
    <n v="75.895348837209298"/>
    <x v="1"/>
    <s v="USD"/>
    <n v="1524459600"/>
    <n v="1525928400"/>
    <b v="0"/>
    <b v="1"/>
    <x v="3"/>
    <x v="3"/>
    <x v="3"/>
  </r>
  <r>
    <n v="108"/>
    <x v="108"/>
    <s v="Universal encompassing implementation"/>
    <n v="1500"/>
    <n v="8929"/>
    <n v="0.16799193638705343"/>
    <x v="1"/>
    <n v="83"/>
    <n v="107.57831325301204"/>
    <x v="1"/>
    <s v="USD"/>
    <n v="1333688400"/>
    <n v="1336885200"/>
    <b v="0"/>
    <b v="0"/>
    <x v="4"/>
    <x v="4"/>
    <x v="4"/>
  </r>
  <r>
    <n v="109"/>
    <x v="109"/>
    <s v="Object-based client-server application"/>
    <n v="5200"/>
    <n v="3079"/>
    <n v="1.6888600194868464"/>
    <x v="0"/>
    <n v="60"/>
    <n v="51.31666666666667"/>
    <x v="1"/>
    <s v="USD"/>
    <n v="1389506400"/>
    <n v="1389679200"/>
    <b v="0"/>
    <b v="0"/>
    <x v="19"/>
    <x v="4"/>
    <x v="19"/>
  </r>
  <r>
    <n v="110"/>
    <x v="110"/>
    <s v="Cross-platform solution-oriented process improvement"/>
    <n v="142400"/>
    <n v="21307"/>
    <n v="6.6832496362697702"/>
    <x v="0"/>
    <n v="296"/>
    <n v="71.983108108108112"/>
    <x v="1"/>
    <s v="USD"/>
    <n v="1536642000"/>
    <n v="1538283600"/>
    <b v="0"/>
    <b v="0"/>
    <x v="0"/>
    <x v="0"/>
    <x v="0"/>
  </r>
  <r>
    <n v="111"/>
    <x v="111"/>
    <s v="Re-engineered user-facing approach"/>
    <n v="61400"/>
    <n v="73653"/>
    <n v="0.83363881987155986"/>
    <x v="1"/>
    <n v="676"/>
    <n v="108.95414201183432"/>
    <x v="1"/>
    <s v="USD"/>
    <n v="1348290000"/>
    <n v="1348808400"/>
    <b v="0"/>
    <b v="0"/>
    <x v="15"/>
    <x v="5"/>
    <x v="15"/>
  </r>
  <r>
    <n v="112"/>
    <x v="112"/>
    <s v="Re-engineered client-driven hub"/>
    <n v="4700"/>
    <n v="12635"/>
    <n v="0.37198258804907003"/>
    <x v="1"/>
    <n v="361"/>
    <n v="35"/>
    <x v="2"/>
    <s v="AUD"/>
    <n v="1408856400"/>
    <n v="1410152400"/>
    <b v="0"/>
    <b v="0"/>
    <x v="2"/>
    <x v="2"/>
    <x v="2"/>
  </r>
  <r>
    <n v="113"/>
    <x v="113"/>
    <s v="User-friendly tertiary array"/>
    <n v="3300"/>
    <n v="12437"/>
    <n v="0.26533729999195949"/>
    <x v="1"/>
    <n v="131"/>
    <n v="94.938931297709928"/>
    <x v="1"/>
    <s v="USD"/>
    <n v="1505192400"/>
    <n v="1505797200"/>
    <b v="0"/>
    <b v="0"/>
    <x v="0"/>
    <x v="0"/>
    <x v="0"/>
  </r>
  <r>
    <n v="114"/>
    <x v="114"/>
    <s v="Robust heuristic encoding"/>
    <n v="1900"/>
    <n v="13816"/>
    <n v="0.13752171395483498"/>
    <x v="1"/>
    <n v="126"/>
    <n v="109.65079365079364"/>
    <x v="1"/>
    <s v="USD"/>
    <n v="1554786000"/>
    <n v="1554872400"/>
    <b v="0"/>
    <b v="1"/>
    <x v="8"/>
    <x v="2"/>
    <x v="8"/>
  </r>
  <r>
    <n v="115"/>
    <x v="115"/>
    <s v="Team-oriented clear-thinking capacity"/>
    <n v="166700"/>
    <n v="145382"/>
    <n v="1.1466343838989697"/>
    <x v="0"/>
    <n v="3304"/>
    <n v="44.001815980629537"/>
    <x v="6"/>
    <s v="EUR"/>
    <n v="1510898400"/>
    <n v="1513922400"/>
    <b v="0"/>
    <b v="0"/>
    <x v="13"/>
    <x v="5"/>
    <x v="13"/>
  </r>
  <r>
    <n v="116"/>
    <x v="116"/>
    <s v="De-engineered motivating standardization"/>
    <n v="7200"/>
    <n v="6336"/>
    <n v="1.1363636363636365"/>
    <x v="0"/>
    <n v="73"/>
    <n v="86.794520547945211"/>
    <x v="1"/>
    <s v="USD"/>
    <n v="1442552400"/>
    <n v="1442638800"/>
    <b v="0"/>
    <b v="0"/>
    <x v="3"/>
    <x v="3"/>
    <x v="3"/>
  </r>
  <r>
    <n v="117"/>
    <x v="117"/>
    <s v="Business-focused 24hour groupware"/>
    <n v="4900"/>
    <n v="8523"/>
    <n v="0.57491493605537958"/>
    <x v="1"/>
    <n v="275"/>
    <n v="30.992727272727272"/>
    <x v="1"/>
    <s v="USD"/>
    <n v="1316667600"/>
    <n v="1317186000"/>
    <b v="0"/>
    <b v="0"/>
    <x v="19"/>
    <x v="4"/>
    <x v="19"/>
  </r>
  <r>
    <n v="118"/>
    <x v="118"/>
    <s v="Organic next generation protocol"/>
    <n v="5400"/>
    <n v="6351"/>
    <n v="0.85025980160604631"/>
    <x v="1"/>
    <n v="67"/>
    <n v="94.791044776119406"/>
    <x v="1"/>
    <s v="USD"/>
    <n v="1390716000"/>
    <n v="1391234400"/>
    <b v="0"/>
    <b v="0"/>
    <x v="14"/>
    <x v="7"/>
    <x v="14"/>
  </r>
  <r>
    <n v="119"/>
    <x v="119"/>
    <s v="Reverse-engineered full-range Internet solution"/>
    <n v="5000"/>
    <n v="10748"/>
    <n v="0.46520282843319688"/>
    <x v="1"/>
    <n v="154"/>
    <n v="69.79220779220779"/>
    <x v="1"/>
    <s v="USD"/>
    <n v="1402894800"/>
    <n v="1404363600"/>
    <b v="0"/>
    <b v="1"/>
    <x v="4"/>
    <x v="4"/>
    <x v="4"/>
  </r>
  <r>
    <n v="120"/>
    <x v="120"/>
    <s v="Synchronized regional synergy"/>
    <n v="75100"/>
    <n v="112272"/>
    <n v="0.66891121561921052"/>
    <x v="1"/>
    <n v="1782"/>
    <n v="63.003367003367003"/>
    <x v="1"/>
    <s v="USD"/>
    <n v="1429246800"/>
    <n v="1429592400"/>
    <b v="0"/>
    <b v="1"/>
    <x v="20"/>
    <x v="6"/>
    <x v="20"/>
  </r>
  <r>
    <n v="121"/>
    <x v="121"/>
    <s v="Multi-lateral homogeneous success"/>
    <n v="45300"/>
    <n v="99361"/>
    <n v="0.45591328589688107"/>
    <x v="1"/>
    <n v="903"/>
    <n v="110.0343300110742"/>
    <x v="1"/>
    <s v="USD"/>
    <n v="1412485200"/>
    <n v="1413608400"/>
    <b v="0"/>
    <b v="0"/>
    <x v="11"/>
    <x v="6"/>
    <x v="11"/>
  </r>
  <r>
    <n v="122"/>
    <x v="122"/>
    <s v="Seamless zero-defect solution"/>
    <n v="136800"/>
    <n v="88055"/>
    <n v="1.5535744705013912"/>
    <x v="0"/>
    <n v="3387"/>
    <n v="25.997933274284026"/>
    <x v="1"/>
    <s v="USD"/>
    <n v="1417068000"/>
    <n v="1419400800"/>
    <b v="0"/>
    <b v="0"/>
    <x v="13"/>
    <x v="5"/>
    <x v="13"/>
  </r>
  <r>
    <n v="123"/>
    <x v="123"/>
    <s v="Enhanced scalable concept"/>
    <n v="177700"/>
    <n v="33092"/>
    <n v="5.3698779161126557"/>
    <x v="0"/>
    <n v="662"/>
    <n v="49.987915407854985"/>
    <x v="0"/>
    <s v="CAD"/>
    <n v="1448344800"/>
    <n v="1448604000"/>
    <b v="1"/>
    <b v="0"/>
    <x v="3"/>
    <x v="3"/>
    <x v="3"/>
  </r>
  <r>
    <n v="124"/>
    <x v="124"/>
    <s v="Polarized uniform software"/>
    <n v="2600"/>
    <n v="9562"/>
    <n v="0.2719096423342397"/>
    <x v="1"/>
    <n v="94"/>
    <n v="101.72340425531915"/>
    <x v="6"/>
    <s v="EUR"/>
    <n v="1557723600"/>
    <n v="1562302800"/>
    <b v="0"/>
    <b v="0"/>
    <x v="14"/>
    <x v="7"/>
    <x v="14"/>
  </r>
  <r>
    <n v="125"/>
    <x v="125"/>
    <s v="Stand-alone web-enabled moderator"/>
    <n v="5300"/>
    <n v="8475"/>
    <n v="0.62536873156342188"/>
    <x v="1"/>
    <n v="180"/>
    <n v="47.083333333333336"/>
    <x v="1"/>
    <s v="USD"/>
    <n v="1537333200"/>
    <n v="1537678800"/>
    <b v="0"/>
    <b v="0"/>
    <x v="3"/>
    <x v="3"/>
    <x v="3"/>
  </r>
  <r>
    <n v="126"/>
    <x v="126"/>
    <s v="Proactive methodical benchmark"/>
    <n v="180200"/>
    <n v="69617"/>
    <n v="2.5884482238533693"/>
    <x v="0"/>
    <n v="774"/>
    <n v="89.944444444444443"/>
    <x v="1"/>
    <s v="USD"/>
    <n v="1471150800"/>
    <n v="1473570000"/>
    <b v="0"/>
    <b v="1"/>
    <x v="3"/>
    <x v="3"/>
    <x v="3"/>
  </r>
  <r>
    <n v="127"/>
    <x v="127"/>
    <s v="Team-oriented 6thgeneration matrix"/>
    <n v="103200"/>
    <n v="53067"/>
    <n v="1.9447114025665668"/>
    <x v="0"/>
    <n v="672"/>
    <n v="78.96875"/>
    <x v="0"/>
    <s v="CAD"/>
    <n v="1273640400"/>
    <n v="1273899600"/>
    <b v="0"/>
    <b v="0"/>
    <x v="3"/>
    <x v="3"/>
    <x v="3"/>
  </r>
  <r>
    <n v="128"/>
    <x v="128"/>
    <s v="Phased human-resource core"/>
    <n v="70600"/>
    <n v="42596"/>
    <n v="1.6574326227814817"/>
    <x v="3"/>
    <n v="532"/>
    <n v="80.067669172932327"/>
    <x v="1"/>
    <s v="USD"/>
    <n v="1282885200"/>
    <n v="1284008400"/>
    <b v="0"/>
    <b v="0"/>
    <x v="1"/>
    <x v="1"/>
    <x v="1"/>
  </r>
  <r>
    <n v="129"/>
    <x v="129"/>
    <s v="Mandatory tertiary implementation"/>
    <n v="148500"/>
    <n v="4756"/>
    <n v="31.223717409587888"/>
    <x v="3"/>
    <n v="55"/>
    <n v="86.472727272727269"/>
    <x v="2"/>
    <s v="AUD"/>
    <n v="1422943200"/>
    <n v="1425103200"/>
    <b v="0"/>
    <b v="0"/>
    <x v="0"/>
    <x v="0"/>
    <x v="0"/>
  </r>
  <r>
    <n v="130"/>
    <x v="130"/>
    <s v="Secured directional encryption"/>
    <n v="9600"/>
    <n v="14925"/>
    <n v="0.64321608040201006"/>
    <x v="1"/>
    <n v="533"/>
    <n v="28.001876172607879"/>
    <x v="3"/>
    <s v="DKK"/>
    <n v="1319605200"/>
    <n v="1320991200"/>
    <b v="0"/>
    <b v="0"/>
    <x v="6"/>
    <x v="4"/>
    <x v="6"/>
  </r>
  <r>
    <n v="131"/>
    <x v="131"/>
    <s v="Distributed 5thgeneration implementation"/>
    <n v="164700"/>
    <n v="166116"/>
    <n v="0.99147583616268153"/>
    <x v="1"/>
    <n v="2443"/>
    <n v="67.996725337699544"/>
    <x v="4"/>
    <s v="GBP"/>
    <n v="1385704800"/>
    <n v="1386828000"/>
    <b v="0"/>
    <b v="0"/>
    <x v="2"/>
    <x v="2"/>
    <x v="2"/>
  </r>
  <r>
    <n v="132"/>
    <x v="132"/>
    <s v="Virtual static core"/>
    <n v="3300"/>
    <n v="3834"/>
    <n v="0.86071987480438183"/>
    <x v="1"/>
    <n v="89"/>
    <n v="43.078651685393261"/>
    <x v="1"/>
    <s v="USD"/>
    <n v="1515736800"/>
    <n v="1517119200"/>
    <b v="0"/>
    <b v="1"/>
    <x v="3"/>
    <x v="3"/>
    <x v="3"/>
  </r>
  <r>
    <n v="133"/>
    <x v="133"/>
    <s v="Secured content-based product"/>
    <n v="4500"/>
    <n v="13985"/>
    <n v="0.32177332856632107"/>
    <x v="1"/>
    <n v="159"/>
    <n v="87.95597484276729"/>
    <x v="1"/>
    <s v="USD"/>
    <n v="1313125200"/>
    <n v="1315026000"/>
    <b v="0"/>
    <b v="0"/>
    <x v="21"/>
    <x v="1"/>
    <x v="21"/>
  </r>
  <r>
    <n v="134"/>
    <x v="134"/>
    <s v="Secured executive concept"/>
    <n v="99500"/>
    <n v="89288"/>
    <n v="1.1143714720903144"/>
    <x v="0"/>
    <n v="940"/>
    <n v="94.987234042553197"/>
    <x v="5"/>
    <s v="CHF"/>
    <n v="1308459600"/>
    <n v="1312693200"/>
    <b v="0"/>
    <b v="1"/>
    <x v="4"/>
    <x v="4"/>
    <x v="4"/>
  </r>
  <r>
    <n v="135"/>
    <x v="135"/>
    <s v="Balanced zero-defect software"/>
    <n v="7700"/>
    <n v="5488"/>
    <n v="1.403061224489796"/>
    <x v="0"/>
    <n v="117"/>
    <n v="46.905982905982903"/>
    <x v="1"/>
    <s v="USD"/>
    <n v="1362636000"/>
    <n v="1363064400"/>
    <b v="0"/>
    <b v="1"/>
    <x v="3"/>
    <x v="3"/>
    <x v="3"/>
  </r>
  <r>
    <n v="136"/>
    <x v="136"/>
    <s v="Distributed context-sensitive flexibility"/>
    <n v="82800"/>
    <n v="2721"/>
    <n v="30.429988974641677"/>
    <x v="3"/>
    <n v="58"/>
    <n v="46.913793103448278"/>
    <x v="1"/>
    <s v="USD"/>
    <n v="1402117200"/>
    <n v="1403154000"/>
    <b v="0"/>
    <b v="1"/>
    <x v="6"/>
    <x v="4"/>
    <x v="6"/>
  </r>
  <r>
    <n v="137"/>
    <x v="137"/>
    <s v="Down-sized disintermediate support"/>
    <n v="1800"/>
    <n v="4712"/>
    <n v="0.38200339558573854"/>
    <x v="1"/>
    <n v="50"/>
    <n v="94.24"/>
    <x v="1"/>
    <s v="USD"/>
    <n v="1286341200"/>
    <n v="1286859600"/>
    <b v="0"/>
    <b v="0"/>
    <x v="9"/>
    <x v="5"/>
    <x v="9"/>
  </r>
  <r>
    <n v="138"/>
    <x v="138"/>
    <s v="Stand-alone mission-critical moratorium"/>
    <n v="9600"/>
    <n v="9216"/>
    <n v="1.0416666666666667"/>
    <x v="0"/>
    <n v="115"/>
    <n v="80.139130434782615"/>
    <x v="1"/>
    <s v="USD"/>
    <n v="1348808400"/>
    <n v="1349326800"/>
    <b v="0"/>
    <b v="0"/>
    <x v="20"/>
    <x v="6"/>
    <x v="20"/>
  </r>
  <r>
    <n v="139"/>
    <x v="139"/>
    <s v="Down-sized empowering protocol"/>
    <n v="92100"/>
    <n v="19246"/>
    <n v="4.7854099553153899"/>
    <x v="0"/>
    <n v="326"/>
    <n v="59.036809815950917"/>
    <x v="1"/>
    <s v="USD"/>
    <n v="1429592400"/>
    <n v="1430974800"/>
    <b v="0"/>
    <b v="1"/>
    <x v="8"/>
    <x v="2"/>
    <x v="8"/>
  </r>
  <r>
    <n v="140"/>
    <x v="140"/>
    <s v="Fully-configurable coherent Internet solution"/>
    <n v="5500"/>
    <n v="12274"/>
    <n v="0.44810167834446796"/>
    <x v="1"/>
    <n v="186"/>
    <n v="65.989247311827953"/>
    <x v="1"/>
    <s v="USD"/>
    <n v="1519538400"/>
    <n v="1519970400"/>
    <b v="0"/>
    <b v="0"/>
    <x v="4"/>
    <x v="4"/>
    <x v="4"/>
  </r>
  <r>
    <n v="141"/>
    <x v="141"/>
    <s v="Distributed motivating algorithm"/>
    <n v="64300"/>
    <n v="65323"/>
    <n v="0.98433935979670251"/>
    <x v="1"/>
    <n v="1071"/>
    <n v="60.992530345471522"/>
    <x v="1"/>
    <s v="USD"/>
    <n v="1434085200"/>
    <n v="1434603600"/>
    <b v="0"/>
    <b v="0"/>
    <x v="2"/>
    <x v="2"/>
    <x v="2"/>
  </r>
  <r>
    <n v="142"/>
    <x v="142"/>
    <s v="Expanded solution-oriented benchmark"/>
    <n v="5000"/>
    <n v="11502"/>
    <n v="0.43470700747696051"/>
    <x v="1"/>
    <n v="117"/>
    <n v="98.307692307692307"/>
    <x v="1"/>
    <s v="USD"/>
    <n v="1333688400"/>
    <n v="1337230800"/>
    <b v="0"/>
    <b v="0"/>
    <x v="2"/>
    <x v="2"/>
    <x v="2"/>
  </r>
  <r>
    <n v="143"/>
    <x v="143"/>
    <s v="Implemented discrete secured line"/>
    <n v="5400"/>
    <n v="7322"/>
    <n v="0.73750341436765909"/>
    <x v="1"/>
    <n v="70"/>
    <n v="104.6"/>
    <x v="1"/>
    <s v="USD"/>
    <n v="1277701200"/>
    <n v="1279429200"/>
    <b v="0"/>
    <b v="0"/>
    <x v="7"/>
    <x v="1"/>
    <x v="7"/>
  </r>
  <r>
    <n v="144"/>
    <x v="144"/>
    <s v="Multi-lateral actuating installation"/>
    <n v="9000"/>
    <n v="11619"/>
    <n v="0.77459333849728895"/>
    <x v="1"/>
    <n v="135"/>
    <n v="86.066666666666663"/>
    <x v="1"/>
    <s v="USD"/>
    <n v="1560747600"/>
    <n v="1561438800"/>
    <b v="0"/>
    <b v="0"/>
    <x v="3"/>
    <x v="3"/>
    <x v="3"/>
  </r>
  <r>
    <n v="145"/>
    <x v="145"/>
    <s v="Secured reciprocal array"/>
    <n v="25000"/>
    <n v="59128"/>
    <n v="0.42281152753348666"/>
    <x v="1"/>
    <n v="768"/>
    <n v="76.989583333333329"/>
    <x v="5"/>
    <s v="CHF"/>
    <n v="1410066000"/>
    <n v="1410498000"/>
    <b v="0"/>
    <b v="0"/>
    <x v="8"/>
    <x v="2"/>
    <x v="8"/>
  </r>
  <r>
    <n v="146"/>
    <x v="146"/>
    <s v="Optional bandwidth-monitored middleware"/>
    <n v="8800"/>
    <n v="1518"/>
    <n v="5.7971014492753623"/>
    <x v="3"/>
    <n v="51"/>
    <n v="29.764705882352942"/>
    <x v="1"/>
    <s v="USD"/>
    <n v="1320732000"/>
    <n v="1322460000"/>
    <b v="0"/>
    <b v="0"/>
    <x v="3"/>
    <x v="3"/>
    <x v="3"/>
  </r>
  <r>
    <n v="147"/>
    <x v="147"/>
    <s v="Upgradable upward-trending workforce"/>
    <n v="8300"/>
    <n v="9337"/>
    <n v="0.88893648923637147"/>
    <x v="1"/>
    <n v="199"/>
    <n v="46.91959798994975"/>
    <x v="1"/>
    <s v="USD"/>
    <n v="1465794000"/>
    <n v="1466312400"/>
    <b v="0"/>
    <b v="1"/>
    <x v="3"/>
    <x v="3"/>
    <x v="3"/>
  </r>
  <r>
    <n v="148"/>
    <x v="148"/>
    <s v="Upgradable hybrid capability"/>
    <n v="9300"/>
    <n v="11255"/>
    <n v="0.82629942247889832"/>
    <x v="1"/>
    <n v="107"/>
    <n v="105.18691588785046"/>
    <x v="1"/>
    <s v="USD"/>
    <n v="1500958800"/>
    <n v="1501736400"/>
    <b v="0"/>
    <b v="0"/>
    <x v="8"/>
    <x v="2"/>
    <x v="8"/>
  </r>
  <r>
    <n v="149"/>
    <x v="149"/>
    <s v="Managed fresh-thinking flexibility"/>
    <n v="6200"/>
    <n v="13632"/>
    <n v="0.45481220657276994"/>
    <x v="1"/>
    <n v="195"/>
    <n v="69.907692307692301"/>
    <x v="1"/>
    <s v="USD"/>
    <n v="1357020000"/>
    <n v="1361512800"/>
    <b v="0"/>
    <b v="0"/>
    <x v="7"/>
    <x v="1"/>
    <x v="7"/>
  </r>
  <r>
    <n v="150"/>
    <x v="150"/>
    <s v="Networked stable workforce"/>
    <n v="100"/>
    <n v="1"/>
    <n v="100"/>
    <x v="0"/>
    <n v="1"/>
    <n v="1"/>
    <x v="1"/>
    <s v="USD"/>
    <n v="1544940000"/>
    <n v="1545026400"/>
    <b v="0"/>
    <b v="0"/>
    <x v="1"/>
    <x v="1"/>
    <x v="1"/>
  </r>
  <r>
    <n v="151"/>
    <x v="151"/>
    <s v="Customizable intermediate extranet"/>
    <n v="137200"/>
    <n v="88037"/>
    <n v="1.558435657734816"/>
    <x v="0"/>
    <n v="1467"/>
    <n v="60.011588275391958"/>
    <x v="1"/>
    <s v="USD"/>
    <n v="1402290000"/>
    <n v="1406696400"/>
    <b v="0"/>
    <b v="0"/>
    <x v="5"/>
    <x v="1"/>
    <x v="5"/>
  </r>
  <r>
    <n v="152"/>
    <x v="152"/>
    <s v="User-centric fault-tolerant task-force"/>
    <n v="41500"/>
    <n v="175573"/>
    <n v="0.23636891777209479"/>
    <x v="1"/>
    <n v="3376"/>
    <n v="52.006220379146917"/>
    <x v="1"/>
    <s v="USD"/>
    <n v="1487311200"/>
    <n v="1487916000"/>
    <b v="0"/>
    <b v="0"/>
    <x v="7"/>
    <x v="1"/>
    <x v="7"/>
  </r>
  <r>
    <n v="153"/>
    <x v="153"/>
    <s v="Multi-tiered radical definition"/>
    <n v="189400"/>
    <n v="176112"/>
    <n v="1.0754519851003908"/>
    <x v="0"/>
    <n v="5681"/>
    <n v="31.000176025347649"/>
    <x v="1"/>
    <s v="USD"/>
    <n v="1350622800"/>
    <n v="1351141200"/>
    <b v="0"/>
    <b v="0"/>
    <x v="3"/>
    <x v="3"/>
    <x v="3"/>
  </r>
  <r>
    <n v="154"/>
    <x v="154"/>
    <s v="Devolved foreground benchmark"/>
    <n v="171300"/>
    <n v="100650"/>
    <n v="1.7019374068554396"/>
    <x v="0"/>
    <n v="1059"/>
    <n v="95.042492917847028"/>
    <x v="1"/>
    <s v="USD"/>
    <n v="1463029200"/>
    <n v="1465016400"/>
    <b v="0"/>
    <b v="1"/>
    <x v="7"/>
    <x v="1"/>
    <x v="7"/>
  </r>
  <r>
    <n v="155"/>
    <x v="155"/>
    <s v="Distributed eco-centric methodology"/>
    <n v="139500"/>
    <n v="90706"/>
    <n v="1.5379357484620642"/>
    <x v="0"/>
    <n v="1194"/>
    <n v="75.968174204355108"/>
    <x v="1"/>
    <s v="USD"/>
    <n v="1269493200"/>
    <n v="1270789200"/>
    <b v="0"/>
    <b v="0"/>
    <x v="3"/>
    <x v="3"/>
    <x v="3"/>
  </r>
  <r>
    <n v="156"/>
    <x v="156"/>
    <s v="Streamlined encompassing encryption"/>
    <n v="36400"/>
    <n v="26914"/>
    <n v="1.3524559708701791"/>
    <x v="3"/>
    <n v="379"/>
    <n v="71.013192612137203"/>
    <x v="2"/>
    <s v="AUD"/>
    <n v="1570251600"/>
    <n v="1572325200"/>
    <b v="0"/>
    <b v="0"/>
    <x v="1"/>
    <x v="1"/>
    <x v="1"/>
  </r>
  <r>
    <n v="157"/>
    <x v="157"/>
    <s v="User-friendly reciprocal initiative"/>
    <n v="4200"/>
    <n v="2212"/>
    <n v="1.8987341772151898"/>
    <x v="0"/>
    <n v="30"/>
    <n v="73.733333333333334"/>
    <x v="2"/>
    <s v="AUD"/>
    <n v="1388383200"/>
    <n v="1389420000"/>
    <b v="0"/>
    <b v="0"/>
    <x v="14"/>
    <x v="7"/>
    <x v="14"/>
  </r>
  <r>
    <n v="158"/>
    <x v="158"/>
    <s v="Ergonomic fresh-thinking installation"/>
    <n v="2100"/>
    <n v="4640"/>
    <n v="0.45258620689655171"/>
    <x v="1"/>
    <n v="41"/>
    <n v="113.17073170731707"/>
    <x v="1"/>
    <s v="USD"/>
    <n v="1449554400"/>
    <n v="1449640800"/>
    <b v="0"/>
    <b v="0"/>
    <x v="1"/>
    <x v="1"/>
    <x v="1"/>
  </r>
  <r>
    <n v="159"/>
    <x v="159"/>
    <s v="Robust explicit hardware"/>
    <n v="191200"/>
    <n v="191222"/>
    <n v="0.99988495047640957"/>
    <x v="1"/>
    <n v="1821"/>
    <n v="105.00933552992861"/>
    <x v="1"/>
    <s v="USD"/>
    <n v="1553662800"/>
    <n v="1555218000"/>
    <b v="0"/>
    <b v="1"/>
    <x v="3"/>
    <x v="3"/>
    <x v="3"/>
  </r>
  <r>
    <n v="160"/>
    <x v="160"/>
    <s v="Stand-alone actuating support"/>
    <n v="8000"/>
    <n v="12985"/>
    <n v="0.61609549480169423"/>
    <x v="1"/>
    <n v="164"/>
    <n v="79.176829268292678"/>
    <x v="1"/>
    <s v="USD"/>
    <n v="1556341200"/>
    <n v="1557723600"/>
    <b v="0"/>
    <b v="0"/>
    <x v="8"/>
    <x v="2"/>
    <x v="8"/>
  </r>
  <r>
    <n v="161"/>
    <x v="161"/>
    <s v="Cross-platform methodical process improvement"/>
    <n v="5500"/>
    <n v="4300"/>
    <n v="1.2790697674418605"/>
    <x v="0"/>
    <n v="75"/>
    <n v="57.333333333333336"/>
    <x v="1"/>
    <s v="USD"/>
    <n v="1442984400"/>
    <n v="1443502800"/>
    <b v="0"/>
    <b v="1"/>
    <x v="2"/>
    <x v="2"/>
    <x v="2"/>
  </r>
  <r>
    <n v="162"/>
    <x v="162"/>
    <s v="Extended bottom-line open architecture"/>
    <n v="6100"/>
    <n v="9134"/>
    <n v="0.66783446463761764"/>
    <x v="1"/>
    <n v="157"/>
    <n v="58.178343949044589"/>
    <x v="5"/>
    <s v="CHF"/>
    <n v="1544248800"/>
    <n v="1546840800"/>
    <b v="0"/>
    <b v="0"/>
    <x v="1"/>
    <x v="1"/>
    <x v="1"/>
  </r>
  <r>
    <n v="163"/>
    <x v="163"/>
    <s v="Extended reciprocal circuit"/>
    <n v="3500"/>
    <n v="8864"/>
    <n v="0.39485559566787004"/>
    <x v="1"/>
    <n v="246"/>
    <n v="36.032520325203251"/>
    <x v="1"/>
    <s v="USD"/>
    <n v="1508475600"/>
    <n v="1512712800"/>
    <b v="0"/>
    <b v="1"/>
    <x v="14"/>
    <x v="7"/>
    <x v="14"/>
  </r>
  <r>
    <n v="164"/>
    <x v="164"/>
    <s v="Polarized human-resource protocol"/>
    <n v="150500"/>
    <n v="150755"/>
    <n v="0.99830851381380381"/>
    <x v="1"/>
    <n v="1396"/>
    <n v="107.99068767908309"/>
    <x v="1"/>
    <s v="USD"/>
    <n v="1507438800"/>
    <n v="1507525200"/>
    <b v="0"/>
    <b v="0"/>
    <x v="3"/>
    <x v="3"/>
    <x v="3"/>
  </r>
  <r>
    <n v="165"/>
    <x v="165"/>
    <s v="Synergized radical product"/>
    <n v="90400"/>
    <n v="110279"/>
    <n v="0.81973902556243705"/>
    <x v="1"/>
    <n v="2506"/>
    <n v="44.005985634477256"/>
    <x v="1"/>
    <s v="USD"/>
    <n v="1501563600"/>
    <n v="1504328400"/>
    <b v="0"/>
    <b v="0"/>
    <x v="2"/>
    <x v="2"/>
    <x v="2"/>
  </r>
  <r>
    <n v="166"/>
    <x v="166"/>
    <s v="Robust heuristic artificial intelligence"/>
    <n v="9800"/>
    <n v="13439"/>
    <n v="0.72922092417590589"/>
    <x v="1"/>
    <n v="244"/>
    <n v="55.077868852459019"/>
    <x v="1"/>
    <s v="USD"/>
    <n v="1292997600"/>
    <n v="1293343200"/>
    <b v="0"/>
    <b v="0"/>
    <x v="14"/>
    <x v="7"/>
    <x v="14"/>
  </r>
  <r>
    <n v="167"/>
    <x v="167"/>
    <s v="Robust content-based emulation"/>
    <n v="2600"/>
    <n v="10804"/>
    <n v="0.24065161051462422"/>
    <x v="1"/>
    <n v="146"/>
    <n v="74"/>
    <x v="2"/>
    <s v="AUD"/>
    <n v="1370840400"/>
    <n v="1371704400"/>
    <b v="0"/>
    <b v="0"/>
    <x v="3"/>
    <x v="3"/>
    <x v="3"/>
  </r>
  <r>
    <n v="168"/>
    <x v="168"/>
    <s v="Ergonomic uniform open system"/>
    <n v="128100"/>
    <n v="40107"/>
    <n v="3.1939561672525993"/>
    <x v="0"/>
    <n v="955"/>
    <n v="41.996858638743454"/>
    <x v="3"/>
    <s v="DKK"/>
    <n v="1550815200"/>
    <n v="1552798800"/>
    <b v="0"/>
    <b v="1"/>
    <x v="7"/>
    <x v="1"/>
    <x v="7"/>
  </r>
  <r>
    <n v="169"/>
    <x v="169"/>
    <s v="Profit-focused modular product"/>
    <n v="23300"/>
    <n v="98811"/>
    <n v="0.23580370606511422"/>
    <x v="1"/>
    <n v="1267"/>
    <n v="77.988161010260455"/>
    <x v="1"/>
    <s v="USD"/>
    <n v="1339909200"/>
    <n v="1342328400"/>
    <b v="0"/>
    <b v="1"/>
    <x v="12"/>
    <x v="4"/>
    <x v="12"/>
  </r>
  <r>
    <n v="170"/>
    <x v="170"/>
    <s v="Mandatory mobile product"/>
    <n v="188100"/>
    <n v="5528"/>
    <n v="34.026772793053546"/>
    <x v="0"/>
    <n v="67"/>
    <n v="82.507462686567166"/>
    <x v="1"/>
    <s v="USD"/>
    <n v="1501736400"/>
    <n v="1502341200"/>
    <b v="0"/>
    <b v="0"/>
    <x v="7"/>
    <x v="1"/>
    <x v="7"/>
  </r>
  <r>
    <n v="171"/>
    <x v="171"/>
    <s v="Public-key 3rdgeneration budgetary management"/>
    <n v="4900"/>
    <n v="521"/>
    <n v="9.4049904030710181"/>
    <x v="0"/>
    <n v="5"/>
    <n v="104.2"/>
    <x v="1"/>
    <s v="USD"/>
    <n v="1395291600"/>
    <n v="1397192400"/>
    <b v="0"/>
    <b v="0"/>
    <x v="18"/>
    <x v="5"/>
    <x v="18"/>
  </r>
  <r>
    <n v="172"/>
    <x v="172"/>
    <s v="Centralized national firmware"/>
    <n v="800"/>
    <n v="663"/>
    <n v="1.2066365007541477"/>
    <x v="0"/>
    <n v="26"/>
    <n v="25.5"/>
    <x v="1"/>
    <s v="USD"/>
    <n v="1405746000"/>
    <n v="1407042000"/>
    <b v="0"/>
    <b v="1"/>
    <x v="4"/>
    <x v="4"/>
    <x v="4"/>
  </r>
  <r>
    <n v="173"/>
    <x v="173"/>
    <s v="Cross-group 4thgeneration middleware"/>
    <n v="96700"/>
    <n v="157635"/>
    <n v="0.61344244615726207"/>
    <x v="1"/>
    <n v="1561"/>
    <n v="100.98334401024984"/>
    <x v="1"/>
    <s v="USD"/>
    <n v="1368853200"/>
    <n v="1369371600"/>
    <b v="0"/>
    <b v="0"/>
    <x v="3"/>
    <x v="3"/>
    <x v="3"/>
  </r>
  <r>
    <n v="174"/>
    <x v="174"/>
    <s v="Pre-emptive scalable access"/>
    <n v="600"/>
    <n v="5368"/>
    <n v="0.11177347242921014"/>
    <x v="1"/>
    <n v="48"/>
    <n v="111.83333333333333"/>
    <x v="1"/>
    <s v="USD"/>
    <n v="1444021200"/>
    <n v="1444107600"/>
    <b v="0"/>
    <b v="1"/>
    <x v="8"/>
    <x v="2"/>
    <x v="8"/>
  </r>
  <r>
    <n v="175"/>
    <x v="175"/>
    <s v="Sharable intangible migration"/>
    <n v="181200"/>
    <n v="47459"/>
    <n v="3.8180324069196572"/>
    <x v="0"/>
    <n v="1130"/>
    <n v="41.999115044247787"/>
    <x v="1"/>
    <s v="USD"/>
    <n v="1472619600"/>
    <n v="1474261200"/>
    <b v="0"/>
    <b v="0"/>
    <x v="3"/>
    <x v="3"/>
    <x v="3"/>
  </r>
  <r>
    <n v="176"/>
    <x v="176"/>
    <s v="Proactive scalable Graphical User Interface"/>
    <n v="115000"/>
    <n v="86060"/>
    <n v="1.3362770160353241"/>
    <x v="0"/>
    <n v="782"/>
    <n v="110.05115089514067"/>
    <x v="1"/>
    <s v="USD"/>
    <n v="1472878800"/>
    <n v="1473656400"/>
    <b v="0"/>
    <b v="0"/>
    <x v="3"/>
    <x v="3"/>
    <x v="3"/>
  </r>
  <r>
    <n v="177"/>
    <x v="177"/>
    <s v="Digitized solution-oriented product"/>
    <n v="38800"/>
    <n v="161593"/>
    <n v="0.24010941067991806"/>
    <x v="1"/>
    <n v="2739"/>
    <n v="58.997079225994888"/>
    <x v="1"/>
    <s v="USD"/>
    <n v="1289800800"/>
    <n v="1291960800"/>
    <b v="0"/>
    <b v="0"/>
    <x v="3"/>
    <x v="3"/>
    <x v="3"/>
  </r>
  <r>
    <n v="178"/>
    <x v="178"/>
    <s v="Triple-buffered cohesive structure"/>
    <n v="7200"/>
    <n v="6927"/>
    <n v="1.0394110004330879"/>
    <x v="0"/>
    <n v="210"/>
    <n v="32.985714285714288"/>
    <x v="1"/>
    <s v="USD"/>
    <n v="1505970000"/>
    <n v="1506747600"/>
    <b v="0"/>
    <b v="0"/>
    <x v="0"/>
    <x v="0"/>
    <x v="0"/>
  </r>
  <r>
    <n v="179"/>
    <x v="179"/>
    <s v="Realigned human-resource orchestration"/>
    <n v="44500"/>
    <n v="159185"/>
    <n v="0.2795489524766781"/>
    <x v="1"/>
    <n v="3537"/>
    <n v="45.005654509471306"/>
    <x v="0"/>
    <s v="CAD"/>
    <n v="1363496400"/>
    <n v="1363582800"/>
    <b v="0"/>
    <b v="1"/>
    <x v="3"/>
    <x v="3"/>
    <x v="3"/>
  </r>
  <r>
    <n v="180"/>
    <x v="180"/>
    <s v="Optional clear-thinking software"/>
    <n v="56000"/>
    <n v="172736"/>
    <n v="0.32419414597999258"/>
    <x v="1"/>
    <n v="2107"/>
    <n v="81.98196487897485"/>
    <x v="2"/>
    <s v="AUD"/>
    <n v="1269234000"/>
    <n v="1269666000"/>
    <b v="0"/>
    <b v="0"/>
    <x v="8"/>
    <x v="2"/>
    <x v="8"/>
  </r>
  <r>
    <n v="181"/>
    <x v="181"/>
    <s v="Centralized global approach"/>
    <n v="8600"/>
    <n v="5315"/>
    <n v="1.6180620884289747"/>
    <x v="0"/>
    <n v="136"/>
    <n v="39.080882352941174"/>
    <x v="1"/>
    <s v="USD"/>
    <n v="1507093200"/>
    <n v="1508648400"/>
    <b v="0"/>
    <b v="0"/>
    <x v="2"/>
    <x v="2"/>
    <x v="2"/>
  </r>
  <r>
    <n v="182"/>
    <x v="182"/>
    <s v="Reverse-engineered bandwidth-monitored contingency"/>
    <n v="27100"/>
    <n v="195750"/>
    <n v="0.13844189016602809"/>
    <x v="1"/>
    <n v="3318"/>
    <n v="58.996383363471971"/>
    <x v="3"/>
    <s v="DKK"/>
    <n v="1560574800"/>
    <n v="1561957200"/>
    <b v="0"/>
    <b v="0"/>
    <x v="3"/>
    <x v="3"/>
    <x v="3"/>
  </r>
  <r>
    <n v="183"/>
    <x v="183"/>
    <s v="Pre-emptive bandwidth-monitored instruction set"/>
    <n v="5100"/>
    <n v="3525"/>
    <n v="1.446808510638298"/>
    <x v="0"/>
    <n v="86"/>
    <n v="40.988372093023258"/>
    <x v="0"/>
    <s v="CAD"/>
    <n v="1284008400"/>
    <n v="1285131600"/>
    <b v="0"/>
    <b v="0"/>
    <x v="1"/>
    <x v="1"/>
    <x v="1"/>
  </r>
  <r>
    <n v="184"/>
    <x v="184"/>
    <s v="Adaptive asynchronous emulation"/>
    <n v="3600"/>
    <n v="10550"/>
    <n v="0.34123222748815168"/>
    <x v="1"/>
    <n v="340"/>
    <n v="31.029411764705884"/>
    <x v="1"/>
    <s v="USD"/>
    <n v="1556859600"/>
    <n v="1556946000"/>
    <b v="0"/>
    <b v="0"/>
    <x v="3"/>
    <x v="3"/>
    <x v="3"/>
  </r>
  <r>
    <n v="185"/>
    <x v="185"/>
    <s v="Innovative actuating conglomeration"/>
    <n v="1000"/>
    <n v="718"/>
    <n v="1.392757660167131"/>
    <x v="0"/>
    <n v="19"/>
    <n v="37.789473684210527"/>
    <x v="1"/>
    <s v="USD"/>
    <n v="1526187600"/>
    <n v="1527138000"/>
    <b v="0"/>
    <b v="0"/>
    <x v="19"/>
    <x v="4"/>
    <x v="19"/>
  </r>
  <r>
    <n v="186"/>
    <x v="186"/>
    <s v="Grass-roots foreground policy"/>
    <n v="88800"/>
    <n v="28358"/>
    <n v="3.1313914944636436"/>
    <x v="0"/>
    <n v="886"/>
    <n v="32.006772009029348"/>
    <x v="1"/>
    <s v="USD"/>
    <n v="1400821200"/>
    <n v="1402117200"/>
    <b v="0"/>
    <b v="0"/>
    <x v="3"/>
    <x v="3"/>
    <x v="3"/>
  </r>
  <r>
    <n v="187"/>
    <x v="187"/>
    <s v="Horizontal transitional paradigm"/>
    <n v="60200"/>
    <n v="138384"/>
    <n v="0.43502138975604115"/>
    <x v="1"/>
    <n v="1442"/>
    <n v="95.966712898751737"/>
    <x v="0"/>
    <s v="CAD"/>
    <n v="1361599200"/>
    <n v="1364014800"/>
    <b v="0"/>
    <b v="1"/>
    <x v="12"/>
    <x v="4"/>
    <x v="12"/>
  </r>
  <r>
    <n v="188"/>
    <x v="188"/>
    <s v="Networked didactic info-mediaries"/>
    <n v="8200"/>
    <n v="2625"/>
    <n v="3.1238095238095238"/>
    <x v="0"/>
    <n v="35"/>
    <n v="75"/>
    <x v="6"/>
    <s v="EUR"/>
    <n v="1417500000"/>
    <n v="1417586400"/>
    <b v="0"/>
    <b v="0"/>
    <x v="3"/>
    <x v="3"/>
    <x v="3"/>
  </r>
  <r>
    <n v="189"/>
    <x v="189"/>
    <s v="Switchable contextually-based access"/>
    <n v="191300"/>
    <n v="45004"/>
    <n v="4.250733268153942"/>
    <x v="3"/>
    <n v="441"/>
    <n v="102.0498866213152"/>
    <x v="1"/>
    <s v="USD"/>
    <n v="1457071200"/>
    <n v="1457071200"/>
    <b v="0"/>
    <b v="0"/>
    <x v="3"/>
    <x v="3"/>
    <x v="3"/>
  </r>
  <r>
    <n v="190"/>
    <x v="190"/>
    <s v="Up-sized dynamic throughput"/>
    <n v="3700"/>
    <n v="2538"/>
    <n v="1.4578408195429473"/>
    <x v="0"/>
    <n v="24"/>
    <n v="105.75"/>
    <x v="1"/>
    <s v="USD"/>
    <n v="1370322000"/>
    <n v="1370408400"/>
    <b v="0"/>
    <b v="1"/>
    <x v="3"/>
    <x v="3"/>
    <x v="3"/>
  </r>
  <r>
    <n v="191"/>
    <x v="191"/>
    <s v="Mandatory reciprocal superstructure"/>
    <n v="8400"/>
    <n v="3188"/>
    <n v="2.6348808030112925"/>
    <x v="0"/>
    <n v="86"/>
    <n v="37.069767441860463"/>
    <x v="6"/>
    <s v="EUR"/>
    <n v="1552366800"/>
    <n v="1552626000"/>
    <b v="0"/>
    <b v="0"/>
    <x v="3"/>
    <x v="3"/>
    <x v="3"/>
  </r>
  <r>
    <n v="192"/>
    <x v="192"/>
    <s v="Upgradable 4thgeneration productivity"/>
    <n v="42600"/>
    <n v="8517"/>
    <n v="5.0017611835153222"/>
    <x v="0"/>
    <n v="243"/>
    <n v="35.049382716049379"/>
    <x v="1"/>
    <s v="USD"/>
    <n v="1403845200"/>
    <n v="1404190800"/>
    <b v="0"/>
    <b v="0"/>
    <x v="1"/>
    <x v="1"/>
    <x v="1"/>
  </r>
  <r>
    <n v="193"/>
    <x v="193"/>
    <s v="Progressive discrete hub"/>
    <n v="6600"/>
    <n v="3012"/>
    <n v="2.191235059760956"/>
    <x v="0"/>
    <n v="65"/>
    <n v="46.338461538461537"/>
    <x v="1"/>
    <s v="USD"/>
    <n v="1523163600"/>
    <n v="1523509200"/>
    <b v="1"/>
    <b v="0"/>
    <x v="7"/>
    <x v="1"/>
    <x v="7"/>
  </r>
  <r>
    <n v="194"/>
    <x v="194"/>
    <s v="Assimilated multi-tasking archive"/>
    <n v="7100"/>
    <n v="8716"/>
    <n v="0.81459385039008725"/>
    <x v="1"/>
    <n v="126"/>
    <n v="69.174603174603178"/>
    <x v="1"/>
    <s v="USD"/>
    <n v="1442206800"/>
    <n v="1443589200"/>
    <b v="0"/>
    <b v="0"/>
    <x v="16"/>
    <x v="1"/>
    <x v="16"/>
  </r>
  <r>
    <n v="195"/>
    <x v="195"/>
    <s v="Upgradable high-level solution"/>
    <n v="15800"/>
    <n v="57157"/>
    <n v="0.27643158318316219"/>
    <x v="1"/>
    <n v="524"/>
    <n v="109.07824427480917"/>
    <x v="1"/>
    <s v="USD"/>
    <n v="1532840400"/>
    <n v="1533445200"/>
    <b v="0"/>
    <b v="0"/>
    <x v="5"/>
    <x v="1"/>
    <x v="5"/>
  </r>
  <r>
    <n v="196"/>
    <x v="196"/>
    <s v="Organic bandwidth-monitored frame"/>
    <n v="8200"/>
    <n v="5178"/>
    <n v="1.5836230204712245"/>
    <x v="0"/>
    <n v="100"/>
    <n v="51.78"/>
    <x v="3"/>
    <s v="DKK"/>
    <n v="1472878800"/>
    <n v="1474520400"/>
    <b v="0"/>
    <b v="0"/>
    <x v="8"/>
    <x v="2"/>
    <x v="8"/>
  </r>
  <r>
    <n v="197"/>
    <x v="197"/>
    <s v="Business-focused logistical framework"/>
    <n v="54700"/>
    <n v="163118"/>
    <n v="0.33534006056964899"/>
    <x v="1"/>
    <n v="1989"/>
    <n v="82.010055304172951"/>
    <x v="1"/>
    <s v="USD"/>
    <n v="1498194000"/>
    <n v="1499403600"/>
    <b v="0"/>
    <b v="0"/>
    <x v="6"/>
    <x v="4"/>
    <x v="6"/>
  </r>
  <r>
    <n v="198"/>
    <x v="198"/>
    <s v="Universal multi-state capability"/>
    <n v="63200"/>
    <n v="6041"/>
    <n v="10.461844065552061"/>
    <x v="0"/>
    <n v="168"/>
    <n v="35.958333333333336"/>
    <x v="1"/>
    <s v="USD"/>
    <n v="1281070800"/>
    <n v="1283576400"/>
    <b v="0"/>
    <b v="0"/>
    <x v="5"/>
    <x v="1"/>
    <x v="5"/>
  </r>
  <r>
    <n v="199"/>
    <x v="199"/>
    <s v="Digitized reciprocal infrastructure"/>
    <n v="1800"/>
    <n v="968"/>
    <n v="1.859504132231405"/>
    <x v="0"/>
    <n v="13"/>
    <n v="74.461538461538467"/>
    <x v="1"/>
    <s v="USD"/>
    <n v="1436245200"/>
    <n v="1436590800"/>
    <b v="0"/>
    <b v="0"/>
    <x v="1"/>
    <x v="1"/>
    <x v="1"/>
  </r>
  <r>
    <n v="200"/>
    <x v="200"/>
    <s v="Reduced dedicated capability"/>
    <n v="100"/>
    <n v="2"/>
    <n v="50"/>
    <x v="0"/>
    <n v="1"/>
    <n v="2"/>
    <x v="0"/>
    <s v="CAD"/>
    <n v="1269493200"/>
    <n v="1270443600"/>
    <b v="0"/>
    <b v="0"/>
    <x v="3"/>
    <x v="3"/>
    <x v="3"/>
  </r>
  <r>
    <n v="201"/>
    <x v="201"/>
    <s v="Cross-platform bi-directional workforce"/>
    <n v="2100"/>
    <n v="14305"/>
    <n v="0.14680181754631247"/>
    <x v="1"/>
    <n v="157"/>
    <n v="91.114649681528661"/>
    <x v="1"/>
    <s v="USD"/>
    <n v="1406264400"/>
    <n v="1407819600"/>
    <b v="0"/>
    <b v="0"/>
    <x v="2"/>
    <x v="2"/>
    <x v="2"/>
  </r>
  <r>
    <n v="202"/>
    <x v="202"/>
    <s v="Upgradable scalable methodology"/>
    <n v="8300"/>
    <n v="6543"/>
    <n v="1.2685312547760965"/>
    <x v="3"/>
    <n v="82"/>
    <n v="79.792682926829272"/>
    <x v="1"/>
    <s v="USD"/>
    <n v="1317531600"/>
    <n v="1317877200"/>
    <b v="0"/>
    <b v="0"/>
    <x v="0"/>
    <x v="0"/>
    <x v="0"/>
  </r>
  <r>
    <n v="203"/>
    <x v="203"/>
    <s v="Customer-focused client-server service-desk"/>
    <n v="143900"/>
    <n v="193413"/>
    <n v="0.74400376396622769"/>
    <x v="1"/>
    <n v="4498"/>
    <n v="42.999777678968428"/>
    <x v="2"/>
    <s v="AUD"/>
    <n v="1484632800"/>
    <n v="1484805600"/>
    <b v="0"/>
    <b v="0"/>
    <x v="3"/>
    <x v="3"/>
    <x v="3"/>
  </r>
  <r>
    <n v="204"/>
    <x v="204"/>
    <s v="Mandatory multimedia leverage"/>
    <n v="75000"/>
    <n v="2529"/>
    <n v="29.655990510083036"/>
    <x v="0"/>
    <n v="40"/>
    <n v="63.225000000000001"/>
    <x v="1"/>
    <s v="USD"/>
    <n v="1301806800"/>
    <n v="1302670800"/>
    <b v="0"/>
    <b v="0"/>
    <x v="17"/>
    <x v="1"/>
    <x v="17"/>
  </r>
  <r>
    <n v="205"/>
    <x v="205"/>
    <s v="Focused analyzing circuit"/>
    <n v="1300"/>
    <n v="5614"/>
    <n v="0.23156394727467047"/>
    <x v="1"/>
    <n v="80"/>
    <n v="70.174999999999997"/>
    <x v="1"/>
    <s v="USD"/>
    <n v="1539752400"/>
    <n v="1540789200"/>
    <b v="1"/>
    <b v="0"/>
    <x v="3"/>
    <x v="3"/>
    <x v="3"/>
  </r>
  <r>
    <n v="206"/>
    <x v="206"/>
    <s v="Fundamental grid-enabled strategy"/>
    <n v="9000"/>
    <n v="3496"/>
    <n v="2.5743707093821508"/>
    <x v="3"/>
    <n v="57"/>
    <n v="61.333333333333336"/>
    <x v="1"/>
    <s v="USD"/>
    <n v="1267250400"/>
    <n v="1268028000"/>
    <b v="0"/>
    <b v="0"/>
    <x v="13"/>
    <x v="5"/>
    <x v="13"/>
  </r>
  <r>
    <n v="207"/>
    <x v="207"/>
    <s v="Digitized 5thgeneration knowledgebase"/>
    <n v="1000"/>
    <n v="4257"/>
    <n v="0.23490721165139769"/>
    <x v="1"/>
    <n v="43"/>
    <n v="99"/>
    <x v="1"/>
    <s v="USD"/>
    <n v="1535432400"/>
    <n v="1537160400"/>
    <b v="0"/>
    <b v="1"/>
    <x v="1"/>
    <x v="1"/>
    <x v="1"/>
  </r>
  <r>
    <n v="208"/>
    <x v="208"/>
    <s v="Mandatory multi-tasking encryption"/>
    <n v="196900"/>
    <n v="199110"/>
    <n v="0.98890060770428412"/>
    <x v="1"/>
    <n v="2053"/>
    <n v="96.984900146127615"/>
    <x v="1"/>
    <s v="USD"/>
    <n v="1510207200"/>
    <n v="1512280800"/>
    <b v="0"/>
    <b v="0"/>
    <x v="4"/>
    <x v="4"/>
    <x v="4"/>
  </r>
  <r>
    <n v="209"/>
    <x v="209"/>
    <s v="Distributed system-worthy application"/>
    <n v="194500"/>
    <n v="41212"/>
    <n v="4.7194991749975737"/>
    <x v="2"/>
    <n v="808"/>
    <n v="51.004950495049506"/>
    <x v="2"/>
    <s v="AUD"/>
    <n v="1462510800"/>
    <n v="1463115600"/>
    <b v="0"/>
    <b v="0"/>
    <x v="4"/>
    <x v="4"/>
    <x v="4"/>
  </r>
  <r>
    <n v="210"/>
    <x v="210"/>
    <s v="Synergistic tertiary time-frame"/>
    <n v="9400"/>
    <n v="6338"/>
    <n v="1.4831177027453455"/>
    <x v="0"/>
    <n v="226"/>
    <n v="28.044247787610619"/>
    <x v="3"/>
    <s v="DKK"/>
    <n v="1488520800"/>
    <n v="1490850000"/>
    <b v="0"/>
    <b v="0"/>
    <x v="22"/>
    <x v="4"/>
    <x v="22"/>
  </r>
  <r>
    <n v="211"/>
    <x v="211"/>
    <s v="Customer-focused impactful benchmark"/>
    <n v="104400"/>
    <n v="99100"/>
    <n v="1.0534813319878911"/>
    <x v="0"/>
    <n v="1625"/>
    <n v="60.984615384615381"/>
    <x v="1"/>
    <s v="USD"/>
    <n v="1377579600"/>
    <n v="1379653200"/>
    <b v="0"/>
    <b v="0"/>
    <x v="3"/>
    <x v="3"/>
    <x v="3"/>
  </r>
  <r>
    <n v="212"/>
    <x v="212"/>
    <s v="Profound next generation infrastructure"/>
    <n v="8100"/>
    <n v="12300"/>
    <n v="0.65853658536585369"/>
    <x v="1"/>
    <n v="168"/>
    <n v="73.214285714285708"/>
    <x v="1"/>
    <s v="USD"/>
    <n v="1576389600"/>
    <n v="1580364000"/>
    <b v="0"/>
    <b v="0"/>
    <x v="3"/>
    <x v="3"/>
    <x v="3"/>
  </r>
  <r>
    <n v="213"/>
    <x v="213"/>
    <s v="Face-to-face encompassing info-mediaries"/>
    <n v="87900"/>
    <n v="171549"/>
    <n v="0.51239004599269011"/>
    <x v="1"/>
    <n v="4289"/>
    <n v="39.997435299603637"/>
    <x v="1"/>
    <s v="USD"/>
    <n v="1289019600"/>
    <n v="1289714400"/>
    <b v="0"/>
    <b v="1"/>
    <x v="7"/>
    <x v="1"/>
    <x v="7"/>
  </r>
  <r>
    <n v="214"/>
    <x v="214"/>
    <s v="Open-source fresh-thinking policy"/>
    <n v="1400"/>
    <n v="14324"/>
    <n v="9.773806199385647E-2"/>
    <x v="1"/>
    <n v="165"/>
    <n v="86.812121212121212"/>
    <x v="1"/>
    <s v="USD"/>
    <n v="1282194000"/>
    <n v="1282712400"/>
    <b v="0"/>
    <b v="0"/>
    <x v="1"/>
    <x v="1"/>
    <x v="1"/>
  </r>
  <r>
    <n v="215"/>
    <x v="215"/>
    <s v="Extended 24/7 implementation"/>
    <n v="156800"/>
    <n v="6024"/>
    <n v="26.029216467463481"/>
    <x v="0"/>
    <n v="143"/>
    <n v="42.125874125874127"/>
    <x v="1"/>
    <s v="USD"/>
    <n v="1550037600"/>
    <n v="1550210400"/>
    <b v="0"/>
    <b v="0"/>
    <x v="3"/>
    <x v="3"/>
    <x v="3"/>
  </r>
  <r>
    <n v="216"/>
    <x v="216"/>
    <s v="Organic dynamic algorithm"/>
    <n v="121700"/>
    <n v="188721"/>
    <n v="0.64486729086853078"/>
    <x v="1"/>
    <n v="1815"/>
    <n v="103.97851239669421"/>
    <x v="1"/>
    <s v="USD"/>
    <n v="1321941600"/>
    <n v="1322114400"/>
    <b v="0"/>
    <b v="0"/>
    <x v="3"/>
    <x v="3"/>
    <x v="3"/>
  </r>
  <r>
    <n v="217"/>
    <x v="217"/>
    <s v="Organic multi-tasking focus group"/>
    <n v="129400"/>
    <n v="57911"/>
    <n v="2.2344632280568457"/>
    <x v="0"/>
    <n v="934"/>
    <n v="62.003211991434689"/>
    <x v="1"/>
    <s v="USD"/>
    <n v="1556427600"/>
    <n v="1557205200"/>
    <b v="0"/>
    <b v="0"/>
    <x v="22"/>
    <x v="4"/>
    <x v="22"/>
  </r>
  <r>
    <n v="218"/>
    <x v="218"/>
    <s v="Adaptive logistical initiative"/>
    <n v="5700"/>
    <n v="12309"/>
    <n v="0.46307579819644162"/>
    <x v="1"/>
    <n v="397"/>
    <n v="31.005037783375315"/>
    <x v="4"/>
    <s v="GBP"/>
    <n v="1320991200"/>
    <n v="1323928800"/>
    <b v="0"/>
    <b v="1"/>
    <x v="12"/>
    <x v="4"/>
    <x v="12"/>
  </r>
  <r>
    <n v="219"/>
    <x v="219"/>
    <s v="Stand-alone mobile customer loyalty"/>
    <n v="41700"/>
    <n v="138497"/>
    <n v="0.30108955428637446"/>
    <x v="1"/>
    <n v="1539"/>
    <n v="89.991552956465242"/>
    <x v="1"/>
    <s v="USD"/>
    <n v="1345093200"/>
    <n v="1346130000"/>
    <b v="0"/>
    <b v="0"/>
    <x v="10"/>
    <x v="4"/>
    <x v="10"/>
  </r>
  <r>
    <n v="220"/>
    <x v="220"/>
    <s v="Focused composite approach"/>
    <n v="7900"/>
    <n v="667"/>
    <n v="11.84407796101949"/>
    <x v="0"/>
    <n v="17"/>
    <n v="39.235294117647058"/>
    <x v="1"/>
    <s v="USD"/>
    <n v="1309496400"/>
    <n v="1311051600"/>
    <b v="1"/>
    <b v="0"/>
    <x v="3"/>
    <x v="3"/>
    <x v="3"/>
  </r>
  <r>
    <n v="221"/>
    <x v="221"/>
    <s v="Face-to-face clear-thinking Local Area Network"/>
    <n v="121500"/>
    <n v="119830"/>
    <n v="1.0139364099140449"/>
    <x v="0"/>
    <n v="2179"/>
    <n v="54.993116108306566"/>
    <x v="1"/>
    <s v="USD"/>
    <n v="1340254800"/>
    <n v="1340427600"/>
    <b v="1"/>
    <b v="0"/>
    <x v="0"/>
    <x v="0"/>
    <x v="0"/>
  </r>
  <r>
    <n v="222"/>
    <x v="222"/>
    <s v="Cross-group cohesive circuit"/>
    <n v="4800"/>
    <n v="6623"/>
    <n v="0.72474709346217725"/>
    <x v="1"/>
    <n v="138"/>
    <n v="47.992753623188406"/>
    <x v="1"/>
    <s v="USD"/>
    <n v="1412226000"/>
    <n v="1412312400"/>
    <b v="0"/>
    <b v="0"/>
    <x v="14"/>
    <x v="7"/>
    <x v="14"/>
  </r>
  <r>
    <n v="223"/>
    <x v="223"/>
    <s v="Synergistic explicit capability"/>
    <n v="87300"/>
    <n v="81897"/>
    <n v="1.0659731125682259"/>
    <x v="0"/>
    <n v="931"/>
    <n v="87.966702470461868"/>
    <x v="1"/>
    <s v="USD"/>
    <n v="1458104400"/>
    <n v="1459314000"/>
    <b v="0"/>
    <b v="0"/>
    <x v="3"/>
    <x v="3"/>
    <x v="3"/>
  </r>
  <r>
    <n v="224"/>
    <x v="224"/>
    <s v="Diverse analyzing definition"/>
    <n v="46300"/>
    <n v="186885"/>
    <n v="0.24774594001658773"/>
    <x v="1"/>
    <n v="3594"/>
    <n v="51.999165275459099"/>
    <x v="1"/>
    <s v="USD"/>
    <n v="1411534800"/>
    <n v="1415426400"/>
    <b v="0"/>
    <b v="0"/>
    <x v="22"/>
    <x v="4"/>
    <x v="22"/>
  </r>
  <r>
    <n v="225"/>
    <x v="225"/>
    <s v="Enterprise-wide reciprocal success"/>
    <n v="67800"/>
    <n v="176398"/>
    <n v="0.38435809929817799"/>
    <x v="1"/>
    <n v="5880"/>
    <n v="29.999659863945578"/>
    <x v="1"/>
    <s v="USD"/>
    <n v="1399093200"/>
    <n v="1399093200"/>
    <b v="1"/>
    <b v="0"/>
    <x v="1"/>
    <x v="1"/>
    <x v="1"/>
  </r>
  <r>
    <n v="226"/>
    <x v="102"/>
    <s v="Progressive neutral middleware"/>
    <n v="3000"/>
    <n v="10999"/>
    <n v="0.27275206836985183"/>
    <x v="1"/>
    <n v="112"/>
    <n v="98.205357142857139"/>
    <x v="1"/>
    <s v="USD"/>
    <n v="1270702800"/>
    <n v="1273899600"/>
    <b v="0"/>
    <b v="0"/>
    <x v="14"/>
    <x v="7"/>
    <x v="14"/>
  </r>
  <r>
    <n v="227"/>
    <x v="226"/>
    <s v="Intuitive exuding process improvement"/>
    <n v="60900"/>
    <n v="102751"/>
    <n v="0.59269496160621304"/>
    <x v="1"/>
    <n v="943"/>
    <n v="108.96182396606575"/>
    <x v="1"/>
    <s v="USD"/>
    <n v="1431666000"/>
    <n v="1432184400"/>
    <b v="0"/>
    <b v="0"/>
    <x v="20"/>
    <x v="6"/>
    <x v="20"/>
  </r>
  <r>
    <n v="228"/>
    <x v="227"/>
    <s v="Exclusive real-time protocol"/>
    <n v="137900"/>
    <n v="165352"/>
    <n v="0.83397842179108805"/>
    <x v="1"/>
    <n v="2468"/>
    <n v="66.998379254457049"/>
    <x v="1"/>
    <s v="USD"/>
    <n v="1472619600"/>
    <n v="1474779600"/>
    <b v="0"/>
    <b v="0"/>
    <x v="10"/>
    <x v="4"/>
    <x v="10"/>
  </r>
  <r>
    <n v="229"/>
    <x v="228"/>
    <s v="Extended encompassing application"/>
    <n v="85600"/>
    <n v="165798"/>
    <n v="0.51629090821360935"/>
    <x v="1"/>
    <n v="2551"/>
    <n v="64.99333594668758"/>
    <x v="1"/>
    <s v="USD"/>
    <n v="1496293200"/>
    <n v="1500440400"/>
    <b v="0"/>
    <b v="1"/>
    <x v="20"/>
    <x v="6"/>
    <x v="20"/>
  </r>
  <r>
    <n v="230"/>
    <x v="229"/>
    <s v="Progressive value-added ability"/>
    <n v="2400"/>
    <n v="10084"/>
    <n v="0.23800079333597779"/>
    <x v="1"/>
    <n v="101"/>
    <n v="99.841584158415841"/>
    <x v="1"/>
    <s v="USD"/>
    <n v="1575612000"/>
    <n v="1575612000"/>
    <b v="0"/>
    <b v="0"/>
    <x v="11"/>
    <x v="6"/>
    <x v="11"/>
  </r>
  <r>
    <n v="231"/>
    <x v="230"/>
    <s v="Cross-platform uniform hardware"/>
    <n v="7200"/>
    <n v="5523"/>
    <n v="1.3036393264530146"/>
    <x v="3"/>
    <n v="67"/>
    <n v="82.432835820895519"/>
    <x v="1"/>
    <s v="USD"/>
    <n v="1369112400"/>
    <n v="1374123600"/>
    <b v="0"/>
    <b v="0"/>
    <x v="3"/>
    <x v="3"/>
    <x v="3"/>
  </r>
  <r>
    <n v="232"/>
    <x v="231"/>
    <s v="Progressive secondary portal"/>
    <n v="3400"/>
    <n v="5823"/>
    <n v="0.58389146488064569"/>
    <x v="1"/>
    <n v="92"/>
    <n v="63.293478260869563"/>
    <x v="1"/>
    <s v="USD"/>
    <n v="1469422800"/>
    <n v="1469509200"/>
    <b v="0"/>
    <b v="0"/>
    <x v="3"/>
    <x v="3"/>
    <x v="3"/>
  </r>
  <r>
    <n v="233"/>
    <x v="232"/>
    <s v="Multi-lateral national adapter"/>
    <n v="3800"/>
    <n v="6000"/>
    <n v="0.6333333333333333"/>
    <x v="1"/>
    <n v="62"/>
    <n v="96.774193548387103"/>
    <x v="1"/>
    <s v="USD"/>
    <n v="1307854800"/>
    <n v="1309237200"/>
    <b v="0"/>
    <b v="0"/>
    <x v="10"/>
    <x v="4"/>
    <x v="10"/>
  </r>
  <r>
    <n v="234"/>
    <x v="233"/>
    <s v="Enterprise-wide motivating matrices"/>
    <n v="7500"/>
    <n v="8181"/>
    <n v="0.91675834250091681"/>
    <x v="1"/>
    <n v="149"/>
    <n v="54.906040268456373"/>
    <x v="6"/>
    <s v="EUR"/>
    <n v="1503378000"/>
    <n v="1503982800"/>
    <b v="0"/>
    <b v="1"/>
    <x v="11"/>
    <x v="6"/>
    <x v="11"/>
  </r>
  <r>
    <n v="235"/>
    <x v="234"/>
    <s v="Polarized upward-trending Local Area Network"/>
    <n v="8600"/>
    <n v="3589"/>
    <n v="2.3962106436333239"/>
    <x v="0"/>
    <n v="92"/>
    <n v="39.010869565217391"/>
    <x v="1"/>
    <s v="USD"/>
    <n v="1486965600"/>
    <n v="1487397600"/>
    <b v="0"/>
    <b v="0"/>
    <x v="10"/>
    <x v="4"/>
    <x v="10"/>
  </r>
  <r>
    <n v="236"/>
    <x v="235"/>
    <s v="Object-based directional function"/>
    <n v="39500"/>
    <n v="4323"/>
    <n v="9.1371732593106643"/>
    <x v="0"/>
    <n v="57"/>
    <n v="75.84210526315789"/>
    <x v="2"/>
    <s v="AUD"/>
    <n v="1561438800"/>
    <n v="1562043600"/>
    <b v="0"/>
    <b v="1"/>
    <x v="1"/>
    <x v="1"/>
    <x v="1"/>
  </r>
  <r>
    <n v="237"/>
    <x v="236"/>
    <s v="Re-contextualized tangible open architecture"/>
    <n v="9300"/>
    <n v="14822"/>
    <n v="0.62744568884091212"/>
    <x v="1"/>
    <n v="329"/>
    <n v="45.051671732522799"/>
    <x v="1"/>
    <s v="USD"/>
    <n v="1398402000"/>
    <n v="1398574800"/>
    <b v="0"/>
    <b v="0"/>
    <x v="10"/>
    <x v="4"/>
    <x v="10"/>
  </r>
  <r>
    <n v="238"/>
    <x v="237"/>
    <s v="Distributed systemic adapter"/>
    <n v="2400"/>
    <n v="10138"/>
    <n v="0.2367330834484119"/>
    <x v="1"/>
    <n v="97"/>
    <n v="104.51546391752578"/>
    <x v="3"/>
    <s v="DKK"/>
    <n v="1513231200"/>
    <n v="1515391200"/>
    <b v="0"/>
    <b v="1"/>
    <x v="3"/>
    <x v="3"/>
    <x v="3"/>
  </r>
  <r>
    <n v="239"/>
    <x v="238"/>
    <s v="Networked web-enabled instruction set"/>
    <n v="3200"/>
    <n v="3127"/>
    <n v="1.0233450591621363"/>
    <x v="0"/>
    <n v="41"/>
    <n v="76.268292682926827"/>
    <x v="1"/>
    <s v="USD"/>
    <n v="1440824400"/>
    <n v="1441170000"/>
    <b v="0"/>
    <b v="0"/>
    <x v="8"/>
    <x v="2"/>
    <x v="8"/>
  </r>
  <r>
    <n v="240"/>
    <x v="239"/>
    <s v="Vision-oriented dynamic service-desk"/>
    <n v="29400"/>
    <n v="123124"/>
    <n v="0.23878366524804262"/>
    <x v="1"/>
    <n v="1784"/>
    <n v="69.015695067264573"/>
    <x v="1"/>
    <s v="USD"/>
    <n v="1281070800"/>
    <n v="1281157200"/>
    <b v="0"/>
    <b v="0"/>
    <x v="3"/>
    <x v="3"/>
    <x v="3"/>
  </r>
  <r>
    <n v="241"/>
    <x v="240"/>
    <s v="Vision-oriented actuating open system"/>
    <n v="168500"/>
    <n v="171729"/>
    <n v="0.9811971187161167"/>
    <x v="1"/>
    <n v="1684"/>
    <n v="101.97684085510689"/>
    <x v="2"/>
    <s v="AUD"/>
    <n v="1397365200"/>
    <n v="1398229200"/>
    <b v="0"/>
    <b v="1"/>
    <x v="9"/>
    <x v="5"/>
    <x v="9"/>
  </r>
  <r>
    <n v="242"/>
    <x v="241"/>
    <s v="Sharable scalable core"/>
    <n v="8400"/>
    <n v="10729"/>
    <n v="0.78292478329760462"/>
    <x v="1"/>
    <n v="250"/>
    <n v="42.915999999999997"/>
    <x v="1"/>
    <s v="USD"/>
    <n v="1494392400"/>
    <n v="1495256400"/>
    <b v="0"/>
    <b v="1"/>
    <x v="1"/>
    <x v="1"/>
    <x v="1"/>
  </r>
  <r>
    <n v="243"/>
    <x v="242"/>
    <s v="Customer-focused attitude-oriented function"/>
    <n v="2300"/>
    <n v="10240"/>
    <n v="0.224609375"/>
    <x v="1"/>
    <n v="238"/>
    <n v="43.025210084033617"/>
    <x v="1"/>
    <s v="USD"/>
    <n v="1520143200"/>
    <n v="1520402400"/>
    <b v="0"/>
    <b v="0"/>
    <x v="3"/>
    <x v="3"/>
    <x v="3"/>
  </r>
  <r>
    <n v="244"/>
    <x v="243"/>
    <s v="Reverse-engineered system-worthy extranet"/>
    <n v="700"/>
    <n v="3988"/>
    <n v="0.17552657973921765"/>
    <x v="1"/>
    <n v="53"/>
    <n v="75.245283018867923"/>
    <x v="1"/>
    <s v="USD"/>
    <n v="1405314000"/>
    <n v="1409806800"/>
    <b v="0"/>
    <b v="0"/>
    <x v="3"/>
    <x v="3"/>
    <x v="3"/>
  </r>
  <r>
    <n v="245"/>
    <x v="244"/>
    <s v="Re-engineered systematic monitoring"/>
    <n v="2900"/>
    <n v="14771"/>
    <n v="0.19633064789113805"/>
    <x v="1"/>
    <n v="214"/>
    <n v="69.023364485981304"/>
    <x v="1"/>
    <s v="USD"/>
    <n v="1396846800"/>
    <n v="1396933200"/>
    <b v="0"/>
    <b v="0"/>
    <x v="3"/>
    <x v="3"/>
    <x v="3"/>
  </r>
  <r>
    <n v="246"/>
    <x v="245"/>
    <s v="Seamless value-added standardization"/>
    <n v="4500"/>
    <n v="14649"/>
    <n v="0.30718820397296742"/>
    <x v="1"/>
    <n v="222"/>
    <n v="65.986486486486484"/>
    <x v="1"/>
    <s v="USD"/>
    <n v="1375678800"/>
    <n v="1376024400"/>
    <b v="0"/>
    <b v="0"/>
    <x v="2"/>
    <x v="2"/>
    <x v="2"/>
  </r>
  <r>
    <n v="247"/>
    <x v="246"/>
    <s v="Triple-buffered fresh-thinking frame"/>
    <n v="19800"/>
    <n v="184658"/>
    <n v="0.10722524883839314"/>
    <x v="1"/>
    <n v="1884"/>
    <n v="98.013800424628457"/>
    <x v="1"/>
    <s v="USD"/>
    <n v="1482386400"/>
    <n v="1483682400"/>
    <b v="0"/>
    <b v="1"/>
    <x v="13"/>
    <x v="5"/>
    <x v="13"/>
  </r>
  <r>
    <n v="248"/>
    <x v="247"/>
    <s v="Streamlined holistic knowledgebase"/>
    <n v="6200"/>
    <n v="13103"/>
    <n v="0.47317408227123559"/>
    <x v="1"/>
    <n v="218"/>
    <n v="60.105504587155963"/>
    <x v="2"/>
    <s v="AUD"/>
    <n v="1420005600"/>
    <n v="1420437600"/>
    <b v="0"/>
    <b v="0"/>
    <x v="20"/>
    <x v="6"/>
    <x v="20"/>
  </r>
  <r>
    <n v="249"/>
    <x v="248"/>
    <s v="Up-sized intermediate website"/>
    <n v="61500"/>
    <n v="168095"/>
    <n v="0.36586454088461884"/>
    <x v="1"/>
    <n v="6465"/>
    <n v="26.000773395204948"/>
    <x v="1"/>
    <s v="USD"/>
    <n v="1420178400"/>
    <n v="1420783200"/>
    <b v="0"/>
    <b v="0"/>
    <x v="18"/>
    <x v="5"/>
    <x v="18"/>
  </r>
  <r>
    <n v="250"/>
    <x v="249"/>
    <s v="Future-proofed directional synergy"/>
    <n v="100"/>
    <n v="3"/>
    <n v="33.333333333333336"/>
    <x v="0"/>
    <n v="1"/>
    <n v="3"/>
    <x v="1"/>
    <s v="USD"/>
    <n v="1264399200"/>
    <n v="1267423200"/>
    <b v="0"/>
    <b v="0"/>
    <x v="1"/>
    <x v="1"/>
    <x v="1"/>
  </r>
  <r>
    <n v="251"/>
    <x v="250"/>
    <s v="Enhanced user-facing function"/>
    <n v="7100"/>
    <n v="3840"/>
    <n v="1.8489583333333333"/>
    <x v="0"/>
    <n v="101"/>
    <n v="38.019801980198018"/>
    <x v="1"/>
    <s v="USD"/>
    <n v="1355032800"/>
    <n v="1355205600"/>
    <b v="0"/>
    <b v="0"/>
    <x v="3"/>
    <x v="3"/>
    <x v="3"/>
  </r>
  <r>
    <n v="252"/>
    <x v="251"/>
    <s v="Operative bandwidth-monitored interface"/>
    <n v="1000"/>
    <n v="6263"/>
    <n v="0.1596678907871627"/>
    <x v="1"/>
    <n v="59"/>
    <n v="106.15254237288136"/>
    <x v="1"/>
    <s v="USD"/>
    <n v="1382677200"/>
    <n v="1383109200"/>
    <b v="0"/>
    <b v="0"/>
    <x v="3"/>
    <x v="3"/>
    <x v="3"/>
  </r>
  <r>
    <n v="253"/>
    <x v="252"/>
    <s v="Upgradable multi-state instruction set"/>
    <n v="121500"/>
    <n v="108161"/>
    <n v="1.1233254130416694"/>
    <x v="0"/>
    <n v="1335"/>
    <n v="81.019475655430711"/>
    <x v="0"/>
    <s v="CAD"/>
    <n v="1302238800"/>
    <n v="1303275600"/>
    <b v="0"/>
    <b v="0"/>
    <x v="6"/>
    <x v="4"/>
    <x v="6"/>
  </r>
  <r>
    <n v="254"/>
    <x v="253"/>
    <s v="De-engineered static Local Area Network"/>
    <n v="4600"/>
    <n v="8505"/>
    <n v="0.54085831863609646"/>
    <x v="1"/>
    <n v="88"/>
    <n v="96.647727272727266"/>
    <x v="1"/>
    <s v="USD"/>
    <n v="1487656800"/>
    <n v="1487829600"/>
    <b v="0"/>
    <b v="0"/>
    <x v="9"/>
    <x v="5"/>
    <x v="9"/>
  </r>
  <r>
    <n v="255"/>
    <x v="254"/>
    <s v="Upgradable grid-enabled superstructure"/>
    <n v="80500"/>
    <n v="96735"/>
    <n v="0.83217036233007702"/>
    <x v="1"/>
    <n v="1697"/>
    <n v="57.003535651149086"/>
    <x v="1"/>
    <s v="USD"/>
    <n v="1297836000"/>
    <n v="1298268000"/>
    <b v="0"/>
    <b v="1"/>
    <x v="1"/>
    <x v="1"/>
    <x v="1"/>
  </r>
  <r>
    <n v="256"/>
    <x v="255"/>
    <s v="Optimized actuating toolset"/>
    <n v="4100"/>
    <n v="959"/>
    <n v="4.2752867570385815"/>
    <x v="0"/>
    <n v="15"/>
    <n v="63.93333333333333"/>
    <x v="4"/>
    <s v="GBP"/>
    <n v="1453615200"/>
    <n v="1456812000"/>
    <b v="0"/>
    <b v="0"/>
    <x v="1"/>
    <x v="1"/>
    <x v="1"/>
  </r>
  <r>
    <n v="257"/>
    <x v="256"/>
    <s v="Decentralized exuding strategy"/>
    <n v="5700"/>
    <n v="8322"/>
    <n v="0.68493150684931503"/>
    <x v="1"/>
    <n v="92"/>
    <n v="90.456521739130437"/>
    <x v="1"/>
    <s v="USD"/>
    <n v="1362463200"/>
    <n v="1363669200"/>
    <b v="0"/>
    <b v="0"/>
    <x v="3"/>
    <x v="3"/>
    <x v="3"/>
  </r>
  <r>
    <n v="258"/>
    <x v="257"/>
    <s v="Assimilated coherent hardware"/>
    <n v="5000"/>
    <n v="13424"/>
    <n v="0.37246722288438616"/>
    <x v="1"/>
    <n v="186"/>
    <n v="72.172043010752688"/>
    <x v="1"/>
    <s v="USD"/>
    <n v="1481176800"/>
    <n v="1482904800"/>
    <b v="0"/>
    <b v="1"/>
    <x v="3"/>
    <x v="3"/>
    <x v="3"/>
  </r>
  <r>
    <n v="259"/>
    <x v="258"/>
    <s v="Multi-channeled responsive implementation"/>
    <n v="1800"/>
    <n v="10755"/>
    <n v="0.16736401673640167"/>
    <x v="1"/>
    <n v="138"/>
    <n v="77.934782608695656"/>
    <x v="1"/>
    <s v="USD"/>
    <n v="1354946400"/>
    <n v="1356588000"/>
    <b v="1"/>
    <b v="0"/>
    <x v="14"/>
    <x v="7"/>
    <x v="14"/>
  </r>
  <r>
    <n v="260"/>
    <x v="259"/>
    <s v="Centralized modular initiative"/>
    <n v="6300"/>
    <n v="9935"/>
    <n v="0.63412179164569704"/>
    <x v="1"/>
    <n v="261"/>
    <n v="38.065134099616856"/>
    <x v="1"/>
    <s v="USD"/>
    <n v="1348808400"/>
    <n v="1349845200"/>
    <b v="0"/>
    <b v="0"/>
    <x v="1"/>
    <x v="1"/>
    <x v="1"/>
  </r>
  <r>
    <n v="261"/>
    <x v="260"/>
    <s v="Reverse-engineered cohesive migration"/>
    <n v="84300"/>
    <n v="26303"/>
    <n v="3.2049576093981673"/>
    <x v="0"/>
    <n v="454"/>
    <n v="57.936123348017624"/>
    <x v="1"/>
    <s v="USD"/>
    <n v="1282712400"/>
    <n v="1283058000"/>
    <b v="0"/>
    <b v="1"/>
    <x v="1"/>
    <x v="1"/>
    <x v="1"/>
  </r>
  <r>
    <n v="262"/>
    <x v="261"/>
    <s v="Compatible multimedia hub"/>
    <n v="1700"/>
    <n v="5328"/>
    <n v="0.31906906906906907"/>
    <x v="1"/>
    <n v="107"/>
    <n v="49.794392523364486"/>
    <x v="1"/>
    <s v="USD"/>
    <n v="1301979600"/>
    <n v="1304226000"/>
    <b v="0"/>
    <b v="1"/>
    <x v="7"/>
    <x v="1"/>
    <x v="7"/>
  </r>
  <r>
    <n v="263"/>
    <x v="262"/>
    <s v="Organic eco-centric success"/>
    <n v="2900"/>
    <n v="10756"/>
    <n v="0.26961695797694313"/>
    <x v="1"/>
    <n v="199"/>
    <n v="54.050251256281406"/>
    <x v="1"/>
    <s v="USD"/>
    <n v="1263016800"/>
    <n v="1263016800"/>
    <b v="0"/>
    <b v="0"/>
    <x v="14"/>
    <x v="7"/>
    <x v="14"/>
  </r>
  <r>
    <n v="264"/>
    <x v="263"/>
    <s v="Virtual reciprocal policy"/>
    <n v="45600"/>
    <n v="165375"/>
    <n v="0.27573696145124715"/>
    <x v="1"/>
    <n v="5512"/>
    <n v="30.002721335268504"/>
    <x v="1"/>
    <s v="USD"/>
    <n v="1360648800"/>
    <n v="1362031200"/>
    <b v="0"/>
    <b v="0"/>
    <x v="3"/>
    <x v="3"/>
    <x v="3"/>
  </r>
  <r>
    <n v="265"/>
    <x v="264"/>
    <s v="Persevering interactive emulation"/>
    <n v="4900"/>
    <n v="6031"/>
    <n v="0.81246891062841986"/>
    <x v="1"/>
    <n v="86"/>
    <n v="70.127906976744185"/>
    <x v="1"/>
    <s v="USD"/>
    <n v="1451800800"/>
    <n v="1455602400"/>
    <b v="0"/>
    <b v="0"/>
    <x v="3"/>
    <x v="3"/>
    <x v="3"/>
  </r>
  <r>
    <n v="266"/>
    <x v="265"/>
    <s v="Proactive responsive emulation"/>
    <n v="111900"/>
    <n v="85902"/>
    <n v="1.3026472026262486"/>
    <x v="0"/>
    <n v="3182"/>
    <n v="26.996228786926462"/>
    <x v="6"/>
    <s v="EUR"/>
    <n v="1415340000"/>
    <n v="1418191200"/>
    <b v="0"/>
    <b v="1"/>
    <x v="17"/>
    <x v="1"/>
    <x v="17"/>
  </r>
  <r>
    <n v="267"/>
    <x v="266"/>
    <s v="Extended eco-centric function"/>
    <n v="61600"/>
    <n v="143910"/>
    <n v="0.42804530609408659"/>
    <x v="1"/>
    <n v="2768"/>
    <n v="51.990606936416185"/>
    <x v="2"/>
    <s v="AUD"/>
    <n v="1351054800"/>
    <n v="1352440800"/>
    <b v="0"/>
    <b v="0"/>
    <x v="3"/>
    <x v="3"/>
    <x v="3"/>
  </r>
  <r>
    <n v="268"/>
    <x v="267"/>
    <s v="Networked optimal productivity"/>
    <n v="1500"/>
    <n v="2708"/>
    <n v="0.55391432791728212"/>
    <x v="1"/>
    <n v="48"/>
    <n v="56.416666666666664"/>
    <x v="1"/>
    <s v="USD"/>
    <n v="1349326800"/>
    <n v="1353304800"/>
    <b v="0"/>
    <b v="0"/>
    <x v="4"/>
    <x v="4"/>
    <x v="4"/>
  </r>
  <r>
    <n v="269"/>
    <x v="268"/>
    <s v="Persistent attitude-oriented approach"/>
    <n v="3500"/>
    <n v="8842"/>
    <n v="0.39583804569102016"/>
    <x v="1"/>
    <n v="87"/>
    <n v="101.63218390804597"/>
    <x v="1"/>
    <s v="USD"/>
    <n v="1548914400"/>
    <n v="1550728800"/>
    <b v="0"/>
    <b v="0"/>
    <x v="19"/>
    <x v="4"/>
    <x v="19"/>
  </r>
  <r>
    <n v="270"/>
    <x v="269"/>
    <s v="Triple-buffered 4thgeneration toolset"/>
    <n v="173900"/>
    <n v="47260"/>
    <n v="3.6796445196783751"/>
    <x v="3"/>
    <n v="1890"/>
    <n v="25.005291005291006"/>
    <x v="1"/>
    <s v="USD"/>
    <n v="1291269600"/>
    <n v="1291442400"/>
    <b v="0"/>
    <b v="0"/>
    <x v="11"/>
    <x v="6"/>
    <x v="11"/>
  </r>
  <r>
    <n v="271"/>
    <x v="270"/>
    <s v="Progressive zero administration leverage"/>
    <n v="153700"/>
    <n v="1953"/>
    <n v="78.699436763952889"/>
    <x v="2"/>
    <n v="61"/>
    <n v="32.016393442622949"/>
    <x v="1"/>
    <s v="USD"/>
    <n v="1449468000"/>
    <n v="1452146400"/>
    <b v="0"/>
    <b v="0"/>
    <x v="14"/>
    <x v="7"/>
    <x v="14"/>
  </r>
  <r>
    <n v="272"/>
    <x v="271"/>
    <s v="Networked radical neural-net"/>
    <n v="51100"/>
    <n v="155349"/>
    <n v="0.32893678105427138"/>
    <x v="1"/>
    <n v="1894"/>
    <n v="82.021647307286173"/>
    <x v="1"/>
    <s v="USD"/>
    <n v="1562734800"/>
    <n v="1564894800"/>
    <b v="0"/>
    <b v="1"/>
    <x v="3"/>
    <x v="3"/>
    <x v="3"/>
  </r>
  <r>
    <n v="273"/>
    <x v="272"/>
    <s v="Re-engineered heuristic forecast"/>
    <n v="7800"/>
    <n v="10704"/>
    <n v="0.72869955156950672"/>
    <x v="1"/>
    <n v="282"/>
    <n v="37.957446808510639"/>
    <x v="0"/>
    <s v="CAD"/>
    <n v="1505624400"/>
    <n v="1505883600"/>
    <b v="0"/>
    <b v="0"/>
    <x v="3"/>
    <x v="3"/>
    <x v="3"/>
  </r>
  <r>
    <n v="274"/>
    <x v="273"/>
    <s v="Fully-configurable background algorithm"/>
    <n v="2400"/>
    <n v="773"/>
    <n v="3.1047865459249677"/>
    <x v="0"/>
    <n v="15"/>
    <n v="51.533333333333331"/>
    <x v="1"/>
    <s v="USD"/>
    <n v="1509948000"/>
    <n v="1510380000"/>
    <b v="0"/>
    <b v="0"/>
    <x v="3"/>
    <x v="3"/>
    <x v="3"/>
  </r>
  <r>
    <n v="275"/>
    <x v="274"/>
    <s v="Stand-alone discrete Graphical User Interface"/>
    <n v="3900"/>
    <n v="9419"/>
    <n v="0.41405669391655164"/>
    <x v="1"/>
    <n v="116"/>
    <n v="81.198275862068968"/>
    <x v="1"/>
    <s v="USD"/>
    <n v="1554526800"/>
    <n v="1555218000"/>
    <b v="0"/>
    <b v="0"/>
    <x v="18"/>
    <x v="5"/>
    <x v="18"/>
  </r>
  <r>
    <n v="276"/>
    <x v="275"/>
    <s v="Front-line foreground project"/>
    <n v="5500"/>
    <n v="5324"/>
    <n v="1.0330578512396693"/>
    <x v="0"/>
    <n v="133"/>
    <n v="40.030075187969928"/>
    <x v="1"/>
    <s v="USD"/>
    <n v="1334811600"/>
    <n v="1335243600"/>
    <b v="0"/>
    <b v="1"/>
    <x v="11"/>
    <x v="6"/>
    <x v="11"/>
  </r>
  <r>
    <n v="277"/>
    <x v="276"/>
    <s v="Persevering system-worthy info-mediaries"/>
    <n v="700"/>
    <n v="7465"/>
    <n v="9.3770931011386477E-2"/>
    <x v="1"/>
    <n v="83"/>
    <n v="89.939759036144579"/>
    <x v="1"/>
    <s v="USD"/>
    <n v="1279515600"/>
    <n v="1279688400"/>
    <b v="0"/>
    <b v="0"/>
    <x v="3"/>
    <x v="3"/>
    <x v="3"/>
  </r>
  <r>
    <n v="278"/>
    <x v="277"/>
    <s v="Distributed multi-tasking strategy"/>
    <n v="2700"/>
    <n v="8799"/>
    <n v="0.30685305148312308"/>
    <x v="1"/>
    <n v="91"/>
    <n v="96.692307692307693"/>
    <x v="1"/>
    <s v="USD"/>
    <n v="1353909600"/>
    <n v="1356069600"/>
    <b v="0"/>
    <b v="0"/>
    <x v="2"/>
    <x v="2"/>
    <x v="2"/>
  </r>
  <r>
    <n v="279"/>
    <x v="278"/>
    <s v="Vision-oriented methodical application"/>
    <n v="8000"/>
    <n v="13656"/>
    <n v="0.58582308142940831"/>
    <x v="1"/>
    <n v="546"/>
    <n v="25.010989010989011"/>
    <x v="1"/>
    <s v="USD"/>
    <n v="1535950800"/>
    <n v="1536210000"/>
    <b v="0"/>
    <b v="0"/>
    <x v="3"/>
    <x v="3"/>
    <x v="3"/>
  </r>
  <r>
    <n v="280"/>
    <x v="279"/>
    <s v="Function-based high-level infrastructure"/>
    <n v="2500"/>
    <n v="14536"/>
    <n v="0.17198679141441936"/>
    <x v="1"/>
    <n v="393"/>
    <n v="36.987277353689571"/>
    <x v="1"/>
    <s v="USD"/>
    <n v="1511244000"/>
    <n v="1511762400"/>
    <b v="0"/>
    <b v="0"/>
    <x v="10"/>
    <x v="4"/>
    <x v="10"/>
  </r>
  <r>
    <n v="281"/>
    <x v="280"/>
    <s v="Profound object-oriented paradigm"/>
    <n v="164500"/>
    <n v="150552"/>
    <n v="1.0926457303788724"/>
    <x v="0"/>
    <n v="2062"/>
    <n v="73.012609117361791"/>
    <x v="1"/>
    <s v="USD"/>
    <n v="1331445600"/>
    <n v="1333256400"/>
    <b v="0"/>
    <b v="1"/>
    <x v="3"/>
    <x v="3"/>
    <x v="3"/>
  </r>
  <r>
    <n v="282"/>
    <x v="281"/>
    <s v="Virtual contextually-based circuit"/>
    <n v="8400"/>
    <n v="9076"/>
    <n v="0.92551784927280745"/>
    <x v="1"/>
    <n v="133"/>
    <n v="68.240601503759393"/>
    <x v="1"/>
    <s v="USD"/>
    <n v="1480226400"/>
    <n v="1480744800"/>
    <b v="0"/>
    <b v="1"/>
    <x v="19"/>
    <x v="4"/>
    <x v="19"/>
  </r>
  <r>
    <n v="283"/>
    <x v="282"/>
    <s v="Business-focused dynamic instruction set"/>
    <n v="8100"/>
    <n v="1517"/>
    <n v="5.3394858272907051"/>
    <x v="0"/>
    <n v="29"/>
    <n v="52.310344827586206"/>
    <x v="3"/>
    <s v="DKK"/>
    <n v="1464584400"/>
    <n v="1465016400"/>
    <b v="0"/>
    <b v="0"/>
    <x v="1"/>
    <x v="1"/>
    <x v="1"/>
  </r>
  <r>
    <n v="284"/>
    <x v="283"/>
    <s v="Ameliorated fresh-thinking protocol"/>
    <n v="9800"/>
    <n v="8153"/>
    <n v="1.2020115294983442"/>
    <x v="0"/>
    <n v="132"/>
    <n v="61.765151515151516"/>
    <x v="1"/>
    <s v="USD"/>
    <n v="1335848400"/>
    <n v="1336280400"/>
    <b v="0"/>
    <b v="0"/>
    <x v="2"/>
    <x v="2"/>
    <x v="2"/>
  </r>
  <r>
    <n v="285"/>
    <x v="284"/>
    <s v="Front-line optimizing emulation"/>
    <n v="900"/>
    <n v="6357"/>
    <n v="0.14157621519584709"/>
    <x v="1"/>
    <n v="254"/>
    <n v="25.027559055118111"/>
    <x v="1"/>
    <s v="USD"/>
    <n v="1473483600"/>
    <n v="1476766800"/>
    <b v="0"/>
    <b v="0"/>
    <x v="3"/>
    <x v="3"/>
    <x v="3"/>
  </r>
  <r>
    <n v="286"/>
    <x v="285"/>
    <s v="Devolved uniform complexity"/>
    <n v="112100"/>
    <n v="19557"/>
    <n v="5.7319629800071583"/>
    <x v="3"/>
    <n v="184"/>
    <n v="106.28804347826087"/>
    <x v="1"/>
    <s v="USD"/>
    <n v="1479880800"/>
    <n v="1480485600"/>
    <b v="0"/>
    <b v="0"/>
    <x v="3"/>
    <x v="3"/>
    <x v="3"/>
  </r>
  <r>
    <n v="287"/>
    <x v="286"/>
    <s v="Public-key intangible superstructure"/>
    <n v="6300"/>
    <n v="13213"/>
    <n v="0.47680314841444033"/>
    <x v="1"/>
    <n v="176"/>
    <n v="75.07386363636364"/>
    <x v="1"/>
    <s v="USD"/>
    <n v="1430197200"/>
    <n v="1430197200"/>
    <b v="0"/>
    <b v="0"/>
    <x v="5"/>
    <x v="1"/>
    <x v="5"/>
  </r>
  <r>
    <n v="288"/>
    <x v="287"/>
    <s v="Secured global success"/>
    <n v="5600"/>
    <n v="5476"/>
    <n v="1.0226442658875092"/>
    <x v="0"/>
    <n v="137"/>
    <n v="39.970802919708028"/>
    <x v="3"/>
    <s v="DKK"/>
    <n v="1331701200"/>
    <n v="1331787600"/>
    <b v="0"/>
    <b v="1"/>
    <x v="16"/>
    <x v="1"/>
    <x v="16"/>
  </r>
  <r>
    <n v="289"/>
    <x v="288"/>
    <s v="Grass-roots mission-critical capability"/>
    <n v="800"/>
    <n v="13474"/>
    <n v="5.9373608431052396E-2"/>
    <x v="1"/>
    <n v="337"/>
    <n v="39.982195845697326"/>
    <x v="0"/>
    <s v="CAD"/>
    <n v="1438578000"/>
    <n v="1438837200"/>
    <b v="0"/>
    <b v="0"/>
    <x v="3"/>
    <x v="3"/>
    <x v="3"/>
  </r>
  <r>
    <n v="290"/>
    <x v="289"/>
    <s v="Advanced global data-warehouse"/>
    <n v="168600"/>
    <n v="91722"/>
    <n v="1.838163145156015"/>
    <x v="0"/>
    <n v="908"/>
    <n v="101.01541850220265"/>
    <x v="1"/>
    <s v="USD"/>
    <n v="1368162000"/>
    <n v="1370926800"/>
    <b v="0"/>
    <b v="1"/>
    <x v="4"/>
    <x v="4"/>
    <x v="4"/>
  </r>
  <r>
    <n v="291"/>
    <x v="290"/>
    <s v="Self-enabling uniform complexity"/>
    <n v="1800"/>
    <n v="8219"/>
    <n v="0.21900474510281057"/>
    <x v="1"/>
    <n v="107"/>
    <n v="76.813084112149539"/>
    <x v="1"/>
    <s v="USD"/>
    <n v="1318654800"/>
    <n v="1319000400"/>
    <b v="1"/>
    <b v="0"/>
    <x v="2"/>
    <x v="2"/>
    <x v="2"/>
  </r>
  <r>
    <n v="292"/>
    <x v="291"/>
    <s v="Versatile cohesive encoding"/>
    <n v="7300"/>
    <n v="717"/>
    <n v="10.181311018131101"/>
    <x v="0"/>
    <n v="10"/>
    <n v="71.7"/>
    <x v="1"/>
    <s v="USD"/>
    <n v="1331874000"/>
    <n v="1333429200"/>
    <b v="0"/>
    <b v="0"/>
    <x v="0"/>
    <x v="0"/>
    <x v="0"/>
  </r>
  <r>
    <n v="293"/>
    <x v="292"/>
    <s v="Organized executive solution"/>
    <n v="6500"/>
    <n v="1065"/>
    <n v="6.103286384976526"/>
    <x v="3"/>
    <n v="32"/>
    <n v="33.28125"/>
    <x v="6"/>
    <s v="EUR"/>
    <n v="1286254800"/>
    <n v="1287032400"/>
    <b v="0"/>
    <b v="0"/>
    <x v="3"/>
    <x v="3"/>
    <x v="3"/>
  </r>
  <r>
    <n v="294"/>
    <x v="293"/>
    <s v="Automated local emulation"/>
    <n v="600"/>
    <n v="8038"/>
    <n v="7.4645434187608856E-2"/>
    <x v="1"/>
    <n v="183"/>
    <n v="43.923497267759565"/>
    <x v="1"/>
    <s v="USD"/>
    <n v="1540530000"/>
    <n v="1541570400"/>
    <b v="0"/>
    <b v="0"/>
    <x v="3"/>
    <x v="3"/>
    <x v="3"/>
  </r>
  <r>
    <n v="295"/>
    <x v="294"/>
    <s v="Enterprise-wide intermediate middleware"/>
    <n v="192900"/>
    <n v="68769"/>
    <n v="2.8050429699428521"/>
    <x v="0"/>
    <n v="1910"/>
    <n v="36.004712041884815"/>
    <x v="5"/>
    <s v="CHF"/>
    <n v="1381813200"/>
    <n v="1383976800"/>
    <b v="0"/>
    <b v="0"/>
    <x v="3"/>
    <x v="3"/>
    <x v="3"/>
  </r>
  <r>
    <n v="296"/>
    <x v="295"/>
    <s v="Grass-roots real-time Local Area Network"/>
    <n v="6100"/>
    <n v="3352"/>
    <n v="1.8198090692124105"/>
    <x v="0"/>
    <n v="38"/>
    <n v="88.21052631578948"/>
    <x v="2"/>
    <s v="AUD"/>
    <n v="1548655200"/>
    <n v="1550556000"/>
    <b v="0"/>
    <b v="0"/>
    <x v="3"/>
    <x v="3"/>
    <x v="3"/>
  </r>
  <r>
    <n v="297"/>
    <x v="296"/>
    <s v="Organized client-driven capacity"/>
    <n v="7200"/>
    <n v="6785"/>
    <n v="1.0611643330876934"/>
    <x v="0"/>
    <n v="104"/>
    <n v="65.240384615384613"/>
    <x v="2"/>
    <s v="AUD"/>
    <n v="1389679200"/>
    <n v="1390456800"/>
    <b v="0"/>
    <b v="1"/>
    <x v="3"/>
    <x v="3"/>
    <x v="3"/>
  </r>
  <r>
    <n v="298"/>
    <x v="297"/>
    <s v="Adaptive intangible database"/>
    <n v="3500"/>
    <n v="5037"/>
    <n v="0.69485805042684134"/>
    <x v="1"/>
    <n v="72"/>
    <n v="69.958333333333329"/>
    <x v="1"/>
    <s v="USD"/>
    <n v="1456466400"/>
    <n v="1458018000"/>
    <b v="0"/>
    <b v="1"/>
    <x v="1"/>
    <x v="1"/>
    <x v="1"/>
  </r>
  <r>
    <n v="299"/>
    <x v="298"/>
    <s v="Grass-roots contextually-based algorithm"/>
    <n v="3800"/>
    <n v="1954"/>
    <n v="1.9447287615148414"/>
    <x v="0"/>
    <n v="49"/>
    <n v="39.877551020408163"/>
    <x v="1"/>
    <s v="USD"/>
    <n v="1456984800"/>
    <n v="1461819600"/>
    <b v="0"/>
    <b v="0"/>
    <x v="0"/>
    <x v="0"/>
    <x v="0"/>
  </r>
  <r>
    <n v="300"/>
    <x v="299"/>
    <s v="Focused executive core"/>
    <n v="100"/>
    <n v="5"/>
    <n v="20"/>
    <x v="0"/>
    <n v="1"/>
    <n v="5"/>
    <x v="3"/>
    <s v="DKK"/>
    <n v="1504069200"/>
    <n v="1504155600"/>
    <b v="0"/>
    <b v="1"/>
    <x v="9"/>
    <x v="5"/>
    <x v="9"/>
  </r>
  <r>
    <n v="301"/>
    <x v="300"/>
    <s v="Multi-channeled disintermediate policy"/>
    <n v="900"/>
    <n v="12102"/>
    <n v="7.4367873078829944E-2"/>
    <x v="1"/>
    <n v="295"/>
    <n v="41.023728813559323"/>
    <x v="1"/>
    <s v="USD"/>
    <n v="1424930400"/>
    <n v="1426395600"/>
    <b v="0"/>
    <b v="0"/>
    <x v="4"/>
    <x v="4"/>
    <x v="4"/>
  </r>
  <r>
    <n v="302"/>
    <x v="301"/>
    <s v="Customizable bi-directional hardware"/>
    <n v="76100"/>
    <n v="24234"/>
    <n v="3.1402162251382357"/>
    <x v="0"/>
    <n v="245"/>
    <n v="98.914285714285711"/>
    <x v="1"/>
    <s v="USD"/>
    <n v="1535864400"/>
    <n v="1537074000"/>
    <b v="0"/>
    <b v="0"/>
    <x v="3"/>
    <x v="3"/>
    <x v="3"/>
  </r>
  <r>
    <n v="303"/>
    <x v="302"/>
    <s v="Networked optimal architecture"/>
    <n v="3400"/>
    <n v="2809"/>
    <n v="1.2103951584193664"/>
    <x v="0"/>
    <n v="32"/>
    <n v="87.78125"/>
    <x v="1"/>
    <s v="USD"/>
    <n v="1452146400"/>
    <n v="1452578400"/>
    <b v="0"/>
    <b v="0"/>
    <x v="7"/>
    <x v="1"/>
    <x v="7"/>
  </r>
  <r>
    <n v="304"/>
    <x v="303"/>
    <s v="User-friendly discrete benchmark"/>
    <n v="2100"/>
    <n v="11469"/>
    <n v="0.18310227569971227"/>
    <x v="1"/>
    <n v="142"/>
    <n v="80.767605633802816"/>
    <x v="1"/>
    <s v="USD"/>
    <n v="1470546000"/>
    <n v="1474088400"/>
    <b v="0"/>
    <b v="0"/>
    <x v="4"/>
    <x v="4"/>
    <x v="4"/>
  </r>
  <r>
    <n v="305"/>
    <x v="304"/>
    <s v="Grass-roots actuating policy"/>
    <n v="2800"/>
    <n v="8014"/>
    <n v="0.34938857000249562"/>
    <x v="1"/>
    <n v="85"/>
    <n v="94.28235294117647"/>
    <x v="1"/>
    <s v="USD"/>
    <n v="1458363600"/>
    <n v="1461906000"/>
    <b v="0"/>
    <b v="0"/>
    <x v="3"/>
    <x v="3"/>
    <x v="3"/>
  </r>
  <r>
    <n v="306"/>
    <x v="305"/>
    <s v="Enterprise-wide 3rdgeneration knowledge user"/>
    <n v="6500"/>
    <n v="514"/>
    <n v="12.645914396887159"/>
    <x v="0"/>
    <n v="7"/>
    <n v="73.428571428571431"/>
    <x v="1"/>
    <s v="USD"/>
    <n v="1500008400"/>
    <n v="1500267600"/>
    <b v="0"/>
    <b v="1"/>
    <x v="3"/>
    <x v="3"/>
    <x v="3"/>
  </r>
  <r>
    <n v="307"/>
    <x v="306"/>
    <s v="Face-to-face zero tolerance moderator"/>
    <n v="32900"/>
    <n v="43473"/>
    <n v="0.75679157178018541"/>
    <x v="1"/>
    <n v="659"/>
    <n v="65.968133535660087"/>
    <x v="3"/>
    <s v="DKK"/>
    <n v="1338958800"/>
    <n v="1340686800"/>
    <b v="0"/>
    <b v="1"/>
    <x v="13"/>
    <x v="5"/>
    <x v="13"/>
  </r>
  <r>
    <n v="308"/>
    <x v="307"/>
    <s v="Grass-roots optimizing projection"/>
    <n v="118200"/>
    <n v="87560"/>
    <n v="1.3499314755596163"/>
    <x v="0"/>
    <n v="803"/>
    <n v="109.04109589041096"/>
    <x v="1"/>
    <s v="USD"/>
    <n v="1303102800"/>
    <n v="1303189200"/>
    <b v="0"/>
    <b v="0"/>
    <x v="3"/>
    <x v="3"/>
    <x v="3"/>
  </r>
  <r>
    <n v="309"/>
    <x v="308"/>
    <s v="User-centric 6thgeneration attitude"/>
    <n v="4100"/>
    <n v="3087"/>
    <n v="1.3281503077421444"/>
    <x v="3"/>
    <n v="75"/>
    <n v="41.16"/>
    <x v="1"/>
    <s v="USD"/>
    <n v="1316581200"/>
    <n v="1318309200"/>
    <b v="0"/>
    <b v="1"/>
    <x v="7"/>
    <x v="1"/>
    <x v="7"/>
  </r>
  <r>
    <n v="310"/>
    <x v="309"/>
    <s v="Switchable zero tolerance website"/>
    <n v="7800"/>
    <n v="1586"/>
    <n v="4.918032786885246"/>
    <x v="0"/>
    <n v="16"/>
    <n v="99.125"/>
    <x v="1"/>
    <s v="USD"/>
    <n v="1270789200"/>
    <n v="1272171600"/>
    <b v="0"/>
    <b v="0"/>
    <x v="11"/>
    <x v="6"/>
    <x v="11"/>
  </r>
  <r>
    <n v="311"/>
    <x v="310"/>
    <s v="Focused real-time help-desk"/>
    <n v="6300"/>
    <n v="12812"/>
    <n v="0.49172650640024979"/>
    <x v="1"/>
    <n v="121"/>
    <n v="105.88429752066116"/>
    <x v="1"/>
    <s v="USD"/>
    <n v="1297836000"/>
    <n v="1298872800"/>
    <b v="0"/>
    <b v="0"/>
    <x v="3"/>
    <x v="3"/>
    <x v="3"/>
  </r>
  <r>
    <n v="312"/>
    <x v="311"/>
    <s v="Robust impactful approach"/>
    <n v="59100"/>
    <n v="183345"/>
    <n v="0.32234312361940604"/>
    <x v="1"/>
    <n v="3742"/>
    <n v="48.996525921966864"/>
    <x v="1"/>
    <s v="USD"/>
    <n v="1382677200"/>
    <n v="1383282000"/>
    <b v="0"/>
    <b v="0"/>
    <x v="3"/>
    <x v="3"/>
    <x v="3"/>
  </r>
  <r>
    <n v="313"/>
    <x v="312"/>
    <s v="Secured maximized policy"/>
    <n v="2200"/>
    <n v="8697"/>
    <n v="0.25296079107738301"/>
    <x v="1"/>
    <n v="223"/>
    <n v="39"/>
    <x v="1"/>
    <s v="USD"/>
    <n v="1330322400"/>
    <n v="1330495200"/>
    <b v="0"/>
    <b v="0"/>
    <x v="1"/>
    <x v="1"/>
    <x v="1"/>
  </r>
  <r>
    <n v="314"/>
    <x v="313"/>
    <s v="Realigned upward-trending strategy"/>
    <n v="1400"/>
    <n v="4126"/>
    <n v="0.33931168201648088"/>
    <x v="1"/>
    <n v="133"/>
    <n v="31.022556390977442"/>
    <x v="1"/>
    <s v="USD"/>
    <n v="1552366800"/>
    <n v="1552798800"/>
    <b v="0"/>
    <b v="1"/>
    <x v="4"/>
    <x v="4"/>
    <x v="4"/>
  </r>
  <r>
    <n v="315"/>
    <x v="314"/>
    <s v="Open-source interactive knowledge user"/>
    <n v="9500"/>
    <n v="3220"/>
    <n v="2.9503105590062111"/>
    <x v="0"/>
    <n v="31"/>
    <n v="103.87096774193549"/>
    <x v="1"/>
    <s v="USD"/>
    <n v="1400907600"/>
    <n v="1403413200"/>
    <b v="0"/>
    <b v="0"/>
    <x v="3"/>
    <x v="3"/>
    <x v="3"/>
  </r>
  <r>
    <n v="316"/>
    <x v="315"/>
    <s v="Configurable demand-driven matrix"/>
    <n v="9600"/>
    <n v="6401"/>
    <n v="1.4997656616153725"/>
    <x v="0"/>
    <n v="108"/>
    <n v="59.268518518518519"/>
    <x v="6"/>
    <s v="EUR"/>
    <n v="1574143200"/>
    <n v="1574229600"/>
    <b v="0"/>
    <b v="1"/>
    <x v="0"/>
    <x v="0"/>
    <x v="0"/>
  </r>
  <r>
    <n v="317"/>
    <x v="316"/>
    <s v="Cross-group coherent hierarchy"/>
    <n v="6600"/>
    <n v="1269"/>
    <n v="5.2009456264775418"/>
    <x v="0"/>
    <n v="30"/>
    <n v="42.3"/>
    <x v="1"/>
    <s v="USD"/>
    <n v="1494738000"/>
    <n v="1495861200"/>
    <b v="0"/>
    <b v="0"/>
    <x v="3"/>
    <x v="3"/>
    <x v="3"/>
  </r>
  <r>
    <n v="318"/>
    <x v="317"/>
    <s v="Decentralized demand-driven open system"/>
    <n v="5700"/>
    <n v="903"/>
    <n v="6.3122923588039868"/>
    <x v="0"/>
    <n v="17"/>
    <n v="53.117647058823529"/>
    <x v="1"/>
    <s v="USD"/>
    <n v="1392357600"/>
    <n v="1392530400"/>
    <b v="0"/>
    <b v="0"/>
    <x v="1"/>
    <x v="1"/>
    <x v="1"/>
  </r>
  <r>
    <n v="319"/>
    <x v="318"/>
    <s v="Advanced empowering matrix"/>
    <n v="8400"/>
    <n v="3251"/>
    <n v="2.5838203629652416"/>
    <x v="3"/>
    <n v="64"/>
    <n v="50.796875"/>
    <x v="1"/>
    <s v="USD"/>
    <n v="1281589200"/>
    <n v="1283662800"/>
    <b v="0"/>
    <b v="0"/>
    <x v="2"/>
    <x v="2"/>
    <x v="2"/>
  </r>
  <r>
    <n v="320"/>
    <x v="319"/>
    <s v="Phased holistic implementation"/>
    <n v="84400"/>
    <n v="8092"/>
    <n v="10.430054374691053"/>
    <x v="0"/>
    <n v="80"/>
    <n v="101.15"/>
    <x v="1"/>
    <s v="USD"/>
    <n v="1305003600"/>
    <n v="1305781200"/>
    <b v="0"/>
    <b v="0"/>
    <x v="13"/>
    <x v="5"/>
    <x v="13"/>
  </r>
  <r>
    <n v="321"/>
    <x v="320"/>
    <s v="Proactive attitude-oriented knowledge user"/>
    <n v="170400"/>
    <n v="160422"/>
    <n v="1.0621984515839473"/>
    <x v="0"/>
    <n v="2468"/>
    <n v="65.000810372771468"/>
    <x v="1"/>
    <s v="USD"/>
    <n v="1301634000"/>
    <n v="1302325200"/>
    <b v="0"/>
    <b v="0"/>
    <x v="12"/>
    <x v="4"/>
    <x v="12"/>
  </r>
  <r>
    <n v="322"/>
    <x v="321"/>
    <s v="Visionary asymmetric Graphical User Interface"/>
    <n v="117900"/>
    <n v="196377"/>
    <n v="0.60037580775752764"/>
    <x v="1"/>
    <n v="5168"/>
    <n v="37.998645510835914"/>
    <x v="1"/>
    <s v="USD"/>
    <n v="1290664800"/>
    <n v="1291788000"/>
    <b v="0"/>
    <b v="0"/>
    <x v="3"/>
    <x v="3"/>
    <x v="3"/>
  </r>
  <r>
    <n v="323"/>
    <x v="322"/>
    <s v="Integrated zero-defect help-desk"/>
    <n v="8900"/>
    <n v="2148"/>
    <n v="4.1433891992551208"/>
    <x v="0"/>
    <n v="26"/>
    <n v="82.615384615384613"/>
    <x v="4"/>
    <s v="GBP"/>
    <n v="1395896400"/>
    <n v="1396069200"/>
    <b v="0"/>
    <b v="0"/>
    <x v="4"/>
    <x v="4"/>
    <x v="4"/>
  </r>
  <r>
    <n v="324"/>
    <x v="323"/>
    <s v="Inverse analyzing matrices"/>
    <n v="7100"/>
    <n v="11648"/>
    <n v="0.60954670329670335"/>
    <x v="1"/>
    <n v="307"/>
    <n v="37.941368078175898"/>
    <x v="1"/>
    <s v="USD"/>
    <n v="1434862800"/>
    <n v="1435899600"/>
    <b v="0"/>
    <b v="1"/>
    <x v="3"/>
    <x v="3"/>
    <x v="3"/>
  </r>
  <r>
    <n v="325"/>
    <x v="324"/>
    <s v="Programmable systemic implementation"/>
    <n v="6500"/>
    <n v="5897"/>
    <n v="1.1022553840936069"/>
    <x v="0"/>
    <n v="73"/>
    <n v="80.780821917808225"/>
    <x v="1"/>
    <s v="USD"/>
    <n v="1529125200"/>
    <n v="1531112400"/>
    <b v="0"/>
    <b v="1"/>
    <x v="3"/>
    <x v="3"/>
    <x v="3"/>
  </r>
  <r>
    <n v="326"/>
    <x v="325"/>
    <s v="Multi-channeled next generation architecture"/>
    <n v="7200"/>
    <n v="3326"/>
    <n v="2.1647624774503909"/>
    <x v="0"/>
    <n v="128"/>
    <n v="25.984375"/>
    <x v="1"/>
    <s v="USD"/>
    <n v="1451109600"/>
    <n v="1451628000"/>
    <b v="0"/>
    <b v="0"/>
    <x v="10"/>
    <x v="4"/>
    <x v="10"/>
  </r>
  <r>
    <n v="327"/>
    <x v="326"/>
    <s v="Digitized 3rdgeneration encoding"/>
    <n v="2600"/>
    <n v="1002"/>
    <n v="2.5948103792415171"/>
    <x v="0"/>
    <n v="33"/>
    <n v="30.363636363636363"/>
    <x v="1"/>
    <s v="USD"/>
    <n v="1566968400"/>
    <n v="1567314000"/>
    <b v="0"/>
    <b v="1"/>
    <x v="3"/>
    <x v="3"/>
    <x v="3"/>
  </r>
  <r>
    <n v="328"/>
    <x v="327"/>
    <s v="Innovative well-modulated functionalities"/>
    <n v="98700"/>
    <n v="131826"/>
    <n v="0.74871421419143414"/>
    <x v="1"/>
    <n v="2441"/>
    <n v="54.004916018025398"/>
    <x v="1"/>
    <s v="USD"/>
    <n v="1543557600"/>
    <n v="1544508000"/>
    <b v="0"/>
    <b v="0"/>
    <x v="1"/>
    <x v="1"/>
    <x v="1"/>
  </r>
  <r>
    <n v="329"/>
    <x v="328"/>
    <s v="Fundamental incremental database"/>
    <n v="93800"/>
    <n v="21477"/>
    <n v="4.3674628672533409"/>
    <x v="2"/>
    <n v="211"/>
    <n v="101.78672985781991"/>
    <x v="1"/>
    <s v="USD"/>
    <n v="1481522400"/>
    <n v="1482472800"/>
    <b v="0"/>
    <b v="0"/>
    <x v="11"/>
    <x v="6"/>
    <x v="11"/>
  </r>
  <r>
    <n v="330"/>
    <x v="329"/>
    <s v="Expanded encompassing open architecture"/>
    <n v="33700"/>
    <n v="62330"/>
    <n v="0.54067062409754529"/>
    <x v="1"/>
    <n v="1385"/>
    <n v="45.003610108303249"/>
    <x v="4"/>
    <s v="GBP"/>
    <n v="1512712800"/>
    <n v="1512799200"/>
    <b v="0"/>
    <b v="0"/>
    <x v="4"/>
    <x v="4"/>
    <x v="4"/>
  </r>
  <r>
    <n v="331"/>
    <x v="330"/>
    <s v="Intuitive static portal"/>
    <n v="3300"/>
    <n v="14643"/>
    <n v="0.22536365498873182"/>
    <x v="1"/>
    <n v="190"/>
    <n v="77.068421052631578"/>
    <x v="1"/>
    <s v="USD"/>
    <n v="1324274400"/>
    <n v="1324360800"/>
    <b v="0"/>
    <b v="0"/>
    <x v="0"/>
    <x v="0"/>
    <x v="0"/>
  </r>
  <r>
    <n v="332"/>
    <x v="331"/>
    <s v="Optional bandwidth-monitored definition"/>
    <n v="20700"/>
    <n v="41396"/>
    <n v="0.50004831384674853"/>
    <x v="1"/>
    <n v="470"/>
    <n v="88.076595744680844"/>
    <x v="1"/>
    <s v="USD"/>
    <n v="1364446800"/>
    <n v="1364533200"/>
    <b v="0"/>
    <b v="0"/>
    <x v="8"/>
    <x v="2"/>
    <x v="8"/>
  </r>
  <r>
    <n v="333"/>
    <x v="332"/>
    <s v="Persistent well-modulated synergy"/>
    <n v="9600"/>
    <n v="11900"/>
    <n v="0.80672268907563027"/>
    <x v="1"/>
    <n v="253"/>
    <n v="47.035573122529641"/>
    <x v="1"/>
    <s v="USD"/>
    <n v="1542693600"/>
    <n v="1545112800"/>
    <b v="0"/>
    <b v="0"/>
    <x v="3"/>
    <x v="3"/>
    <x v="3"/>
  </r>
  <r>
    <n v="334"/>
    <x v="333"/>
    <s v="Assimilated discrete algorithm"/>
    <n v="66200"/>
    <n v="123538"/>
    <n v="0.53586750635432012"/>
    <x v="1"/>
    <n v="1113"/>
    <n v="110.99550763701707"/>
    <x v="1"/>
    <s v="USD"/>
    <n v="1515564000"/>
    <n v="1516168800"/>
    <b v="0"/>
    <b v="0"/>
    <x v="1"/>
    <x v="1"/>
    <x v="1"/>
  </r>
  <r>
    <n v="335"/>
    <x v="334"/>
    <s v="Operative uniform hub"/>
    <n v="173800"/>
    <n v="198628"/>
    <n v="0.87500251726846168"/>
    <x v="1"/>
    <n v="2283"/>
    <n v="87.003066141042481"/>
    <x v="1"/>
    <s v="USD"/>
    <n v="1573797600"/>
    <n v="1574920800"/>
    <b v="0"/>
    <b v="0"/>
    <x v="1"/>
    <x v="1"/>
    <x v="1"/>
  </r>
  <r>
    <n v="336"/>
    <x v="335"/>
    <s v="Customizable intangible capability"/>
    <n v="70700"/>
    <n v="68602"/>
    <n v="1.0305821987697152"/>
    <x v="0"/>
    <n v="1072"/>
    <n v="63.994402985074629"/>
    <x v="1"/>
    <s v="USD"/>
    <n v="1292392800"/>
    <n v="1292479200"/>
    <b v="0"/>
    <b v="1"/>
    <x v="1"/>
    <x v="1"/>
    <x v="1"/>
  </r>
  <r>
    <n v="337"/>
    <x v="336"/>
    <s v="Innovative didactic analyzer"/>
    <n v="94500"/>
    <n v="116064"/>
    <n v="0.81420595533498763"/>
    <x v="1"/>
    <n v="1095"/>
    <n v="105.9945205479452"/>
    <x v="1"/>
    <s v="USD"/>
    <n v="1573452000"/>
    <n v="1573538400"/>
    <b v="0"/>
    <b v="0"/>
    <x v="3"/>
    <x v="3"/>
    <x v="3"/>
  </r>
  <r>
    <n v="338"/>
    <x v="337"/>
    <s v="Decentralized intangible encoding"/>
    <n v="69800"/>
    <n v="125042"/>
    <n v="0.55821244061995168"/>
    <x v="1"/>
    <n v="1690"/>
    <n v="73.989349112426041"/>
    <x v="1"/>
    <s v="USD"/>
    <n v="1317790800"/>
    <n v="1320382800"/>
    <b v="0"/>
    <b v="0"/>
    <x v="3"/>
    <x v="3"/>
    <x v="3"/>
  </r>
  <r>
    <n v="339"/>
    <x v="338"/>
    <s v="Front-line transitional algorithm"/>
    <n v="136300"/>
    <n v="108974"/>
    <n v="1.2507570613173784"/>
    <x v="3"/>
    <n v="1297"/>
    <n v="84.02004626060139"/>
    <x v="0"/>
    <s v="CAD"/>
    <n v="1501650000"/>
    <n v="1502859600"/>
    <b v="0"/>
    <b v="0"/>
    <x v="3"/>
    <x v="3"/>
    <x v="3"/>
  </r>
  <r>
    <n v="340"/>
    <x v="339"/>
    <s v="Switchable didactic matrices"/>
    <n v="37100"/>
    <n v="34964"/>
    <n v="1.0610914083056859"/>
    <x v="0"/>
    <n v="393"/>
    <n v="88.966921119592882"/>
    <x v="1"/>
    <s v="USD"/>
    <n v="1323669600"/>
    <n v="1323756000"/>
    <b v="0"/>
    <b v="0"/>
    <x v="14"/>
    <x v="7"/>
    <x v="14"/>
  </r>
  <r>
    <n v="341"/>
    <x v="340"/>
    <s v="Ameliorated disintermediate utilization"/>
    <n v="114300"/>
    <n v="96777"/>
    <n v="1.1810657490932763"/>
    <x v="0"/>
    <n v="1257"/>
    <n v="76.990453460620529"/>
    <x v="1"/>
    <s v="USD"/>
    <n v="1440738000"/>
    <n v="1441342800"/>
    <b v="0"/>
    <b v="0"/>
    <x v="7"/>
    <x v="1"/>
    <x v="7"/>
  </r>
  <r>
    <n v="342"/>
    <x v="341"/>
    <s v="Visionary foreground middleware"/>
    <n v="47900"/>
    <n v="31864"/>
    <n v="1.5032638714536781"/>
    <x v="0"/>
    <n v="328"/>
    <n v="97.146341463414629"/>
    <x v="1"/>
    <s v="USD"/>
    <n v="1374296400"/>
    <n v="1375333200"/>
    <b v="0"/>
    <b v="0"/>
    <x v="3"/>
    <x v="3"/>
    <x v="3"/>
  </r>
  <r>
    <n v="343"/>
    <x v="342"/>
    <s v="Optional zero-defect task-force"/>
    <n v="9000"/>
    <n v="4853"/>
    <n v="1.8545229754790851"/>
    <x v="0"/>
    <n v="147"/>
    <n v="33.013605442176868"/>
    <x v="1"/>
    <s v="USD"/>
    <n v="1384840800"/>
    <n v="1389420000"/>
    <b v="0"/>
    <b v="0"/>
    <x v="3"/>
    <x v="3"/>
    <x v="3"/>
  </r>
  <r>
    <n v="344"/>
    <x v="343"/>
    <s v="Devolved exuding emulation"/>
    <n v="197600"/>
    <n v="82959"/>
    <n v="2.3818994925204016"/>
    <x v="0"/>
    <n v="830"/>
    <n v="99.950602409638549"/>
    <x v="1"/>
    <s v="USD"/>
    <n v="1516600800"/>
    <n v="1520056800"/>
    <b v="0"/>
    <b v="0"/>
    <x v="11"/>
    <x v="6"/>
    <x v="11"/>
  </r>
  <r>
    <n v="345"/>
    <x v="344"/>
    <s v="Open-source neutral task-force"/>
    <n v="157600"/>
    <n v="23159"/>
    <n v="6.8051297551707757"/>
    <x v="0"/>
    <n v="331"/>
    <n v="69.966767371601208"/>
    <x v="4"/>
    <s v="GBP"/>
    <n v="1436418000"/>
    <n v="1436504400"/>
    <b v="0"/>
    <b v="0"/>
    <x v="6"/>
    <x v="4"/>
    <x v="6"/>
  </r>
  <r>
    <n v="346"/>
    <x v="345"/>
    <s v="Virtual attitude-oriented migration"/>
    <n v="8000"/>
    <n v="2758"/>
    <n v="2.9006526468455403"/>
    <x v="0"/>
    <n v="25"/>
    <n v="110.32"/>
    <x v="1"/>
    <s v="USD"/>
    <n v="1503550800"/>
    <n v="1508302800"/>
    <b v="0"/>
    <b v="1"/>
    <x v="7"/>
    <x v="1"/>
    <x v="7"/>
  </r>
  <r>
    <n v="347"/>
    <x v="346"/>
    <s v="Open-source full-range portal"/>
    <n v="900"/>
    <n v="12607"/>
    <n v="7.1388910922503365E-2"/>
    <x v="1"/>
    <n v="191"/>
    <n v="66.005235602094245"/>
    <x v="1"/>
    <s v="USD"/>
    <n v="1423634400"/>
    <n v="1425708000"/>
    <b v="0"/>
    <b v="0"/>
    <x v="2"/>
    <x v="2"/>
    <x v="2"/>
  </r>
  <r>
    <n v="348"/>
    <x v="347"/>
    <s v="Versatile cohesive open system"/>
    <n v="199000"/>
    <n v="142823"/>
    <n v="1.3933330065885747"/>
    <x v="0"/>
    <n v="3483"/>
    <n v="41.005742176284812"/>
    <x v="1"/>
    <s v="USD"/>
    <n v="1487224800"/>
    <n v="1488348000"/>
    <b v="0"/>
    <b v="0"/>
    <x v="0"/>
    <x v="0"/>
    <x v="0"/>
  </r>
  <r>
    <n v="349"/>
    <x v="348"/>
    <s v="Multi-layered bottom-line frame"/>
    <n v="180800"/>
    <n v="95958"/>
    <n v="1.8841576523062173"/>
    <x v="0"/>
    <n v="923"/>
    <n v="103.96316359696641"/>
    <x v="1"/>
    <s v="USD"/>
    <n v="1500008400"/>
    <n v="1502600400"/>
    <b v="0"/>
    <b v="0"/>
    <x v="3"/>
    <x v="3"/>
    <x v="3"/>
  </r>
  <r>
    <n v="350"/>
    <x v="349"/>
    <s v="Pre-emptive neutral capacity"/>
    <n v="100"/>
    <n v="5"/>
    <n v="20"/>
    <x v="0"/>
    <n v="1"/>
    <n v="5"/>
    <x v="1"/>
    <s v="USD"/>
    <n v="1432098000"/>
    <n v="1433653200"/>
    <b v="0"/>
    <b v="1"/>
    <x v="17"/>
    <x v="1"/>
    <x v="17"/>
  </r>
  <r>
    <n v="351"/>
    <x v="350"/>
    <s v="Universal maximized methodology"/>
    <n v="74100"/>
    <n v="94631"/>
    <n v="0.7830414980291871"/>
    <x v="1"/>
    <n v="2013"/>
    <n v="47.009935419771487"/>
    <x v="1"/>
    <s v="USD"/>
    <n v="1440392400"/>
    <n v="1441602000"/>
    <b v="0"/>
    <b v="0"/>
    <x v="1"/>
    <x v="1"/>
    <x v="1"/>
  </r>
  <r>
    <n v="352"/>
    <x v="351"/>
    <s v="Expanded hybrid hardware"/>
    <n v="2800"/>
    <n v="977"/>
    <n v="2.8659160696008188"/>
    <x v="0"/>
    <n v="33"/>
    <n v="29.606060606060606"/>
    <x v="0"/>
    <s v="CAD"/>
    <n v="1446876000"/>
    <n v="1447567200"/>
    <b v="0"/>
    <b v="0"/>
    <x v="3"/>
    <x v="3"/>
    <x v="3"/>
  </r>
  <r>
    <n v="353"/>
    <x v="352"/>
    <s v="Profit-focused multi-tasking access"/>
    <n v="33600"/>
    <n v="137961"/>
    <n v="0.24354708939482897"/>
    <x v="1"/>
    <n v="1703"/>
    <n v="81.010569583088667"/>
    <x v="1"/>
    <s v="USD"/>
    <n v="1562302800"/>
    <n v="1562389200"/>
    <b v="0"/>
    <b v="0"/>
    <x v="3"/>
    <x v="3"/>
    <x v="3"/>
  </r>
  <r>
    <n v="354"/>
    <x v="353"/>
    <s v="Profit-focused transitional capability"/>
    <n v="6100"/>
    <n v="7548"/>
    <n v="0.80816110227874938"/>
    <x v="1"/>
    <n v="80"/>
    <n v="94.35"/>
    <x v="3"/>
    <s v="DKK"/>
    <n v="1378184400"/>
    <n v="1378789200"/>
    <b v="0"/>
    <b v="0"/>
    <x v="4"/>
    <x v="4"/>
    <x v="4"/>
  </r>
  <r>
    <n v="355"/>
    <x v="354"/>
    <s v="Front-line scalable definition"/>
    <n v="3800"/>
    <n v="2241"/>
    <n v="1.6956715751896474"/>
    <x v="2"/>
    <n v="86"/>
    <n v="26.058139534883722"/>
    <x v="1"/>
    <s v="USD"/>
    <n v="1485064800"/>
    <n v="1488520800"/>
    <b v="0"/>
    <b v="0"/>
    <x v="8"/>
    <x v="2"/>
    <x v="8"/>
  </r>
  <r>
    <n v="356"/>
    <x v="355"/>
    <s v="Open-source systematic protocol"/>
    <n v="9300"/>
    <n v="3431"/>
    <n v="2.7105800058292044"/>
    <x v="0"/>
    <n v="40"/>
    <n v="85.775000000000006"/>
    <x v="6"/>
    <s v="EUR"/>
    <n v="1326520800"/>
    <n v="1327298400"/>
    <b v="0"/>
    <b v="0"/>
    <x v="3"/>
    <x v="3"/>
    <x v="3"/>
  </r>
  <r>
    <n v="357"/>
    <x v="356"/>
    <s v="Implemented tangible algorithm"/>
    <n v="2300"/>
    <n v="4253"/>
    <n v="0.54079473312955562"/>
    <x v="1"/>
    <n v="41"/>
    <n v="103.73170731707317"/>
    <x v="1"/>
    <s v="USD"/>
    <n v="1441256400"/>
    <n v="1443416400"/>
    <b v="0"/>
    <b v="0"/>
    <x v="11"/>
    <x v="6"/>
    <x v="11"/>
  </r>
  <r>
    <n v="358"/>
    <x v="357"/>
    <s v="Profit-focused 3rdgeneration circuit"/>
    <n v="9700"/>
    <n v="1146"/>
    <n v="8.4642233856893547"/>
    <x v="0"/>
    <n v="23"/>
    <n v="49.826086956521742"/>
    <x v="0"/>
    <s v="CAD"/>
    <n v="1533877200"/>
    <n v="1534136400"/>
    <b v="1"/>
    <b v="0"/>
    <x v="14"/>
    <x v="7"/>
    <x v="14"/>
  </r>
  <r>
    <n v="359"/>
    <x v="358"/>
    <s v="Compatible needs-based architecture"/>
    <n v="4000"/>
    <n v="11948"/>
    <n v="0.33478406427854035"/>
    <x v="1"/>
    <n v="187"/>
    <n v="63.893048128342244"/>
    <x v="1"/>
    <s v="USD"/>
    <n v="1314421200"/>
    <n v="1315026000"/>
    <b v="0"/>
    <b v="0"/>
    <x v="10"/>
    <x v="4"/>
    <x v="10"/>
  </r>
  <r>
    <n v="360"/>
    <x v="359"/>
    <s v="Right-sized zero tolerance migration"/>
    <n v="59700"/>
    <n v="135132"/>
    <n v="0.4417902495337892"/>
    <x v="1"/>
    <n v="2875"/>
    <n v="47.002434782608695"/>
    <x v="4"/>
    <s v="GBP"/>
    <n v="1293861600"/>
    <n v="1295071200"/>
    <b v="0"/>
    <b v="1"/>
    <x v="3"/>
    <x v="3"/>
    <x v="3"/>
  </r>
  <r>
    <n v="361"/>
    <x v="360"/>
    <s v="Quality-focused reciprocal structure"/>
    <n v="5500"/>
    <n v="9546"/>
    <n v="0.57615755290173898"/>
    <x v="1"/>
    <n v="88"/>
    <n v="108.47727272727273"/>
    <x v="1"/>
    <s v="USD"/>
    <n v="1507352400"/>
    <n v="1509426000"/>
    <b v="0"/>
    <b v="0"/>
    <x v="3"/>
    <x v="3"/>
    <x v="3"/>
  </r>
  <r>
    <n v="362"/>
    <x v="361"/>
    <s v="Automated actuating conglomeration"/>
    <n v="3700"/>
    <n v="13755"/>
    <n v="0.26899309342057431"/>
    <x v="1"/>
    <n v="191"/>
    <n v="72.015706806282722"/>
    <x v="1"/>
    <s v="USD"/>
    <n v="1296108000"/>
    <n v="1299391200"/>
    <b v="0"/>
    <b v="0"/>
    <x v="1"/>
    <x v="1"/>
    <x v="1"/>
  </r>
  <r>
    <n v="363"/>
    <x v="362"/>
    <s v="Re-contextualized local initiative"/>
    <n v="5200"/>
    <n v="8330"/>
    <n v="0.62424969987995194"/>
    <x v="1"/>
    <n v="139"/>
    <n v="59.928057553956833"/>
    <x v="1"/>
    <s v="USD"/>
    <n v="1324965600"/>
    <n v="1325052000"/>
    <b v="0"/>
    <b v="0"/>
    <x v="1"/>
    <x v="1"/>
    <x v="1"/>
  </r>
  <r>
    <n v="364"/>
    <x v="363"/>
    <s v="Switchable intangible definition"/>
    <n v="900"/>
    <n v="14547"/>
    <n v="6.1868426479686531E-2"/>
    <x v="1"/>
    <n v="186"/>
    <n v="78.209677419354833"/>
    <x v="1"/>
    <s v="USD"/>
    <n v="1520229600"/>
    <n v="1522818000"/>
    <b v="0"/>
    <b v="0"/>
    <x v="7"/>
    <x v="1"/>
    <x v="7"/>
  </r>
  <r>
    <n v="365"/>
    <x v="364"/>
    <s v="Networked bottom-line initiative"/>
    <n v="1600"/>
    <n v="11735"/>
    <n v="0.13634426927993182"/>
    <x v="1"/>
    <n v="112"/>
    <n v="104.77678571428571"/>
    <x v="2"/>
    <s v="AUD"/>
    <n v="1482991200"/>
    <n v="1485324000"/>
    <b v="0"/>
    <b v="0"/>
    <x v="3"/>
    <x v="3"/>
    <x v="3"/>
  </r>
  <r>
    <n v="366"/>
    <x v="365"/>
    <s v="Robust directional system engine"/>
    <n v="1800"/>
    <n v="10658"/>
    <n v="0.1688872208669544"/>
    <x v="1"/>
    <n v="101"/>
    <n v="105.52475247524752"/>
    <x v="1"/>
    <s v="USD"/>
    <n v="1294034400"/>
    <n v="1294120800"/>
    <b v="0"/>
    <b v="1"/>
    <x v="3"/>
    <x v="3"/>
    <x v="3"/>
  </r>
  <r>
    <n v="367"/>
    <x v="366"/>
    <s v="Triple-buffered explicit methodology"/>
    <n v="9900"/>
    <n v="1870"/>
    <n v="5.2941176470588234"/>
    <x v="0"/>
    <n v="75"/>
    <n v="24.933333333333334"/>
    <x v="1"/>
    <s v="USD"/>
    <n v="1413608400"/>
    <n v="1415685600"/>
    <b v="0"/>
    <b v="1"/>
    <x v="3"/>
    <x v="3"/>
    <x v="3"/>
  </r>
  <r>
    <n v="368"/>
    <x v="367"/>
    <s v="Reactive directional capacity"/>
    <n v="5200"/>
    <n v="14394"/>
    <n v="0.36126163679310824"/>
    <x v="1"/>
    <n v="206"/>
    <n v="69.873786407766985"/>
    <x v="4"/>
    <s v="GBP"/>
    <n v="1286946000"/>
    <n v="1288933200"/>
    <b v="0"/>
    <b v="1"/>
    <x v="4"/>
    <x v="4"/>
    <x v="4"/>
  </r>
  <r>
    <n v="369"/>
    <x v="368"/>
    <s v="Polarized needs-based approach"/>
    <n v="5400"/>
    <n v="14743"/>
    <n v="0.36627552058604085"/>
    <x v="1"/>
    <n v="154"/>
    <n v="95.733766233766232"/>
    <x v="1"/>
    <s v="USD"/>
    <n v="1359871200"/>
    <n v="1363237200"/>
    <b v="0"/>
    <b v="1"/>
    <x v="19"/>
    <x v="4"/>
    <x v="19"/>
  </r>
  <r>
    <n v="370"/>
    <x v="369"/>
    <s v="Intuitive well-modulated middleware"/>
    <n v="112300"/>
    <n v="178965"/>
    <n v="0.62749699661945069"/>
    <x v="1"/>
    <n v="5966"/>
    <n v="29.997485752598056"/>
    <x v="1"/>
    <s v="USD"/>
    <n v="1555304400"/>
    <n v="1555822800"/>
    <b v="0"/>
    <b v="0"/>
    <x v="3"/>
    <x v="3"/>
    <x v="3"/>
  </r>
  <r>
    <n v="371"/>
    <x v="370"/>
    <s v="Multi-channeled logistical matrices"/>
    <n v="189200"/>
    <n v="128410"/>
    <n v="1.4734054980141733"/>
    <x v="0"/>
    <n v="2176"/>
    <n v="59.011948529411768"/>
    <x v="1"/>
    <s v="USD"/>
    <n v="1423375200"/>
    <n v="1427778000"/>
    <b v="0"/>
    <b v="0"/>
    <x v="3"/>
    <x v="3"/>
    <x v="3"/>
  </r>
  <r>
    <n v="372"/>
    <x v="371"/>
    <s v="Pre-emptive bifurcated artificial intelligence"/>
    <n v="900"/>
    <n v="14324"/>
    <n v="6.2831611281764871E-2"/>
    <x v="1"/>
    <n v="169"/>
    <n v="84.757396449704146"/>
    <x v="1"/>
    <s v="USD"/>
    <n v="1420696800"/>
    <n v="1422424800"/>
    <b v="0"/>
    <b v="1"/>
    <x v="4"/>
    <x v="4"/>
    <x v="4"/>
  </r>
  <r>
    <n v="373"/>
    <x v="372"/>
    <s v="Down-sized coherent toolset"/>
    <n v="22500"/>
    <n v="164291"/>
    <n v="0.13695211545367672"/>
    <x v="1"/>
    <n v="2106"/>
    <n v="78.010921177587846"/>
    <x v="1"/>
    <s v="USD"/>
    <n v="1502946000"/>
    <n v="1503637200"/>
    <b v="0"/>
    <b v="0"/>
    <x v="3"/>
    <x v="3"/>
    <x v="3"/>
  </r>
  <r>
    <n v="374"/>
    <x v="373"/>
    <s v="Open-source multi-tasking data-warehouse"/>
    <n v="167400"/>
    <n v="22073"/>
    <n v="7.5839260635165138"/>
    <x v="0"/>
    <n v="441"/>
    <n v="50.05215419501134"/>
    <x v="1"/>
    <s v="USD"/>
    <n v="1547186400"/>
    <n v="1547618400"/>
    <b v="0"/>
    <b v="1"/>
    <x v="4"/>
    <x v="4"/>
    <x v="4"/>
  </r>
  <r>
    <n v="375"/>
    <x v="374"/>
    <s v="Future-proofed upward-trending contingency"/>
    <n v="2700"/>
    <n v="1479"/>
    <n v="1.8255578093306288"/>
    <x v="0"/>
    <n v="25"/>
    <n v="59.16"/>
    <x v="1"/>
    <s v="USD"/>
    <n v="1444971600"/>
    <n v="1449900000"/>
    <b v="0"/>
    <b v="0"/>
    <x v="7"/>
    <x v="1"/>
    <x v="7"/>
  </r>
  <r>
    <n v="376"/>
    <x v="375"/>
    <s v="Mandatory uniform matrix"/>
    <n v="3400"/>
    <n v="12275"/>
    <n v="0.27698574338085541"/>
    <x v="1"/>
    <n v="131"/>
    <n v="93.702290076335885"/>
    <x v="1"/>
    <s v="USD"/>
    <n v="1404622800"/>
    <n v="1405141200"/>
    <b v="0"/>
    <b v="0"/>
    <x v="1"/>
    <x v="1"/>
    <x v="1"/>
  </r>
  <r>
    <n v="377"/>
    <x v="376"/>
    <s v="Phased methodical initiative"/>
    <n v="49700"/>
    <n v="5098"/>
    <n v="9.7489211455472731"/>
    <x v="0"/>
    <n v="127"/>
    <n v="40.14173228346457"/>
    <x v="1"/>
    <s v="USD"/>
    <n v="1571720400"/>
    <n v="1572933600"/>
    <b v="0"/>
    <b v="0"/>
    <x v="3"/>
    <x v="3"/>
    <x v="3"/>
  </r>
  <r>
    <n v="378"/>
    <x v="377"/>
    <s v="Managed stable function"/>
    <n v="178200"/>
    <n v="24882"/>
    <n v="7.1618037135278518"/>
    <x v="0"/>
    <n v="355"/>
    <n v="70.090140845070422"/>
    <x v="1"/>
    <s v="USD"/>
    <n v="1526878800"/>
    <n v="1530162000"/>
    <b v="0"/>
    <b v="0"/>
    <x v="4"/>
    <x v="4"/>
    <x v="4"/>
  </r>
  <r>
    <n v="379"/>
    <x v="378"/>
    <s v="Realigned clear-thinking migration"/>
    <n v="7200"/>
    <n v="2912"/>
    <n v="2.4725274725274726"/>
    <x v="0"/>
    <n v="44"/>
    <n v="66.181818181818187"/>
    <x v="4"/>
    <s v="GBP"/>
    <n v="1319691600"/>
    <n v="1320904800"/>
    <b v="0"/>
    <b v="0"/>
    <x v="3"/>
    <x v="3"/>
    <x v="3"/>
  </r>
  <r>
    <n v="380"/>
    <x v="379"/>
    <s v="Optional clear-thinking process improvement"/>
    <n v="2500"/>
    <n v="4008"/>
    <n v="0.62375249500998009"/>
    <x v="1"/>
    <n v="84"/>
    <n v="47.714285714285715"/>
    <x v="1"/>
    <s v="USD"/>
    <n v="1371963600"/>
    <n v="1372395600"/>
    <b v="0"/>
    <b v="0"/>
    <x v="3"/>
    <x v="3"/>
    <x v="3"/>
  </r>
  <r>
    <n v="381"/>
    <x v="380"/>
    <s v="Cross-group global moratorium"/>
    <n v="5300"/>
    <n v="9749"/>
    <n v="0.54364550210277973"/>
    <x v="1"/>
    <n v="155"/>
    <n v="62.896774193548389"/>
    <x v="1"/>
    <s v="USD"/>
    <n v="1433739600"/>
    <n v="1437714000"/>
    <b v="0"/>
    <b v="0"/>
    <x v="3"/>
    <x v="3"/>
    <x v="3"/>
  </r>
  <r>
    <n v="382"/>
    <x v="381"/>
    <s v="Visionary systemic process improvement"/>
    <n v="9100"/>
    <n v="5803"/>
    <n v="1.5681544028950543"/>
    <x v="0"/>
    <n v="67"/>
    <n v="86.611940298507463"/>
    <x v="1"/>
    <s v="USD"/>
    <n v="1508130000"/>
    <n v="1509771600"/>
    <b v="0"/>
    <b v="0"/>
    <x v="14"/>
    <x v="7"/>
    <x v="14"/>
  </r>
  <r>
    <n v="383"/>
    <x v="382"/>
    <s v="Progressive intangible flexibility"/>
    <n v="6300"/>
    <n v="14199"/>
    <n v="0.44369321783224169"/>
    <x v="1"/>
    <n v="189"/>
    <n v="75.126984126984127"/>
    <x v="1"/>
    <s v="USD"/>
    <n v="1550037600"/>
    <n v="1550556000"/>
    <b v="0"/>
    <b v="1"/>
    <x v="0"/>
    <x v="0"/>
    <x v="0"/>
  </r>
  <r>
    <n v="384"/>
    <x v="383"/>
    <s v="Reactive real-time software"/>
    <n v="114400"/>
    <n v="196779"/>
    <n v="0.58136284867795851"/>
    <x v="1"/>
    <n v="4799"/>
    <n v="41.004167534903104"/>
    <x v="1"/>
    <s v="USD"/>
    <n v="1486706400"/>
    <n v="1489039200"/>
    <b v="1"/>
    <b v="1"/>
    <x v="4"/>
    <x v="4"/>
    <x v="4"/>
  </r>
  <r>
    <n v="385"/>
    <x v="384"/>
    <s v="Programmable incremental knowledge user"/>
    <n v="38900"/>
    <n v="56859"/>
    <n v="0.68414850771205971"/>
    <x v="1"/>
    <n v="1137"/>
    <n v="50.007915567282325"/>
    <x v="1"/>
    <s v="USD"/>
    <n v="1553835600"/>
    <n v="1556600400"/>
    <b v="0"/>
    <b v="0"/>
    <x v="9"/>
    <x v="5"/>
    <x v="9"/>
  </r>
  <r>
    <n v="386"/>
    <x v="385"/>
    <s v="Progressive 5thgeneration customer loyalty"/>
    <n v="135500"/>
    <n v="103554"/>
    <n v="1.3084960503698553"/>
    <x v="0"/>
    <n v="1068"/>
    <n v="96.960674157303373"/>
    <x v="1"/>
    <s v="USD"/>
    <n v="1277528400"/>
    <n v="1278565200"/>
    <b v="0"/>
    <b v="0"/>
    <x v="3"/>
    <x v="3"/>
    <x v="3"/>
  </r>
  <r>
    <n v="387"/>
    <x v="386"/>
    <s v="Triple-buffered logistical frame"/>
    <n v="109000"/>
    <n v="42795"/>
    <n v="2.5470265217899288"/>
    <x v="0"/>
    <n v="424"/>
    <n v="100.93160377358491"/>
    <x v="1"/>
    <s v="USD"/>
    <n v="1339477200"/>
    <n v="1339909200"/>
    <b v="0"/>
    <b v="0"/>
    <x v="8"/>
    <x v="2"/>
    <x v="8"/>
  </r>
  <r>
    <n v="388"/>
    <x v="387"/>
    <s v="Exclusive dynamic adapter"/>
    <n v="114800"/>
    <n v="12938"/>
    <n v="8.873087030452929"/>
    <x v="3"/>
    <n v="145"/>
    <n v="89.227586206896547"/>
    <x v="5"/>
    <s v="CHF"/>
    <n v="1325656800"/>
    <n v="1325829600"/>
    <b v="0"/>
    <b v="0"/>
    <x v="7"/>
    <x v="1"/>
    <x v="7"/>
  </r>
  <r>
    <n v="389"/>
    <x v="388"/>
    <s v="Automated systemic hierarchy"/>
    <n v="83000"/>
    <n v="101352"/>
    <n v="0.81892809219354334"/>
    <x v="1"/>
    <n v="1152"/>
    <n v="87.979166666666671"/>
    <x v="1"/>
    <s v="USD"/>
    <n v="1288242000"/>
    <n v="1290578400"/>
    <b v="0"/>
    <b v="0"/>
    <x v="3"/>
    <x v="3"/>
    <x v="3"/>
  </r>
  <r>
    <n v="390"/>
    <x v="389"/>
    <s v="Digitized eco-centric core"/>
    <n v="2400"/>
    <n v="4477"/>
    <n v="0.53607326334599059"/>
    <x v="1"/>
    <n v="50"/>
    <n v="89.54"/>
    <x v="1"/>
    <s v="USD"/>
    <n v="1379048400"/>
    <n v="1380344400"/>
    <b v="0"/>
    <b v="0"/>
    <x v="14"/>
    <x v="7"/>
    <x v="14"/>
  </r>
  <r>
    <n v="391"/>
    <x v="390"/>
    <s v="Mandatory uniform strategy"/>
    <n v="60400"/>
    <n v="4393"/>
    <n v="13.749146369223766"/>
    <x v="0"/>
    <n v="151"/>
    <n v="29.09271523178808"/>
    <x v="1"/>
    <s v="USD"/>
    <n v="1389679200"/>
    <n v="1389852000"/>
    <b v="0"/>
    <b v="0"/>
    <x v="9"/>
    <x v="5"/>
    <x v="9"/>
  </r>
  <r>
    <n v="392"/>
    <x v="391"/>
    <s v="Profit-focused zero administration forecast"/>
    <n v="102900"/>
    <n v="67546"/>
    <n v="1.5234062712817931"/>
    <x v="0"/>
    <n v="1608"/>
    <n v="42.006218905472636"/>
    <x v="1"/>
    <s v="USD"/>
    <n v="1294293600"/>
    <n v="1294466400"/>
    <b v="0"/>
    <b v="0"/>
    <x v="8"/>
    <x v="2"/>
    <x v="8"/>
  </r>
  <r>
    <n v="393"/>
    <x v="392"/>
    <s v="De-engineered static orchestration"/>
    <n v="62800"/>
    <n v="143788"/>
    <n v="0.43675411021782068"/>
    <x v="1"/>
    <n v="3059"/>
    <n v="47.004903563255965"/>
    <x v="0"/>
    <s v="CAD"/>
    <n v="1500267600"/>
    <n v="1500354000"/>
    <b v="0"/>
    <b v="0"/>
    <x v="17"/>
    <x v="1"/>
    <x v="17"/>
  </r>
  <r>
    <n v="394"/>
    <x v="393"/>
    <s v="Customizable dynamic info-mediaries"/>
    <n v="800"/>
    <n v="3755"/>
    <n v="0.21304926764314247"/>
    <x v="1"/>
    <n v="34"/>
    <n v="110.44117647058823"/>
    <x v="1"/>
    <s v="USD"/>
    <n v="1375074000"/>
    <n v="1375938000"/>
    <b v="0"/>
    <b v="1"/>
    <x v="4"/>
    <x v="4"/>
    <x v="4"/>
  </r>
  <r>
    <n v="395"/>
    <x v="122"/>
    <s v="Enhanced incremental budgetary management"/>
    <n v="7100"/>
    <n v="9238"/>
    <n v="0.76856462437757089"/>
    <x v="1"/>
    <n v="220"/>
    <n v="41.990909090909092"/>
    <x v="1"/>
    <s v="USD"/>
    <n v="1323324000"/>
    <n v="1323410400"/>
    <b v="1"/>
    <b v="0"/>
    <x v="3"/>
    <x v="3"/>
    <x v="3"/>
  </r>
  <r>
    <n v="396"/>
    <x v="394"/>
    <s v="Digitized local info-mediaries"/>
    <n v="46100"/>
    <n v="77012"/>
    <n v="0.59860800914143253"/>
    <x v="1"/>
    <n v="1604"/>
    <n v="48.012468827930178"/>
    <x v="2"/>
    <s v="AUD"/>
    <n v="1538715600"/>
    <n v="1539406800"/>
    <b v="0"/>
    <b v="0"/>
    <x v="6"/>
    <x v="4"/>
    <x v="6"/>
  </r>
  <r>
    <n v="397"/>
    <x v="395"/>
    <s v="Virtual systematic monitoring"/>
    <n v="8100"/>
    <n v="14083"/>
    <n v="0.57516154228502447"/>
    <x v="1"/>
    <n v="454"/>
    <n v="31.019823788546255"/>
    <x v="1"/>
    <s v="USD"/>
    <n v="1369285200"/>
    <n v="1369803600"/>
    <b v="0"/>
    <b v="0"/>
    <x v="1"/>
    <x v="1"/>
    <x v="1"/>
  </r>
  <r>
    <n v="398"/>
    <x v="396"/>
    <s v="Reactive bottom-line open architecture"/>
    <n v="1700"/>
    <n v="12202"/>
    <n v="0.13932142271758727"/>
    <x v="1"/>
    <n v="123"/>
    <n v="99.203252032520325"/>
    <x v="6"/>
    <s v="EUR"/>
    <n v="1525755600"/>
    <n v="1525928400"/>
    <b v="0"/>
    <b v="1"/>
    <x v="10"/>
    <x v="4"/>
    <x v="10"/>
  </r>
  <r>
    <n v="399"/>
    <x v="397"/>
    <s v="Pre-emptive interactive model"/>
    <n v="97300"/>
    <n v="62127"/>
    <n v="1.5661467638868769"/>
    <x v="0"/>
    <n v="941"/>
    <n v="66.022316684378325"/>
    <x v="1"/>
    <s v="USD"/>
    <n v="1296626400"/>
    <n v="1297231200"/>
    <b v="0"/>
    <b v="0"/>
    <x v="7"/>
    <x v="1"/>
    <x v="7"/>
  </r>
  <r>
    <n v="400"/>
    <x v="398"/>
    <s v="Ergonomic eco-centric open architecture"/>
    <n v="100"/>
    <n v="2"/>
    <n v="50"/>
    <x v="0"/>
    <n v="1"/>
    <n v="2"/>
    <x v="1"/>
    <s v="USD"/>
    <n v="1376629200"/>
    <n v="1378530000"/>
    <b v="0"/>
    <b v="1"/>
    <x v="14"/>
    <x v="7"/>
    <x v="14"/>
  </r>
  <r>
    <n v="401"/>
    <x v="399"/>
    <s v="Inverse radical hierarchy"/>
    <n v="900"/>
    <n v="13772"/>
    <n v="6.5349985477781009E-2"/>
    <x v="1"/>
    <n v="299"/>
    <n v="46.060200668896321"/>
    <x v="1"/>
    <s v="USD"/>
    <n v="1572152400"/>
    <n v="1572152400"/>
    <b v="0"/>
    <b v="0"/>
    <x v="3"/>
    <x v="3"/>
    <x v="3"/>
  </r>
  <r>
    <n v="402"/>
    <x v="400"/>
    <s v="Team-oriented static interface"/>
    <n v="7300"/>
    <n v="2946"/>
    <n v="2.4779361846571621"/>
    <x v="0"/>
    <n v="40"/>
    <n v="73.650000000000006"/>
    <x v="1"/>
    <s v="USD"/>
    <n v="1325829600"/>
    <n v="1329890400"/>
    <b v="0"/>
    <b v="1"/>
    <x v="12"/>
    <x v="4"/>
    <x v="12"/>
  </r>
  <r>
    <n v="403"/>
    <x v="401"/>
    <s v="Virtual foreground throughput"/>
    <n v="195800"/>
    <n v="168820"/>
    <n v="1.1598151877739604"/>
    <x v="0"/>
    <n v="3015"/>
    <n v="55.99336650082919"/>
    <x v="0"/>
    <s v="CAD"/>
    <n v="1273640400"/>
    <n v="1276750800"/>
    <b v="0"/>
    <b v="1"/>
    <x v="3"/>
    <x v="3"/>
    <x v="3"/>
  </r>
  <r>
    <n v="404"/>
    <x v="402"/>
    <s v="Visionary exuding Internet solution"/>
    <n v="48900"/>
    <n v="154321"/>
    <n v="0.31687197465024203"/>
    <x v="1"/>
    <n v="2237"/>
    <n v="68.985695127402778"/>
    <x v="1"/>
    <s v="USD"/>
    <n v="1510639200"/>
    <n v="1510898400"/>
    <b v="0"/>
    <b v="0"/>
    <x v="3"/>
    <x v="3"/>
    <x v="3"/>
  </r>
  <r>
    <n v="405"/>
    <x v="403"/>
    <s v="Synchronized secondary analyzer"/>
    <n v="29600"/>
    <n v="26527"/>
    <n v="1.1158442341764994"/>
    <x v="0"/>
    <n v="435"/>
    <n v="60.981609195402299"/>
    <x v="1"/>
    <s v="USD"/>
    <n v="1528088400"/>
    <n v="1532408400"/>
    <b v="0"/>
    <b v="0"/>
    <x v="3"/>
    <x v="3"/>
    <x v="3"/>
  </r>
  <r>
    <n v="406"/>
    <x v="404"/>
    <s v="Balanced attitude-oriented parallelism"/>
    <n v="39300"/>
    <n v="71583"/>
    <n v="0.54901303382087929"/>
    <x v="1"/>
    <n v="645"/>
    <n v="110.98139534883721"/>
    <x v="1"/>
    <s v="USD"/>
    <n v="1359525600"/>
    <n v="1360562400"/>
    <b v="1"/>
    <b v="0"/>
    <x v="4"/>
    <x v="4"/>
    <x v="4"/>
  </r>
  <r>
    <n v="407"/>
    <x v="405"/>
    <s v="Organized bandwidth-monitored core"/>
    <n v="3400"/>
    <n v="12100"/>
    <n v="0.28099173553719009"/>
    <x v="1"/>
    <n v="484"/>
    <n v="25"/>
    <x v="3"/>
    <s v="DKK"/>
    <n v="1570942800"/>
    <n v="1571547600"/>
    <b v="0"/>
    <b v="0"/>
    <x v="3"/>
    <x v="3"/>
    <x v="3"/>
  </r>
  <r>
    <n v="408"/>
    <x v="406"/>
    <s v="Cloned leadingedge utilization"/>
    <n v="9200"/>
    <n v="12129"/>
    <n v="0.75851265561876491"/>
    <x v="1"/>
    <n v="154"/>
    <n v="78.759740259740255"/>
    <x v="0"/>
    <s v="CAD"/>
    <n v="1466398800"/>
    <n v="1468126800"/>
    <b v="0"/>
    <b v="0"/>
    <x v="4"/>
    <x v="4"/>
    <x v="4"/>
  </r>
  <r>
    <n v="409"/>
    <x v="97"/>
    <s v="Secured asymmetric projection"/>
    <n v="135600"/>
    <n v="62804"/>
    <n v="2.1590981466148653"/>
    <x v="0"/>
    <n v="714"/>
    <n v="87.960784313725483"/>
    <x v="1"/>
    <s v="USD"/>
    <n v="1492491600"/>
    <n v="1492837200"/>
    <b v="0"/>
    <b v="0"/>
    <x v="1"/>
    <x v="1"/>
    <x v="1"/>
  </r>
  <r>
    <n v="410"/>
    <x v="407"/>
    <s v="Advanced cohesive Graphic Interface"/>
    <n v="153700"/>
    <n v="55536"/>
    <n v="2.7675741861135119"/>
    <x v="2"/>
    <n v="1111"/>
    <n v="49.987398739873989"/>
    <x v="1"/>
    <s v="USD"/>
    <n v="1430197200"/>
    <n v="1430197200"/>
    <b v="0"/>
    <b v="0"/>
    <x v="20"/>
    <x v="6"/>
    <x v="20"/>
  </r>
  <r>
    <n v="411"/>
    <x v="408"/>
    <s v="Down-sized maximized function"/>
    <n v="7800"/>
    <n v="8161"/>
    <n v="0.9557652248498959"/>
    <x v="1"/>
    <n v="82"/>
    <n v="99.524390243902445"/>
    <x v="1"/>
    <s v="USD"/>
    <n v="1496034000"/>
    <n v="1496206800"/>
    <b v="0"/>
    <b v="0"/>
    <x v="3"/>
    <x v="3"/>
    <x v="3"/>
  </r>
  <r>
    <n v="412"/>
    <x v="409"/>
    <s v="Realigned zero tolerance software"/>
    <n v="2100"/>
    <n v="14046"/>
    <n v="0.149508756941478"/>
    <x v="1"/>
    <n v="134"/>
    <n v="104.82089552238806"/>
    <x v="1"/>
    <s v="USD"/>
    <n v="1388728800"/>
    <n v="1389592800"/>
    <b v="0"/>
    <b v="0"/>
    <x v="13"/>
    <x v="5"/>
    <x v="13"/>
  </r>
  <r>
    <n v="413"/>
    <x v="410"/>
    <s v="Persevering analyzing extranet"/>
    <n v="189500"/>
    <n v="117628"/>
    <n v="1.6110109837793722"/>
    <x v="2"/>
    <n v="1089"/>
    <n v="108.01469237832875"/>
    <x v="1"/>
    <s v="USD"/>
    <n v="1543298400"/>
    <n v="1545631200"/>
    <b v="0"/>
    <b v="0"/>
    <x v="10"/>
    <x v="4"/>
    <x v="10"/>
  </r>
  <r>
    <n v="414"/>
    <x v="411"/>
    <s v="Innovative human-resource migration"/>
    <n v="188200"/>
    <n v="159405"/>
    <n v="1.1806405068849786"/>
    <x v="0"/>
    <n v="5497"/>
    <n v="28.998544660724033"/>
    <x v="1"/>
    <s v="USD"/>
    <n v="1271739600"/>
    <n v="1272430800"/>
    <b v="0"/>
    <b v="1"/>
    <x v="0"/>
    <x v="0"/>
    <x v="0"/>
  </r>
  <r>
    <n v="415"/>
    <x v="412"/>
    <s v="Intuitive needs-based monitoring"/>
    <n v="113500"/>
    <n v="12552"/>
    <n v="9.0423836838750802"/>
    <x v="0"/>
    <n v="418"/>
    <n v="30.028708133971293"/>
    <x v="1"/>
    <s v="USD"/>
    <n v="1326434400"/>
    <n v="1327903200"/>
    <b v="0"/>
    <b v="0"/>
    <x v="3"/>
    <x v="3"/>
    <x v="3"/>
  </r>
  <r>
    <n v="416"/>
    <x v="413"/>
    <s v="Customer-focused disintermediate toolset"/>
    <n v="134600"/>
    <n v="59007"/>
    <n v="2.281085294965004"/>
    <x v="0"/>
    <n v="1439"/>
    <n v="41.005559416261292"/>
    <x v="1"/>
    <s v="USD"/>
    <n v="1295244000"/>
    <n v="1296021600"/>
    <b v="0"/>
    <b v="1"/>
    <x v="4"/>
    <x v="4"/>
    <x v="4"/>
  </r>
  <r>
    <n v="417"/>
    <x v="414"/>
    <s v="Upgradable 24/7 emulation"/>
    <n v="1700"/>
    <n v="943"/>
    <n v="1.8027571580063626"/>
    <x v="0"/>
    <n v="15"/>
    <n v="62.866666666666667"/>
    <x v="1"/>
    <s v="USD"/>
    <n v="1541221200"/>
    <n v="1543298400"/>
    <b v="0"/>
    <b v="0"/>
    <x v="3"/>
    <x v="3"/>
    <x v="3"/>
  </r>
  <r>
    <n v="418"/>
    <x v="32"/>
    <s v="Quality-focused client-server core"/>
    <n v="163700"/>
    <n v="93963"/>
    <n v="1.7421751114800506"/>
    <x v="0"/>
    <n v="1999"/>
    <n v="47.005002501250623"/>
    <x v="0"/>
    <s v="CAD"/>
    <n v="1336280400"/>
    <n v="1336366800"/>
    <b v="0"/>
    <b v="0"/>
    <x v="4"/>
    <x v="4"/>
    <x v="4"/>
  </r>
  <r>
    <n v="419"/>
    <x v="415"/>
    <s v="Upgradable maximized protocol"/>
    <n v="113800"/>
    <n v="140469"/>
    <n v="0.81014316326022107"/>
    <x v="1"/>
    <n v="5203"/>
    <n v="26.997693638285604"/>
    <x v="1"/>
    <s v="USD"/>
    <n v="1324533600"/>
    <n v="1325052000"/>
    <b v="0"/>
    <b v="0"/>
    <x v="2"/>
    <x v="2"/>
    <x v="2"/>
  </r>
  <r>
    <n v="420"/>
    <x v="416"/>
    <s v="Cross-platform interactive synergy"/>
    <n v="5000"/>
    <n v="6423"/>
    <n v="0.77845243655612639"/>
    <x v="1"/>
    <n v="94"/>
    <n v="68.329787234042556"/>
    <x v="1"/>
    <s v="USD"/>
    <n v="1498366800"/>
    <n v="1499576400"/>
    <b v="0"/>
    <b v="0"/>
    <x v="3"/>
    <x v="3"/>
    <x v="3"/>
  </r>
  <r>
    <n v="421"/>
    <x v="417"/>
    <s v="User-centric fault-tolerant archive"/>
    <n v="9400"/>
    <n v="6015"/>
    <n v="1.5627597672485454"/>
    <x v="0"/>
    <n v="118"/>
    <n v="50.974576271186443"/>
    <x v="1"/>
    <s v="USD"/>
    <n v="1498712400"/>
    <n v="1501304400"/>
    <b v="0"/>
    <b v="1"/>
    <x v="8"/>
    <x v="2"/>
    <x v="8"/>
  </r>
  <r>
    <n v="422"/>
    <x v="418"/>
    <s v="Reverse-engineered regional knowledge user"/>
    <n v="8700"/>
    <n v="11075"/>
    <n v="0.78555304740406318"/>
    <x v="1"/>
    <n v="205"/>
    <n v="54.024390243902438"/>
    <x v="1"/>
    <s v="USD"/>
    <n v="1271480400"/>
    <n v="1273208400"/>
    <b v="0"/>
    <b v="1"/>
    <x v="3"/>
    <x v="3"/>
    <x v="3"/>
  </r>
  <r>
    <n v="423"/>
    <x v="419"/>
    <s v="Self-enabling real-time definition"/>
    <n v="147800"/>
    <n v="15723"/>
    <n v="9.4002416841569669"/>
    <x v="0"/>
    <n v="162"/>
    <n v="97.055555555555557"/>
    <x v="1"/>
    <s v="USD"/>
    <n v="1316667600"/>
    <n v="1316840400"/>
    <b v="0"/>
    <b v="1"/>
    <x v="0"/>
    <x v="0"/>
    <x v="0"/>
  </r>
  <r>
    <n v="424"/>
    <x v="420"/>
    <s v="User-centric impactful projection"/>
    <n v="5100"/>
    <n v="2064"/>
    <n v="2.4709302325581395"/>
    <x v="0"/>
    <n v="83"/>
    <n v="24.867469879518072"/>
    <x v="1"/>
    <s v="USD"/>
    <n v="1524027600"/>
    <n v="1524546000"/>
    <b v="0"/>
    <b v="0"/>
    <x v="7"/>
    <x v="1"/>
    <x v="7"/>
  </r>
  <r>
    <n v="425"/>
    <x v="421"/>
    <s v="Vision-oriented actuating hardware"/>
    <n v="2700"/>
    <n v="7767"/>
    <n v="0.34762456546929316"/>
    <x v="1"/>
    <n v="92"/>
    <n v="84.423913043478265"/>
    <x v="1"/>
    <s v="USD"/>
    <n v="1438059600"/>
    <n v="1438578000"/>
    <b v="0"/>
    <b v="0"/>
    <x v="14"/>
    <x v="7"/>
    <x v="14"/>
  </r>
  <r>
    <n v="426"/>
    <x v="422"/>
    <s v="Virtual leadingedge framework"/>
    <n v="1800"/>
    <n v="10313"/>
    <n v="0.17453699214583535"/>
    <x v="1"/>
    <n v="219"/>
    <n v="47.091324200913242"/>
    <x v="1"/>
    <s v="USD"/>
    <n v="1361944800"/>
    <n v="1362549600"/>
    <b v="0"/>
    <b v="0"/>
    <x v="3"/>
    <x v="3"/>
    <x v="3"/>
  </r>
  <r>
    <n v="427"/>
    <x v="423"/>
    <s v="Managed discrete framework"/>
    <n v="174500"/>
    <n v="197018"/>
    <n v="0.88570587459013894"/>
    <x v="1"/>
    <n v="2526"/>
    <n v="77.996041171813147"/>
    <x v="1"/>
    <s v="USD"/>
    <n v="1410584400"/>
    <n v="1413349200"/>
    <b v="0"/>
    <b v="1"/>
    <x v="3"/>
    <x v="3"/>
    <x v="3"/>
  </r>
  <r>
    <n v="428"/>
    <x v="424"/>
    <s v="Progressive zero-defect capability"/>
    <n v="101400"/>
    <n v="47037"/>
    <n v="2.1557497289367946"/>
    <x v="0"/>
    <n v="747"/>
    <n v="62.967871485943775"/>
    <x v="1"/>
    <s v="USD"/>
    <n v="1297404000"/>
    <n v="1298008800"/>
    <b v="0"/>
    <b v="0"/>
    <x v="10"/>
    <x v="4"/>
    <x v="10"/>
  </r>
  <r>
    <n v="429"/>
    <x v="425"/>
    <s v="Right-sized demand-driven adapter"/>
    <n v="191000"/>
    <n v="173191"/>
    <n v="1.1028286689262143"/>
    <x v="3"/>
    <n v="2138"/>
    <n v="81.006080449017773"/>
    <x v="1"/>
    <s v="USD"/>
    <n v="1392012000"/>
    <n v="1394427600"/>
    <b v="0"/>
    <b v="1"/>
    <x v="14"/>
    <x v="7"/>
    <x v="14"/>
  </r>
  <r>
    <n v="430"/>
    <x v="426"/>
    <s v="Re-engineered attitude-oriented frame"/>
    <n v="8100"/>
    <n v="5487"/>
    <n v="1.4762165117550574"/>
    <x v="0"/>
    <n v="84"/>
    <n v="65.321428571428569"/>
    <x v="1"/>
    <s v="USD"/>
    <n v="1569733200"/>
    <n v="1572670800"/>
    <b v="0"/>
    <b v="0"/>
    <x v="3"/>
    <x v="3"/>
    <x v="3"/>
  </r>
  <r>
    <n v="431"/>
    <x v="427"/>
    <s v="Compatible multimedia utilization"/>
    <n v="5100"/>
    <n v="9817"/>
    <n v="0.51950697769175924"/>
    <x v="1"/>
    <n v="94"/>
    <n v="104.43617021276596"/>
    <x v="1"/>
    <s v="USD"/>
    <n v="1529643600"/>
    <n v="1531112400"/>
    <b v="1"/>
    <b v="0"/>
    <x v="3"/>
    <x v="3"/>
    <x v="3"/>
  </r>
  <r>
    <n v="432"/>
    <x v="428"/>
    <s v="Re-contextualized dedicated hardware"/>
    <n v="7700"/>
    <n v="6369"/>
    <n v="1.2089810017271156"/>
    <x v="0"/>
    <n v="91"/>
    <n v="69.989010989010993"/>
    <x v="1"/>
    <s v="USD"/>
    <n v="1399006800"/>
    <n v="1400734800"/>
    <b v="0"/>
    <b v="0"/>
    <x v="3"/>
    <x v="3"/>
    <x v="3"/>
  </r>
  <r>
    <n v="433"/>
    <x v="429"/>
    <s v="Decentralized composite paradigm"/>
    <n v="121400"/>
    <n v="65755"/>
    <n v="1.8462474336552352"/>
    <x v="0"/>
    <n v="792"/>
    <n v="83.023989898989896"/>
    <x v="1"/>
    <s v="USD"/>
    <n v="1385359200"/>
    <n v="1386741600"/>
    <b v="0"/>
    <b v="1"/>
    <x v="4"/>
    <x v="4"/>
    <x v="4"/>
  </r>
  <r>
    <n v="434"/>
    <x v="430"/>
    <s v="Cloned transitional hierarchy"/>
    <n v="5400"/>
    <n v="903"/>
    <n v="5.9800664451827243"/>
    <x v="3"/>
    <n v="10"/>
    <n v="90.3"/>
    <x v="0"/>
    <s v="CAD"/>
    <n v="1480572000"/>
    <n v="1481781600"/>
    <b v="1"/>
    <b v="0"/>
    <x v="3"/>
    <x v="3"/>
    <x v="3"/>
  </r>
  <r>
    <n v="435"/>
    <x v="431"/>
    <s v="Advanced discrete leverage"/>
    <n v="152400"/>
    <n v="178120"/>
    <n v="0.85560296429373461"/>
    <x v="1"/>
    <n v="1713"/>
    <n v="103.98131932282546"/>
    <x v="6"/>
    <s v="EUR"/>
    <n v="1418623200"/>
    <n v="1419660000"/>
    <b v="0"/>
    <b v="1"/>
    <x v="3"/>
    <x v="3"/>
    <x v="3"/>
  </r>
  <r>
    <n v="436"/>
    <x v="432"/>
    <s v="Open-source incremental throughput"/>
    <n v="1300"/>
    <n v="13678"/>
    <n v="9.5043134961251649E-2"/>
    <x v="1"/>
    <n v="249"/>
    <n v="54.931726907630519"/>
    <x v="1"/>
    <s v="USD"/>
    <n v="1555736400"/>
    <n v="1555822800"/>
    <b v="0"/>
    <b v="0"/>
    <x v="17"/>
    <x v="1"/>
    <x v="17"/>
  </r>
  <r>
    <n v="437"/>
    <x v="433"/>
    <s v="Centralized regional interface"/>
    <n v="8100"/>
    <n v="9969"/>
    <n v="0.81251880830574785"/>
    <x v="1"/>
    <n v="192"/>
    <n v="51.921875"/>
    <x v="1"/>
    <s v="USD"/>
    <n v="1442120400"/>
    <n v="1442379600"/>
    <b v="0"/>
    <b v="1"/>
    <x v="10"/>
    <x v="4"/>
    <x v="10"/>
  </r>
  <r>
    <n v="438"/>
    <x v="434"/>
    <s v="Streamlined web-enabled knowledgebase"/>
    <n v="8300"/>
    <n v="14827"/>
    <n v="0.55978957307614485"/>
    <x v="1"/>
    <n v="247"/>
    <n v="60.02834008097166"/>
    <x v="1"/>
    <s v="USD"/>
    <n v="1362376800"/>
    <n v="1364965200"/>
    <b v="0"/>
    <b v="0"/>
    <x v="3"/>
    <x v="3"/>
    <x v="3"/>
  </r>
  <r>
    <n v="439"/>
    <x v="435"/>
    <s v="Digitized transitional monitoring"/>
    <n v="28400"/>
    <n v="100900"/>
    <n v="0.28146679881070369"/>
    <x v="1"/>
    <n v="2293"/>
    <n v="44.003488879197555"/>
    <x v="1"/>
    <s v="USD"/>
    <n v="1478408400"/>
    <n v="1479016800"/>
    <b v="0"/>
    <b v="0"/>
    <x v="22"/>
    <x v="4"/>
    <x v="22"/>
  </r>
  <r>
    <n v="440"/>
    <x v="436"/>
    <s v="Networked optimal adapter"/>
    <n v="102500"/>
    <n v="165954"/>
    <n v="0.61764103305735329"/>
    <x v="1"/>
    <n v="3131"/>
    <n v="53.003513254551258"/>
    <x v="1"/>
    <s v="USD"/>
    <n v="1498798800"/>
    <n v="1499662800"/>
    <b v="0"/>
    <b v="0"/>
    <x v="19"/>
    <x v="4"/>
    <x v="19"/>
  </r>
  <r>
    <n v="441"/>
    <x v="437"/>
    <s v="Automated optimal function"/>
    <n v="7000"/>
    <n v="1744"/>
    <n v="4.0137614678899078"/>
    <x v="0"/>
    <n v="32"/>
    <n v="54.5"/>
    <x v="1"/>
    <s v="USD"/>
    <n v="1335416400"/>
    <n v="1337835600"/>
    <b v="0"/>
    <b v="0"/>
    <x v="8"/>
    <x v="2"/>
    <x v="8"/>
  </r>
  <r>
    <n v="442"/>
    <x v="438"/>
    <s v="Devolved system-worthy framework"/>
    <n v="5400"/>
    <n v="10731"/>
    <n v="0.50321498462398662"/>
    <x v="1"/>
    <n v="143"/>
    <n v="75.04195804195804"/>
    <x v="6"/>
    <s v="EUR"/>
    <n v="1504328400"/>
    <n v="1505710800"/>
    <b v="0"/>
    <b v="0"/>
    <x v="3"/>
    <x v="3"/>
    <x v="3"/>
  </r>
  <r>
    <n v="443"/>
    <x v="439"/>
    <s v="Stand-alone user-facing service-desk"/>
    <n v="9300"/>
    <n v="3232"/>
    <n v="2.8774752475247523"/>
    <x v="3"/>
    <n v="90"/>
    <n v="35.911111111111111"/>
    <x v="1"/>
    <s v="USD"/>
    <n v="1285822800"/>
    <n v="1287464400"/>
    <b v="0"/>
    <b v="0"/>
    <x v="3"/>
    <x v="3"/>
    <x v="3"/>
  </r>
  <r>
    <n v="444"/>
    <x v="347"/>
    <s v="Versatile global attitude"/>
    <n v="6200"/>
    <n v="10938"/>
    <n v="0.56683123057231666"/>
    <x v="1"/>
    <n v="296"/>
    <n v="36.952702702702702"/>
    <x v="1"/>
    <s v="USD"/>
    <n v="1311483600"/>
    <n v="1311656400"/>
    <b v="0"/>
    <b v="1"/>
    <x v="7"/>
    <x v="1"/>
    <x v="7"/>
  </r>
  <r>
    <n v="445"/>
    <x v="440"/>
    <s v="Intuitive demand-driven Local Area Network"/>
    <n v="2100"/>
    <n v="10739"/>
    <n v="0.19554893379271812"/>
    <x v="1"/>
    <n v="170"/>
    <n v="63.170588235294119"/>
    <x v="1"/>
    <s v="USD"/>
    <n v="1291356000"/>
    <n v="1293170400"/>
    <b v="0"/>
    <b v="1"/>
    <x v="3"/>
    <x v="3"/>
    <x v="3"/>
  </r>
  <r>
    <n v="446"/>
    <x v="441"/>
    <s v="Assimilated uniform methodology"/>
    <n v="6800"/>
    <n v="5579"/>
    <n v="1.2188564258827748"/>
    <x v="0"/>
    <n v="186"/>
    <n v="29.99462365591398"/>
    <x v="1"/>
    <s v="USD"/>
    <n v="1355810400"/>
    <n v="1355983200"/>
    <b v="0"/>
    <b v="0"/>
    <x v="8"/>
    <x v="2"/>
    <x v="8"/>
  </r>
  <r>
    <n v="447"/>
    <x v="442"/>
    <s v="Self-enabling next generation algorithm"/>
    <n v="155200"/>
    <n v="37754"/>
    <n v="4.1108226942840496"/>
    <x v="3"/>
    <n v="439"/>
    <n v="86"/>
    <x v="4"/>
    <s v="GBP"/>
    <n v="1513663200"/>
    <n v="1515045600"/>
    <b v="0"/>
    <b v="0"/>
    <x v="19"/>
    <x v="4"/>
    <x v="19"/>
  </r>
  <r>
    <n v="448"/>
    <x v="443"/>
    <s v="Object-based demand-driven strategy"/>
    <n v="89900"/>
    <n v="45384"/>
    <n v="1.9808743169398908"/>
    <x v="0"/>
    <n v="605"/>
    <n v="75.014876033057845"/>
    <x v="1"/>
    <s v="USD"/>
    <n v="1365915600"/>
    <n v="1366088400"/>
    <b v="0"/>
    <b v="1"/>
    <x v="11"/>
    <x v="6"/>
    <x v="11"/>
  </r>
  <r>
    <n v="449"/>
    <x v="444"/>
    <s v="Public-key coherent ability"/>
    <n v="900"/>
    <n v="8703"/>
    <n v="0.10341261633919338"/>
    <x v="1"/>
    <n v="86"/>
    <n v="101.19767441860465"/>
    <x v="3"/>
    <s v="DKK"/>
    <n v="1551852000"/>
    <n v="1553317200"/>
    <b v="0"/>
    <b v="0"/>
    <x v="11"/>
    <x v="6"/>
    <x v="11"/>
  </r>
  <r>
    <n v="450"/>
    <x v="445"/>
    <s v="Up-sized composite success"/>
    <n v="100"/>
    <n v="4"/>
    <n v="25"/>
    <x v="0"/>
    <n v="1"/>
    <n v="4"/>
    <x v="0"/>
    <s v="CAD"/>
    <n v="1540098000"/>
    <n v="1542088800"/>
    <b v="0"/>
    <b v="0"/>
    <x v="10"/>
    <x v="4"/>
    <x v="10"/>
  </r>
  <r>
    <n v="451"/>
    <x v="446"/>
    <s v="Innovative exuding matrix"/>
    <n v="148400"/>
    <n v="182302"/>
    <n v="0.81403385590942501"/>
    <x v="1"/>
    <n v="6286"/>
    <n v="29.001272669424118"/>
    <x v="1"/>
    <s v="USD"/>
    <n v="1500440400"/>
    <n v="1503118800"/>
    <b v="0"/>
    <b v="0"/>
    <x v="1"/>
    <x v="1"/>
    <x v="1"/>
  </r>
  <r>
    <n v="452"/>
    <x v="447"/>
    <s v="Realigned impactful artificial intelligence"/>
    <n v="4800"/>
    <n v="3045"/>
    <n v="1.5763546798029557"/>
    <x v="0"/>
    <n v="31"/>
    <n v="98.225806451612897"/>
    <x v="1"/>
    <s v="USD"/>
    <n v="1278392400"/>
    <n v="1278478800"/>
    <b v="0"/>
    <b v="0"/>
    <x v="6"/>
    <x v="4"/>
    <x v="6"/>
  </r>
  <r>
    <n v="453"/>
    <x v="448"/>
    <s v="Multi-layered multi-tasking secured line"/>
    <n v="182400"/>
    <n v="102749"/>
    <n v="1.7751997586351205"/>
    <x v="0"/>
    <n v="1181"/>
    <n v="87.001693480101608"/>
    <x v="1"/>
    <s v="USD"/>
    <n v="1480572000"/>
    <n v="1484114400"/>
    <b v="0"/>
    <b v="0"/>
    <x v="22"/>
    <x v="4"/>
    <x v="22"/>
  </r>
  <r>
    <n v="454"/>
    <x v="449"/>
    <s v="Upgradable upward-trending portal"/>
    <n v="4000"/>
    <n v="1763"/>
    <n v="2.2688598979013044"/>
    <x v="0"/>
    <n v="39"/>
    <n v="45.205128205128204"/>
    <x v="1"/>
    <s v="USD"/>
    <n v="1382331600"/>
    <n v="1385445600"/>
    <b v="0"/>
    <b v="1"/>
    <x v="6"/>
    <x v="4"/>
    <x v="6"/>
  </r>
  <r>
    <n v="455"/>
    <x v="450"/>
    <s v="Profit-focused global product"/>
    <n v="116500"/>
    <n v="137904"/>
    <n v="0.84479057895347487"/>
    <x v="1"/>
    <n v="3727"/>
    <n v="37.001341561577675"/>
    <x v="1"/>
    <s v="USD"/>
    <n v="1316754000"/>
    <n v="1318741200"/>
    <b v="0"/>
    <b v="0"/>
    <x v="3"/>
    <x v="3"/>
    <x v="3"/>
  </r>
  <r>
    <n v="456"/>
    <x v="451"/>
    <s v="Operative well-modulated data-warehouse"/>
    <n v="146400"/>
    <n v="152438"/>
    <n v="0.96039045382384969"/>
    <x v="1"/>
    <n v="1605"/>
    <n v="94.976947040498445"/>
    <x v="1"/>
    <s v="USD"/>
    <n v="1518242400"/>
    <n v="1518242400"/>
    <b v="0"/>
    <b v="1"/>
    <x v="7"/>
    <x v="1"/>
    <x v="7"/>
  </r>
  <r>
    <n v="457"/>
    <x v="452"/>
    <s v="Cloned asymmetric functionalities"/>
    <n v="5000"/>
    <n v="1332"/>
    <n v="3.7537537537537538"/>
    <x v="0"/>
    <n v="46"/>
    <n v="28.956521739130434"/>
    <x v="1"/>
    <s v="USD"/>
    <n v="1476421200"/>
    <n v="1476594000"/>
    <b v="0"/>
    <b v="0"/>
    <x v="3"/>
    <x v="3"/>
    <x v="3"/>
  </r>
  <r>
    <n v="458"/>
    <x v="453"/>
    <s v="Pre-emptive neutral portal"/>
    <n v="33800"/>
    <n v="118706"/>
    <n v="0.28473708152915606"/>
    <x v="1"/>
    <n v="2120"/>
    <n v="55.993396226415094"/>
    <x v="1"/>
    <s v="USD"/>
    <n v="1269752400"/>
    <n v="1273554000"/>
    <b v="0"/>
    <b v="0"/>
    <x v="3"/>
    <x v="3"/>
    <x v="3"/>
  </r>
  <r>
    <n v="459"/>
    <x v="454"/>
    <s v="Switchable demand-driven help-desk"/>
    <n v="6300"/>
    <n v="5674"/>
    <n v="1.1103278110680297"/>
    <x v="0"/>
    <n v="105"/>
    <n v="54.038095238095238"/>
    <x v="1"/>
    <s v="USD"/>
    <n v="1419746400"/>
    <n v="1421906400"/>
    <b v="0"/>
    <b v="0"/>
    <x v="4"/>
    <x v="4"/>
    <x v="4"/>
  </r>
  <r>
    <n v="460"/>
    <x v="455"/>
    <s v="Business-focused static ability"/>
    <n v="2400"/>
    <n v="4119"/>
    <n v="0.58266569555717407"/>
    <x v="1"/>
    <n v="50"/>
    <n v="82.38"/>
    <x v="1"/>
    <s v="USD"/>
    <n v="1281330000"/>
    <n v="1281589200"/>
    <b v="0"/>
    <b v="0"/>
    <x v="3"/>
    <x v="3"/>
    <x v="3"/>
  </r>
  <r>
    <n v="461"/>
    <x v="456"/>
    <s v="Networked secondary structure"/>
    <n v="98800"/>
    <n v="139354"/>
    <n v="0.70898574852533836"/>
    <x v="1"/>
    <n v="2080"/>
    <n v="66.997115384615384"/>
    <x v="1"/>
    <s v="USD"/>
    <n v="1398661200"/>
    <n v="1400389200"/>
    <b v="0"/>
    <b v="0"/>
    <x v="6"/>
    <x v="4"/>
    <x v="6"/>
  </r>
  <r>
    <n v="462"/>
    <x v="457"/>
    <s v="Total multimedia website"/>
    <n v="188800"/>
    <n v="57734"/>
    <n v="3.2701700904146604"/>
    <x v="0"/>
    <n v="535"/>
    <n v="107.91401869158878"/>
    <x v="1"/>
    <s v="USD"/>
    <n v="1359525600"/>
    <n v="1362808800"/>
    <b v="0"/>
    <b v="0"/>
    <x v="20"/>
    <x v="6"/>
    <x v="20"/>
  </r>
  <r>
    <n v="463"/>
    <x v="458"/>
    <s v="Cross-platform upward-trending parallelism"/>
    <n v="134300"/>
    <n v="145265"/>
    <n v="0.92451726155646574"/>
    <x v="1"/>
    <n v="2105"/>
    <n v="69.009501187648453"/>
    <x v="1"/>
    <s v="USD"/>
    <n v="1388469600"/>
    <n v="1388815200"/>
    <b v="0"/>
    <b v="0"/>
    <x v="10"/>
    <x v="4"/>
    <x v="10"/>
  </r>
  <r>
    <n v="464"/>
    <x v="459"/>
    <s v="Pre-emptive mission-critical hardware"/>
    <n v="71200"/>
    <n v="95020"/>
    <n v="0.74931593348768677"/>
    <x v="1"/>
    <n v="2436"/>
    <n v="39.006568144499177"/>
    <x v="1"/>
    <s v="USD"/>
    <n v="1518328800"/>
    <n v="1519538400"/>
    <b v="0"/>
    <b v="0"/>
    <x v="3"/>
    <x v="3"/>
    <x v="3"/>
  </r>
  <r>
    <n v="465"/>
    <x v="460"/>
    <s v="Up-sized responsive protocol"/>
    <n v="4700"/>
    <n v="8829"/>
    <n v="0.53233661796352927"/>
    <x v="1"/>
    <n v="80"/>
    <n v="110.3625"/>
    <x v="1"/>
    <s v="USD"/>
    <n v="1517032800"/>
    <n v="1517810400"/>
    <b v="0"/>
    <b v="0"/>
    <x v="18"/>
    <x v="5"/>
    <x v="18"/>
  </r>
  <r>
    <n v="466"/>
    <x v="461"/>
    <s v="Pre-emptive transitional frame"/>
    <n v="1200"/>
    <n v="3984"/>
    <n v="0.30120481927710846"/>
    <x v="1"/>
    <n v="42"/>
    <n v="94.857142857142861"/>
    <x v="1"/>
    <s v="USD"/>
    <n v="1368594000"/>
    <n v="1370581200"/>
    <b v="0"/>
    <b v="1"/>
    <x v="8"/>
    <x v="2"/>
    <x v="8"/>
  </r>
  <r>
    <n v="467"/>
    <x v="462"/>
    <s v="Profit-focused content-based application"/>
    <n v="1400"/>
    <n v="8053"/>
    <n v="0.17384825530858064"/>
    <x v="1"/>
    <n v="139"/>
    <n v="57.935251798561154"/>
    <x v="0"/>
    <s v="CAD"/>
    <n v="1448258400"/>
    <n v="1448863200"/>
    <b v="0"/>
    <b v="1"/>
    <x v="2"/>
    <x v="2"/>
    <x v="2"/>
  </r>
  <r>
    <n v="468"/>
    <x v="463"/>
    <s v="Streamlined neutral analyzer"/>
    <n v="4000"/>
    <n v="1620"/>
    <n v="2.4691358024691357"/>
    <x v="0"/>
    <n v="16"/>
    <n v="101.25"/>
    <x v="1"/>
    <s v="USD"/>
    <n v="1555218000"/>
    <n v="1556600400"/>
    <b v="0"/>
    <b v="0"/>
    <x v="3"/>
    <x v="3"/>
    <x v="3"/>
  </r>
  <r>
    <n v="469"/>
    <x v="464"/>
    <s v="Assimilated neutral utilization"/>
    <n v="5600"/>
    <n v="10328"/>
    <n v="0.5422153369481022"/>
    <x v="1"/>
    <n v="159"/>
    <n v="64.95597484276729"/>
    <x v="1"/>
    <s v="USD"/>
    <n v="1431925200"/>
    <n v="1432098000"/>
    <b v="0"/>
    <b v="0"/>
    <x v="6"/>
    <x v="4"/>
    <x v="6"/>
  </r>
  <r>
    <n v="470"/>
    <x v="465"/>
    <s v="Extended dedicated archive"/>
    <n v="3600"/>
    <n v="10289"/>
    <n v="0.34988823014870252"/>
    <x v="1"/>
    <n v="381"/>
    <n v="27.00524934383202"/>
    <x v="1"/>
    <s v="USD"/>
    <n v="1481522400"/>
    <n v="1482127200"/>
    <b v="0"/>
    <b v="0"/>
    <x v="8"/>
    <x v="2"/>
    <x v="8"/>
  </r>
  <r>
    <n v="471"/>
    <x v="197"/>
    <s v="Configurable static help-desk"/>
    <n v="3100"/>
    <n v="9889"/>
    <n v="0.31347962382445144"/>
    <x v="1"/>
    <n v="194"/>
    <n v="50.97422680412371"/>
    <x v="4"/>
    <s v="GBP"/>
    <n v="1335934800"/>
    <n v="1335934800"/>
    <b v="0"/>
    <b v="1"/>
    <x v="0"/>
    <x v="0"/>
    <x v="0"/>
  </r>
  <r>
    <n v="472"/>
    <x v="466"/>
    <s v="Self-enabling clear-thinking framework"/>
    <n v="153800"/>
    <n v="60342"/>
    <n v="2.5488051440124622"/>
    <x v="0"/>
    <n v="575"/>
    <n v="104.94260869565217"/>
    <x v="1"/>
    <s v="USD"/>
    <n v="1552280400"/>
    <n v="1556946000"/>
    <b v="0"/>
    <b v="0"/>
    <x v="1"/>
    <x v="1"/>
    <x v="1"/>
  </r>
  <r>
    <n v="473"/>
    <x v="467"/>
    <s v="Assimilated fault-tolerant capacity"/>
    <n v="5000"/>
    <n v="8907"/>
    <n v="0.56135623666778933"/>
    <x v="1"/>
    <n v="106"/>
    <n v="84.028301886792448"/>
    <x v="1"/>
    <s v="USD"/>
    <n v="1529989200"/>
    <n v="1530075600"/>
    <b v="0"/>
    <b v="0"/>
    <x v="5"/>
    <x v="1"/>
    <x v="5"/>
  </r>
  <r>
    <n v="474"/>
    <x v="468"/>
    <s v="Enhanced neutral ability"/>
    <n v="4000"/>
    <n v="14606"/>
    <n v="0.2738600575106121"/>
    <x v="1"/>
    <n v="142"/>
    <n v="102.85915492957747"/>
    <x v="1"/>
    <s v="USD"/>
    <n v="1418709600"/>
    <n v="1418796000"/>
    <b v="0"/>
    <b v="0"/>
    <x v="19"/>
    <x v="4"/>
    <x v="19"/>
  </r>
  <r>
    <n v="475"/>
    <x v="469"/>
    <s v="Function-based attitude-oriented groupware"/>
    <n v="7400"/>
    <n v="8432"/>
    <n v="0.87760910815939275"/>
    <x v="1"/>
    <n v="211"/>
    <n v="39.962085308056871"/>
    <x v="1"/>
    <s v="USD"/>
    <n v="1372136400"/>
    <n v="1372482000"/>
    <b v="0"/>
    <b v="1"/>
    <x v="18"/>
    <x v="5"/>
    <x v="18"/>
  </r>
  <r>
    <n v="476"/>
    <x v="470"/>
    <s v="Optional solution-oriented instruction set"/>
    <n v="191500"/>
    <n v="57122"/>
    <n v="3.3524736528833023"/>
    <x v="0"/>
    <n v="1120"/>
    <n v="51.001785714285717"/>
    <x v="1"/>
    <s v="USD"/>
    <n v="1533877200"/>
    <n v="1534395600"/>
    <b v="0"/>
    <b v="0"/>
    <x v="13"/>
    <x v="5"/>
    <x v="13"/>
  </r>
  <r>
    <n v="477"/>
    <x v="471"/>
    <s v="Organic object-oriented core"/>
    <n v="8500"/>
    <n v="4613"/>
    <n v="1.8426186863212659"/>
    <x v="0"/>
    <n v="113"/>
    <n v="40.823008849557525"/>
    <x v="1"/>
    <s v="USD"/>
    <n v="1309064400"/>
    <n v="1311397200"/>
    <b v="0"/>
    <b v="0"/>
    <x v="22"/>
    <x v="4"/>
    <x v="22"/>
  </r>
  <r>
    <n v="478"/>
    <x v="472"/>
    <s v="Balanced impactful circuit"/>
    <n v="68800"/>
    <n v="162603"/>
    <n v="0.42311642466621158"/>
    <x v="1"/>
    <n v="2756"/>
    <n v="58.999637155297535"/>
    <x v="1"/>
    <s v="USD"/>
    <n v="1425877200"/>
    <n v="1426914000"/>
    <b v="0"/>
    <b v="0"/>
    <x v="8"/>
    <x v="2"/>
    <x v="8"/>
  </r>
  <r>
    <n v="479"/>
    <x v="473"/>
    <s v="Future-proofed heuristic encryption"/>
    <n v="2400"/>
    <n v="12310"/>
    <n v="0.19496344435418358"/>
    <x v="1"/>
    <n v="173"/>
    <n v="71.156069364161851"/>
    <x v="4"/>
    <s v="GBP"/>
    <n v="1501304400"/>
    <n v="1501477200"/>
    <b v="0"/>
    <b v="0"/>
    <x v="0"/>
    <x v="0"/>
    <x v="0"/>
  </r>
  <r>
    <n v="480"/>
    <x v="474"/>
    <s v="Balanced bifurcated leverage"/>
    <n v="8600"/>
    <n v="8656"/>
    <n v="0.99353049907578561"/>
    <x v="1"/>
    <n v="87"/>
    <n v="99.494252873563212"/>
    <x v="1"/>
    <s v="USD"/>
    <n v="1268287200"/>
    <n v="1269061200"/>
    <b v="0"/>
    <b v="1"/>
    <x v="14"/>
    <x v="7"/>
    <x v="14"/>
  </r>
  <r>
    <n v="481"/>
    <x v="475"/>
    <s v="Sharable discrete budgetary management"/>
    <n v="196600"/>
    <n v="159931"/>
    <n v="1.2292801270547924"/>
    <x v="0"/>
    <n v="1538"/>
    <n v="103.98634590377114"/>
    <x v="1"/>
    <s v="USD"/>
    <n v="1412139600"/>
    <n v="1415772000"/>
    <b v="0"/>
    <b v="1"/>
    <x v="3"/>
    <x v="3"/>
    <x v="3"/>
  </r>
  <r>
    <n v="482"/>
    <x v="476"/>
    <s v="Focused solution-oriented instruction set"/>
    <n v="4200"/>
    <n v="689"/>
    <n v="6.0957910014513788"/>
    <x v="0"/>
    <n v="9"/>
    <n v="76.555555555555557"/>
    <x v="1"/>
    <s v="USD"/>
    <n v="1330063200"/>
    <n v="1331013600"/>
    <b v="0"/>
    <b v="1"/>
    <x v="13"/>
    <x v="5"/>
    <x v="13"/>
  </r>
  <r>
    <n v="483"/>
    <x v="477"/>
    <s v="Down-sized actuating infrastructure"/>
    <n v="91400"/>
    <n v="48236"/>
    <n v="1.8948503192636206"/>
    <x v="0"/>
    <n v="554"/>
    <n v="87.068592057761734"/>
    <x v="1"/>
    <s v="USD"/>
    <n v="1576130400"/>
    <n v="1576735200"/>
    <b v="0"/>
    <b v="0"/>
    <x v="3"/>
    <x v="3"/>
    <x v="3"/>
  </r>
  <r>
    <n v="484"/>
    <x v="478"/>
    <s v="Synergistic cohesive adapter"/>
    <n v="29600"/>
    <n v="77021"/>
    <n v="0.38431077238675165"/>
    <x v="1"/>
    <n v="1572"/>
    <n v="48.99554707379135"/>
    <x v="4"/>
    <s v="GBP"/>
    <n v="1407128400"/>
    <n v="1411362000"/>
    <b v="0"/>
    <b v="1"/>
    <x v="0"/>
    <x v="0"/>
    <x v="0"/>
  </r>
  <r>
    <n v="485"/>
    <x v="479"/>
    <s v="Quality-focused mission-critical structure"/>
    <n v="90600"/>
    <n v="27844"/>
    <n v="3.2538428386726044"/>
    <x v="0"/>
    <n v="648"/>
    <n v="42.969135802469133"/>
    <x v="4"/>
    <s v="GBP"/>
    <n v="1560142800"/>
    <n v="1563685200"/>
    <b v="0"/>
    <b v="0"/>
    <x v="3"/>
    <x v="3"/>
    <x v="3"/>
  </r>
  <r>
    <n v="486"/>
    <x v="480"/>
    <s v="Compatible exuding Graphical User Interface"/>
    <n v="5200"/>
    <n v="702"/>
    <n v="7.4074074074074074"/>
    <x v="0"/>
    <n v="21"/>
    <n v="33.428571428571431"/>
    <x v="4"/>
    <s v="GBP"/>
    <n v="1520575200"/>
    <n v="1521867600"/>
    <b v="0"/>
    <b v="1"/>
    <x v="18"/>
    <x v="5"/>
    <x v="18"/>
  </r>
  <r>
    <n v="487"/>
    <x v="481"/>
    <s v="Monitored 24/7 time-frame"/>
    <n v="110300"/>
    <n v="197024"/>
    <n v="0.55983027448432676"/>
    <x v="1"/>
    <n v="2346"/>
    <n v="83.982949701619773"/>
    <x v="1"/>
    <s v="USD"/>
    <n v="1492664400"/>
    <n v="1495515600"/>
    <b v="0"/>
    <b v="0"/>
    <x v="3"/>
    <x v="3"/>
    <x v="3"/>
  </r>
  <r>
    <n v="488"/>
    <x v="482"/>
    <s v="Virtual secondary open architecture"/>
    <n v="5300"/>
    <n v="11663"/>
    <n v="0.45442853468232874"/>
    <x v="1"/>
    <n v="115"/>
    <n v="101.41739130434783"/>
    <x v="1"/>
    <s v="USD"/>
    <n v="1454479200"/>
    <n v="1455948000"/>
    <b v="0"/>
    <b v="0"/>
    <x v="3"/>
    <x v="3"/>
    <x v="3"/>
  </r>
  <r>
    <n v="489"/>
    <x v="483"/>
    <s v="Down-sized mobile time-frame"/>
    <n v="9200"/>
    <n v="9339"/>
    <n v="0.98511617946246921"/>
    <x v="1"/>
    <n v="85"/>
    <n v="109.87058823529412"/>
    <x v="6"/>
    <s v="EUR"/>
    <n v="1281934800"/>
    <n v="1282366800"/>
    <b v="0"/>
    <b v="0"/>
    <x v="8"/>
    <x v="2"/>
    <x v="8"/>
  </r>
  <r>
    <n v="490"/>
    <x v="484"/>
    <s v="Innovative disintermediate encryption"/>
    <n v="2400"/>
    <n v="4596"/>
    <n v="0.52219321148825071"/>
    <x v="1"/>
    <n v="144"/>
    <n v="31.916666666666668"/>
    <x v="1"/>
    <s v="USD"/>
    <n v="1573970400"/>
    <n v="1574575200"/>
    <b v="0"/>
    <b v="0"/>
    <x v="23"/>
    <x v="8"/>
    <x v="23"/>
  </r>
  <r>
    <n v="491"/>
    <x v="485"/>
    <s v="Universal contextually-based knowledgebase"/>
    <n v="56800"/>
    <n v="173437"/>
    <n v="0.32749643962937552"/>
    <x v="1"/>
    <n v="2443"/>
    <n v="70.993450675399103"/>
    <x v="1"/>
    <s v="USD"/>
    <n v="1372654800"/>
    <n v="1374901200"/>
    <b v="0"/>
    <b v="1"/>
    <x v="0"/>
    <x v="0"/>
    <x v="0"/>
  </r>
  <r>
    <n v="492"/>
    <x v="486"/>
    <s v="Persevering interactive matrix"/>
    <n v="191000"/>
    <n v="45831"/>
    <n v="4.1674848901398613"/>
    <x v="3"/>
    <n v="595"/>
    <n v="77.026890756302521"/>
    <x v="1"/>
    <s v="USD"/>
    <n v="1275886800"/>
    <n v="1278910800"/>
    <b v="1"/>
    <b v="1"/>
    <x v="12"/>
    <x v="4"/>
    <x v="12"/>
  </r>
  <r>
    <n v="493"/>
    <x v="487"/>
    <s v="Seamless background framework"/>
    <n v="900"/>
    <n v="6514"/>
    <n v="0.1381639545594105"/>
    <x v="1"/>
    <n v="64"/>
    <n v="101.78125"/>
    <x v="1"/>
    <s v="USD"/>
    <n v="1561784400"/>
    <n v="1562907600"/>
    <b v="0"/>
    <b v="0"/>
    <x v="14"/>
    <x v="7"/>
    <x v="14"/>
  </r>
  <r>
    <n v="494"/>
    <x v="488"/>
    <s v="Balanced upward-trending productivity"/>
    <n v="2500"/>
    <n v="13684"/>
    <n v="0.18269511838643671"/>
    <x v="1"/>
    <n v="268"/>
    <n v="51.059701492537314"/>
    <x v="1"/>
    <s v="USD"/>
    <n v="1332392400"/>
    <n v="1332478800"/>
    <b v="0"/>
    <b v="0"/>
    <x v="8"/>
    <x v="2"/>
    <x v="8"/>
  </r>
  <r>
    <n v="495"/>
    <x v="489"/>
    <s v="Centralized clear-thinking solution"/>
    <n v="3200"/>
    <n v="13264"/>
    <n v="0.24125452352231605"/>
    <x v="1"/>
    <n v="195"/>
    <n v="68.02051282051282"/>
    <x v="3"/>
    <s v="DKK"/>
    <n v="1402376400"/>
    <n v="1402722000"/>
    <b v="0"/>
    <b v="0"/>
    <x v="3"/>
    <x v="3"/>
    <x v="3"/>
  </r>
  <r>
    <n v="496"/>
    <x v="490"/>
    <s v="Optimized bi-directional extranet"/>
    <n v="183800"/>
    <n v="1667"/>
    <n v="110.25794841031794"/>
    <x v="0"/>
    <n v="54"/>
    <n v="30.87037037037037"/>
    <x v="1"/>
    <s v="USD"/>
    <n v="1495342800"/>
    <n v="1496811600"/>
    <b v="0"/>
    <b v="0"/>
    <x v="10"/>
    <x v="4"/>
    <x v="10"/>
  </r>
  <r>
    <n v="497"/>
    <x v="491"/>
    <s v="Intuitive actuating benchmark"/>
    <n v="9800"/>
    <n v="3349"/>
    <n v="2.9262466407882952"/>
    <x v="0"/>
    <n v="120"/>
    <n v="27.908333333333335"/>
    <x v="1"/>
    <s v="USD"/>
    <n v="1482213600"/>
    <n v="1482213600"/>
    <b v="0"/>
    <b v="1"/>
    <x v="8"/>
    <x v="2"/>
    <x v="8"/>
  </r>
  <r>
    <n v="498"/>
    <x v="492"/>
    <s v="Devolved background project"/>
    <n v="193400"/>
    <n v="46317"/>
    <n v="4.1755726838957621"/>
    <x v="0"/>
    <n v="579"/>
    <n v="79.994818652849744"/>
    <x v="3"/>
    <s v="DKK"/>
    <n v="1420092000"/>
    <n v="1420264800"/>
    <b v="0"/>
    <b v="0"/>
    <x v="2"/>
    <x v="2"/>
    <x v="2"/>
  </r>
  <r>
    <n v="499"/>
    <x v="493"/>
    <s v="Reverse-engineered executive emulation"/>
    <n v="163800"/>
    <n v="78743"/>
    <n v="2.0801849053249177"/>
    <x v="0"/>
    <n v="2072"/>
    <n v="38.003378378378379"/>
    <x v="1"/>
    <s v="USD"/>
    <n v="1458018000"/>
    <n v="1458450000"/>
    <b v="0"/>
    <b v="1"/>
    <x v="4"/>
    <x v="4"/>
    <x v="4"/>
  </r>
  <r>
    <n v="500"/>
    <x v="494"/>
    <s v="Team-oriented clear-thinking matrix"/>
    <n v="100"/>
    <n v="0"/>
    <e v="#DIV/0!"/>
    <x v="0"/>
    <n v="0"/>
    <e v="#DIV/0!"/>
    <x v="1"/>
    <s v="USD"/>
    <n v="1367384400"/>
    <n v="1369803600"/>
    <b v="0"/>
    <b v="1"/>
    <x v="3"/>
    <x v="3"/>
    <x v="3"/>
  </r>
  <r>
    <n v="501"/>
    <x v="495"/>
    <s v="Focused coherent methodology"/>
    <n v="153600"/>
    <n v="107743"/>
    <n v="1.4256146571006933"/>
    <x v="0"/>
    <n v="1796"/>
    <n v="59.990534521158132"/>
    <x v="1"/>
    <s v="USD"/>
    <n v="1363064400"/>
    <n v="1363237200"/>
    <b v="0"/>
    <b v="0"/>
    <x v="4"/>
    <x v="4"/>
    <x v="4"/>
  </r>
  <r>
    <n v="502"/>
    <x v="212"/>
    <s v="Reduced context-sensitive complexity"/>
    <n v="1300"/>
    <n v="6889"/>
    <n v="0.18870663376397154"/>
    <x v="1"/>
    <n v="186"/>
    <n v="37.037634408602152"/>
    <x v="2"/>
    <s v="AUD"/>
    <n v="1343365200"/>
    <n v="1345870800"/>
    <b v="0"/>
    <b v="1"/>
    <x v="11"/>
    <x v="6"/>
    <x v="11"/>
  </r>
  <r>
    <n v="503"/>
    <x v="496"/>
    <s v="Decentralized 4thgeneration time-frame"/>
    <n v="25500"/>
    <n v="45983"/>
    <n v="0.55455276950177235"/>
    <x v="1"/>
    <n v="460"/>
    <n v="99.963043478260872"/>
    <x v="1"/>
    <s v="USD"/>
    <n v="1435726800"/>
    <n v="1437454800"/>
    <b v="0"/>
    <b v="0"/>
    <x v="6"/>
    <x v="4"/>
    <x v="6"/>
  </r>
  <r>
    <n v="504"/>
    <x v="497"/>
    <s v="De-engineered cohesive moderator"/>
    <n v="7500"/>
    <n v="6924"/>
    <n v="1.0831889081455806"/>
    <x v="0"/>
    <n v="62"/>
    <n v="111.6774193548387"/>
    <x v="6"/>
    <s v="EUR"/>
    <n v="1431925200"/>
    <n v="1432011600"/>
    <b v="0"/>
    <b v="0"/>
    <x v="1"/>
    <x v="1"/>
    <x v="1"/>
  </r>
  <r>
    <n v="505"/>
    <x v="498"/>
    <s v="Ameliorated explicit parallelism"/>
    <n v="89900"/>
    <n v="12497"/>
    <n v="7.1937264943586463"/>
    <x v="0"/>
    <n v="347"/>
    <n v="36.014409221902014"/>
    <x v="1"/>
    <s v="USD"/>
    <n v="1362722400"/>
    <n v="1366347600"/>
    <b v="0"/>
    <b v="1"/>
    <x v="15"/>
    <x v="5"/>
    <x v="15"/>
  </r>
  <r>
    <n v="506"/>
    <x v="499"/>
    <s v="Customizable background monitoring"/>
    <n v="18000"/>
    <n v="166874"/>
    <n v="0.10786581492623176"/>
    <x v="1"/>
    <n v="2528"/>
    <n v="66.010284810126578"/>
    <x v="1"/>
    <s v="USD"/>
    <n v="1511416800"/>
    <n v="1512885600"/>
    <b v="0"/>
    <b v="1"/>
    <x v="3"/>
    <x v="3"/>
    <x v="3"/>
  </r>
  <r>
    <n v="507"/>
    <x v="500"/>
    <s v="Compatible well-modulated budgetary management"/>
    <n v="2100"/>
    <n v="837"/>
    <n v="2.5089605734767026"/>
    <x v="0"/>
    <n v="19"/>
    <n v="44.05263157894737"/>
    <x v="1"/>
    <s v="USD"/>
    <n v="1365483600"/>
    <n v="1369717200"/>
    <b v="0"/>
    <b v="1"/>
    <x v="2"/>
    <x v="2"/>
    <x v="2"/>
  </r>
  <r>
    <n v="508"/>
    <x v="501"/>
    <s v="Up-sized radical pricing structure"/>
    <n v="172700"/>
    <n v="193820"/>
    <n v="0.89103291713961408"/>
    <x v="1"/>
    <n v="3657"/>
    <n v="52.999726551818434"/>
    <x v="1"/>
    <s v="USD"/>
    <n v="1532840400"/>
    <n v="1534654800"/>
    <b v="0"/>
    <b v="0"/>
    <x v="3"/>
    <x v="3"/>
    <x v="3"/>
  </r>
  <r>
    <n v="509"/>
    <x v="173"/>
    <s v="Robust zero-defect project"/>
    <n v="168500"/>
    <n v="119510"/>
    <n v="1.4099238557442892"/>
    <x v="0"/>
    <n v="1258"/>
    <n v="95"/>
    <x v="1"/>
    <s v="USD"/>
    <n v="1336194000"/>
    <n v="1337058000"/>
    <b v="0"/>
    <b v="0"/>
    <x v="3"/>
    <x v="3"/>
    <x v="3"/>
  </r>
  <r>
    <n v="510"/>
    <x v="502"/>
    <s v="Re-engineered mobile task-force"/>
    <n v="7800"/>
    <n v="9289"/>
    <n v="0.83970287436753144"/>
    <x v="1"/>
    <n v="131"/>
    <n v="70.908396946564892"/>
    <x v="2"/>
    <s v="AUD"/>
    <n v="1527742800"/>
    <n v="1529816400"/>
    <b v="0"/>
    <b v="0"/>
    <x v="6"/>
    <x v="4"/>
    <x v="6"/>
  </r>
  <r>
    <n v="511"/>
    <x v="503"/>
    <s v="User-centric intangible neural-net"/>
    <n v="147800"/>
    <n v="35498"/>
    <n v="4.1636148515409319"/>
    <x v="0"/>
    <n v="362"/>
    <n v="98.060773480662988"/>
    <x v="1"/>
    <s v="USD"/>
    <n v="1564030800"/>
    <n v="1564894800"/>
    <b v="0"/>
    <b v="0"/>
    <x v="3"/>
    <x v="3"/>
    <x v="3"/>
  </r>
  <r>
    <n v="512"/>
    <x v="504"/>
    <s v="Organized explicit core"/>
    <n v="9100"/>
    <n v="12678"/>
    <n v="0.71777882946837046"/>
    <x v="1"/>
    <n v="239"/>
    <n v="53.046025104602514"/>
    <x v="1"/>
    <s v="USD"/>
    <n v="1404536400"/>
    <n v="1404622800"/>
    <b v="0"/>
    <b v="1"/>
    <x v="11"/>
    <x v="6"/>
    <x v="11"/>
  </r>
  <r>
    <n v="513"/>
    <x v="505"/>
    <s v="Synchronized 6thgeneration adapter"/>
    <n v="8300"/>
    <n v="3260"/>
    <n v="2.5460122699386503"/>
    <x v="3"/>
    <n v="35"/>
    <n v="93.142857142857139"/>
    <x v="1"/>
    <s v="USD"/>
    <n v="1284008400"/>
    <n v="1284181200"/>
    <b v="0"/>
    <b v="0"/>
    <x v="19"/>
    <x v="4"/>
    <x v="19"/>
  </r>
  <r>
    <n v="514"/>
    <x v="506"/>
    <s v="Centralized motivating capacity"/>
    <n v="138700"/>
    <n v="31123"/>
    <n v="4.4565112617678242"/>
    <x v="3"/>
    <n v="528"/>
    <n v="58.945075757575758"/>
    <x v="5"/>
    <s v="CHF"/>
    <n v="1386309600"/>
    <n v="1386741600"/>
    <b v="0"/>
    <b v="1"/>
    <x v="1"/>
    <x v="1"/>
    <x v="1"/>
  </r>
  <r>
    <n v="515"/>
    <x v="507"/>
    <s v="Phased 24hour flexibility"/>
    <n v="8600"/>
    <n v="4797"/>
    <n v="1.7927871586408173"/>
    <x v="0"/>
    <n v="133"/>
    <n v="36.067669172932334"/>
    <x v="0"/>
    <s v="CAD"/>
    <n v="1324620000"/>
    <n v="1324792800"/>
    <b v="0"/>
    <b v="1"/>
    <x v="3"/>
    <x v="3"/>
    <x v="3"/>
  </r>
  <r>
    <n v="516"/>
    <x v="508"/>
    <s v="Exclusive 5thgeneration structure"/>
    <n v="125400"/>
    <n v="53324"/>
    <n v="2.3516615407696349"/>
    <x v="0"/>
    <n v="846"/>
    <n v="63.030732860520096"/>
    <x v="1"/>
    <s v="USD"/>
    <n v="1281070800"/>
    <n v="1284354000"/>
    <b v="0"/>
    <b v="0"/>
    <x v="9"/>
    <x v="5"/>
    <x v="9"/>
  </r>
  <r>
    <n v="517"/>
    <x v="509"/>
    <s v="Multi-tiered maximized orchestration"/>
    <n v="5900"/>
    <n v="6608"/>
    <n v="0.8928571428571429"/>
    <x v="1"/>
    <n v="78"/>
    <n v="84.717948717948715"/>
    <x v="1"/>
    <s v="USD"/>
    <n v="1493960400"/>
    <n v="1494392400"/>
    <b v="0"/>
    <b v="0"/>
    <x v="0"/>
    <x v="0"/>
    <x v="0"/>
  </r>
  <r>
    <n v="518"/>
    <x v="510"/>
    <s v="Open-architected uniform instruction set"/>
    <n v="8800"/>
    <n v="622"/>
    <n v="14.14790996784566"/>
    <x v="0"/>
    <n v="10"/>
    <n v="62.2"/>
    <x v="1"/>
    <s v="USD"/>
    <n v="1519365600"/>
    <n v="1519538400"/>
    <b v="0"/>
    <b v="1"/>
    <x v="10"/>
    <x v="4"/>
    <x v="10"/>
  </r>
  <r>
    <n v="519"/>
    <x v="511"/>
    <s v="Exclusive asymmetric analyzer"/>
    <n v="177700"/>
    <n v="180802"/>
    <n v="0.98284311014258696"/>
    <x v="1"/>
    <n v="1773"/>
    <n v="101.97518330513255"/>
    <x v="1"/>
    <s v="USD"/>
    <n v="1420696800"/>
    <n v="1421906400"/>
    <b v="0"/>
    <b v="1"/>
    <x v="1"/>
    <x v="1"/>
    <x v="1"/>
  </r>
  <r>
    <n v="520"/>
    <x v="512"/>
    <s v="Organic radical collaboration"/>
    <n v="800"/>
    <n v="3406"/>
    <n v="0.23487962419260131"/>
    <x v="1"/>
    <n v="32"/>
    <n v="106.4375"/>
    <x v="1"/>
    <s v="USD"/>
    <n v="1555650000"/>
    <n v="1555909200"/>
    <b v="0"/>
    <b v="0"/>
    <x v="3"/>
    <x v="3"/>
    <x v="3"/>
  </r>
  <r>
    <n v="521"/>
    <x v="513"/>
    <s v="Function-based multi-state software"/>
    <n v="7600"/>
    <n v="11061"/>
    <n v="0.68709881565862041"/>
    <x v="1"/>
    <n v="369"/>
    <n v="29.975609756097562"/>
    <x v="1"/>
    <s v="USD"/>
    <n v="1471928400"/>
    <n v="1472446800"/>
    <b v="0"/>
    <b v="1"/>
    <x v="6"/>
    <x v="4"/>
    <x v="6"/>
  </r>
  <r>
    <n v="522"/>
    <x v="514"/>
    <s v="Innovative static budgetary management"/>
    <n v="50500"/>
    <n v="16389"/>
    <n v="3.081335041796327"/>
    <x v="0"/>
    <n v="191"/>
    <n v="85.806282722513089"/>
    <x v="1"/>
    <s v="USD"/>
    <n v="1341291600"/>
    <n v="1342328400"/>
    <b v="0"/>
    <b v="0"/>
    <x v="12"/>
    <x v="4"/>
    <x v="12"/>
  </r>
  <r>
    <n v="523"/>
    <x v="515"/>
    <s v="Triple-buffered holistic ability"/>
    <n v="900"/>
    <n v="6303"/>
    <n v="0.14278914802475012"/>
    <x v="1"/>
    <n v="89"/>
    <n v="70.82022471910112"/>
    <x v="1"/>
    <s v="USD"/>
    <n v="1267682400"/>
    <n v="1268114400"/>
    <b v="0"/>
    <b v="0"/>
    <x v="12"/>
    <x v="4"/>
    <x v="12"/>
  </r>
  <r>
    <n v="524"/>
    <x v="516"/>
    <s v="Diverse scalable superstructure"/>
    <n v="96700"/>
    <n v="81136"/>
    <n v="1.1918260698087162"/>
    <x v="0"/>
    <n v="1979"/>
    <n v="40.998484082870135"/>
    <x v="1"/>
    <s v="USD"/>
    <n v="1272258000"/>
    <n v="1273381200"/>
    <b v="0"/>
    <b v="0"/>
    <x v="3"/>
    <x v="3"/>
    <x v="3"/>
  </r>
  <r>
    <n v="525"/>
    <x v="517"/>
    <s v="Balanced leadingedge data-warehouse"/>
    <n v="2100"/>
    <n v="1768"/>
    <n v="1.1877828054298643"/>
    <x v="0"/>
    <n v="63"/>
    <n v="28.063492063492063"/>
    <x v="1"/>
    <s v="USD"/>
    <n v="1290492000"/>
    <n v="1290837600"/>
    <b v="0"/>
    <b v="0"/>
    <x v="8"/>
    <x v="2"/>
    <x v="8"/>
  </r>
  <r>
    <n v="526"/>
    <x v="518"/>
    <s v="Digitized bandwidth-monitored open architecture"/>
    <n v="8300"/>
    <n v="12944"/>
    <n v="0.64122373300370827"/>
    <x v="1"/>
    <n v="147"/>
    <n v="88.054421768707485"/>
    <x v="1"/>
    <s v="USD"/>
    <n v="1451109600"/>
    <n v="1454306400"/>
    <b v="0"/>
    <b v="1"/>
    <x v="3"/>
    <x v="3"/>
    <x v="3"/>
  </r>
  <r>
    <n v="527"/>
    <x v="519"/>
    <s v="Enterprise-wide intermediate portal"/>
    <n v="189200"/>
    <n v="188480"/>
    <n v="1.0038200339558574"/>
    <x v="0"/>
    <n v="6080"/>
    <n v="31"/>
    <x v="0"/>
    <s v="CAD"/>
    <n v="1454652000"/>
    <n v="1457762400"/>
    <b v="0"/>
    <b v="0"/>
    <x v="10"/>
    <x v="4"/>
    <x v="10"/>
  </r>
  <r>
    <n v="528"/>
    <x v="520"/>
    <s v="Focused leadingedge matrix"/>
    <n v="9000"/>
    <n v="7227"/>
    <n v="1.2453300124533002"/>
    <x v="0"/>
    <n v="80"/>
    <n v="90.337500000000006"/>
    <x v="4"/>
    <s v="GBP"/>
    <n v="1385186400"/>
    <n v="1389074400"/>
    <b v="0"/>
    <b v="0"/>
    <x v="7"/>
    <x v="1"/>
    <x v="7"/>
  </r>
  <r>
    <n v="529"/>
    <x v="521"/>
    <s v="Seamless logistical encryption"/>
    <n v="5100"/>
    <n v="574"/>
    <n v="8.8850174216027877"/>
    <x v="0"/>
    <n v="9"/>
    <n v="63.777777777777779"/>
    <x v="1"/>
    <s v="USD"/>
    <n v="1399698000"/>
    <n v="1402117200"/>
    <b v="0"/>
    <b v="0"/>
    <x v="11"/>
    <x v="6"/>
    <x v="11"/>
  </r>
  <r>
    <n v="530"/>
    <x v="522"/>
    <s v="Stand-alone human-resource workforce"/>
    <n v="105000"/>
    <n v="96328"/>
    <n v="1.090025745369986"/>
    <x v="0"/>
    <n v="1784"/>
    <n v="53.995515695067262"/>
    <x v="1"/>
    <s v="USD"/>
    <n v="1283230800"/>
    <n v="1284440400"/>
    <b v="0"/>
    <b v="1"/>
    <x v="13"/>
    <x v="5"/>
    <x v="13"/>
  </r>
  <r>
    <n v="531"/>
    <x v="523"/>
    <s v="Automated zero tolerance implementation"/>
    <n v="186700"/>
    <n v="178338"/>
    <n v="1.0468884926375759"/>
    <x v="2"/>
    <n v="3640"/>
    <n v="48.993956043956047"/>
    <x v="5"/>
    <s v="CHF"/>
    <n v="1384149600"/>
    <n v="1388988000"/>
    <b v="0"/>
    <b v="0"/>
    <x v="11"/>
    <x v="6"/>
    <x v="11"/>
  </r>
  <r>
    <n v="532"/>
    <x v="524"/>
    <s v="Pre-emptive grid-enabled contingency"/>
    <n v="1600"/>
    <n v="8046"/>
    <n v="0.19885657469550086"/>
    <x v="1"/>
    <n v="126"/>
    <n v="63.857142857142854"/>
    <x v="0"/>
    <s v="CAD"/>
    <n v="1516860000"/>
    <n v="1516946400"/>
    <b v="0"/>
    <b v="0"/>
    <x v="3"/>
    <x v="3"/>
    <x v="3"/>
  </r>
  <r>
    <n v="533"/>
    <x v="525"/>
    <s v="Multi-lateral didactic encoding"/>
    <n v="115600"/>
    <n v="184086"/>
    <n v="0.62796736308029943"/>
    <x v="1"/>
    <n v="2218"/>
    <n v="82.996393146979258"/>
    <x v="4"/>
    <s v="GBP"/>
    <n v="1374642000"/>
    <n v="1377752400"/>
    <b v="0"/>
    <b v="0"/>
    <x v="7"/>
    <x v="1"/>
    <x v="7"/>
  </r>
  <r>
    <n v="534"/>
    <x v="526"/>
    <s v="Self-enabling didactic orchestration"/>
    <n v="89100"/>
    <n v="13385"/>
    <n v="6.6567052670900262"/>
    <x v="0"/>
    <n v="243"/>
    <n v="55.08230452674897"/>
    <x v="1"/>
    <s v="USD"/>
    <n v="1534482000"/>
    <n v="1534568400"/>
    <b v="0"/>
    <b v="1"/>
    <x v="6"/>
    <x v="4"/>
    <x v="6"/>
  </r>
  <r>
    <n v="535"/>
    <x v="527"/>
    <s v="Profit-focused 24/7 data-warehouse"/>
    <n v="2600"/>
    <n v="12533"/>
    <n v="0.20745232585973031"/>
    <x v="1"/>
    <n v="202"/>
    <n v="62.044554455445542"/>
    <x v="6"/>
    <s v="EUR"/>
    <n v="1528434000"/>
    <n v="1528606800"/>
    <b v="0"/>
    <b v="1"/>
    <x v="3"/>
    <x v="3"/>
    <x v="3"/>
  </r>
  <r>
    <n v="536"/>
    <x v="528"/>
    <s v="Enhanced methodical middleware"/>
    <n v="9800"/>
    <n v="14697"/>
    <n v="0.66680274886031166"/>
    <x v="1"/>
    <n v="140"/>
    <n v="104.97857142857143"/>
    <x v="6"/>
    <s v="EUR"/>
    <n v="1282626000"/>
    <n v="1284872400"/>
    <b v="0"/>
    <b v="0"/>
    <x v="13"/>
    <x v="5"/>
    <x v="13"/>
  </r>
  <r>
    <n v="537"/>
    <x v="529"/>
    <s v="Synchronized client-driven projection"/>
    <n v="84400"/>
    <n v="98935"/>
    <n v="0.85308535907413963"/>
    <x v="1"/>
    <n v="1052"/>
    <n v="94.044676806083643"/>
    <x v="3"/>
    <s v="DKK"/>
    <n v="1535605200"/>
    <n v="1537592400"/>
    <b v="1"/>
    <b v="1"/>
    <x v="4"/>
    <x v="4"/>
    <x v="4"/>
  </r>
  <r>
    <n v="538"/>
    <x v="530"/>
    <s v="Networked didactic time-frame"/>
    <n v="151300"/>
    <n v="57034"/>
    <n v="2.6528035908405512"/>
    <x v="0"/>
    <n v="1296"/>
    <n v="44.007716049382715"/>
    <x v="1"/>
    <s v="USD"/>
    <n v="1379826000"/>
    <n v="1381208400"/>
    <b v="0"/>
    <b v="0"/>
    <x v="20"/>
    <x v="6"/>
    <x v="20"/>
  </r>
  <r>
    <n v="539"/>
    <x v="531"/>
    <s v="Assimilated exuding toolset"/>
    <n v="9800"/>
    <n v="7120"/>
    <n v="1.3764044943820224"/>
    <x v="0"/>
    <n v="77"/>
    <n v="92.467532467532465"/>
    <x v="1"/>
    <s v="USD"/>
    <n v="1561957200"/>
    <n v="1562475600"/>
    <b v="0"/>
    <b v="1"/>
    <x v="0"/>
    <x v="0"/>
    <x v="0"/>
  </r>
  <r>
    <n v="540"/>
    <x v="532"/>
    <s v="Front-line client-server secured line"/>
    <n v="5300"/>
    <n v="14097"/>
    <n v="0.37596651769880118"/>
    <x v="1"/>
    <n v="247"/>
    <n v="57.072874493927124"/>
    <x v="1"/>
    <s v="USD"/>
    <n v="1525496400"/>
    <n v="1527397200"/>
    <b v="0"/>
    <b v="0"/>
    <x v="14"/>
    <x v="7"/>
    <x v="14"/>
  </r>
  <r>
    <n v="541"/>
    <x v="533"/>
    <s v="Polarized systemic Internet solution"/>
    <n v="178000"/>
    <n v="43086"/>
    <n v="4.1312723390428445"/>
    <x v="0"/>
    <n v="395"/>
    <n v="109.07848101265823"/>
    <x v="6"/>
    <s v="EUR"/>
    <n v="1433912400"/>
    <n v="1436158800"/>
    <b v="0"/>
    <b v="0"/>
    <x v="20"/>
    <x v="6"/>
    <x v="20"/>
  </r>
  <r>
    <n v="542"/>
    <x v="534"/>
    <s v="Profit-focused exuding moderator"/>
    <n v="77000"/>
    <n v="1930"/>
    <n v="39.896373056994818"/>
    <x v="0"/>
    <n v="49"/>
    <n v="39.387755102040813"/>
    <x v="4"/>
    <s v="GBP"/>
    <n v="1453442400"/>
    <n v="1456034400"/>
    <b v="0"/>
    <b v="0"/>
    <x v="7"/>
    <x v="1"/>
    <x v="7"/>
  </r>
  <r>
    <n v="543"/>
    <x v="535"/>
    <s v="Cross-group high-level moderator"/>
    <n v="84900"/>
    <n v="13864"/>
    <n v="6.1237738026543562"/>
    <x v="0"/>
    <n v="180"/>
    <n v="77.022222222222226"/>
    <x v="1"/>
    <s v="USD"/>
    <n v="1378875600"/>
    <n v="1380171600"/>
    <b v="0"/>
    <b v="0"/>
    <x v="11"/>
    <x v="6"/>
    <x v="11"/>
  </r>
  <r>
    <n v="544"/>
    <x v="536"/>
    <s v="Public-key 3rdgeneration system engine"/>
    <n v="2800"/>
    <n v="7742"/>
    <n v="0.36166365280289331"/>
    <x v="1"/>
    <n v="84"/>
    <n v="92.166666666666671"/>
    <x v="1"/>
    <s v="USD"/>
    <n v="1452232800"/>
    <n v="1453356000"/>
    <b v="0"/>
    <b v="0"/>
    <x v="1"/>
    <x v="1"/>
    <x v="1"/>
  </r>
  <r>
    <n v="545"/>
    <x v="537"/>
    <s v="Organized value-added access"/>
    <n v="184800"/>
    <n v="164109"/>
    <n v="1.1260808365171928"/>
    <x v="0"/>
    <n v="2690"/>
    <n v="61.007063197026021"/>
    <x v="1"/>
    <s v="USD"/>
    <n v="1577253600"/>
    <n v="1578981600"/>
    <b v="0"/>
    <b v="0"/>
    <x v="3"/>
    <x v="3"/>
    <x v="3"/>
  </r>
  <r>
    <n v="546"/>
    <x v="538"/>
    <s v="Cloned global Graphical User Interface"/>
    <n v="4200"/>
    <n v="6870"/>
    <n v="0.611353711790393"/>
    <x v="1"/>
    <n v="88"/>
    <n v="78.068181818181813"/>
    <x v="1"/>
    <s v="USD"/>
    <n v="1537160400"/>
    <n v="1537419600"/>
    <b v="0"/>
    <b v="1"/>
    <x v="3"/>
    <x v="3"/>
    <x v="3"/>
  </r>
  <r>
    <n v="547"/>
    <x v="539"/>
    <s v="Focused solution-oriented matrix"/>
    <n v="1300"/>
    <n v="12597"/>
    <n v="0.10319917440660474"/>
    <x v="1"/>
    <n v="156"/>
    <n v="80.75"/>
    <x v="1"/>
    <s v="USD"/>
    <n v="1422165600"/>
    <n v="1423202400"/>
    <b v="0"/>
    <b v="0"/>
    <x v="6"/>
    <x v="4"/>
    <x v="6"/>
  </r>
  <r>
    <n v="548"/>
    <x v="540"/>
    <s v="Monitored discrete toolset"/>
    <n v="66100"/>
    <n v="179074"/>
    <n v="0.36912114544825042"/>
    <x v="1"/>
    <n v="2985"/>
    <n v="59.991289782244557"/>
    <x v="1"/>
    <s v="USD"/>
    <n v="1459486800"/>
    <n v="1460610000"/>
    <b v="0"/>
    <b v="0"/>
    <x v="3"/>
    <x v="3"/>
    <x v="3"/>
  </r>
  <r>
    <n v="549"/>
    <x v="541"/>
    <s v="Business-focused intermediate system engine"/>
    <n v="29500"/>
    <n v="83843"/>
    <n v="0.35184809703851244"/>
    <x v="1"/>
    <n v="762"/>
    <n v="110.03018372703411"/>
    <x v="1"/>
    <s v="USD"/>
    <n v="1369717200"/>
    <n v="1370494800"/>
    <b v="0"/>
    <b v="0"/>
    <x v="8"/>
    <x v="2"/>
    <x v="8"/>
  </r>
  <r>
    <n v="550"/>
    <x v="542"/>
    <s v="De-engineered disintermediate encoding"/>
    <n v="100"/>
    <n v="4"/>
    <n v="25"/>
    <x v="3"/>
    <n v="1"/>
    <n v="4"/>
    <x v="5"/>
    <s v="CHF"/>
    <n v="1330495200"/>
    <n v="1332306000"/>
    <b v="0"/>
    <b v="0"/>
    <x v="7"/>
    <x v="1"/>
    <x v="7"/>
  </r>
  <r>
    <n v="551"/>
    <x v="543"/>
    <s v="Streamlined upward-trending analyzer"/>
    <n v="180100"/>
    <n v="105598"/>
    <n v="1.7055247258470805"/>
    <x v="0"/>
    <n v="2779"/>
    <n v="37.99856063332134"/>
    <x v="2"/>
    <s v="AUD"/>
    <n v="1419055200"/>
    <n v="1422511200"/>
    <b v="0"/>
    <b v="1"/>
    <x v="2"/>
    <x v="2"/>
    <x v="2"/>
  </r>
  <r>
    <n v="552"/>
    <x v="544"/>
    <s v="Distributed human-resource policy"/>
    <n v="9000"/>
    <n v="8866"/>
    <n v="1.0151139183397249"/>
    <x v="0"/>
    <n v="92"/>
    <n v="96.369565217391298"/>
    <x v="1"/>
    <s v="USD"/>
    <n v="1480140000"/>
    <n v="1480312800"/>
    <b v="0"/>
    <b v="0"/>
    <x v="3"/>
    <x v="3"/>
    <x v="3"/>
  </r>
  <r>
    <n v="553"/>
    <x v="545"/>
    <s v="De-engineered 5thgeneration contingency"/>
    <n v="170600"/>
    <n v="75022"/>
    <n v="2.2739996267761455"/>
    <x v="0"/>
    <n v="1028"/>
    <n v="72.978599221789878"/>
    <x v="1"/>
    <s v="USD"/>
    <n v="1293948000"/>
    <n v="1294034400"/>
    <b v="0"/>
    <b v="0"/>
    <x v="1"/>
    <x v="1"/>
    <x v="1"/>
  </r>
  <r>
    <n v="554"/>
    <x v="546"/>
    <s v="Multi-channeled upward-trending application"/>
    <n v="9500"/>
    <n v="14408"/>
    <n v="0.65935591338145472"/>
    <x v="1"/>
    <n v="554"/>
    <n v="26.007220216606498"/>
    <x v="0"/>
    <s v="CAD"/>
    <n v="1482127200"/>
    <n v="1482645600"/>
    <b v="0"/>
    <b v="0"/>
    <x v="7"/>
    <x v="1"/>
    <x v="7"/>
  </r>
  <r>
    <n v="555"/>
    <x v="547"/>
    <s v="Organic maximized database"/>
    <n v="6300"/>
    <n v="14089"/>
    <n v="0.44715735680317981"/>
    <x v="1"/>
    <n v="135"/>
    <n v="104.36296296296297"/>
    <x v="3"/>
    <s v="DKK"/>
    <n v="1396414800"/>
    <n v="1399093200"/>
    <b v="0"/>
    <b v="0"/>
    <x v="1"/>
    <x v="1"/>
    <x v="1"/>
  </r>
  <r>
    <n v="556"/>
    <x v="195"/>
    <s v="Grass-roots 24/7 attitude"/>
    <n v="5200"/>
    <n v="12467"/>
    <n v="0.41710114702815432"/>
    <x v="1"/>
    <n v="122"/>
    <n v="102.18852459016394"/>
    <x v="1"/>
    <s v="USD"/>
    <n v="1315285200"/>
    <n v="1315890000"/>
    <b v="0"/>
    <b v="1"/>
    <x v="18"/>
    <x v="5"/>
    <x v="18"/>
  </r>
  <r>
    <n v="557"/>
    <x v="548"/>
    <s v="Team-oriented global strategy"/>
    <n v="6000"/>
    <n v="11960"/>
    <n v="0.50167224080267558"/>
    <x v="1"/>
    <n v="221"/>
    <n v="54.117647058823529"/>
    <x v="1"/>
    <s v="USD"/>
    <n v="1443762000"/>
    <n v="1444021200"/>
    <b v="0"/>
    <b v="1"/>
    <x v="22"/>
    <x v="4"/>
    <x v="22"/>
  </r>
  <r>
    <n v="558"/>
    <x v="549"/>
    <s v="Enhanced client-driven capacity"/>
    <n v="5800"/>
    <n v="7966"/>
    <n v="0.72809440120512181"/>
    <x v="1"/>
    <n v="126"/>
    <n v="63.222222222222221"/>
    <x v="1"/>
    <s v="USD"/>
    <n v="1456293600"/>
    <n v="1460005200"/>
    <b v="0"/>
    <b v="0"/>
    <x v="3"/>
    <x v="3"/>
    <x v="3"/>
  </r>
  <r>
    <n v="559"/>
    <x v="550"/>
    <s v="Exclusive systematic productivity"/>
    <n v="105300"/>
    <n v="106321"/>
    <n v="0.99039700529528507"/>
    <x v="1"/>
    <n v="1022"/>
    <n v="104.03228962818004"/>
    <x v="1"/>
    <s v="USD"/>
    <n v="1470114000"/>
    <n v="1470718800"/>
    <b v="0"/>
    <b v="0"/>
    <x v="3"/>
    <x v="3"/>
    <x v="3"/>
  </r>
  <r>
    <n v="560"/>
    <x v="551"/>
    <s v="Re-engineered radical policy"/>
    <n v="20000"/>
    <n v="158832"/>
    <n v="0.12591921023471342"/>
    <x v="1"/>
    <n v="3177"/>
    <n v="49.994334277620396"/>
    <x v="1"/>
    <s v="USD"/>
    <n v="1321596000"/>
    <n v="1325052000"/>
    <b v="0"/>
    <b v="0"/>
    <x v="10"/>
    <x v="4"/>
    <x v="10"/>
  </r>
  <r>
    <n v="561"/>
    <x v="552"/>
    <s v="Down-sized logistical adapter"/>
    <n v="3000"/>
    <n v="11091"/>
    <n v="0.27048958615093321"/>
    <x v="1"/>
    <n v="198"/>
    <n v="56.015151515151516"/>
    <x v="5"/>
    <s v="CHF"/>
    <n v="1318827600"/>
    <n v="1319000400"/>
    <b v="0"/>
    <b v="0"/>
    <x v="3"/>
    <x v="3"/>
    <x v="3"/>
  </r>
  <r>
    <n v="562"/>
    <x v="553"/>
    <s v="Configurable bandwidth-monitored throughput"/>
    <n v="9900"/>
    <n v="1269"/>
    <n v="7.8014184397163122"/>
    <x v="0"/>
    <n v="26"/>
    <n v="48.807692307692307"/>
    <x v="5"/>
    <s v="CHF"/>
    <n v="1552366800"/>
    <n v="1552539600"/>
    <b v="0"/>
    <b v="0"/>
    <x v="1"/>
    <x v="1"/>
    <x v="1"/>
  </r>
  <r>
    <n v="563"/>
    <x v="554"/>
    <s v="Optional tangible pricing structure"/>
    <n v="3700"/>
    <n v="5107"/>
    <n v="0.72449579009203058"/>
    <x v="1"/>
    <n v="85"/>
    <n v="60.082352941176474"/>
    <x v="2"/>
    <s v="AUD"/>
    <n v="1542088800"/>
    <n v="1543816800"/>
    <b v="0"/>
    <b v="0"/>
    <x v="4"/>
    <x v="4"/>
    <x v="4"/>
  </r>
  <r>
    <n v="564"/>
    <x v="555"/>
    <s v="Organic high-level implementation"/>
    <n v="168700"/>
    <n v="141393"/>
    <n v="1.1931283726917175"/>
    <x v="0"/>
    <n v="1790"/>
    <n v="78.990502793296088"/>
    <x v="1"/>
    <s v="USD"/>
    <n v="1426395600"/>
    <n v="1427086800"/>
    <b v="0"/>
    <b v="0"/>
    <x v="3"/>
    <x v="3"/>
    <x v="3"/>
  </r>
  <r>
    <n v="565"/>
    <x v="556"/>
    <s v="Decentralized logistical collaboration"/>
    <n v="94900"/>
    <n v="194166"/>
    <n v="0.48875704294263672"/>
    <x v="1"/>
    <n v="3596"/>
    <n v="53.99499443826474"/>
    <x v="1"/>
    <s v="USD"/>
    <n v="1321336800"/>
    <n v="1323064800"/>
    <b v="0"/>
    <b v="0"/>
    <x v="3"/>
    <x v="3"/>
    <x v="3"/>
  </r>
  <r>
    <n v="566"/>
    <x v="557"/>
    <s v="Advanced content-based installation"/>
    <n v="9300"/>
    <n v="4124"/>
    <n v="2.2550921435499514"/>
    <x v="0"/>
    <n v="37"/>
    <n v="111.45945945945945"/>
    <x v="1"/>
    <s v="USD"/>
    <n v="1456293600"/>
    <n v="1458277200"/>
    <b v="0"/>
    <b v="1"/>
    <x v="5"/>
    <x v="1"/>
    <x v="5"/>
  </r>
  <r>
    <n v="567"/>
    <x v="558"/>
    <s v="Distributed high-level open architecture"/>
    <n v="6800"/>
    <n v="14865"/>
    <n v="0.45745038681466532"/>
    <x v="1"/>
    <n v="244"/>
    <n v="60.922131147540981"/>
    <x v="1"/>
    <s v="USD"/>
    <n v="1404968400"/>
    <n v="1405141200"/>
    <b v="0"/>
    <b v="0"/>
    <x v="1"/>
    <x v="1"/>
    <x v="1"/>
  </r>
  <r>
    <n v="568"/>
    <x v="559"/>
    <s v="Synergized zero tolerance help-desk"/>
    <n v="72400"/>
    <n v="134688"/>
    <n v="0.53753860774530771"/>
    <x v="1"/>
    <n v="5180"/>
    <n v="26.0015444015444"/>
    <x v="1"/>
    <s v="USD"/>
    <n v="1279170000"/>
    <n v="1283058000"/>
    <b v="0"/>
    <b v="0"/>
    <x v="3"/>
    <x v="3"/>
    <x v="3"/>
  </r>
  <r>
    <n v="569"/>
    <x v="560"/>
    <s v="Extended multi-tasking definition"/>
    <n v="20100"/>
    <n v="47705"/>
    <n v="0.42133948223456663"/>
    <x v="1"/>
    <n v="589"/>
    <n v="80.993208828522924"/>
    <x v="6"/>
    <s v="EUR"/>
    <n v="1294725600"/>
    <n v="1295762400"/>
    <b v="0"/>
    <b v="0"/>
    <x v="10"/>
    <x v="4"/>
    <x v="10"/>
  </r>
  <r>
    <n v="570"/>
    <x v="561"/>
    <s v="Realigned uniform knowledge user"/>
    <n v="31200"/>
    <n v="95364"/>
    <n v="0.32716748458537814"/>
    <x v="1"/>
    <n v="2725"/>
    <n v="34.995963302752294"/>
    <x v="1"/>
    <s v="USD"/>
    <n v="1419055200"/>
    <n v="1419573600"/>
    <b v="0"/>
    <b v="1"/>
    <x v="1"/>
    <x v="1"/>
    <x v="1"/>
  </r>
  <r>
    <n v="571"/>
    <x v="562"/>
    <s v="Monitored grid-enabled model"/>
    <n v="3500"/>
    <n v="3295"/>
    <n v="1.062215477996965"/>
    <x v="0"/>
    <n v="35"/>
    <n v="94.142857142857139"/>
    <x v="6"/>
    <s v="EUR"/>
    <n v="1434690000"/>
    <n v="1438750800"/>
    <b v="0"/>
    <b v="0"/>
    <x v="12"/>
    <x v="4"/>
    <x v="12"/>
  </r>
  <r>
    <n v="572"/>
    <x v="563"/>
    <s v="Assimilated actuating policy"/>
    <n v="9000"/>
    <n v="4896"/>
    <n v="1.838235294117647"/>
    <x v="3"/>
    <n v="94"/>
    <n v="52.085106382978722"/>
    <x v="1"/>
    <s v="USD"/>
    <n v="1443416400"/>
    <n v="1444798800"/>
    <b v="0"/>
    <b v="1"/>
    <x v="1"/>
    <x v="1"/>
    <x v="1"/>
  </r>
  <r>
    <n v="573"/>
    <x v="564"/>
    <s v="Total incremental productivity"/>
    <n v="6700"/>
    <n v="7496"/>
    <n v="0.89381003201707576"/>
    <x v="1"/>
    <n v="300"/>
    <n v="24.986666666666668"/>
    <x v="1"/>
    <s v="USD"/>
    <n v="1399006800"/>
    <n v="1399179600"/>
    <b v="0"/>
    <b v="0"/>
    <x v="23"/>
    <x v="8"/>
    <x v="23"/>
  </r>
  <r>
    <n v="574"/>
    <x v="565"/>
    <s v="Adaptive local task-force"/>
    <n v="2700"/>
    <n v="9967"/>
    <n v="0.2708939500351159"/>
    <x v="1"/>
    <n v="144"/>
    <n v="69.215277777777771"/>
    <x v="1"/>
    <s v="USD"/>
    <n v="1575698400"/>
    <n v="1576562400"/>
    <b v="0"/>
    <b v="1"/>
    <x v="0"/>
    <x v="0"/>
    <x v="0"/>
  </r>
  <r>
    <n v="575"/>
    <x v="566"/>
    <s v="Universal zero-defect concept"/>
    <n v="83300"/>
    <n v="52421"/>
    <n v="1.589057820339177"/>
    <x v="0"/>
    <n v="558"/>
    <n v="93.944444444444443"/>
    <x v="1"/>
    <s v="USD"/>
    <n v="1400562000"/>
    <n v="1400821200"/>
    <b v="0"/>
    <b v="1"/>
    <x v="3"/>
    <x v="3"/>
    <x v="3"/>
  </r>
  <r>
    <n v="576"/>
    <x v="567"/>
    <s v="Object-based bottom-line superstructure"/>
    <n v="9700"/>
    <n v="6298"/>
    <n v="1.5401714830104796"/>
    <x v="0"/>
    <n v="64"/>
    <n v="98.40625"/>
    <x v="1"/>
    <s v="USD"/>
    <n v="1509512400"/>
    <n v="1510984800"/>
    <b v="0"/>
    <b v="0"/>
    <x v="3"/>
    <x v="3"/>
    <x v="3"/>
  </r>
  <r>
    <n v="577"/>
    <x v="568"/>
    <s v="Adaptive 24hour projection"/>
    <n v="8200"/>
    <n v="1546"/>
    <n v="5.304010349288486"/>
    <x v="3"/>
    <n v="37"/>
    <n v="41.783783783783782"/>
    <x v="1"/>
    <s v="USD"/>
    <n v="1299823200"/>
    <n v="1302066000"/>
    <b v="0"/>
    <b v="0"/>
    <x v="17"/>
    <x v="1"/>
    <x v="17"/>
  </r>
  <r>
    <n v="578"/>
    <x v="569"/>
    <s v="Sharable radical toolset"/>
    <n v="96500"/>
    <n v="16168"/>
    <n v="5.9685799109351807"/>
    <x v="0"/>
    <n v="245"/>
    <n v="65.991836734693877"/>
    <x v="1"/>
    <s v="USD"/>
    <n v="1322719200"/>
    <n v="1322978400"/>
    <b v="0"/>
    <b v="0"/>
    <x v="22"/>
    <x v="4"/>
    <x v="22"/>
  </r>
  <r>
    <n v="579"/>
    <x v="570"/>
    <s v="Focused multimedia knowledgebase"/>
    <n v="6200"/>
    <n v="6269"/>
    <n v="0.98899345988195886"/>
    <x v="1"/>
    <n v="87"/>
    <n v="72.05747126436782"/>
    <x v="1"/>
    <s v="USD"/>
    <n v="1312693200"/>
    <n v="1313730000"/>
    <b v="0"/>
    <b v="0"/>
    <x v="17"/>
    <x v="1"/>
    <x v="17"/>
  </r>
  <r>
    <n v="580"/>
    <x v="251"/>
    <s v="Seamless 6thgeneration extranet"/>
    <n v="43800"/>
    <n v="149578"/>
    <n v="0.29282381098824695"/>
    <x v="1"/>
    <n v="3116"/>
    <n v="48.003209242618745"/>
    <x v="1"/>
    <s v="USD"/>
    <n v="1393394400"/>
    <n v="1394085600"/>
    <b v="0"/>
    <b v="0"/>
    <x v="3"/>
    <x v="3"/>
    <x v="3"/>
  </r>
  <r>
    <n v="581"/>
    <x v="571"/>
    <s v="Sharable mobile knowledgebase"/>
    <n v="6000"/>
    <n v="3841"/>
    <n v="1.5620932048945586"/>
    <x v="0"/>
    <n v="71"/>
    <n v="54.098591549295776"/>
    <x v="1"/>
    <s v="USD"/>
    <n v="1304053200"/>
    <n v="1305349200"/>
    <b v="0"/>
    <b v="0"/>
    <x v="2"/>
    <x v="2"/>
    <x v="2"/>
  </r>
  <r>
    <n v="582"/>
    <x v="572"/>
    <s v="Cross-group global system engine"/>
    <n v="8700"/>
    <n v="4531"/>
    <n v="1.9201059368792761"/>
    <x v="0"/>
    <n v="42"/>
    <n v="107.88095238095238"/>
    <x v="1"/>
    <s v="USD"/>
    <n v="1433912400"/>
    <n v="1434344400"/>
    <b v="0"/>
    <b v="1"/>
    <x v="11"/>
    <x v="6"/>
    <x v="11"/>
  </r>
  <r>
    <n v="583"/>
    <x v="573"/>
    <s v="Centralized clear-thinking conglomeration"/>
    <n v="18900"/>
    <n v="60934"/>
    <n v="0.31017166114156303"/>
    <x v="1"/>
    <n v="909"/>
    <n v="67.034103410341032"/>
    <x v="1"/>
    <s v="USD"/>
    <n v="1329717600"/>
    <n v="1331186400"/>
    <b v="0"/>
    <b v="0"/>
    <x v="4"/>
    <x v="4"/>
    <x v="4"/>
  </r>
  <r>
    <n v="584"/>
    <x v="8"/>
    <s v="De-engineered cohesive system engine"/>
    <n v="86400"/>
    <n v="103255"/>
    <n v="0.83676335286426806"/>
    <x v="1"/>
    <n v="1613"/>
    <n v="64.01425914445133"/>
    <x v="1"/>
    <s v="USD"/>
    <n v="1335330000"/>
    <n v="1336539600"/>
    <b v="0"/>
    <b v="0"/>
    <x v="2"/>
    <x v="2"/>
    <x v="2"/>
  </r>
  <r>
    <n v="585"/>
    <x v="574"/>
    <s v="Reactive analyzing function"/>
    <n v="8900"/>
    <n v="13065"/>
    <n v="0.68120933792575589"/>
    <x v="1"/>
    <n v="136"/>
    <n v="96.066176470588232"/>
    <x v="1"/>
    <s v="USD"/>
    <n v="1268888400"/>
    <n v="1269752400"/>
    <b v="0"/>
    <b v="0"/>
    <x v="18"/>
    <x v="5"/>
    <x v="18"/>
  </r>
  <r>
    <n v="586"/>
    <x v="575"/>
    <s v="Robust hybrid budgetary management"/>
    <n v="700"/>
    <n v="6654"/>
    <n v="0.10519987977156597"/>
    <x v="1"/>
    <n v="130"/>
    <n v="51.184615384615384"/>
    <x v="1"/>
    <s v="USD"/>
    <n v="1289973600"/>
    <n v="1291615200"/>
    <b v="0"/>
    <b v="0"/>
    <x v="1"/>
    <x v="1"/>
    <x v="1"/>
  </r>
  <r>
    <n v="587"/>
    <x v="576"/>
    <s v="Open-source analyzing monitoring"/>
    <n v="9400"/>
    <n v="6852"/>
    <n v="1.3718622300058376"/>
    <x v="0"/>
    <n v="156"/>
    <n v="43.92307692307692"/>
    <x v="0"/>
    <s v="CAD"/>
    <n v="1547877600"/>
    <n v="1552366800"/>
    <b v="0"/>
    <b v="1"/>
    <x v="0"/>
    <x v="0"/>
    <x v="0"/>
  </r>
  <r>
    <n v="588"/>
    <x v="577"/>
    <s v="Up-sized discrete firmware"/>
    <n v="157600"/>
    <n v="124517"/>
    <n v="1.2656906285888674"/>
    <x v="0"/>
    <n v="1368"/>
    <n v="91.021198830409361"/>
    <x v="4"/>
    <s v="GBP"/>
    <n v="1269493200"/>
    <n v="1272171600"/>
    <b v="0"/>
    <b v="0"/>
    <x v="3"/>
    <x v="3"/>
    <x v="3"/>
  </r>
  <r>
    <n v="589"/>
    <x v="578"/>
    <s v="Exclusive intangible extranet"/>
    <n v="7900"/>
    <n v="5113"/>
    <n v="1.5450811656561705"/>
    <x v="0"/>
    <n v="102"/>
    <n v="50.127450980392155"/>
    <x v="1"/>
    <s v="USD"/>
    <n v="1436072400"/>
    <n v="1436677200"/>
    <b v="0"/>
    <b v="0"/>
    <x v="4"/>
    <x v="4"/>
    <x v="4"/>
  </r>
  <r>
    <n v="590"/>
    <x v="579"/>
    <s v="Synergized analyzing process improvement"/>
    <n v="7100"/>
    <n v="5824"/>
    <n v="1.2190934065934067"/>
    <x v="0"/>
    <n v="86"/>
    <n v="67.720930232558146"/>
    <x v="2"/>
    <s v="AUD"/>
    <n v="1419141600"/>
    <n v="1420092000"/>
    <b v="0"/>
    <b v="0"/>
    <x v="15"/>
    <x v="5"/>
    <x v="15"/>
  </r>
  <r>
    <n v="591"/>
    <x v="580"/>
    <s v="Realigned dedicated system engine"/>
    <n v="600"/>
    <n v="6226"/>
    <n v="9.6370061034371984E-2"/>
    <x v="1"/>
    <n v="102"/>
    <n v="61.03921568627451"/>
    <x v="1"/>
    <s v="USD"/>
    <n v="1279083600"/>
    <n v="1279947600"/>
    <b v="0"/>
    <b v="0"/>
    <x v="11"/>
    <x v="6"/>
    <x v="11"/>
  </r>
  <r>
    <n v="592"/>
    <x v="581"/>
    <s v="Object-based bandwidth-monitored concept"/>
    <n v="156800"/>
    <n v="20243"/>
    <n v="7.7458874672726372"/>
    <x v="0"/>
    <n v="253"/>
    <n v="80.011857707509876"/>
    <x v="1"/>
    <s v="USD"/>
    <n v="1401426000"/>
    <n v="1402203600"/>
    <b v="0"/>
    <b v="0"/>
    <x v="3"/>
    <x v="3"/>
    <x v="3"/>
  </r>
  <r>
    <n v="593"/>
    <x v="582"/>
    <s v="Ameliorated client-driven open system"/>
    <n v="121600"/>
    <n v="188288"/>
    <n v="0.64581917063222294"/>
    <x v="1"/>
    <n v="4006"/>
    <n v="47.001497753369947"/>
    <x v="1"/>
    <s v="USD"/>
    <n v="1395810000"/>
    <n v="1396933200"/>
    <b v="0"/>
    <b v="0"/>
    <x v="10"/>
    <x v="4"/>
    <x v="10"/>
  </r>
  <r>
    <n v="594"/>
    <x v="583"/>
    <s v="Upgradable leadingedge Local Area Network"/>
    <n v="157300"/>
    <n v="11167"/>
    <n v="14.086146682188591"/>
    <x v="0"/>
    <n v="157"/>
    <n v="71.127388535031841"/>
    <x v="1"/>
    <s v="USD"/>
    <n v="1467003600"/>
    <n v="1467262800"/>
    <b v="0"/>
    <b v="1"/>
    <x v="3"/>
    <x v="3"/>
    <x v="3"/>
  </r>
  <r>
    <n v="595"/>
    <x v="584"/>
    <s v="Customizable intermediate data-warehouse"/>
    <n v="70300"/>
    <n v="146595"/>
    <n v="0.47955250861216275"/>
    <x v="1"/>
    <n v="1629"/>
    <n v="89.99079189686924"/>
    <x v="1"/>
    <s v="USD"/>
    <n v="1268715600"/>
    <n v="1270530000"/>
    <b v="0"/>
    <b v="1"/>
    <x v="3"/>
    <x v="3"/>
    <x v="3"/>
  </r>
  <r>
    <n v="596"/>
    <x v="585"/>
    <s v="Managed optimizing archive"/>
    <n v="7900"/>
    <n v="7875"/>
    <n v="1.0031746031746032"/>
    <x v="0"/>
    <n v="183"/>
    <n v="43.032786885245905"/>
    <x v="1"/>
    <s v="USD"/>
    <n v="1457157600"/>
    <n v="1457762400"/>
    <b v="0"/>
    <b v="1"/>
    <x v="6"/>
    <x v="4"/>
    <x v="6"/>
  </r>
  <r>
    <n v="597"/>
    <x v="586"/>
    <s v="Diverse systematic projection"/>
    <n v="73800"/>
    <n v="148779"/>
    <n v="0.49603774726271854"/>
    <x v="1"/>
    <n v="2188"/>
    <n v="67.997714808043881"/>
    <x v="1"/>
    <s v="USD"/>
    <n v="1573970400"/>
    <n v="1575525600"/>
    <b v="0"/>
    <b v="0"/>
    <x v="3"/>
    <x v="3"/>
    <x v="3"/>
  </r>
  <r>
    <n v="598"/>
    <x v="587"/>
    <s v="Up-sized web-enabled info-mediaries"/>
    <n v="108500"/>
    <n v="175868"/>
    <n v="0.61693997771055564"/>
    <x v="1"/>
    <n v="2409"/>
    <n v="73.004566210045667"/>
    <x v="6"/>
    <s v="EUR"/>
    <n v="1276578000"/>
    <n v="1279083600"/>
    <b v="0"/>
    <b v="0"/>
    <x v="1"/>
    <x v="1"/>
    <x v="1"/>
  </r>
  <r>
    <n v="599"/>
    <x v="588"/>
    <s v="Persevering optimizing Graphical User Interface"/>
    <n v="140300"/>
    <n v="5112"/>
    <n v="27.445226917057902"/>
    <x v="0"/>
    <n v="82"/>
    <n v="62.341463414634148"/>
    <x v="3"/>
    <s v="DKK"/>
    <n v="1423720800"/>
    <n v="1424412000"/>
    <b v="0"/>
    <b v="0"/>
    <x v="4"/>
    <x v="4"/>
    <x v="4"/>
  </r>
  <r>
    <n v="600"/>
    <x v="589"/>
    <s v="Cross-platform tertiary array"/>
    <n v="100"/>
    <n v="5"/>
    <n v="20"/>
    <x v="0"/>
    <n v="1"/>
    <n v="5"/>
    <x v="4"/>
    <s v="GBP"/>
    <n v="1375160400"/>
    <n v="1376197200"/>
    <b v="0"/>
    <b v="0"/>
    <x v="0"/>
    <x v="0"/>
    <x v="0"/>
  </r>
  <r>
    <n v="601"/>
    <x v="590"/>
    <s v="Inverse neutral structure"/>
    <n v="6300"/>
    <n v="13018"/>
    <n v="0.48394530649869411"/>
    <x v="1"/>
    <n v="194"/>
    <n v="67.103092783505161"/>
    <x v="1"/>
    <s v="USD"/>
    <n v="1401426000"/>
    <n v="1402894800"/>
    <b v="1"/>
    <b v="0"/>
    <x v="8"/>
    <x v="2"/>
    <x v="8"/>
  </r>
  <r>
    <n v="602"/>
    <x v="591"/>
    <s v="Quality-focused system-worthy support"/>
    <n v="71100"/>
    <n v="91176"/>
    <n v="0.77981047644116874"/>
    <x v="1"/>
    <n v="1140"/>
    <n v="79.978947368421046"/>
    <x v="1"/>
    <s v="USD"/>
    <n v="1433480400"/>
    <n v="1434430800"/>
    <b v="0"/>
    <b v="0"/>
    <x v="3"/>
    <x v="3"/>
    <x v="3"/>
  </r>
  <r>
    <n v="603"/>
    <x v="592"/>
    <s v="Vision-oriented 5thgeneration array"/>
    <n v="5300"/>
    <n v="6342"/>
    <n v="0.83569851781772309"/>
    <x v="1"/>
    <n v="102"/>
    <n v="62.176470588235297"/>
    <x v="1"/>
    <s v="USD"/>
    <n v="1555563600"/>
    <n v="1557896400"/>
    <b v="0"/>
    <b v="0"/>
    <x v="3"/>
    <x v="3"/>
    <x v="3"/>
  </r>
  <r>
    <n v="604"/>
    <x v="593"/>
    <s v="Cross-platform logistical circuit"/>
    <n v="88700"/>
    <n v="151438"/>
    <n v="0.58571824773174497"/>
    <x v="1"/>
    <n v="2857"/>
    <n v="53.005950297514879"/>
    <x v="1"/>
    <s v="USD"/>
    <n v="1295676000"/>
    <n v="1297490400"/>
    <b v="0"/>
    <b v="0"/>
    <x v="3"/>
    <x v="3"/>
    <x v="3"/>
  </r>
  <r>
    <n v="605"/>
    <x v="594"/>
    <s v="Profound solution-oriented matrix"/>
    <n v="3300"/>
    <n v="6178"/>
    <n v="0.53415344771770801"/>
    <x v="1"/>
    <n v="107"/>
    <n v="57.738317757009348"/>
    <x v="1"/>
    <s v="USD"/>
    <n v="1443848400"/>
    <n v="1447394400"/>
    <b v="0"/>
    <b v="0"/>
    <x v="9"/>
    <x v="5"/>
    <x v="9"/>
  </r>
  <r>
    <n v="606"/>
    <x v="595"/>
    <s v="Extended asynchronous initiative"/>
    <n v="3400"/>
    <n v="6405"/>
    <n v="0.53083528493364562"/>
    <x v="1"/>
    <n v="160"/>
    <n v="40.03125"/>
    <x v="4"/>
    <s v="GBP"/>
    <n v="1457330400"/>
    <n v="1458277200"/>
    <b v="0"/>
    <b v="0"/>
    <x v="1"/>
    <x v="1"/>
    <x v="1"/>
  </r>
  <r>
    <n v="607"/>
    <x v="596"/>
    <s v="Fundamental needs-based frame"/>
    <n v="137600"/>
    <n v="180667"/>
    <n v="0.76162221102913097"/>
    <x v="1"/>
    <n v="2230"/>
    <n v="81.016591928251117"/>
    <x v="1"/>
    <s v="USD"/>
    <n v="1395550800"/>
    <n v="1395723600"/>
    <b v="0"/>
    <b v="0"/>
    <x v="0"/>
    <x v="0"/>
    <x v="0"/>
  </r>
  <r>
    <n v="608"/>
    <x v="597"/>
    <s v="Compatible full-range leverage"/>
    <n v="3900"/>
    <n v="11075"/>
    <n v="0.35214446952595935"/>
    <x v="1"/>
    <n v="316"/>
    <n v="35.047468354430379"/>
    <x v="1"/>
    <s v="USD"/>
    <n v="1551852000"/>
    <n v="1552197600"/>
    <b v="0"/>
    <b v="1"/>
    <x v="17"/>
    <x v="1"/>
    <x v="17"/>
  </r>
  <r>
    <n v="609"/>
    <x v="598"/>
    <s v="Upgradable holistic system engine"/>
    <n v="10000"/>
    <n v="12042"/>
    <n v="0.83042683939544926"/>
    <x v="1"/>
    <n v="117"/>
    <n v="102.92307692307692"/>
    <x v="1"/>
    <s v="USD"/>
    <n v="1547618400"/>
    <n v="1549087200"/>
    <b v="0"/>
    <b v="0"/>
    <x v="22"/>
    <x v="4"/>
    <x v="22"/>
  </r>
  <r>
    <n v="610"/>
    <x v="599"/>
    <s v="Stand-alone multi-state data-warehouse"/>
    <n v="42800"/>
    <n v="179356"/>
    <n v="0.23863154842882311"/>
    <x v="1"/>
    <n v="6406"/>
    <n v="27.998126756166094"/>
    <x v="1"/>
    <s v="USD"/>
    <n v="1355637600"/>
    <n v="1356847200"/>
    <b v="0"/>
    <b v="0"/>
    <x v="3"/>
    <x v="3"/>
    <x v="3"/>
  </r>
  <r>
    <n v="611"/>
    <x v="600"/>
    <s v="Multi-lateral maximized core"/>
    <n v="8200"/>
    <n v="1136"/>
    <n v="7.21830985915493"/>
    <x v="3"/>
    <n v="15"/>
    <n v="75.733333333333334"/>
    <x v="1"/>
    <s v="USD"/>
    <n v="1374728400"/>
    <n v="1375765200"/>
    <b v="0"/>
    <b v="0"/>
    <x v="3"/>
    <x v="3"/>
    <x v="3"/>
  </r>
  <r>
    <n v="612"/>
    <x v="601"/>
    <s v="Innovative holistic hub"/>
    <n v="6200"/>
    <n v="8645"/>
    <n v="0.71717755928282245"/>
    <x v="1"/>
    <n v="192"/>
    <n v="45.026041666666664"/>
    <x v="1"/>
    <s v="USD"/>
    <n v="1287810000"/>
    <n v="1289800800"/>
    <b v="0"/>
    <b v="0"/>
    <x v="5"/>
    <x v="1"/>
    <x v="5"/>
  </r>
  <r>
    <n v="613"/>
    <x v="602"/>
    <s v="Reverse-engineered 24/7 methodology"/>
    <n v="1100"/>
    <n v="1914"/>
    <n v="0.57471264367816088"/>
    <x v="1"/>
    <n v="26"/>
    <n v="73.615384615384613"/>
    <x v="0"/>
    <s v="CAD"/>
    <n v="1503723600"/>
    <n v="1504501200"/>
    <b v="0"/>
    <b v="0"/>
    <x v="3"/>
    <x v="3"/>
    <x v="3"/>
  </r>
  <r>
    <n v="614"/>
    <x v="603"/>
    <s v="Business-focused dynamic info-mediaries"/>
    <n v="26500"/>
    <n v="41205"/>
    <n v="0.64312583424341707"/>
    <x v="1"/>
    <n v="723"/>
    <n v="56.991701244813278"/>
    <x v="1"/>
    <s v="USD"/>
    <n v="1484114400"/>
    <n v="1485669600"/>
    <b v="0"/>
    <b v="0"/>
    <x v="3"/>
    <x v="3"/>
    <x v="3"/>
  </r>
  <r>
    <n v="615"/>
    <x v="604"/>
    <s v="Digitized clear-thinking installation"/>
    <n v="8500"/>
    <n v="14488"/>
    <n v="0.58669243511871894"/>
    <x v="1"/>
    <n v="170"/>
    <n v="85.223529411764702"/>
    <x v="6"/>
    <s v="EUR"/>
    <n v="1461906000"/>
    <n v="1462770000"/>
    <b v="0"/>
    <b v="0"/>
    <x v="3"/>
    <x v="3"/>
    <x v="3"/>
  </r>
  <r>
    <n v="616"/>
    <x v="605"/>
    <s v="Quality-focused 24/7 superstructure"/>
    <n v="6400"/>
    <n v="12129"/>
    <n v="0.52766097782174948"/>
    <x v="1"/>
    <n v="238"/>
    <n v="50.962184873949582"/>
    <x v="4"/>
    <s v="GBP"/>
    <n v="1379653200"/>
    <n v="1379739600"/>
    <b v="0"/>
    <b v="1"/>
    <x v="7"/>
    <x v="1"/>
    <x v="7"/>
  </r>
  <r>
    <n v="617"/>
    <x v="606"/>
    <s v="Multi-channeled local intranet"/>
    <n v="1400"/>
    <n v="3496"/>
    <n v="0.40045766590389015"/>
    <x v="1"/>
    <n v="55"/>
    <n v="63.563636363636363"/>
    <x v="1"/>
    <s v="USD"/>
    <n v="1401858000"/>
    <n v="1402722000"/>
    <b v="0"/>
    <b v="0"/>
    <x v="3"/>
    <x v="3"/>
    <x v="3"/>
  </r>
  <r>
    <n v="618"/>
    <x v="607"/>
    <s v="Open-architected mobile emulation"/>
    <n v="198600"/>
    <n v="97037"/>
    <n v="2.0466420025351155"/>
    <x v="0"/>
    <n v="1198"/>
    <n v="80.999165275459092"/>
    <x v="1"/>
    <s v="USD"/>
    <n v="1367470800"/>
    <n v="1369285200"/>
    <b v="0"/>
    <b v="0"/>
    <x v="9"/>
    <x v="5"/>
    <x v="9"/>
  </r>
  <r>
    <n v="619"/>
    <x v="608"/>
    <s v="Ameliorated foreground methodology"/>
    <n v="195900"/>
    <n v="55757"/>
    <n v="3.5134601933389531"/>
    <x v="0"/>
    <n v="648"/>
    <n v="86.044753086419746"/>
    <x v="1"/>
    <s v="USD"/>
    <n v="1304658000"/>
    <n v="1304744400"/>
    <b v="1"/>
    <b v="1"/>
    <x v="3"/>
    <x v="3"/>
    <x v="3"/>
  </r>
  <r>
    <n v="620"/>
    <x v="609"/>
    <s v="Synergized well-modulated project"/>
    <n v="4300"/>
    <n v="11525"/>
    <n v="0.37310195227765725"/>
    <x v="1"/>
    <n v="128"/>
    <n v="90.0390625"/>
    <x v="2"/>
    <s v="AUD"/>
    <n v="1467954000"/>
    <n v="1468299600"/>
    <b v="0"/>
    <b v="0"/>
    <x v="14"/>
    <x v="7"/>
    <x v="14"/>
  </r>
  <r>
    <n v="621"/>
    <x v="610"/>
    <s v="Extended context-sensitive forecast"/>
    <n v="25600"/>
    <n v="158669"/>
    <n v="0.16134216513622698"/>
    <x v="1"/>
    <n v="2144"/>
    <n v="74.006063432835816"/>
    <x v="1"/>
    <s v="USD"/>
    <n v="1473742800"/>
    <n v="1474174800"/>
    <b v="0"/>
    <b v="0"/>
    <x v="3"/>
    <x v="3"/>
    <x v="3"/>
  </r>
  <r>
    <n v="622"/>
    <x v="611"/>
    <s v="Total leadingedge neural-net"/>
    <n v="189000"/>
    <n v="5916"/>
    <n v="31.947261663286003"/>
    <x v="0"/>
    <n v="64"/>
    <n v="92.4375"/>
    <x v="1"/>
    <s v="USD"/>
    <n v="1523768400"/>
    <n v="1526014800"/>
    <b v="0"/>
    <b v="0"/>
    <x v="7"/>
    <x v="1"/>
    <x v="7"/>
  </r>
  <r>
    <n v="623"/>
    <x v="612"/>
    <s v="Organic actuating protocol"/>
    <n v="94300"/>
    <n v="150806"/>
    <n v="0.6253066854103948"/>
    <x v="1"/>
    <n v="2693"/>
    <n v="55.999257333828446"/>
    <x v="4"/>
    <s v="GBP"/>
    <n v="1437022800"/>
    <n v="1437454800"/>
    <b v="0"/>
    <b v="0"/>
    <x v="3"/>
    <x v="3"/>
    <x v="3"/>
  </r>
  <r>
    <n v="624"/>
    <x v="613"/>
    <s v="Down-sized national software"/>
    <n v="5100"/>
    <n v="14249"/>
    <n v="0.35791985402484383"/>
    <x v="1"/>
    <n v="432"/>
    <n v="32.983796296296298"/>
    <x v="1"/>
    <s v="USD"/>
    <n v="1422165600"/>
    <n v="1422684000"/>
    <b v="0"/>
    <b v="0"/>
    <x v="14"/>
    <x v="7"/>
    <x v="14"/>
  </r>
  <r>
    <n v="625"/>
    <x v="614"/>
    <s v="Organic upward-trending Graphical User Interface"/>
    <n v="7500"/>
    <n v="5803"/>
    <n v="1.2924349474409789"/>
    <x v="0"/>
    <n v="62"/>
    <n v="93.596774193548384"/>
    <x v="1"/>
    <s v="USD"/>
    <n v="1580104800"/>
    <n v="1581314400"/>
    <b v="0"/>
    <b v="0"/>
    <x v="3"/>
    <x v="3"/>
    <x v="3"/>
  </r>
  <r>
    <n v="626"/>
    <x v="615"/>
    <s v="Synergistic tertiary budgetary management"/>
    <n v="6400"/>
    <n v="13205"/>
    <n v="0.48466489965921999"/>
    <x v="1"/>
    <n v="189"/>
    <n v="69.867724867724874"/>
    <x v="1"/>
    <s v="USD"/>
    <n v="1285650000"/>
    <n v="1286427600"/>
    <b v="0"/>
    <b v="1"/>
    <x v="3"/>
    <x v="3"/>
    <x v="3"/>
  </r>
  <r>
    <n v="627"/>
    <x v="616"/>
    <s v="Open-architected incremental ability"/>
    <n v="1600"/>
    <n v="11108"/>
    <n v="0.14404033129276198"/>
    <x v="1"/>
    <n v="154"/>
    <n v="72.129870129870127"/>
    <x v="4"/>
    <s v="GBP"/>
    <n v="1276664400"/>
    <n v="1278738000"/>
    <b v="1"/>
    <b v="0"/>
    <x v="0"/>
    <x v="0"/>
    <x v="0"/>
  </r>
  <r>
    <n v="628"/>
    <x v="617"/>
    <s v="Intuitive object-oriented task-force"/>
    <n v="1900"/>
    <n v="2884"/>
    <n v="0.6588072122052705"/>
    <x v="1"/>
    <n v="96"/>
    <n v="30.041666666666668"/>
    <x v="1"/>
    <s v="USD"/>
    <n v="1286168400"/>
    <n v="1286427600"/>
    <b v="0"/>
    <b v="0"/>
    <x v="7"/>
    <x v="1"/>
    <x v="7"/>
  </r>
  <r>
    <n v="629"/>
    <x v="618"/>
    <s v="Multi-tiered executive toolset"/>
    <n v="85900"/>
    <n v="55476"/>
    <n v="1.5484173336217464"/>
    <x v="0"/>
    <n v="750"/>
    <n v="73.968000000000004"/>
    <x v="1"/>
    <s v="USD"/>
    <n v="1467781200"/>
    <n v="1467954000"/>
    <b v="0"/>
    <b v="1"/>
    <x v="3"/>
    <x v="3"/>
    <x v="3"/>
  </r>
  <r>
    <n v="630"/>
    <x v="619"/>
    <s v="Grass-roots directional workforce"/>
    <n v="9500"/>
    <n v="5973"/>
    <n v="1.5904905407667838"/>
    <x v="3"/>
    <n v="87"/>
    <n v="68.65517241379311"/>
    <x v="1"/>
    <s v="USD"/>
    <n v="1556686800"/>
    <n v="1557637200"/>
    <b v="0"/>
    <b v="1"/>
    <x v="3"/>
    <x v="3"/>
    <x v="3"/>
  </r>
  <r>
    <n v="631"/>
    <x v="620"/>
    <s v="Quality-focused real-time solution"/>
    <n v="59200"/>
    <n v="183756"/>
    <n v="0.32216635103071467"/>
    <x v="1"/>
    <n v="3063"/>
    <n v="59.992164544564154"/>
    <x v="1"/>
    <s v="USD"/>
    <n v="1553576400"/>
    <n v="1553922000"/>
    <b v="0"/>
    <b v="0"/>
    <x v="3"/>
    <x v="3"/>
    <x v="3"/>
  </r>
  <r>
    <n v="632"/>
    <x v="621"/>
    <s v="Reduced interactive matrix"/>
    <n v="72100"/>
    <n v="30902"/>
    <n v="2.3331823182965503"/>
    <x v="2"/>
    <n v="278"/>
    <n v="111.15827338129496"/>
    <x v="1"/>
    <s v="USD"/>
    <n v="1414904400"/>
    <n v="1416463200"/>
    <b v="0"/>
    <b v="0"/>
    <x v="3"/>
    <x v="3"/>
    <x v="3"/>
  </r>
  <r>
    <n v="633"/>
    <x v="622"/>
    <s v="Adaptive context-sensitive architecture"/>
    <n v="6700"/>
    <n v="5569"/>
    <n v="1.2030885257676422"/>
    <x v="0"/>
    <n v="105"/>
    <n v="53.038095238095238"/>
    <x v="1"/>
    <s v="USD"/>
    <n v="1446876000"/>
    <n v="1447221600"/>
    <b v="0"/>
    <b v="0"/>
    <x v="10"/>
    <x v="4"/>
    <x v="10"/>
  </r>
  <r>
    <n v="634"/>
    <x v="623"/>
    <s v="Polarized incremental portal"/>
    <n v="118200"/>
    <n v="92824"/>
    <n v="1.273377574765147"/>
    <x v="3"/>
    <n v="1658"/>
    <n v="55.985524728588658"/>
    <x v="1"/>
    <s v="USD"/>
    <n v="1490418000"/>
    <n v="1491627600"/>
    <b v="0"/>
    <b v="0"/>
    <x v="19"/>
    <x v="4"/>
    <x v="19"/>
  </r>
  <r>
    <n v="635"/>
    <x v="624"/>
    <s v="Reactive regional access"/>
    <n v="139000"/>
    <n v="158590"/>
    <n v="0.87647392647707922"/>
    <x v="1"/>
    <n v="2266"/>
    <n v="69.986760812003524"/>
    <x v="1"/>
    <s v="USD"/>
    <n v="1360389600"/>
    <n v="1363150800"/>
    <b v="0"/>
    <b v="0"/>
    <x v="19"/>
    <x v="4"/>
    <x v="19"/>
  </r>
  <r>
    <n v="636"/>
    <x v="625"/>
    <s v="Stand-alone reciprocal frame"/>
    <n v="197700"/>
    <n v="127591"/>
    <n v="1.5494823302584038"/>
    <x v="0"/>
    <n v="2604"/>
    <n v="48.998079877112133"/>
    <x v="3"/>
    <s v="DKK"/>
    <n v="1326866400"/>
    <n v="1330754400"/>
    <b v="0"/>
    <b v="1"/>
    <x v="10"/>
    <x v="4"/>
    <x v="10"/>
  </r>
  <r>
    <n v="637"/>
    <x v="626"/>
    <s v="Open-architected 24/7 throughput"/>
    <n v="8500"/>
    <n v="6750"/>
    <n v="1.2592592592592593"/>
    <x v="0"/>
    <n v="65"/>
    <n v="103.84615384615384"/>
    <x v="1"/>
    <s v="USD"/>
    <n v="1479103200"/>
    <n v="1479794400"/>
    <b v="0"/>
    <b v="0"/>
    <x v="3"/>
    <x v="3"/>
    <x v="3"/>
  </r>
  <r>
    <n v="638"/>
    <x v="627"/>
    <s v="Monitored 24/7 approach"/>
    <n v="81600"/>
    <n v="9318"/>
    <n v="8.7572440437862209"/>
    <x v="0"/>
    <n v="94"/>
    <n v="99.127659574468083"/>
    <x v="1"/>
    <s v="USD"/>
    <n v="1280206800"/>
    <n v="1281243600"/>
    <b v="0"/>
    <b v="1"/>
    <x v="3"/>
    <x v="3"/>
    <x v="3"/>
  </r>
  <r>
    <n v="639"/>
    <x v="628"/>
    <s v="Upgradable explicit forecast"/>
    <n v="8600"/>
    <n v="4832"/>
    <n v="1.7798013245033113"/>
    <x v="2"/>
    <n v="45"/>
    <n v="107.37777777777778"/>
    <x v="1"/>
    <s v="USD"/>
    <n v="1532754000"/>
    <n v="1532754000"/>
    <b v="0"/>
    <b v="1"/>
    <x v="6"/>
    <x v="4"/>
    <x v="6"/>
  </r>
  <r>
    <n v="640"/>
    <x v="629"/>
    <s v="Pre-emptive context-sensitive support"/>
    <n v="119800"/>
    <n v="19769"/>
    <n v="6.0599929182052712"/>
    <x v="0"/>
    <n v="257"/>
    <n v="76.922178988326849"/>
    <x v="1"/>
    <s v="USD"/>
    <n v="1453096800"/>
    <n v="1453356000"/>
    <b v="0"/>
    <b v="0"/>
    <x v="3"/>
    <x v="3"/>
    <x v="3"/>
  </r>
  <r>
    <n v="641"/>
    <x v="630"/>
    <s v="Business-focused leadingedge instruction set"/>
    <n v="9400"/>
    <n v="11277"/>
    <n v="0.83355502349915755"/>
    <x v="1"/>
    <n v="194"/>
    <n v="58.128865979381445"/>
    <x v="5"/>
    <s v="CHF"/>
    <n v="1487570400"/>
    <n v="1489986000"/>
    <b v="0"/>
    <b v="0"/>
    <x v="3"/>
    <x v="3"/>
    <x v="3"/>
  </r>
  <r>
    <n v="642"/>
    <x v="631"/>
    <s v="Extended multi-state knowledge user"/>
    <n v="9200"/>
    <n v="13382"/>
    <n v="0.68749065909430573"/>
    <x v="1"/>
    <n v="129"/>
    <n v="103.73643410852713"/>
    <x v="0"/>
    <s v="CAD"/>
    <n v="1545026400"/>
    <n v="1545804000"/>
    <b v="0"/>
    <b v="0"/>
    <x v="8"/>
    <x v="2"/>
    <x v="8"/>
  </r>
  <r>
    <n v="643"/>
    <x v="632"/>
    <s v="Future-proofed modular groupware"/>
    <n v="14900"/>
    <n v="32986"/>
    <n v="0.45170678469653791"/>
    <x v="1"/>
    <n v="375"/>
    <n v="87.962666666666664"/>
    <x v="1"/>
    <s v="USD"/>
    <n v="1488348000"/>
    <n v="1489899600"/>
    <b v="0"/>
    <b v="0"/>
    <x v="3"/>
    <x v="3"/>
    <x v="3"/>
  </r>
  <r>
    <n v="644"/>
    <x v="633"/>
    <s v="Distributed real-time algorithm"/>
    <n v="169400"/>
    <n v="81984"/>
    <n v="2.0662568306010929"/>
    <x v="0"/>
    <n v="2928"/>
    <n v="28"/>
    <x v="0"/>
    <s v="CAD"/>
    <n v="1545112800"/>
    <n v="1546495200"/>
    <b v="0"/>
    <b v="0"/>
    <x v="3"/>
    <x v="3"/>
    <x v="3"/>
  </r>
  <r>
    <n v="645"/>
    <x v="634"/>
    <s v="Multi-lateral heuristic throughput"/>
    <n v="192100"/>
    <n v="178483"/>
    <n v="1.0762929802838366"/>
    <x v="0"/>
    <n v="4697"/>
    <n v="37.999361294443261"/>
    <x v="1"/>
    <s v="USD"/>
    <n v="1537938000"/>
    <n v="1539752400"/>
    <b v="0"/>
    <b v="1"/>
    <x v="1"/>
    <x v="1"/>
    <x v="1"/>
  </r>
  <r>
    <n v="646"/>
    <x v="635"/>
    <s v="Switchable reciprocal middleware"/>
    <n v="98700"/>
    <n v="87448"/>
    <n v="1.1286707529045832"/>
    <x v="0"/>
    <n v="2915"/>
    <n v="29.999313893653515"/>
    <x v="1"/>
    <s v="USD"/>
    <n v="1363150800"/>
    <n v="1364101200"/>
    <b v="0"/>
    <b v="0"/>
    <x v="11"/>
    <x v="6"/>
    <x v="11"/>
  </r>
  <r>
    <n v="647"/>
    <x v="636"/>
    <s v="Inverse multimedia Graphic Interface"/>
    <n v="4500"/>
    <n v="1863"/>
    <n v="2.4154589371980677"/>
    <x v="0"/>
    <n v="18"/>
    <n v="103.5"/>
    <x v="1"/>
    <s v="USD"/>
    <n v="1523250000"/>
    <n v="1525323600"/>
    <b v="0"/>
    <b v="0"/>
    <x v="18"/>
    <x v="5"/>
    <x v="18"/>
  </r>
  <r>
    <n v="648"/>
    <x v="637"/>
    <s v="Vision-oriented local contingency"/>
    <n v="98600"/>
    <n v="62174"/>
    <n v="1.5858719078714576"/>
    <x v="3"/>
    <n v="723"/>
    <n v="85.994467496542185"/>
    <x v="1"/>
    <s v="USD"/>
    <n v="1499317200"/>
    <n v="1500872400"/>
    <b v="1"/>
    <b v="0"/>
    <x v="0"/>
    <x v="0"/>
    <x v="0"/>
  </r>
  <r>
    <n v="649"/>
    <x v="638"/>
    <s v="Reactive 6thgeneration hub"/>
    <n v="121700"/>
    <n v="59003"/>
    <n v="2.0626069860854535"/>
    <x v="0"/>
    <n v="602"/>
    <n v="98.011627906976742"/>
    <x v="5"/>
    <s v="CHF"/>
    <n v="1287550800"/>
    <n v="1288501200"/>
    <b v="1"/>
    <b v="1"/>
    <x v="3"/>
    <x v="3"/>
    <x v="3"/>
  </r>
  <r>
    <n v="650"/>
    <x v="639"/>
    <s v="Optional asymmetric success"/>
    <n v="100"/>
    <n v="2"/>
    <n v="50"/>
    <x v="0"/>
    <n v="1"/>
    <n v="2"/>
    <x v="1"/>
    <s v="USD"/>
    <n v="1404795600"/>
    <n v="1407128400"/>
    <b v="0"/>
    <b v="0"/>
    <x v="17"/>
    <x v="1"/>
    <x v="17"/>
  </r>
  <r>
    <n v="651"/>
    <x v="640"/>
    <s v="Digitized analyzing capacity"/>
    <n v="196700"/>
    <n v="174039"/>
    <n v="1.1302064479800504"/>
    <x v="0"/>
    <n v="3868"/>
    <n v="44.994570837642193"/>
    <x v="6"/>
    <s v="EUR"/>
    <n v="1393048800"/>
    <n v="1394344800"/>
    <b v="0"/>
    <b v="0"/>
    <x v="12"/>
    <x v="4"/>
    <x v="12"/>
  </r>
  <r>
    <n v="652"/>
    <x v="641"/>
    <s v="Vision-oriented regional hub"/>
    <n v="10000"/>
    <n v="12684"/>
    <n v="0.78839482812992745"/>
    <x v="1"/>
    <n v="409"/>
    <n v="31.012224938875306"/>
    <x v="1"/>
    <s v="USD"/>
    <n v="1470373200"/>
    <n v="1474088400"/>
    <b v="0"/>
    <b v="0"/>
    <x v="2"/>
    <x v="2"/>
    <x v="2"/>
  </r>
  <r>
    <n v="653"/>
    <x v="642"/>
    <s v="Monitored incremental info-mediaries"/>
    <n v="600"/>
    <n v="14033"/>
    <n v="4.2756360008551271E-2"/>
    <x v="1"/>
    <n v="234"/>
    <n v="59.970085470085472"/>
    <x v="1"/>
    <s v="USD"/>
    <n v="1460091600"/>
    <n v="1460264400"/>
    <b v="0"/>
    <b v="0"/>
    <x v="2"/>
    <x v="2"/>
    <x v="2"/>
  </r>
  <r>
    <n v="654"/>
    <x v="643"/>
    <s v="Programmable static middleware"/>
    <n v="35000"/>
    <n v="177936"/>
    <n v="0.19669993705602015"/>
    <x v="1"/>
    <n v="3016"/>
    <n v="58.9973474801061"/>
    <x v="1"/>
    <s v="USD"/>
    <n v="1440392400"/>
    <n v="1440824400"/>
    <b v="0"/>
    <b v="0"/>
    <x v="16"/>
    <x v="1"/>
    <x v="16"/>
  </r>
  <r>
    <n v="655"/>
    <x v="644"/>
    <s v="Multi-layered bottom-line encryption"/>
    <n v="6900"/>
    <n v="13212"/>
    <n v="0.52225249772933702"/>
    <x v="1"/>
    <n v="264"/>
    <n v="50.045454545454547"/>
    <x v="1"/>
    <s v="USD"/>
    <n v="1488434400"/>
    <n v="1489554000"/>
    <b v="1"/>
    <b v="0"/>
    <x v="14"/>
    <x v="7"/>
    <x v="14"/>
  </r>
  <r>
    <n v="656"/>
    <x v="645"/>
    <s v="Vision-oriented systematic Graphical User Interface"/>
    <n v="118400"/>
    <n v="49879"/>
    <n v="2.3737444615970649"/>
    <x v="0"/>
    <n v="504"/>
    <n v="98.966269841269835"/>
    <x v="2"/>
    <s v="AUD"/>
    <n v="1514440800"/>
    <n v="1514872800"/>
    <b v="0"/>
    <b v="0"/>
    <x v="0"/>
    <x v="0"/>
    <x v="0"/>
  </r>
  <r>
    <n v="657"/>
    <x v="646"/>
    <s v="Balanced optimal hardware"/>
    <n v="10000"/>
    <n v="824"/>
    <n v="12.135922330097088"/>
    <x v="0"/>
    <n v="14"/>
    <n v="58.857142857142854"/>
    <x v="1"/>
    <s v="USD"/>
    <n v="1514354400"/>
    <n v="1515736800"/>
    <b v="0"/>
    <b v="0"/>
    <x v="22"/>
    <x v="4"/>
    <x v="22"/>
  </r>
  <r>
    <n v="658"/>
    <x v="647"/>
    <s v="Self-enabling mission-critical success"/>
    <n v="52600"/>
    <n v="31594"/>
    <n v="1.6648730771665505"/>
    <x v="3"/>
    <n v="390"/>
    <n v="81.010256410256417"/>
    <x v="1"/>
    <s v="USD"/>
    <n v="1440910800"/>
    <n v="1442898000"/>
    <b v="0"/>
    <b v="0"/>
    <x v="1"/>
    <x v="1"/>
    <x v="1"/>
  </r>
  <r>
    <n v="659"/>
    <x v="648"/>
    <s v="Grass-roots dynamic emulation"/>
    <n v="120700"/>
    <n v="57010"/>
    <n v="2.1171724258901947"/>
    <x v="0"/>
    <n v="750"/>
    <n v="76.013333333333335"/>
    <x v="4"/>
    <s v="GBP"/>
    <n v="1296108000"/>
    <n v="1296194400"/>
    <b v="0"/>
    <b v="0"/>
    <x v="4"/>
    <x v="4"/>
    <x v="4"/>
  </r>
  <r>
    <n v="660"/>
    <x v="649"/>
    <s v="Fundamental disintermediate matrix"/>
    <n v="9100"/>
    <n v="7438"/>
    <n v="1.2234471632159183"/>
    <x v="0"/>
    <n v="77"/>
    <n v="96.597402597402592"/>
    <x v="1"/>
    <s v="USD"/>
    <n v="1440133200"/>
    <n v="1440910800"/>
    <b v="1"/>
    <b v="0"/>
    <x v="3"/>
    <x v="3"/>
    <x v="3"/>
  </r>
  <r>
    <n v="661"/>
    <x v="650"/>
    <s v="Right-sized secondary challenge"/>
    <n v="106800"/>
    <n v="57872"/>
    <n v="1.8454520320707768"/>
    <x v="0"/>
    <n v="752"/>
    <n v="76.957446808510639"/>
    <x v="3"/>
    <s v="DKK"/>
    <n v="1332910800"/>
    <n v="1335502800"/>
    <b v="0"/>
    <b v="0"/>
    <x v="17"/>
    <x v="1"/>
    <x v="17"/>
  </r>
  <r>
    <n v="662"/>
    <x v="651"/>
    <s v="Implemented exuding software"/>
    <n v="9100"/>
    <n v="8906"/>
    <n v="1.0217830675948798"/>
    <x v="0"/>
    <n v="131"/>
    <n v="67.984732824427482"/>
    <x v="1"/>
    <s v="USD"/>
    <n v="1544335200"/>
    <n v="1544680800"/>
    <b v="0"/>
    <b v="0"/>
    <x v="3"/>
    <x v="3"/>
    <x v="3"/>
  </r>
  <r>
    <n v="663"/>
    <x v="652"/>
    <s v="Total optimizing software"/>
    <n v="10000"/>
    <n v="7724"/>
    <n v="1.294665976178146"/>
    <x v="0"/>
    <n v="87"/>
    <n v="88.781609195402297"/>
    <x v="1"/>
    <s v="USD"/>
    <n v="1286427600"/>
    <n v="1288414800"/>
    <b v="0"/>
    <b v="0"/>
    <x v="3"/>
    <x v="3"/>
    <x v="3"/>
  </r>
  <r>
    <n v="664"/>
    <x v="327"/>
    <s v="Optional maximized attitude"/>
    <n v="79400"/>
    <n v="26571"/>
    <n v="2.9882202401113998"/>
    <x v="0"/>
    <n v="1063"/>
    <n v="24.99623706491063"/>
    <x v="1"/>
    <s v="USD"/>
    <n v="1329717600"/>
    <n v="1330581600"/>
    <b v="0"/>
    <b v="0"/>
    <x v="17"/>
    <x v="1"/>
    <x v="17"/>
  </r>
  <r>
    <n v="665"/>
    <x v="653"/>
    <s v="Customer-focused impactful extranet"/>
    <n v="5100"/>
    <n v="12219"/>
    <n v="0.41738276454701695"/>
    <x v="1"/>
    <n v="272"/>
    <n v="44.922794117647058"/>
    <x v="1"/>
    <s v="USD"/>
    <n v="1310187600"/>
    <n v="1311397200"/>
    <b v="0"/>
    <b v="1"/>
    <x v="4"/>
    <x v="4"/>
    <x v="4"/>
  </r>
  <r>
    <n v="666"/>
    <x v="654"/>
    <s v="Cloned bottom-line success"/>
    <n v="3100"/>
    <n v="1985"/>
    <n v="1.5617128463476071"/>
    <x v="3"/>
    <n v="25"/>
    <n v="79.400000000000006"/>
    <x v="1"/>
    <s v="USD"/>
    <n v="1377838800"/>
    <n v="1378357200"/>
    <b v="0"/>
    <b v="1"/>
    <x v="3"/>
    <x v="3"/>
    <x v="3"/>
  </r>
  <r>
    <n v="667"/>
    <x v="655"/>
    <s v="Decentralized bandwidth-monitored ability"/>
    <n v="6900"/>
    <n v="12155"/>
    <n v="0.56766762649115587"/>
    <x v="1"/>
    <n v="419"/>
    <n v="29.009546539379475"/>
    <x v="1"/>
    <s v="USD"/>
    <n v="1410325200"/>
    <n v="1411102800"/>
    <b v="0"/>
    <b v="0"/>
    <x v="23"/>
    <x v="8"/>
    <x v="23"/>
  </r>
  <r>
    <n v="668"/>
    <x v="656"/>
    <s v="Programmable leadingedge budgetary management"/>
    <n v="27500"/>
    <n v="5593"/>
    <n v="4.9168603611657433"/>
    <x v="0"/>
    <n v="76"/>
    <n v="73.59210526315789"/>
    <x v="1"/>
    <s v="USD"/>
    <n v="1343797200"/>
    <n v="1344834000"/>
    <b v="0"/>
    <b v="0"/>
    <x v="3"/>
    <x v="3"/>
    <x v="3"/>
  </r>
  <r>
    <n v="669"/>
    <x v="657"/>
    <s v="Upgradable bi-directional concept"/>
    <n v="48800"/>
    <n v="175020"/>
    <n v="0.27882527711118732"/>
    <x v="1"/>
    <n v="1621"/>
    <n v="107.97038864898211"/>
    <x v="6"/>
    <s v="EUR"/>
    <n v="1498453200"/>
    <n v="1499230800"/>
    <b v="0"/>
    <b v="0"/>
    <x v="3"/>
    <x v="3"/>
    <x v="3"/>
  </r>
  <r>
    <n v="670"/>
    <x v="635"/>
    <s v="Re-contextualized homogeneous flexibility"/>
    <n v="16200"/>
    <n v="75955"/>
    <n v="0.21328418142321112"/>
    <x v="1"/>
    <n v="1101"/>
    <n v="68.987284287011803"/>
    <x v="1"/>
    <s v="USD"/>
    <n v="1456380000"/>
    <n v="1457416800"/>
    <b v="0"/>
    <b v="0"/>
    <x v="7"/>
    <x v="1"/>
    <x v="7"/>
  </r>
  <r>
    <n v="671"/>
    <x v="658"/>
    <s v="Monitored bi-directional standardization"/>
    <n v="97600"/>
    <n v="119127"/>
    <n v="0.8192936949641979"/>
    <x v="1"/>
    <n v="1073"/>
    <n v="111.02236719478098"/>
    <x v="1"/>
    <s v="USD"/>
    <n v="1280552400"/>
    <n v="1280898000"/>
    <b v="0"/>
    <b v="1"/>
    <x v="3"/>
    <x v="3"/>
    <x v="3"/>
  </r>
  <r>
    <n v="672"/>
    <x v="659"/>
    <s v="Stand-alone grid-enabled leverage"/>
    <n v="197900"/>
    <n v="110689"/>
    <n v="1.787892202477211"/>
    <x v="0"/>
    <n v="4428"/>
    <n v="24.997515808491418"/>
    <x v="2"/>
    <s v="AUD"/>
    <n v="1521608400"/>
    <n v="1522472400"/>
    <b v="0"/>
    <b v="0"/>
    <x v="3"/>
    <x v="3"/>
    <x v="3"/>
  </r>
  <r>
    <n v="673"/>
    <x v="660"/>
    <s v="Assimilated regional groupware"/>
    <n v="5600"/>
    <n v="2445"/>
    <n v="2.2903885480572597"/>
    <x v="0"/>
    <n v="58"/>
    <n v="42.155172413793103"/>
    <x v="6"/>
    <s v="EUR"/>
    <n v="1460696400"/>
    <n v="1462510800"/>
    <b v="0"/>
    <b v="0"/>
    <x v="7"/>
    <x v="1"/>
    <x v="7"/>
  </r>
  <r>
    <n v="674"/>
    <x v="661"/>
    <s v="Up-sized 24hour instruction set"/>
    <n v="170700"/>
    <n v="57250"/>
    <n v="2.9816593886462881"/>
    <x v="3"/>
    <n v="1218"/>
    <n v="47.003284072249592"/>
    <x v="1"/>
    <s v="USD"/>
    <n v="1313730000"/>
    <n v="1317790800"/>
    <b v="0"/>
    <b v="0"/>
    <x v="14"/>
    <x v="7"/>
    <x v="14"/>
  </r>
  <r>
    <n v="675"/>
    <x v="662"/>
    <s v="Right-sized web-enabled intranet"/>
    <n v="9700"/>
    <n v="11929"/>
    <n v="0.81314443792438595"/>
    <x v="1"/>
    <n v="331"/>
    <n v="36.0392749244713"/>
    <x v="1"/>
    <s v="USD"/>
    <n v="1568178000"/>
    <n v="1568782800"/>
    <b v="0"/>
    <b v="0"/>
    <x v="23"/>
    <x v="8"/>
    <x v="23"/>
  </r>
  <r>
    <n v="676"/>
    <x v="663"/>
    <s v="Expanded needs-based orchestration"/>
    <n v="62300"/>
    <n v="118214"/>
    <n v="0.52701033718510493"/>
    <x v="1"/>
    <n v="1170"/>
    <n v="101.03760683760684"/>
    <x v="1"/>
    <s v="USD"/>
    <n v="1348635600"/>
    <n v="1349413200"/>
    <b v="0"/>
    <b v="0"/>
    <x v="14"/>
    <x v="7"/>
    <x v="14"/>
  </r>
  <r>
    <n v="677"/>
    <x v="664"/>
    <s v="Organic system-worthy orchestration"/>
    <n v="5300"/>
    <n v="4432"/>
    <n v="1.1958483754512634"/>
    <x v="0"/>
    <n v="111"/>
    <n v="39.927927927927925"/>
    <x v="1"/>
    <s v="USD"/>
    <n v="1468126800"/>
    <n v="1472446800"/>
    <b v="0"/>
    <b v="0"/>
    <x v="13"/>
    <x v="5"/>
    <x v="13"/>
  </r>
  <r>
    <n v="678"/>
    <x v="665"/>
    <s v="Inverse static standardization"/>
    <n v="99500"/>
    <n v="17879"/>
    <n v="5.5651882096314109"/>
    <x v="3"/>
    <n v="215"/>
    <n v="83.158139534883716"/>
    <x v="1"/>
    <s v="USD"/>
    <n v="1547877600"/>
    <n v="1548050400"/>
    <b v="0"/>
    <b v="0"/>
    <x v="6"/>
    <x v="4"/>
    <x v="6"/>
  </r>
  <r>
    <n v="679"/>
    <x v="307"/>
    <s v="Synchronized motivating solution"/>
    <n v="1400"/>
    <n v="14511"/>
    <n v="9.6478533526290405E-2"/>
    <x v="1"/>
    <n v="363"/>
    <n v="39.97520661157025"/>
    <x v="1"/>
    <s v="USD"/>
    <n v="1571374800"/>
    <n v="1571806800"/>
    <b v="0"/>
    <b v="1"/>
    <x v="0"/>
    <x v="0"/>
    <x v="0"/>
  </r>
  <r>
    <n v="680"/>
    <x v="666"/>
    <s v="Open-source 4thgeneration open system"/>
    <n v="145600"/>
    <n v="141822"/>
    <n v="1.026639026385187"/>
    <x v="0"/>
    <n v="2955"/>
    <n v="47.993908629441627"/>
    <x v="1"/>
    <s v="USD"/>
    <n v="1576303200"/>
    <n v="1576476000"/>
    <b v="0"/>
    <b v="1"/>
    <x v="20"/>
    <x v="6"/>
    <x v="20"/>
  </r>
  <r>
    <n v="681"/>
    <x v="667"/>
    <s v="Decentralized context-sensitive superstructure"/>
    <n v="184100"/>
    <n v="159037"/>
    <n v="1.1575922584052767"/>
    <x v="0"/>
    <n v="1657"/>
    <n v="95.978877489438744"/>
    <x v="1"/>
    <s v="USD"/>
    <n v="1324447200"/>
    <n v="1324965600"/>
    <b v="0"/>
    <b v="0"/>
    <x v="3"/>
    <x v="3"/>
    <x v="3"/>
  </r>
  <r>
    <n v="682"/>
    <x v="668"/>
    <s v="Compatible 5thgeneration concept"/>
    <n v="5400"/>
    <n v="8109"/>
    <n v="0.66592674805771368"/>
    <x v="1"/>
    <n v="103"/>
    <n v="78.728155339805824"/>
    <x v="1"/>
    <s v="USD"/>
    <n v="1386741600"/>
    <n v="1387519200"/>
    <b v="0"/>
    <b v="0"/>
    <x v="3"/>
    <x v="3"/>
    <x v="3"/>
  </r>
  <r>
    <n v="683"/>
    <x v="669"/>
    <s v="Virtual systemic intranet"/>
    <n v="2300"/>
    <n v="8244"/>
    <n v="0.2789907811741873"/>
    <x v="1"/>
    <n v="147"/>
    <n v="56.081632653061227"/>
    <x v="1"/>
    <s v="USD"/>
    <n v="1537074000"/>
    <n v="1537246800"/>
    <b v="0"/>
    <b v="0"/>
    <x v="3"/>
    <x v="3"/>
    <x v="3"/>
  </r>
  <r>
    <n v="684"/>
    <x v="670"/>
    <s v="Optimized systemic algorithm"/>
    <n v="1400"/>
    <n v="7600"/>
    <n v="0.18421052631578946"/>
    <x v="1"/>
    <n v="110"/>
    <n v="69.090909090909093"/>
    <x v="0"/>
    <s v="CAD"/>
    <n v="1277787600"/>
    <n v="1279515600"/>
    <b v="0"/>
    <b v="0"/>
    <x v="9"/>
    <x v="5"/>
    <x v="9"/>
  </r>
  <r>
    <n v="685"/>
    <x v="671"/>
    <s v="Customizable homogeneous firmware"/>
    <n v="140000"/>
    <n v="94501"/>
    <n v="1.4814658045946605"/>
    <x v="0"/>
    <n v="926"/>
    <n v="102.05291576673866"/>
    <x v="0"/>
    <s v="CAD"/>
    <n v="1440306000"/>
    <n v="1442379600"/>
    <b v="0"/>
    <b v="0"/>
    <x v="3"/>
    <x v="3"/>
    <x v="3"/>
  </r>
  <r>
    <n v="686"/>
    <x v="672"/>
    <s v="Front-line cohesive extranet"/>
    <n v="7500"/>
    <n v="14381"/>
    <n v="0.52152145191572208"/>
    <x v="1"/>
    <n v="134"/>
    <n v="107.32089552238806"/>
    <x v="1"/>
    <s v="USD"/>
    <n v="1522126800"/>
    <n v="1523077200"/>
    <b v="0"/>
    <b v="0"/>
    <x v="8"/>
    <x v="2"/>
    <x v="8"/>
  </r>
  <r>
    <n v="687"/>
    <x v="673"/>
    <s v="Distributed holistic neural-net"/>
    <n v="1500"/>
    <n v="13980"/>
    <n v="0.1072961373390558"/>
    <x v="1"/>
    <n v="269"/>
    <n v="51.970260223048328"/>
    <x v="1"/>
    <s v="USD"/>
    <n v="1489298400"/>
    <n v="1489554000"/>
    <b v="0"/>
    <b v="0"/>
    <x v="3"/>
    <x v="3"/>
    <x v="3"/>
  </r>
  <r>
    <n v="688"/>
    <x v="674"/>
    <s v="Devolved client-server monitoring"/>
    <n v="2900"/>
    <n v="12449"/>
    <n v="0.23295043778616756"/>
    <x v="1"/>
    <n v="175"/>
    <n v="71.137142857142862"/>
    <x v="1"/>
    <s v="USD"/>
    <n v="1547100000"/>
    <n v="1548482400"/>
    <b v="0"/>
    <b v="1"/>
    <x v="19"/>
    <x v="4"/>
    <x v="19"/>
  </r>
  <r>
    <n v="689"/>
    <x v="675"/>
    <s v="Seamless directional capacity"/>
    <n v="7300"/>
    <n v="7348"/>
    <n v="0.99346761023407726"/>
    <x v="1"/>
    <n v="69"/>
    <n v="106.49275362318841"/>
    <x v="1"/>
    <s v="USD"/>
    <n v="1383022800"/>
    <n v="1384063200"/>
    <b v="0"/>
    <b v="0"/>
    <x v="2"/>
    <x v="2"/>
    <x v="2"/>
  </r>
  <r>
    <n v="690"/>
    <x v="676"/>
    <s v="Polarized actuating implementation"/>
    <n v="3600"/>
    <n v="8158"/>
    <n v="0.4412846285854376"/>
    <x v="1"/>
    <n v="190"/>
    <n v="42.93684210526316"/>
    <x v="1"/>
    <s v="USD"/>
    <n v="1322373600"/>
    <n v="1322892000"/>
    <b v="0"/>
    <b v="1"/>
    <x v="4"/>
    <x v="4"/>
    <x v="4"/>
  </r>
  <r>
    <n v="691"/>
    <x v="677"/>
    <s v="Front-line disintermediate hub"/>
    <n v="5000"/>
    <n v="7119"/>
    <n v="0.7023458350891979"/>
    <x v="1"/>
    <n v="237"/>
    <n v="30.037974683544302"/>
    <x v="1"/>
    <s v="USD"/>
    <n v="1349240400"/>
    <n v="1350709200"/>
    <b v="1"/>
    <b v="1"/>
    <x v="4"/>
    <x v="4"/>
    <x v="4"/>
  </r>
  <r>
    <n v="692"/>
    <x v="678"/>
    <s v="Decentralized 4thgeneration challenge"/>
    <n v="6000"/>
    <n v="5438"/>
    <n v="1.1033468186833395"/>
    <x v="0"/>
    <n v="77"/>
    <n v="70.623376623376629"/>
    <x v="4"/>
    <s v="GBP"/>
    <n v="1562648400"/>
    <n v="1564203600"/>
    <b v="0"/>
    <b v="0"/>
    <x v="1"/>
    <x v="1"/>
    <x v="1"/>
  </r>
  <r>
    <n v="693"/>
    <x v="679"/>
    <s v="Reverse-engineered composite hierarchy"/>
    <n v="180400"/>
    <n v="115396"/>
    <n v="1.5633124198412423"/>
    <x v="0"/>
    <n v="1748"/>
    <n v="66.016018306636155"/>
    <x v="1"/>
    <s v="USD"/>
    <n v="1508216400"/>
    <n v="1509685200"/>
    <b v="0"/>
    <b v="0"/>
    <x v="3"/>
    <x v="3"/>
    <x v="3"/>
  </r>
  <r>
    <n v="694"/>
    <x v="680"/>
    <s v="Programmable tangible ability"/>
    <n v="9100"/>
    <n v="7656"/>
    <n v="1.1886102403343783"/>
    <x v="0"/>
    <n v="79"/>
    <n v="96.911392405063296"/>
    <x v="1"/>
    <s v="USD"/>
    <n v="1511762400"/>
    <n v="1514959200"/>
    <b v="0"/>
    <b v="0"/>
    <x v="3"/>
    <x v="3"/>
    <x v="3"/>
  </r>
  <r>
    <n v="695"/>
    <x v="681"/>
    <s v="Configurable full-range emulation"/>
    <n v="9200"/>
    <n v="12322"/>
    <n v="0.74663204025320562"/>
    <x v="1"/>
    <n v="196"/>
    <n v="62.867346938775512"/>
    <x v="6"/>
    <s v="EUR"/>
    <n v="1447480800"/>
    <n v="1448863200"/>
    <b v="1"/>
    <b v="0"/>
    <x v="1"/>
    <x v="1"/>
    <x v="1"/>
  </r>
  <r>
    <n v="696"/>
    <x v="682"/>
    <s v="Total real-time hardware"/>
    <n v="164100"/>
    <n v="96888"/>
    <n v="1.6937081991577905"/>
    <x v="0"/>
    <n v="889"/>
    <n v="108.98537682789652"/>
    <x v="1"/>
    <s v="USD"/>
    <n v="1429506000"/>
    <n v="1429592400"/>
    <b v="0"/>
    <b v="1"/>
    <x v="3"/>
    <x v="3"/>
    <x v="3"/>
  </r>
  <r>
    <n v="697"/>
    <x v="683"/>
    <s v="Profound system-worthy functionalities"/>
    <n v="128900"/>
    <n v="196960"/>
    <n v="0.65444760357432985"/>
    <x v="1"/>
    <n v="7295"/>
    <n v="26.999314599040439"/>
    <x v="1"/>
    <s v="USD"/>
    <n v="1522472400"/>
    <n v="1522645200"/>
    <b v="0"/>
    <b v="0"/>
    <x v="5"/>
    <x v="1"/>
    <x v="5"/>
  </r>
  <r>
    <n v="698"/>
    <x v="684"/>
    <s v="Cloned hybrid focus group"/>
    <n v="42100"/>
    <n v="188057"/>
    <n v="0.22386829525090796"/>
    <x v="1"/>
    <n v="2893"/>
    <n v="65.004147943311438"/>
    <x v="0"/>
    <s v="CAD"/>
    <n v="1322114400"/>
    <n v="1323324000"/>
    <b v="0"/>
    <b v="0"/>
    <x v="8"/>
    <x v="2"/>
    <x v="8"/>
  </r>
  <r>
    <n v="699"/>
    <x v="196"/>
    <s v="Ergonomic dedicated focus group"/>
    <n v="7400"/>
    <n v="6245"/>
    <n v="1.1849479583666933"/>
    <x v="0"/>
    <n v="56"/>
    <n v="111.51785714285714"/>
    <x v="1"/>
    <s v="USD"/>
    <n v="1561438800"/>
    <n v="1561525200"/>
    <b v="0"/>
    <b v="0"/>
    <x v="6"/>
    <x v="4"/>
    <x v="6"/>
  </r>
  <r>
    <n v="700"/>
    <x v="685"/>
    <s v="Realigned zero administration paradigm"/>
    <n v="100"/>
    <n v="3"/>
    <n v="33.333333333333336"/>
    <x v="0"/>
    <n v="1"/>
    <n v="3"/>
    <x v="1"/>
    <s v="USD"/>
    <n v="1264399200"/>
    <n v="1265695200"/>
    <b v="0"/>
    <b v="0"/>
    <x v="8"/>
    <x v="2"/>
    <x v="8"/>
  </r>
  <r>
    <n v="701"/>
    <x v="686"/>
    <s v="Open-source multi-tasking methodology"/>
    <n v="52000"/>
    <n v="91014"/>
    <n v="0.57134067286351553"/>
    <x v="1"/>
    <n v="820"/>
    <n v="110.99268292682927"/>
    <x v="1"/>
    <s v="USD"/>
    <n v="1301202000"/>
    <n v="1301806800"/>
    <b v="1"/>
    <b v="0"/>
    <x v="3"/>
    <x v="3"/>
    <x v="3"/>
  </r>
  <r>
    <n v="702"/>
    <x v="687"/>
    <s v="Object-based attitude-oriented analyzer"/>
    <n v="8700"/>
    <n v="4710"/>
    <n v="1.8471337579617835"/>
    <x v="0"/>
    <n v="83"/>
    <n v="56.746987951807228"/>
    <x v="1"/>
    <s v="USD"/>
    <n v="1374469200"/>
    <n v="1374901200"/>
    <b v="0"/>
    <b v="0"/>
    <x v="8"/>
    <x v="2"/>
    <x v="8"/>
  </r>
  <r>
    <n v="703"/>
    <x v="688"/>
    <s v="Cross-platform tertiary hub"/>
    <n v="63400"/>
    <n v="197728"/>
    <n v="0.32064249878621137"/>
    <x v="1"/>
    <n v="2038"/>
    <n v="97.020608439646708"/>
    <x v="1"/>
    <s v="USD"/>
    <n v="1334984400"/>
    <n v="1336453200"/>
    <b v="1"/>
    <b v="1"/>
    <x v="18"/>
    <x v="5"/>
    <x v="18"/>
  </r>
  <r>
    <n v="704"/>
    <x v="689"/>
    <s v="Seamless clear-thinking artificial intelligence"/>
    <n v="8700"/>
    <n v="10682"/>
    <n v="0.81445422205579476"/>
    <x v="1"/>
    <n v="116"/>
    <n v="92.08620689655173"/>
    <x v="1"/>
    <s v="USD"/>
    <n v="1467608400"/>
    <n v="1468904400"/>
    <b v="0"/>
    <b v="0"/>
    <x v="10"/>
    <x v="4"/>
    <x v="10"/>
  </r>
  <r>
    <n v="705"/>
    <x v="690"/>
    <s v="Centralized tangible success"/>
    <n v="169700"/>
    <n v="168048"/>
    <n v="1.0098305246120156"/>
    <x v="0"/>
    <n v="2025"/>
    <n v="82.986666666666665"/>
    <x v="4"/>
    <s v="GBP"/>
    <n v="1386741600"/>
    <n v="1387087200"/>
    <b v="0"/>
    <b v="0"/>
    <x v="9"/>
    <x v="5"/>
    <x v="9"/>
  </r>
  <r>
    <n v="706"/>
    <x v="691"/>
    <s v="Customer-focused multimedia methodology"/>
    <n v="108400"/>
    <n v="138586"/>
    <n v="0.78218579077251671"/>
    <x v="1"/>
    <n v="1345"/>
    <n v="103.03791821561339"/>
    <x v="2"/>
    <s v="AUD"/>
    <n v="1546754400"/>
    <n v="1547445600"/>
    <b v="0"/>
    <b v="1"/>
    <x v="2"/>
    <x v="2"/>
    <x v="2"/>
  </r>
  <r>
    <n v="707"/>
    <x v="692"/>
    <s v="Visionary maximized Local Area Network"/>
    <n v="7300"/>
    <n v="11579"/>
    <n v="0.63045167976509198"/>
    <x v="1"/>
    <n v="168"/>
    <n v="68.922619047619051"/>
    <x v="1"/>
    <s v="USD"/>
    <n v="1544248800"/>
    <n v="1547359200"/>
    <b v="0"/>
    <b v="0"/>
    <x v="6"/>
    <x v="4"/>
    <x v="6"/>
  </r>
  <r>
    <n v="708"/>
    <x v="693"/>
    <s v="Secured bifurcated intranet"/>
    <n v="1700"/>
    <n v="12020"/>
    <n v="0.14143094841930118"/>
    <x v="1"/>
    <n v="137"/>
    <n v="87.737226277372258"/>
    <x v="5"/>
    <s v="CHF"/>
    <n v="1495429200"/>
    <n v="1496293200"/>
    <b v="0"/>
    <b v="0"/>
    <x v="3"/>
    <x v="3"/>
    <x v="3"/>
  </r>
  <r>
    <n v="709"/>
    <x v="694"/>
    <s v="Grass-roots 4thgeneration product"/>
    <n v="9800"/>
    <n v="13954"/>
    <n v="0.70230758205532462"/>
    <x v="1"/>
    <n v="186"/>
    <n v="75.021505376344081"/>
    <x v="6"/>
    <s v="EUR"/>
    <n v="1334811600"/>
    <n v="1335416400"/>
    <b v="0"/>
    <b v="0"/>
    <x v="3"/>
    <x v="3"/>
    <x v="3"/>
  </r>
  <r>
    <n v="710"/>
    <x v="695"/>
    <s v="Reduced next generation info-mediaries"/>
    <n v="4300"/>
    <n v="6358"/>
    <n v="0.67631330607109152"/>
    <x v="1"/>
    <n v="125"/>
    <n v="50.863999999999997"/>
    <x v="1"/>
    <s v="USD"/>
    <n v="1531544400"/>
    <n v="1532149200"/>
    <b v="0"/>
    <b v="1"/>
    <x v="3"/>
    <x v="3"/>
    <x v="3"/>
  </r>
  <r>
    <n v="711"/>
    <x v="696"/>
    <s v="Customizable full-range artificial intelligence"/>
    <n v="6200"/>
    <n v="1260"/>
    <n v="4.9206349206349209"/>
    <x v="0"/>
    <n v="14"/>
    <n v="90"/>
    <x v="6"/>
    <s v="EUR"/>
    <n v="1453615200"/>
    <n v="1453788000"/>
    <b v="1"/>
    <b v="1"/>
    <x v="3"/>
    <x v="3"/>
    <x v="3"/>
  </r>
  <r>
    <n v="712"/>
    <x v="697"/>
    <s v="Programmable leadingedge contingency"/>
    <n v="800"/>
    <n v="14725"/>
    <n v="5.4329371816638369E-2"/>
    <x v="1"/>
    <n v="202"/>
    <n v="72.896039603960389"/>
    <x v="1"/>
    <s v="USD"/>
    <n v="1467954000"/>
    <n v="1471496400"/>
    <b v="0"/>
    <b v="0"/>
    <x v="3"/>
    <x v="3"/>
    <x v="3"/>
  </r>
  <r>
    <n v="713"/>
    <x v="698"/>
    <s v="Multi-layered global groupware"/>
    <n v="6900"/>
    <n v="11174"/>
    <n v="0.61750492214068375"/>
    <x v="1"/>
    <n v="103"/>
    <n v="108.48543689320388"/>
    <x v="1"/>
    <s v="USD"/>
    <n v="1471842000"/>
    <n v="1472878800"/>
    <b v="0"/>
    <b v="0"/>
    <x v="15"/>
    <x v="5"/>
    <x v="15"/>
  </r>
  <r>
    <n v="714"/>
    <x v="699"/>
    <s v="Switchable methodical superstructure"/>
    <n v="38500"/>
    <n v="182036"/>
    <n v="0.2114966270408051"/>
    <x v="1"/>
    <n v="1785"/>
    <n v="101.98095238095237"/>
    <x v="1"/>
    <s v="USD"/>
    <n v="1408424400"/>
    <n v="1408510800"/>
    <b v="0"/>
    <b v="0"/>
    <x v="1"/>
    <x v="1"/>
    <x v="1"/>
  </r>
  <r>
    <n v="715"/>
    <x v="700"/>
    <s v="Expanded even-keeled portal"/>
    <n v="118000"/>
    <n v="28870"/>
    <n v="4.0872878420505714"/>
    <x v="0"/>
    <n v="656"/>
    <n v="44.009146341463413"/>
    <x v="1"/>
    <s v="USD"/>
    <n v="1281157200"/>
    <n v="1281589200"/>
    <b v="0"/>
    <b v="0"/>
    <x v="20"/>
    <x v="6"/>
    <x v="20"/>
  </r>
  <r>
    <n v="716"/>
    <x v="701"/>
    <s v="Advanced modular moderator"/>
    <n v="2000"/>
    <n v="10353"/>
    <n v="0.19318072056408769"/>
    <x v="1"/>
    <n v="157"/>
    <n v="65.942675159235662"/>
    <x v="1"/>
    <s v="USD"/>
    <n v="1373432400"/>
    <n v="1375851600"/>
    <b v="0"/>
    <b v="1"/>
    <x v="3"/>
    <x v="3"/>
    <x v="3"/>
  </r>
  <r>
    <n v="717"/>
    <x v="702"/>
    <s v="Reverse-engineered well-modulated ability"/>
    <n v="5600"/>
    <n v="13868"/>
    <n v="0.4038073262186328"/>
    <x v="1"/>
    <n v="555"/>
    <n v="24.987387387387386"/>
    <x v="1"/>
    <s v="USD"/>
    <n v="1313989200"/>
    <n v="1315803600"/>
    <b v="0"/>
    <b v="0"/>
    <x v="4"/>
    <x v="4"/>
    <x v="4"/>
  </r>
  <r>
    <n v="718"/>
    <x v="703"/>
    <s v="Expanded optimal pricing structure"/>
    <n v="8300"/>
    <n v="8317"/>
    <n v="0.99795599374774557"/>
    <x v="1"/>
    <n v="297"/>
    <n v="28.003367003367003"/>
    <x v="1"/>
    <s v="USD"/>
    <n v="1371445200"/>
    <n v="1373691600"/>
    <b v="0"/>
    <b v="0"/>
    <x v="8"/>
    <x v="2"/>
    <x v="8"/>
  </r>
  <r>
    <n v="719"/>
    <x v="704"/>
    <s v="Down-sized uniform ability"/>
    <n v="6900"/>
    <n v="10557"/>
    <n v="0.65359477124183007"/>
    <x v="1"/>
    <n v="123"/>
    <n v="85.829268292682926"/>
    <x v="1"/>
    <s v="USD"/>
    <n v="1338267600"/>
    <n v="1339218000"/>
    <b v="0"/>
    <b v="0"/>
    <x v="13"/>
    <x v="5"/>
    <x v="13"/>
  </r>
  <r>
    <n v="720"/>
    <x v="705"/>
    <s v="Multi-layered upward-trending conglomeration"/>
    <n v="8700"/>
    <n v="3227"/>
    <n v="2.6960024790827393"/>
    <x v="3"/>
    <n v="38"/>
    <n v="84.921052631578945"/>
    <x v="3"/>
    <s v="DKK"/>
    <n v="1519192800"/>
    <n v="1520402400"/>
    <b v="0"/>
    <b v="1"/>
    <x v="3"/>
    <x v="3"/>
    <x v="3"/>
  </r>
  <r>
    <n v="721"/>
    <x v="706"/>
    <s v="Open-architected systematic intranet"/>
    <n v="123600"/>
    <n v="5429"/>
    <n v="22.766623687603609"/>
    <x v="3"/>
    <n v="60"/>
    <n v="90.483333333333334"/>
    <x v="1"/>
    <s v="USD"/>
    <n v="1522818000"/>
    <n v="1523336400"/>
    <b v="0"/>
    <b v="0"/>
    <x v="1"/>
    <x v="1"/>
    <x v="1"/>
  </r>
  <r>
    <n v="722"/>
    <x v="707"/>
    <s v="Proactive 24hour frame"/>
    <n v="48500"/>
    <n v="75906"/>
    <n v="0.63894817273996785"/>
    <x v="1"/>
    <n v="3036"/>
    <n v="25.00197628458498"/>
    <x v="1"/>
    <s v="USD"/>
    <n v="1509948000"/>
    <n v="1512280800"/>
    <b v="0"/>
    <b v="0"/>
    <x v="4"/>
    <x v="4"/>
    <x v="4"/>
  </r>
  <r>
    <n v="723"/>
    <x v="708"/>
    <s v="Exclusive fresh-thinking model"/>
    <n v="4900"/>
    <n v="13250"/>
    <n v="0.36981132075471695"/>
    <x v="1"/>
    <n v="144"/>
    <n v="92.013888888888886"/>
    <x v="2"/>
    <s v="AUD"/>
    <n v="1456898400"/>
    <n v="1458709200"/>
    <b v="0"/>
    <b v="0"/>
    <x v="3"/>
    <x v="3"/>
    <x v="3"/>
  </r>
  <r>
    <n v="724"/>
    <x v="709"/>
    <s v="Business-focused encompassing intranet"/>
    <n v="8400"/>
    <n v="11261"/>
    <n v="0.74593730574549333"/>
    <x v="1"/>
    <n v="121"/>
    <n v="93.066115702479337"/>
    <x v="4"/>
    <s v="GBP"/>
    <n v="1413954000"/>
    <n v="1414126800"/>
    <b v="0"/>
    <b v="1"/>
    <x v="3"/>
    <x v="3"/>
    <x v="3"/>
  </r>
  <r>
    <n v="725"/>
    <x v="710"/>
    <s v="Optional 6thgeneration access"/>
    <n v="193200"/>
    <n v="97369"/>
    <n v="1.9842044182439997"/>
    <x v="0"/>
    <n v="1596"/>
    <n v="61.008145363408524"/>
    <x v="1"/>
    <s v="USD"/>
    <n v="1416031200"/>
    <n v="1416204000"/>
    <b v="0"/>
    <b v="0"/>
    <x v="20"/>
    <x v="6"/>
    <x v="20"/>
  </r>
  <r>
    <n v="726"/>
    <x v="711"/>
    <s v="Realigned web-enabled functionalities"/>
    <n v="54300"/>
    <n v="48227"/>
    <n v="1.1259253115474734"/>
    <x v="3"/>
    <n v="524"/>
    <n v="92.036259541984734"/>
    <x v="1"/>
    <s v="USD"/>
    <n v="1287982800"/>
    <n v="1288501200"/>
    <b v="0"/>
    <b v="1"/>
    <x v="3"/>
    <x v="3"/>
    <x v="3"/>
  </r>
  <r>
    <n v="727"/>
    <x v="712"/>
    <s v="Enterprise-wide multimedia software"/>
    <n v="8900"/>
    <n v="14685"/>
    <n v="0.60606060606060608"/>
    <x v="1"/>
    <n v="181"/>
    <n v="81.132596685082873"/>
    <x v="1"/>
    <s v="USD"/>
    <n v="1547964000"/>
    <n v="1552971600"/>
    <b v="0"/>
    <b v="0"/>
    <x v="2"/>
    <x v="2"/>
    <x v="2"/>
  </r>
  <r>
    <n v="728"/>
    <x v="713"/>
    <s v="Versatile mission-critical knowledgebase"/>
    <n v="4200"/>
    <n v="735"/>
    <n v="5.7142857142857144"/>
    <x v="0"/>
    <n v="10"/>
    <n v="73.5"/>
    <x v="1"/>
    <s v="USD"/>
    <n v="1464152400"/>
    <n v="1465102800"/>
    <b v="0"/>
    <b v="0"/>
    <x v="3"/>
    <x v="3"/>
    <x v="3"/>
  </r>
  <r>
    <n v="729"/>
    <x v="714"/>
    <s v="Multi-lateral object-oriented open system"/>
    <n v="5600"/>
    <n v="10397"/>
    <n v="0.5386169087236703"/>
    <x v="1"/>
    <n v="122"/>
    <n v="85.221311475409834"/>
    <x v="1"/>
    <s v="USD"/>
    <n v="1359957600"/>
    <n v="1360130400"/>
    <b v="0"/>
    <b v="0"/>
    <x v="6"/>
    <x v="4"/>
    <x v="6"/>
  </r>
  <r>
    <n v="730"/>
    <x v="715"/>
    <s v="Visionary system-worthy attitude"/>
    <n v="28800"/>
    <n v="118847"/>
    <n v="0.24232837177211036"/>
    <x v="1"/>
    <n v="1071"/>
    <n v="110.96825396825396"/>
    <x v="0"/>
    <s v="CAD"/>
    <n v="1432357200"/>
    <n v="1432875600"/>
    <b v="0"/>
    <b v="0"/>
    <x v="8"/>
    <x v="2"/>
    <x v="8"/>
  </r>
  <r>
    <n v="731"/>
    <x v="716"/>
    <s v="Synergized content-based hierarchy"/>
    <n v="8000"/>
    <n v="7220"/>
    <n v="1.10803324099723"/>
    <x v="3"/>
    <n v="219"/>
    <n v="32.968036529680369"/>
    <x v="1"/>
    <s v="USD"/>
    <n v="1500786000"/>
    <n v="1500872400"/>
    <b v="0"/>
    <b v="0"/>
    <x v="2"/>
    <x v="2"/>
    <x v="2"/>
  </r>
  <r>
    <n v="732"/>
    <x v="717"/>
    <s v="Business-focused 24hour access"/>
    <n v="117000"/>
    <n v="107622"/>
    <n v="1.0871383174443887"/>
    <x v="0"/>
    <n v="1121"/>
    <n v="96.005352363960753"/>
    <x v="1"/>
    <s v="USD"/>
    <n v="1490158800"/>
    <n v="1492146000"/>
    <b v="0"/>
    <b v="1"/>
    <x v="1"/>
    <x v="1"/>
    <x v="1"/>
  </r>
  <r>
    <n v="733"/>
    <x v="718"/>
    <s v="Automated hybrid orchestration"/>
    <n v="15800"/>
    <n v="83267"/>
    <n v="0.18975104182929611"/>
    <x v="1"/>
    <n v="980"/>
    <n v="84.96632653061225"/>
    <x v="1"/>
    <s v="USD"/>
    <n v="1406178000"/>
    <n v="1407301200"/>
    <b v="0"/>
    <b v="0"/>
    <x v="16"/>
    <x v="1"/>
    <x v="16"/>
  </r>
  <r>
    <n v="734"/>
    <x v="719"/>
    <s v="Exclusive 5thgeneration leverage"/>
    <n v="4200"/>
    <n v="13404"/>
    <n v="0.31333930170098478"/>
    <x v="1"/>
    <n v="536"/>
    <n v="25.007462686567163"/>
    <x v="1"/>
    <s v="USD"/>
    <n v="1485583200"/>
    <n v="1486620000"/>
    <b v="0"/>
    <b v="1"/>
    <x v="3"/>
    <x v="3"/>
    <x v="3"/>
  </r>
  <r>
    <n v="735"/>
    <x v="720"/>
    <s v="Grass-roots zero administration alliance"/>
    <n v="37100"/>
    <n v="131404"/>
    <n v="0.28233539313871725"/>
    <x v="1"/>
    <n v="1991"/>
    <n v="65.998995479658461"/>
    <x v="1"/>
    <s v="USD"/>
    <n v="1459314000"/>
    <n v="1459918800"/>
    <b v="0"/>
    <b v="0"/>
    <x v="14"/>
    <x v="7"/>
    <x v="14"/>
  </r>
  <r>
    <n v="736"/>
    <x v="721"/>
    <s v="Proactive heuristic orchestration"/>
    <n v="7700"/>
    <n v="2533"/>
    <n v="3.0398736675878406"/>
    <x v="3"/>
    <n v="29"/>
    <n v="87.34482758620689"/>
    <x v="1"/>
    <s v="USD"/>
    <n v="1424412000"/>
    <n v="1424757600"/>
    <b v="0"/>
    <b v="0"/>
    <x v="9"/>
    <x v="5"/>
    <x v="9"/>
  </r>
  <r>
    <n v="737"/>
    <x v="722"/>
    <s v="Function-based systematic Graphical User Interface"/>
    <n v="3700"/>
    <n v="5028"/>
    <n v="0.73587907716785994"/>
    <x v="1"/>
    <n v="180"/>
    <n v="27.933333333333334"/>
    <x v="1"/>
    <s v="USD"/>
    <n v="1478844000"/>
    <n v="1479880800"/>
    <b v="0"/>
    <b v="0"/>
    <x v="7"/>
    <x v="1"/>
    <x v="7"/>
  </r>
  <r>
    <n v="738"/>
    <x v="486"/>
    <s v="Extended zero administration software"/>
    <n v="74700"/>
    <n v="1557"/>
    <n v="47.97687861271676"/>
    <x v="0"/>
    <n v="15"/>
    <n v="103.8"/>
    <x v="1"/>
    <s v="USD"/>
    <n v="1416117600"/>
    <n v="1418018400"/>
    <b v="0"/>
    <b v="1"/>
    <x v="3"/>
    <x v="3"/>
    <x v="3"/>
  </r>
  <r>
    <n v="739"/>
    <x v="723"/>
    <s v="Multi-tiered discrete support"/>
    <n v="10000"/>
    <n v="6100"/>
    <n v="1.639344262295082"/>
    <x v="0"/>
    <n v="191"/>
    <n v="31.937172774869111"/>
    <x v="1"/>
    <s v="USD"/>
    <n v="1340946000"/>
    <n v="1341032400"/>
    <b v="0"/>
    <b v="0"/>
    <x v="7"/>
    <x v="1"/>
    <x v="7"/>
  </r>
  <r>
    <n v="740"/>
    <x v="724"/>
    <s v="Phased system-worthy conglomeration"/>
    <n v="5300"/>
    <n v="1592"/>
    <n v="3.329145728643216"/>
    <x v="0"/>
    <n v="16"/>
    <n v="99.5"/>
    <x v="1"/>
    <s v="USD"/>
    <n v="1486101600"/>
    <n v="1486360800"/>
    <b v="0"/>
    <b v="0"/>
    <x v="3"/>
    <x v="3"/>
    <x v="3"/>
  </r>
  <r>
    <n v="741"/>
    <x v="287"/>
    <s v="Balanced mobile alliance"/>
    <n v="1200"/>
    <n v="14150"/>
    <n v="8.4805653710247356E-2"/>
    <x v="1"/>
    <n v="130"/>
    <n v="108.84615384615384"/>
    <x v="1"/>
    <s v="USD"/>
    <n v="1274590800"/>
    <n v="1274677200"/>
    <b v="0"/>
    <b v="0"/>
    <x v="3"/>
    <x v="3"/>
    <x v="3"/>
  </r>
  <r>
    <n v="742"/>
    <x v="725"/>
    <s v="Reactive solution-oriented groupware"/>
    <n v="1200"/>
    <n v="13513"/>
    <n v="8.8803374528232074E-2"/>
    <x v="1"/>
    <n v="122"/>
    <n v="110.76229508196721"/>
    <x v="1"/>
    <s v="USD"/>
    <n v="1263880800"/>
    <n v="1267509600"/>
    <b v="0"/>
    <b v="0"/>
    <x v="5"/>
    <x v="1"/>
    <x v="5"/>
  </r>
  <r>
    <n v="743"/>
    <x v="726"/>
    <s v="Exclusive bandwidth-monitored orchestration"/>
    <n v="3900"/>
    <n v="504"/>
    <n v="7.7380952380952381"/>
    <x v="0"/>
    <n v="17"/>
    <n v="29.647058823529413"/>
    <x v="1"/>
    <s v="USD"/>
    <n v="1445403600"/>
    <n v="1445922000"/>
    <b v="0"/>
    <b v="1"/>
    <x v="3"/>
    <x v="3"/>
    <x v="3"/>
  </r>
  <r>
    <n v="744"/>
    <x v="727"/>
    <s v="Intuitive exuding initiative"/>
    <n v="2000"/>
    <n v="14240"/>
    <n v="0.1404494382022472"/>
    <x v="1"/>
    <n v="140"/>
    <n v="101.71428571428571"/>
    <x v="1"/>
    <s v="USD"/>
    <n v="1533877200"/>
    <n v="1534050000"/>
    <b v="0"/>
    <b v="1"/>
    <x v="3"/>
    <x v="3"/>
    <x v="3"/>
  </r>
  <r>
    <n v="745"/>
    <x v="728"/>
    <s v="Streamlined needs-based knowledge user"/>
    <n v="6900"/>
    <n v="2091"/>
    <n v="3.2998565279770444"/>
    <x v="0"/>
    <n v="34"/>
    <n v="61.5"/>
    <x v="1"/>
    <s v="USD"/>
    <n v="1275195600"/>
    <n v="1277528400"/>
    <b v="0"/>
    <b v="0"/>
    <x v="8"/>
    <x v="2"/>
    <x v="8"/>
  </r>
  <r>
    <n v="746"/>
    <x v="729"/>
    <s v="Automated system-worthy structure"/>
    <n v="55800"/>
    <n v="118580"/>
    <n v="0.47056839264631473"/>
    <x v="1"/>
    <n v="3388"/>
    <n v="35"/>
    <x v="1"/>
    <s v="USD"/>
    <n v="1318136400"/>
    <n v="1318568400"/>
    <b v="0"/>
    <b v="0"/>
    <x v="2"/>
    <x v="2"/>
    <x v="2"/>
  </r>
  <r>
    <n v="747"/>
    <x v="730"/>
    <s v="Secured clear-thinking intranet"/>
    <n v="4900"/>
    <n v="11214"/>
    <n v="0.43695380774032461"/>
    <x v="1"/>
    <n v="280"/>
    <n v="40.049999999999997"/>
    <x v="1"/>
    <s v="USD"/>
    <n v="1283403600"/>
    <n v="1284354000"/>
    <b v="0"/>
    <b v="0"/>
    <x v="3"/>
    <x v="3"/>
    <x v="3"/>
  </r>
  <r>
    <n v="748"/>
    <x v="731"/>
    <s v="Cloned actuating architecture"/>
    <n v="194900"/>
    <n v="68137"/>
    <n v="2.8604135785256175"/>
    <x v="3"/>
    <n v="614"/>
    <n v="110.97231270358306"/>
    <x v="1"/>
    <s v="USD"/>
    <n v="1267423200"/>
    <n v="1269579600"/>
    <b v="0"/>
    <b v="1"/>
    <x v="10"/>
    <x v="4"/>
    <x v="10"/>
  </r>
  <r>
    <n v="749"/>
    <x v="732"/>
    <s v="Down-sized needs-based task-force"/>
    <n v="8600"/>
    <n v="13527"/>
    <n v="0.63576550602498705"/>
    <x v="1"/>
    <n v="366"/>
    <n v="36.959016393442624"/>
    <x v="6"/>
    <s v="EUR"/>
    <n v="1412744400"/>
    <n v="1413781200"/>
    <b v="0"/>
    <b v="1"/>
    <x v="8"/>
    <x v="2"/>
    <x v="8"/>
  </r>
  <r>
    <n v="750"/>
    <x v="733"/>
    <s v="Extended responsive Internet solution"/>
    <n v="100"/>
    <n v="1"/>
    <n v="100"/>
    <x v="0"/>
    <n v="1"/>
    <n v="1"/>
    <x v="4"/>
    <s v="GBP"/>
    <n v="1277960400"/>
    <n v="1280120400"/>
    <b v="0"/>
    <b v="0"/>
    <x v="5"/>
    <x v="1"/>
    <x v="5"/>
  </r>
  <r>
    <n v="751"/>
    <x v="734"/>
    <s v="Universal value-added moderator"/>
    <n v="3600"/>
    <n v="8363"/>
    <n v="0.43046753557335882"/>
    <x v="1"/>
    <n v="270"/>
    <n v="30.974074074074075"/>
    <x v="1"/>
    <s v="USD"/>
    <n v="1458190800"/>
    <n v="1459486800"/>
    <b v="1"/>
    <b v="1"/>
    <x v="9"/>
    <x v="5"/>
    <x v="9"/>
  </r>
  <r>
    <n v="752"/>
    <x v="735"/>
    <s v="Sharable motivating emulation"/>
    <n v="5800"/>
    <n v="5362"/>
    <n v="1.081685938082805"/>
    <x v="3"/>
    <n v="114"/>
    <n v="47.035087719298247"/>
    <x v="1"/>
    <s v="USD"/>
    <n v="1280984400"/>
    <n v="1282539600"/>
    <b v="0"/>
    <b v="1"/>
    <x v="3"/>
    <x v="3"/>
    <x v="3"/>
  </r>
  <r>
    <n v="753"/>
    <x v="736"/>
    <s v="Networked web-enabled product"/>
    <n v="4700"/>
    <n v="12065"/>
    <n v="0.38955656858682136"/>
    <x v="1"/>
    <n v="137"/>
    <n v="88.065693430656935"/>
    <x v="1"/>
    <s v="USD"/>
    <n v="1274590800"/>
    <n v="1275886800"/>
    <b v="0"/>
    <b v="0"/>
    <x v="14"/>
    <x v="7"/>
    <x v="14"/>
  </r>
  <r>
    <n v="754"/>
    <x v="737"/>
    <s v="Advanced dedicated encoding"/>
    <n v="70400"/>
    <n v="118603"/>
    <n v="0.59357689097240374"/>
    <x v="1"/>
    <n v="3205"/>
    <n v="37.005616224648989"/>
    <x v="1"/>
    <s v="USD"/>
    <n v="1351400400"/>
    <n v="1355983200"/>
    <b v="0"/>
    <b v="0"/>
    <x v="3"/>
    <x v="3"/>
    <x v="3"/>
  </r>
  <r>
    <n v="755"/>
    <x v="738"/>
    <s v="Stand-alone multi-state project"/>
    <n v="4500"/>
    <n v="7496"/>
    <n v="0.60032017075773747"/>
    <x v="1"/>
    <n v="288"/>
    <n v="26.027777777777779"/>
    <x v="3"/>
    <s v="DKK"/>
    <n v="1514354400"/>
    <n v="1515391200"/>
    <b v="0"/>
    <b v="1"/>
    <x v="3"/>
    <x v="3"/>
    <x v="3"/>
  </r>
  <r>
    <n v="756"/>
    <x v="739"/>
    <s v="Customizable bi-directional monitoring"/>
    <n v="1300"/>
    <n v="10037"/>
    <n v="0.12952077313938429"/>
    <x v="1"/>
    <n v="148"/>
    <n v="67.817567567567565"/>
    <x v="1"/>
    <s v="USD"/>
    <n v="1421733600"/>
    <n v="1422252000"/>
    <b v="0"/>
    <b v="0"/>
    <x v="3"/>
    <x v="3"/>
    <x v="3"/>
  </r>
  <r>
    <n v="757"/>
    <x v="740"/>
    <s v="Profit-focused motivating function"/>
    <n v="1400"/>
    <n v="5696"/>
    <n v="0.24578651685393257"/>
    <x v="1"/>
    <n v="114"/>
    <n v="49.964912280701753"/>
    <x v="1"/>
    <s v="USD"/>
    <n v="1305176400"/>
    <n v="1305522000"/>
    <b v="0"/>
    <b v="0"/>
    <x v="6"/>
    <x v="4"/>
    <x v="6"/>
  </r>
  <r>
    <n v="758"/>
    <x v="741"/>
    <s v="Proactive systemic firmware"/>
    <n v="29600"/>
    <n v="167005"/>
    <n v="0.17724020238915003"/>
    <x v="1"/>
    <n v="1518"/>
    <n v="110.01646903820817"/>
    <x v="0"/>
    <s v="CAD"/>
    <n v="1414126800"/>
    <n v="1414904400"/>
    <b v="0"/>
    <b v="0"/>
    <x v="1"/>
    <x v="1"/>
    <x v="1"/>
  </r>
  <r>
    <n v="759"/>
    <x v="742"/>
    <s v="Grass-roots upward-trending installation"/>
    <n v="167500"/>
    <n v="114615"/>
    <n v="1.4614143000479867"/>
    <x v="0"/>
    <n v="1274"/>
    <n v="89.964678178963894"/>
    <x v="1"/>
    <s v="USD"/>
    <n v="1517810400"/>
    <n v="1520402400"/>
    <b v="0"/>
    <b v="0"/>
    <x v="5"/>
    <x v="1"/>
    <x v="5"/>
  </r>
  <r>
    <n v="760"/>
    <x v="743"/>
    <s v="Virtual heuristic hub"/>
    <n v="48300"/>
    <n v="16592"/>
    <n v="2.9110414657666346"/>
    <x v="0"/>
    <n v="210"/>
    <n v="79.009523809523813"/>
    <x v="6"/>
    <s v="EUR"/>
    <n v="1564635600"/>
    <n v="1567141200"/>
    <b v="0"/>
    <b v="1"/>
    <x v="11"/>
    <x v="6"/>
    <x v="11"/>
  </r>
  <r>
    <n v="761"/>
    <x v="744"/>
    <s v="Customizable leadingedge model"/>
    <n v="2200"/>
    <n v="14420"/>
    <n v="0.15256588072122051"/>
    <x v="1"/>
    <n v="166"/>
    <n v="86.867469879518069"/>
    <x v="1"/>
    <s v="USD"/>
    <n v="1500699600"/>
    <n v="1501131600"/>
    <b v="0"/>
    <b v="0"/>
    <x v="1"/>
    <x v="1"/>
    <x v="1"/>
  </r>
  <r>
    <n v="762"/>
    <x v="307"/>
    <s v="Upgradable uniform service-desk"/>
    <n v="3500"/>
    <n v="6204"/>
    <n v="0.56415215989684075"/>
    <x v="1"/>
    <n v="100"/>
    <n v="62.04"/>
    <x v="2"/>
    <s v="AUD"/>
    <n v="1354082400"/>
    <n v="1355032800"/>
    <b v="0"/>
    <b v="0"/>
    <x v="17"/>
    <x v="1"/>
    <x v="17"/>
  </r>
  <r>
    <n v="763"/>
    <x v="745"/>
    <s v="Inverse client-driven product"/>
    <n v="5600"/>
    <n v="6338"/>
    <n v="0.88355948248658878"/>
    <x v="1"/>
    <n v="235"/>
    <n v="26.970212765957445"/>
    <x v="1"/>
    <s v="USD"/>
    <n v="1336453200"/>
    <n v="1339477200"/>
    <b v="0"/>
    <b v="1"/>
    <x v="3"/>
    <x v="3"/>
    <x v="3"/>
  </r>
  <r>
    <n v="764"/>
    <x v="746"/>
    <s v="Managed bandwidth-monitored system engine"/>
    <n v="1100"/>
    <n v="8010"/>
    <n v="0.13732833957553059"/>
    <x v="1"/>
    <n v="148"/>
    <n v="54.121621621621621"/>
    <x v="1"/>
    <s v="USD"/>
    <n v="1305262800"/>
    <n v="1305954000"/>
    <b v="0"/>
    <b v="0"/>
    <x v="1"/>
    <x v="1"/>
    <x v="1"/>
  </r>
  <r>
    <n v="765"/>
    <x v="747"/>
    <s v="Advanced transitional help-desk"/>
    <n v="3900"/>
    <n v="8125"/>
    <n v="0.48"/>
    <x v="1"/>
    <n v="198"/>
    <n v="41.035353535353536"/>
    <x v="1"/>
    <s v="USD"/>
    <n v="1492232400"/>
    <n v="1494392400"/>
    <b v="1"/>
    <b v="1"/>
    <x v="7"/>
    <x v="1"/>
    <x v="7"/>
  </r>
  <r>
    <n v="766"/>
    <x v="748"/>
    <s v="De-engineered disintermediate encryption"/>
    <n v="43800"/>
    <n v="13653"/>
    <n v="3.2080861349154031"/>
    <x v="0"/>
    <n v="248"/>
    <n v="55.052419354838712"/>
    <x v="2"/>
    <s v="AUD"/>
    <n v="1537333200"/>
    <n v="1537419600"/>
    <b v="0"/>
    <b v="0"/>
    <x v="22"/>
    <x v="4"/>
    <x v="22"/>
  </r>
  <r>
    <n v="767"/>
    <x v="749"/>
    <s v="Upgradable attitude-oriented project"/>
    <n v="97200"/>
    <n v="55372"/>
    <n v="1.7553998410749114"/>
    <x v="0"/>
    <n v="513"/>
    <n v="107.93762183235867"/>
    <x v="1"/>
    <s v="USD"/>
    <n v="1444107600"/>
    <n v="1447999200"/>
    <b v="0"/>
    <b v="0"/>
    <x v="18"/>
    <x v="5"/>
    <x v="18"/>
  </r>
  <r>
    <n v="768"/>
    <x v="750"/>
    <s v="Fundamental zero tolerance alliance"/>
    <n v="4800"/>
    <n v="11088"/>
    <n v="0.4329004329004329"/>
    <x v="1"/>
    <n v="150"/>
    <n v="73.92"/>
    <x v="1"/>
    <s v="USD"/>
    <n v="1386741600"/>
    <n v="1388037600"/>
    <b v="0"/>
    <b v="0"/>
    <x v="3"/>
    <x v="3"/>
    <x v="3"/>
  </r>
  <r>
    <n v="769"/>
    <x v="751"/>
    <s v="Devolved 24hour forecast"/>
    <n v="125600"/>
    <n v="109106"/>
    <n v="1.1511740875845509"/>
    <x v="0"/>
    <n v="3410"/>
    <n v="31.995894428152493"/>
    <x v="1"/>
    <s v="USD"/>
    <n v="1376542800"/>
    <n v="1378789200"/>
    <b v="0"/>
    <b v="0"/>
    <x v="11"/>
    <x v="6"/>
    <x v="11"/>
  </r>
  <r>
    <n v="770"/>
    <x v="752"/>
    <s v="User-centric attitude-oriented intranet"/>
    <n v="4300"/>
    <n v="11642"/>
    <n v="0.36935234495791103"/>
    <x v="1"/>
    <n v="216"/>
    <n v="53.898148148148145"/>
    <x v="6"/>
    <s v="EUR"/>
    <n v="1397451600"/>
    <n v="1398056400"/>
    <b v="0"/>
    <b v="1"/>
    <x v="3"/>
    <x v="3"/>
    <x v="3"/>
  </r>
  <r>
    <n v="771"/>
    <x v="753"/>
    <s v="Self-enabling 5thgeneration paradigm"/>
    <n v="5600"/>
    <n v="2769"/>
    <n v="2.0223907547851212"/>
    <x v="3"/>
    <n v="26"/>
    <n v="106.5"/>
    <x v="1"/>
    <s v="USD"/>
    <n v="1548482400"/>
    <n v="1550815200"/>
    <b v="0"/>
    <b v="0"/>
    <x v="3"/>
    <x v="3"/>
    <x v="3"/>
  </r>
  <r>
    <n v="772"/>
    <x v="754"/>
    <s v="Persistent 3rdgeneration moratorium"/>
    <n v="149600"/>
    <n v="169586"/>
    <n v="0.88214829054285138"/>
    <x v="1"/>
    <n v="5139"/>
    <n v="32.999805409612762"/>
    <x v="1"/>
    <s v="USD"/>
    <n v="1549692000"/>
    <n v="1550037600"/>
    <b v="0"/>
    <b v="0"/>
    <x v="7"/>
    <x v="1"/>
    <x v="7"/>
  </r>
  <r>
    <n v="773"/>
    <x v="755"/>
    <s v="Cross-platform empowering project"/>
    <n v="53100"/>
    <n v="101185"/>
    <n v="0.52478134110787167"/>
    <x v="1"/>
    <n v="2353"/>
    <n v="43.00254993625159"/>
    <x v="1"/>
    <s v="USD"/>
    <n v="1492059600"/>
    <n v="1492923600"/>
    <b v="0"/>
    <b v="0"/>
    <x v="3"/>
    <x v="3"/>
    <x v="3"/>
  </r>
  <r>
    <n v="774"/>
    <x v="756"/>
    <s v="Polarized user-facing interface"/>
    <n v="5000"/>
    <n v="6775"/>
    <n v="0.73800738007380073"/>
    <x v="1"/>
    <n v="78"/>
    <n v="86.858974358974365"/>
    <x v="6"/>
    <s v="EUR"/>
    <n v="1463979600"/>
    <n v="1467522000"/>
    <b v="0"/>
    <b v="0"/>
    <x v="2"/>
    <x v="2"/>
    <x v="2"/>
  </r>
  <r>
    <n v="775"/>
    <x v="757"/>
    <s v="Customer-focused non-volatile framework"/>
    <n v="9400"/>
    <n v="968"/>
    <n v="9.7107438016528924"/>
    <x v="0"/>
    <n v="10"/>
    <n v="96.8"/>
    <x v="1"/>
    <s v="USD"/>
    <n v="1415253600"/>
    <n v="1416117600"/>
    <b v="0"/>
    <b v="0"/>
    <x v="1"/>
    <x v="1"/>
    <x v="1"/>
  </r>
  <r>
    <n v="776"/>
    <x v="758"/>
    <s v="Synchronized multimedia frame"/>
    <n v="110800"/>
    <n v="72623"/>
    <n v="1.5256874543877283"/>
    <x v="0"/>
    <n v="2201"/>
    <n v="32.995456610631528"/>
    <x v="1"/>
    <s v="USD"/>
    <n v="1562216400"/>
    <n v="1563771600"/>
    <b v="0"/>
    <b v="0"/>
    <x v="3"/>
    <x v="3"/>
    <x v="3"/>
  </r>
  <r>
    <n v="777"/>
    <x v="759"/>
    <s v="Open-architected stable algorithm"/>
    <n v="93800"/>
    <n v="45987"/>
    <n v="2.0397068736816926"/>
    <x v="0"/>
    <n v="676"/>
    <n v="68.028106508875737"/>
    <x v="1"/>
    <s v="USD"/>
    <n v="1316754000"/>
    <n v="1319259600"/>
    <b v="0"/>
    <b v="0"/>
    <x v="3"/>
    <x v="3"/>
    <x v="3"/>
  </r>
  <r>
    <n v="778"/>
    <x v="760"/>
    <s v="Cross-platform optimizing website"/>
    <n v="1300"/>
    <n v="10243"/>
    <n v="0.12691594259494288"/>
    <x v="1"/>
    <n v="174"/>
    <n v="58.867816091954026"/>
    <x v="5"/>
    <s v="CHF"/>
    <n v="1313211600"/>
    <n v="1313643600"/>
    <b v="0"/>
    <b v="0"/>
    <x v="10"/>
    <x v="4"/>
    <x v="10"/>
  </r>
  <r>
    <n v="779"/>
    <x v="761"/>
    <s v="Public-key actuating projection"/>
    <n v="108700"/>
    <n v="87293"/>
    <n v="1.2452315764150619"/>
    <x v="0"/>
    <n v="831"/>
    <n v="105.04572803850782"/>
    <x v="1"/>
    <s v="USD"/>
    <n v="1439528400"/>
    <n v="1440306000"/>
    <b v="0"/>
    <b v="1"/>
    <x v="3"/>
    <x v="3"/>
    <x v="3"/>
  </r>
  <r>
    <n v="780"/>
    <x v="762"/>
    <s v="Implemented intangible instruction set"/>
    <n v="5100"/>
    <n v="5421"/>
    <n v="0.94078583287216377"/>
    <x v="1"/>
    <n v="164"/>
    <n v="33.054878048780488"/>
    <x v="1"/>
    <s v="USD"/>
    <n v="1469163600"/>
    <n v="1470805200"/>
    <b v="0"/>
    <b v="1"/>
    <x v="6"/>
    <x v="4"/>
    <x v="6"/>
  </r>
  <r>
    <n v="781"/>
    <x v="763"/>
    <s v="Cross-group interactive architecture"/>
    <n v="8700"/>
    <n v="4414"/>
    <n v="1.9710013593112823"/>
    <x v="3"/>
    <n v="56"/>
    <n v="78.821428571428569"/>
    <x v="5"/>
    <s v="CHF"/>
    <n v="1288501200"/>
    <n v="1292911200"/>
    <b v="0"/>
    <b v="0"/>
    <x v="3"/>
    <x v="3"/>
    <x v="3"/>
  </r>
  <r>
    <n v="782"/>
    <x v="764"/>
    <s v="Centralized asymmetric framework"/>
    <n v="5100"/>
    <n v="10981"/>
    <n v="0.46443857572170111"/>
    <x v="1"/>
    <n v="161"/>
    <n v="68.204968944099377"/>
    <x v="1"/>
    <s v="USD"/>
    <n v="1298959200"/>
    <n v="1301374800"/>
    <b v="0"/>
    <b v="1"/>
    <x v="10"/>
    <x v="4"/>
    <x v="10"/>
  </r>
  <r>
    <n v="783"/>
    <x v="765"/>
    <s v="Down-sized systematic utilization"/>
    <n v="7400"/>
    <n v="10451"/>
    <n v="0.70806621375944889"/>
    <x v="1"/>
    <n v="138"/>
    <n v="75.731884057971016"/>
    <x v="1"/>
    <s v="USD"/>
    <n v="1387260000"/>
    <n v="1387864800"/>
    <b v="0"/>
    <b v="0"/>
    <x v="1"/>
    <x v="1"/>
    <x v="1"/>
  </r>
  <r>
    <n v="784"/>
    <x v="766"/>
    <s v="Profound fault-tolerant model"/>
    <n v="88900"/>
    <n v="102535"/>
    <n v="0.86702101721363434"/>
    <x v="1"/>
    <n v="3308"/>
    <n v="30.996070133010882"/>
    <x v="1"/>
    <s v="USD"/>
    <n v="1457244000"/>
    <n v="1458190800"/>
    <b v="0"/>
    <b v="0"/>
    <x v="2"/>
    <x v="2"/>
    <x v="2"/>
  </r>
  <r>
    <n v="785"/>
    <x v="767"/>
    <s v="Multi-channeled bi-directional moratorium"/>
    <n v="6700"/>
    <n v="12939"/>
    <n v="0.51781435968776568"/>
    <x v="1"/>
    <n v="127"/>
    <n v="101.88188976377953"/>
    <x v="2"/>
    <s v="AUD"/>
    <n v="1556341200"/>
    <n v="1559278800"/>
    <b v="0"/>
    <b v="1"/>
    <x v="10"/>
    <x v="4"/>
    <x v="10"/>
  </r>
  <r>
    <n v="786"/>
    <x v="768"/>
    <s v="Object-based content-based ability"/>
    <n v="1500"/>
    <n v="10946"/>
    <n v="0.13703636031427005"/>
    <x v="1"/>
    <n v="207"/>
    <n v="52.879227053140099"/>
    <x v="6"/>
    <s v="EUR"/>
    <n v="1522126800"/>
    <n v="1522731600"/>
    <b v="0"/>
    <b v="1"/>
    <x v="17"/>
    <x v="1"/>
    <x v="17"/>
  </r>
  <r>
    <n v="787"/>
    <x v="769"/>
    <s v="Progressive coherent secured line"/>
    <n v="61200"/>
    <n v="60994"/>
    <n v="1.0033773813817752"/>
    <x v="0"/>
    <n v="859"/>
    <n v="71.005820721769496"/>
    <x v="0"/>
    <s v="CAD"/>
    <n v="1305954000"/>
    <n v="1306731600"/>
    <b v="0"/>
    <b v="0"/>
    <x v="1"/>
    <x v="1"/>
    <x v="1"/>
  </r>
  <r>
    <n v="788"/>
    <x v="770"/>
    <s v="Synchronized directional capability"/>
    <n v="3600"/>
    <n v="3174"/>
    <n v="1.1342155009451795"/>
    <x v="2"/>
    <n v="31"/>
    <n v="102.38709677419355"/>
    <x v="1"/>
    <s v="USD"/>
    <n v="1350709200"/>
    <n v="1352527200"/>
    <b v="0"/>
    <b v="0"/>
    <x v="10"/>
    <x v="4"/>
    <x v="10"/>
  </r>
  <r>
    <n v="789"/>
    <x v="771"/>
    <s v="Cross-platform composite migration"/>
    <n v="9000"/>
    <n v="3351"/>
    <n v="2.6857654431512983"/>
    <x v="0"/>
    <n v="45"/>
    <n v="74.466666666666669"/>
    <x v="1"/>
    <s v="USD"/>
    <n v="1401166800"/>
    <n v="1404363600"/>
    <b v="0"/>
    <b v="0"/>
    <x v="3"/>
    <x v="3"/>
    <x v="3"/>
  </r>
  <r>
    <n v="790"/>
    <x v="772"/>
    <s v="Operative local pricing structure"/>
    <n v="185900"/>
    <n v="56774"/>
    <n v="3.2743861626800999"/>
    <x v="3"/>
    <n v="1113"/>
    <n v="51.009883198562441"/>
    <x v="1"/>
    <s v="USD"/>
    <n v="1266127200"/>
    <n v="1266645600"/>
    <b v="0"/>
    <b v="0"/>
    <x v="3"/>
    <x v="3"/>
    <x v="3"/>
  </r>
  <r>
    <n v="791"/>
    <x v="773"/>
    <s v="Optional web-enabled extranet"/>
    <n v="2100"/>
    <n v="540"/>
    <n v="3.8888888888888888"/>
    <x v="0"/>
    <n v="6"/>
    <n v="90"/>
    <x v="1"/>
    <s v="USD"/>
    <n v="1481436000"/>
    <n v="1482818400"/>
    <b v="0"/>
    <b v="0"/>
    <x v="0"/>
    <x v="0"/>
    <x v="0"/>
  </r>
  <r>
    <n v="792"/>
    <x v="774"/>
    <s v="Reduced 6thgeneration intranet"/>
    <n v="2000"/>
    <n v="680"/>
    <n v="2.9411764705882355"/>
    <x v="0"/>
    <n v="7"/>
    <n v="97.142857142857139"/>
    <x v="1"/>
    <s v="USD"/>
    <n v="1372222800"/>
    <n v="1374642000"/>
    <b v="0"/>
    <b v="1"/>
    <x v="3"/>
    <x v="3"/>
    <x v="3"/>
  </r>
  <r>
    <n v="793"/>
    <x v="775"/>
    <s v="Networked disintermediate leverage"/>
    <n v="1100"/>
    <n v="13045"/>
    <n v="8.4323495592180914E-2"/>
    <x v="1"/>
    <n v="181"/>
    <n v="72.071823204419886"/>
    <x v="5"/>
    <s v="CHF"/>
    <n v="1372136400"/>
    <n v="1372482000"/>
    <b v="0"/>
    <b v="0"/>
    <x v="9"/>
    <x v="5"/>
    <x v="9"/>
  </r>
  <r>
    <n v="794"/>
    <x v="776"/>
    <s v="Optional optimal website"/>
    <n v="6600"/>
    <n v="8276"/>
    <n v="0.79748670855485737"/>
    <x v="1"/>
    <n v="110"/>
    <n v="75.236363636363635"/>
    <x v="1"/>
    <s v="USD"/>
    <n v="1513922400"/>
    <n v="1514959200"/>
    <b v="0"/>
    <b v="0"/>
    <x v="1"/>
    <x v="1"/>
    <x v="1"/>
  </r>
  <r>
    <n v="795"/>
    <x v="777"/>
    <s v="Stand-alone asynchronous functionalities"/>
    <n v="7100"/>
    <n v="1022"/>
    <n v="6.9471624266144811"/>
    <x v="0"/>
    <n v="31"/>
    <n v="32.967741935483872"/>
    <x v="1"/>
    <s v="USD"/>
    <n v="1477976400"/>
    <n v="1478235600"/>
    <b v="0"/>
    <b v="0"/>
    <x v="6"/>
    <x v="4"/>
    <x v="6"/>
  </r>
  <r>
    <n v="796"/>
    <x v="778"/>
    <s v="Profound full-range open system"/>
    <n v="7800"/>
    <n v="4275"/>
    <n v="1.8245614035087718"/>
    <x v="0"/>
    <n v="78"/>
    <n v="54.807692307692307"/>
    <x v="1"/>
    <s v="USD"/>
    <n v="1407474000"/>
    <n v="1408078800"/>
    <b v="0"/>
    <b v="1"/>
    <x v="20"/>
    <x v="6"/>
    <x v="20"/>
  </r>
  <r>
    <n v="797"/>
    <x v="779"/>
    <s v="Optional tangible utilization"/>
    <n v="7600"/>
    <n v="8332"/>
    <n v="0.91214594335093613"/>
    <x v="1"/>
    <n v="185"/>
    <n v="45.037837837837834"/>
    <x v="1"/>
    <s v="USD"/>
    <n v="1546149600"/>
    <n v="1548136800"/>
    <b v="0"/>
    <b v="0"/>
    <x v="2"/>
    <x v="2"/>
    <x v="2"/>
  </r>
  <r>
    <n v="798"/>
    <x v="780"/>
    <s v="Seamless maximized product"/>
    <n v="3400"/>
    <n v="6408"/>
    <n v="0.53058676654182269"/>
    <x v="1"/>
    <n v="121"/>
    <n v="52.958677685950413"/>
    <x v="1"/>
    <s v="USD"/>
    <n v="1338440400"/>
    <n v="1340859600"/>
    <b v="0"/>
    <b v="1"/>
    <x v="3"/>
    <x v="3"/>
    <x v="3"/>
  </r>
  <r>
    <n v="799"/>
    <x v="781"/>
    <s v="Devolved tertiary time-frame"/>
    <n v="84500"/>
    <n v="73522"/>
    <n v="1.1493158510377846"/>
    <x v="0"/>
    <n v="1225"/>
    <n v="60.017959183673469"/>
    <x v="4"/>
    <s v="GBP"/>
    <n v="1454133600"/>
    <n v="1454479200"/>
    <b v="0"/>
    <b v="0"/>
    <x v="3"/>
    <x v="3"/>
    <x v="3"/>
  </r>
  <r>
    <n v="800"/>
    <x v="782"/>
    <s v="Centralized regional function"/>
    <n v="100"/>
    <n v="1"/>
    <n v="100"/>
    <x v="0"/>
    <n v="1"/>
    <n v="1"/>
    <x v="5"/>
    <s v="CHF"/>
    <n v="1434085200"/>
    <n v="1434430800"/>
    <b v="0"/>
    <b v="0"/>
    <x v="1"/>
    <x v="1"/>
    <x v="1"/>
  </r>
  <r>
    <n v="801"/>
    <x v="783"/>
    <s v="User-friendly high-level initiative"/>
    <n v="2300"/>
    <n v="4667"/>
    <n v="0.49282194128990786"/>
    <x v="1"/>
    <n v="106"/>
    <n v="44.028301886792455"/>
    <x v="1"/>
    <s v="USD"/>
    <n v="1577772000"/>
    <n v="1579672800"/>
    <b v="0"/>
    <b v="1"/>
    <x v="14"/>
    <x v="7"/>
    <x v="14"/>
  </r>
  <r>
    <n v="802"/>
    <x v="784"/>
    <s v="Reverse-engineered zero-defect infrastructure"/>
    <n v="6200"/>
    <n v="12216"/>
    <n v="0.50753110674525215"/>
    <x v="1"/>
    <n v="142"/>
    <n v="86.028169014084511"/>
    <x v="1"/>
    <s v="USD"/>
    <n v="1562216400"/>
    <n v="1562389200"/>
    <b v="0"/>
    <b v="0"/>
    <x v="14"/>
    <x v="7"/>
    <x v="14"/>
  </r>
  <r>
    <n v="803"/>
    <x v="785"/>
    <s v="Stand-alone background customer loyalty"/>
    <n v="6100"/>
    <n v="6527"/>
    <n v="0.93457943925233644"/>
    <x v="1"/>
    <n v="233"/>
    <n v="28.012875536480685"/>
    <x v="1"/>
    <s v="USD"/>
    <n v="1548568800"/>
    <n v="1551506400"/>
    <b v="0"/>
    <b v="0"/>
    <x v="3"/>
    <x v="3"/>
    <x v="3"/>
  </r>
  <r>
    <n v="804"/>
    <x v="786"/>
    <s v="Business-focused discrete software"/>
    <n v="2600"/>
    <n v="6987"/>
    <n v="0.37211965078002002"/>
    <x v="1"/>
    <n v="218"/>
    <n v="32.050458715596328"/>
    <x v="1"/>
    <s v="USD"/>
    <n v="1514872800"/>
    <n v="1516600800"/>
    <b v="0"/>
    <b v="0"/>
    <x v="1"/>
    <x v="1"/>
    <x v="1"/>
  </r>
  <r>
    <n v="805"/>
    <x v="787"/>
    <s v="Advanced intermediate Graphic Interface"/>
    <n v="9700"/>
    <n v="4932"/>
    <n v="1.9667477696674778"/>
    <x v="0"/>
    <n v="67"/>
    <n v="73.611940298507463"/>
    <x v="2"/>
    <s v="AUD"/>
    <n v="1416031200"/>
    <n v="1420437600"/>
    <b v="0"/>
    <b v="0"/>
    <x v="4"/>
    <x v="4"/>
    <x v="4"/>
  </r>
  <r>
    <n v="806"/>
    <x v="788"/>
    <s v="Adaptive holistic hub"/>
    <n v="700"/>
    <n v="8262"/>
    <n v="8.472524812394093E-2"/>
    <x v="1"/>
    <n v="76"/>
    <n v="108.71052631578948"/>
    <x v="1"/>
    <s v="USD"/>
    <n v="1330927200"/>
    <n v="1332997200"/>
    <b v="0"/>
    <b v="1"/>
    <x v="6"/>
    <x v="4"/>
    <x v="6"/>
  </r>
  <r>
    <n v="807"/>
    <x v="789"/>
    <s v="Automated uniform concept"/>
    <n v="700"/>
    <n v="1848"/>
    <n v="0.37878787878787878"/>
    <x v="1"/>
    <n v="43"/>
    <n v="42.97674418604651"/>
    <x v="1"/>
    <s v="USD"/>
    <n v="1571115600"/>
    <n v="1574920800"/>
    <b v="0"/>
    <b v="1"/>
    <x v="3"/>
    <x v="3"/>
    <x v="3"/>
  </r>
  <r>
    <n v="808"/>
    <x v="790"/>
    <s v="Enhanced regional flexibility"/>
    <n v="5200"/>
    <n v="1583"/>
    <n v="3.2849020846493997"/>
    <x v="0"/>
    <n v="19"/>
    <n v="83.315789473684205"/>
    <x v="1"/>
    <s v="USD"/>
    <n v="1463461200"/>
    <n v="1464930000"/>
    <b v="0"/>
    <b v="0"/>
    <x v="0"/>
    <x v="0"/>
    <x v="0"/>
  </r>
  <r>
    <n v="809"/>
    <x v="764"/>
    <s v="Public-key bottom-line algorithm"/>
    <n v="140800"/>
    <n v="88536"/>
    <n v="1.5903135447727479"/>
    <x v="0"/>
    <n v="2108"/>
    <n v="42"/>
    <x v="5"/>
    <s v="CHF"/>
    <n v="1344920400"/>
    <n v="1345006800"/>
    <b v="0"/>
    <b v="0"/>
    <x v="4"/>
    <x v="4"/>
    <x v="4"/>
  </r>
  <r>
    <n v="810"/>
    <x v="791"/>
    <s v="Multi-layered intangible instruction set"/>
    <n v="6400"/>
    <n v="12360"/>
    <n v="0.51779935275080902"/>
    <x v="1"/>
    <n v="221"/>
    <n v="55.927601809954751"/>
    <x v="1"/>
    <s v="USD"/>
    <n v="1511848800"/>
    <n v="1512712800"/>
    <b v="0"/>
    <b v="1"/>
    <x v="3"/>
    <x v="3"/>
    <x v="3"/>
  </r>
  <r>
    <n v="811"/>
    <x v="792"/>
    <s v="Fundamental methodical emulation"/>
    <n v="92500"/>
    <n v="71320"/>
    <n v="1.2969713965227145"/>
    <x v="0"/>
    <n v="679"/>
    <n v="105.03681885125184"/>
    <x v="1"/>
    <s v="USD"/>
    <n v="1452319200"/>
    <n v="1452492000"/>
    <b v="0"/>
    <b v="1"/>
    <x v="11"/>
    <x v="6"/>
    <x v="11"/>
  </r>
  <r>
    <n v="812"/>
    <x v="793"/>
    <s v="Expanded value-added hardware"/>
    <n v="59700"/>
    <n v="134640"/>
    <n v="0.44340463458110518"/>
    <x v="1"/>
    <n v="2805"/>
    <n v="48"/>
    <x v="0"/>
    <s v="CAD"/>
    <n v="1523854800"/>
    <n v="1524286800"/>
    <b v="0"/>
    <b v="0"/>
    <x v="9"/>
    <x v="5"/>
    <x v="9"/>
  </r>
  <r>
    <n v="813"/>
    <x v="794"/>
    <s v="Diverse high-level attitude"/>
    <n v="3200"/>
    <n v="7661"/>
    <n v="0.41770003915937864"/>
    <x v="1"/>
    <n v="68"/>
    <n v="112.66176470588235"/>
    <x v="1"/>
    <s v="USD"/>
    <n v="1346043600"/>
    <n v="1346907600"/>
    <b v="0"/>
    <b v="0"/>
    <x v="11"/>
    <x v="6"/>
    <x v="11"/>
  </r>
  <r>
    <n v="814"/>
    <x v="795"/>
    <s v="Visionary 24hour analyzer"/>
    <n v="3200"/>
    <n v="2950"/>
    <n v="1.0847457627118644"/>
    <x v="0"/>
    <n v="36"/>
    <n v="81.944444444444443"/>
    <x v="3"/>
    <s v="DKK"/>
    <n v="1464325200"/>
    <n v="1464498000"/>
    <b v="0"/>
    <b v="1"/>
    <x v="1"/>
    <x v="1"/>
    <x v="1"/>
  </r>
  <r>
    <n v="815"/>
    <x v="796"/>
    <s v="Centralized bandwidth-monitored leverage"/>
    <n v="9000"/>
    <n v="11721"/>
    <n v="0.76785257230611725"/>
    <x v="1"/>
    <n v="183"/>
    <n v="64.049180327868854"/>
    <x v="0"/>
    <s v="CAD"/>
    <n v="1511935200"/>
    <n v="1514181600"/>
    <b v="0"/>
    <b v="0"/>
    <x v="1"/>
    <x v="1"/>
    <x v="1"/>
  </r>
  <r>
    <n v="816"/>
    <x v="797"/>
    <s v="Ergonomic mission-critical moratorium"/>
    <n v="2300"/>
    <n v="14150"/>
    <n v="0.16254416961130741"/>
    <x v="1"/>
    <n v="133"/>
    <n v="106.39097744360902"/>
    <x v="1"/>
    <s v="USD"/>
    <n v="1392012000"/>
    <n v="1392184800"/>
    <b v="1"/>
    <b v="1"/>
    <x v="3"/>
    <x v="3"/>
    <x v="3"/>
  </r>
  <r>
    <n v="817"/>
    <x v="798"/>
    <s v="Front-line intermediate moderator"/>
    <n v="51300"/>
    <n v="189192"/>
    <n v="0.27115311429658762"/>
    <x v="1"/>
    <n v="2489"/>
    <n v="76.011249497790274"/>
    <x v="6"/>
    <s v="EUR"/>
    <n v="1556946000"/>
    <n v="1559365200"/>
    <b v="0"/>
    <b v="1"/>
    <x v="9"/>
    <x v="5"/>
    <x v="9"/>
  </r>
  <r>
    <n v="818"/>
    <x v="311"/>
    <s v="Automated local secured line"/>
    <n v="700"/>
    <n v="7664"/>
    <n v="9.1336116910229651E-2"/>
    <x v="1"/>
    <n v="69"/>
    <n v="111.07246376811594"/>
    <x v="1"/>
    <s v="USD"/>
    <n v="1548050400"/>
    <n v="1549173600"/>
    <b v="0"/>
    <b v="1"/>
    <x v="3"/>
    <x v="3"/>
    <x v="3"/>
  </r>
  <r>
    <n v="819"/>
    <x v="799"/>
    <s v="Integrated bandwidth-monitored alliance"/>
    <n v="8900"/>
    <n v="4509"/>
    <n v="1.9738301175426924"/>
    <x v="0"/>
    <n v="47"/>
    <n v="95.936170212765958"/>
    <x v="1"/>
    <s v="USD"/>
    <n v="1353736800"/>
    <n v="1355032800"/>
    <b v="1"/>
    <b v="0"/>
    <x v="11"/>
    <x v="6"/>
    <x v="11"/>
  </r>
  <r>
    <n v="820"/>
    <x v="800"/>
    <s v="Cross-group heuristic forecast"/>
    <n v="1500"/>
    <n v="12009"/>
    <n v="0.12490632025980515"/>
    <x v="1"/>
    <n v="279"/>
    <n v="43.043010752688176"/>
    <x v="4"/>
    <s v="GBP"/>
    <n v="1532840400"/>
    <n v="1533963600"/>
    <b v="0"/>
    <b v="1"/>
    <x v="1"/>
    <x v="1"/>
    <x v="1"/>
  </r>
  <r>
    <n v="821"/>
    <x v="801"/>
    <s v="Extended impactful secured line"/>
    <n v="4900"/>
    <n v="14273"/>
    <n v="0.34330554193231977"/>
    <x v="1"/>
    <n v="210"/>
    <n v="67.966666666666669"/>
    <x v="1"/>
    <s v="USD"/>
    <n v="1488261600"/>
    <n v="1489381200"/>
    <b v="0"/>
    <b v="0"/>
    <x v="4"/>
    <x v="4"/>
    <x v="4"/>
  </r>
  <r>
    <n v="822"/>
    <x v="802"/>
    <s v="Distributed optimizing protocol"/>
    <n v="54000"/>
    <n v="188982"/>
    <n v="0.2857414991903991"/>
    <x v="1"/>
    <n v="2100"/>
    <n v="89.991428571428571"/>
    <x v="1"/>
    <s v="USD"/>
    <n v="1393567200"/>
    <n v="1395032400"/>
    <b v="0"/>
    <b v="0"/>
    <x v="1"/>
    <x v="1"/>
    <x v="1"/>
  </r>
  <r>
    <n v="823"/>
    <x v="803"/>
    <s v="Secured well-modulated system engine"/>
    <n v="4100"/>
    <n v="14640"/>
    <n v="0.28005464480874315"/>
    <x v="1"/>
    <n v="252"/>
    <n v="58.095238095238095"/>
    <x v="1"/>
    <s v="USD"/>
    <n v="1410325200"/>
    <n v="1412485200"/>
    <b v="1"/>
    <b v="1"/>
    <x v="1"/>
    <x v="1"/>
    <x v="1"/>
  </r>
  <r>
    <n v="824"/>
    <x v="804"/>
    <s v="Streamlined national benchmark"/>
    <n v="85000"/>
    <n v="107516"/>
    <n v="0.79058000669667772"/>
    <x v="1"/>
    <n v="1280"/>
    <n v="83.996875000000003"/>
    <x v="1"/>
    <s v="USD"/>
    <n v="1276923600"/>
    <n v="1279688400"/>
    <b v="0"/>
    <b v="1"/>
    <x v="9"/>
    <x v="5"/>
    <x v="9"/>
  </r>
  <r>
    <n v="825"/>
    <x v="805"/>
    <s v="Open-architected 24/7 infrastructure"/>
    <n v="3600"/>
    <n v="13950"/>
    <n v="0.25806451612903225"/>
    <x v="1"/>
    <n v="157"/>
    <n v="88.853503184713375"/>
    <x v="4"/>
    <s v="GBP"/>
    <n v="1500958800"/>
    <n v="1501995600"/>
    <b v="0"/>
    <b v="0"/>
    <x v="12"/>
    <x v="4"/>
    <x v="12"/>
  </r>
  <r>
    <n v="826"/>
    <x v="806"/>
    <s v="Digitized 6thgeneration Local Area Network"/>
    <n v="2800"/>
    <n v="12797"/>
    <n v="0.21880128155036338"/>
    <x v="1"/>
    <n v="194"/>
    <n v="65.963917525773198"/>
    <x v="1"/>
    <s v="USD"/>
    <n v="1292220000"/>
    <n v="1294639200"/>
    <b v="0"/>
    <b v="1"/>
    <x v="3"/>
    <x v="3"/>
    <x v="3"/>
  </r>
  <r>
    <n v="827"/>
    <x v="807"/>
    <s v="Innovative actuating artificial intelligence"/>
    <n v="2300"/>
    <n v="6134"/>
    <n v="0.37495924356048255"/>
    <x v="1"/>
    <n v="82"/>
    <n v="74.804878048780495"/>
    <x v="2"/>
    <s v="AUD"/>
    <n v="1304398800"/>
    <n v="1305435600"/>
    <b v="0"/>
    <b v="1"/>
    <x v="6"/>
    <x v="4"/>
    <x v="6"/>
  </r>
  <r>
    <n v="828"/>
    <x v="808"/>
    <s v="Cross-platform reciprocal budgetary management"/>
    <n v="7100"/>
    <n v="4899"/>
    <n v="1.4492753623188406"/>
    <x v="0"/>
    <n v="70"/>
    <n v="69.98571428571428"/>
    <x v="1"/>
    <s v="USD"/>
    <n v="1535432400"/>
    <n v="1537592400"/>
    <b v="0"/>
    <b v="0"/>
    <x v="3"/>
    <x v="3"/>
    <x v="3"/>
  </r>
  <r>
    <n v="829"/>
    <x v="809"/>
    <s v="Vision-oriented scalable portal"/>
    <n v="9600"/>
    <n v="4929"/>
    <n v="1.9476567255021302"/>
    <x v="0"/>
    <n v="154"/>
    <n v="32.006493506493506"/>
    <x v="1"/>
    <s v="USD"/>
    <n v="1433826000"/>
    <n v="1435122000"/>
    <b v="0"/>
    <b v="0"/>
    <x v="3"/>
    <x v="3"/>
    <x v="3"/>
  </r>
  <r>
    <n v="830"/>
    <x v="810"/>
    <s v="Persevering zero administration knowledge user"/>
    <n v="121600"/>
    <n v="1424"/>
    <n v="85.393258426966298"/>
    <x v="0"/>
    <n v="22"/>
    <n v="64.727272727272734"/>
    <x v="1"/>
    <s v="USD"/>
    <n v="1514959200"/>
    <n v="1520056800"/>
    <b v="0"/>
    <b v="0"/>
    <x v="3"/>
    <x v="3"/>
    <x v="3"/>
  </r>
  <r>
    <n v="831"/>
    <x v="811"/>
    <s v="Front-line bottom-line Graphic Interface"/>
    <n v="97100"/>
    <n v="105817"/>
    <n v="0.91762193220371013"/>
    <x v="1"/>
    <n v="4233"/>
    <n v="24.998110087408456"/>
    <x v="1"/>
    <s v="USD"/>
    <n v="1332738000"/>
    <n v="1335675600"/>
    <b v="0"/>
    <b v="0"/>
    <x v="14"/>
    <x v="7"/>
    <x v="14"/>
  </r>
  <r>
    <n v="832"/>
    <x v="812"/>
    <s v="Synergized fault-tolerant hierarchy"/>
    <n v="43200"/>
    <n v="136156"/>
    <n v="0.3172831164252769"/>
    <x v="1"/>
    <n v="1297"/>
    <n v="104.97764070932922"/>
    <x v="3"/>
    <s v="DKK"/>
    <n v="1445490000"/>
    <n v="1448431200"/>
    <b v="1"/>
    <b v="0"/>
    <x v="18"/>
    <x v="5"/>
    <x v="18"/>
  </r>
  <r>
    <n v="833"/>
    <x v="813"/>
    <s v="Expanded asynchronous groupware"/>
    <n v="6800"/>
    <n v="10723"/>
    <n v="0.63415089060897134"/>
    <x v="1"/>
    <n v="165"/>
    <n v="64.987878787878785"/>
    <x v="3"/>
    <s v="DKK"/>
    <n v="1297663200"/>
    <n v="1298613600"/>
    <b v="0"/>
    <b v="0"/>
    <x v="18"/>
    <x v="5"/>
    <x v="18"/>
  </r>
  <r>
    <n v="834"/>
    <x v="814"/>
    <s v="Expanded fault-tolerant emulation"/>
    <n v="7300"/>
    <n v="11228"/>
    <n v="0.65016031350195935"/>
    <x v="1"/>
    <n v="119"/>
    <n v="94.352941176470594"/>
    <x v="1"/>
    <s v="USD"/>
    <n v="1371963600"/>
    <n v="1372482000"/>
    <b v="0"/>
    <b v="0"/>
    <x v="3"/>
    <x v="3"/>
    <x v="3"/>
  </r>
  <r>
    <n v="835"/>
    <x v="815"/>
    <s v="Future-proofed 24hour model"/>
    <n v="86200"/>
    <n v="77355"/>
    <n v="1.1143429642557041"/>
    <x v="0"/>
    <n v="1758"/>
    <n v="44.001706484641637"/>
    <x v="1"/>
    <s v="USD"/>
    <n v="1425103200"/>
    <n v="1425621600"/>
    <b v="0"/>
    <b v="0"/>
    <x v="2"/>
    <x v="2"/>
    <x v="2"/>
  </r>
  <r>
    <n v="836"/>
    <x v="816"/>
    <s v="Optimized didactic intranet"/>
    <n v="8100"/>
    <n v="6086"/>
    <n v="1.3309234308248439"/>
    <x v="0"/>
    <n v="94"/>
    <n v="64.744680851063833"/>
    <x v="1"/>
    <s v="USD"/>
    <n v="1265349600"/>
    <n v="1266300000"/>
    <b v="0"/>
    <b v="0"/>
    <x v="7"/>
    <x v="1"/>
    <x v="7"/>
  </r>
  <r>
    <n v="837"/>
    <x v="817"/>
    <s v="Right-sized dedicated standardization"/>
    <n v="17700"/>
    <n v="150960"/>
    <n v="0.11724960254372019"/>
    <x v="1"/>
    <n v="1797"/>
    <n v="84.00667779632721"/>
    <x v="1"/>
    <s v="USD"/>
    <n v="1301202000"/>
    <n v="1305867600"/>
    <b v="0"/>
    <b v="0"/>
    <x v="17"/>
    <x v="1"/>
    <x v="17"/>
  </r>
  <r>
    <n v="838"/>
    <x v="818"/>
    <s v="Vision-oriented high-level extranet"/>
    <n v="6400"/>
    <n v="8890"/>
    <n v="0.71991001124859388"/>
    <x v="1"/>
    <n v="261"/>
    <n v="34.061302681992338"/>
    <x v="1"/>
    <s v="USD"/>
    <n v="1538024400"/>
    <n v="1538802000"/>
    <b v="0"/>
    <b v="0"/>
    <x v="3"/>
    <x v="3"/>
    <x v="3"/>
  </r>
  <r>
    <n v="839"/>
    <x v="819"/>
    <s v="Organized scalable initiative"/>
    <n v="7700"/>
    <n v="14644"/>
    <n v="0.52581261950286806"/>
    <x v="1"/>
    <n v="157"/>
    <n v="93.273885350318466"/>
    <x v="1"/>
    <s v="USD"/>
    <n v="1395032400"/>
    <n v="1398920400"/>
    <b v="0"/>
    <b v="1"/>
    <x v="4"/>
    <x v="4"/>
    <x v="4"/>
  </r>
  <r>
    <n v="840"/>
    <x v="820"/>
    <s v="Enhanced regional moderator"/>
    <n v="116300"/>
    <n v="116583"/>
    <n v="0.99757254488218694"/>
    <x v="1"/>
    <n v="3533"/>
    <n v="32.998301726577978"/>
    <x v="1"/>
    <s v="USD"/>
    <n v="1405486800"/>
    <n v="1405659600"/>
    <b v="0"/>
    <b v="1"/>
    <x v="3"/>
    <x v="3"/>
    <x v="3"/>
  </r>
  <r>
    <n v="841"/>
    <x v="821"/>
    <s v="Automated even-keeled emulation"/>
    <n v="9100"/>
    <n v="12991"/>
    <n v="0.70048495112000619"/>
    <x v="1"/>
    <n v="155"/>
    <n v="83.812903225806451"/>
    <x v="1"/>
    <s v="USD"/>
    <n v="1455861600"/>
    <n v="1457244000"/>
    <b v="0"/>
    <b v="0"/>
    <x v="2"/>
    <x v="2"/>
    <x v="2"/>
  </r>
  <r>
    <n v="842"/>
    <x v="822"/>
    <s v="Reverse-engineered multi-tasking product"/>
    <n v="1500"/>
    <n v="8447"/>
    <n v="0.17757783828578194"/>
    <x v="1"/>
    <n v="132"/>
    <n v="63.992424242424242"/>
    <x v="6"/>
    <s v="EUR"/>
    <n v="1529038800"/>
    <n v="1529298000"/>
    <b v="0"/>
    <b v="0"/>
    <x v="8"/>
    <x v="2"/>
    <x v="8"/>
  </r>
  <r>
    <n v="843"/>
    <x v="823"/>
    <s v="De-engineered next generation parallelism"/>
    <n v="8800"/>
    <n v="2703"/>
    <n v="3.2556418793932669"/>
    <x v="0"/>
    <n v="33"/>
    <n v="81.909090909090907"/>
    <x v="1"/>
    <s v="USD"/>
    <n v="1535259600"/>
    <n v="1535778000"/>
    <b v="0"/>
    <b v="0"/>
    <x v="14"/>
    <x v="7"/>
    <x v="14"/>
  </r>
  <r>
    <n v="844"/>
    <x v="824"/>
    <s v="Intuitive cohesive groupware"/>
    <n v="8800"/>
    <n v="8747"/>
    <n v="1.0060592203041043"/>
    <x v="3"/>
    <n v="94"/>
    <n v="93.053191489361708"/>
    <x v="1"/>
    <s v="USD"/>
    <n v="1327212000"/>
    <n v="1327471200"/>
    <b v="0"/>
    <b v="0"/>
    <x v="4"/>
    <x v="4"/>
    <x v="4"/>
  </r>
  <r>
    <n v="845"/>
    <x v="825"/>
    <s v="Up-sized high-level access"/>
    <n v="69900"/>
    <n v="138087"/>
    <n v="0.50620261139716261"/>
    <x v="1"/>
    <n v="1354"/>
    <n v="101.98449039881831"/>
    <x v="4"/>
    <s v="GBP"/>
    <n v="1526360400"/>
    <n v="1529557200"/>
    <b v="0"/>
    <b v="0"/>
    <x v="2"/>
    <x v="2"/>
    <x v="2"/>
  </r>
  <r>
    <n v="846"/>
    <x v="826"/>
    <s v="Phased empowering success"/>
    <n v="1000"/>
    <n v="5085"/>
    <n v="0.19665683382497542"/>
    <x v="1"/>
    <n v="48"/>
    <n v="105.9375"/>
    <x v="1"/>
    <s v="USD"/>
    <n v="1532149200"/>
    <n v="1535259600"/>
    <b v="1"/>
    <b v="1"/>
    <x v="2"/>
    <x v="2"/>
    <x v="2"/>
  </r>
  <r>
    <n v="847"/>
    <x v="827"/>
    <s v="Distributed actuating project"/>
    <n v="4700"/>
    <n v="11174"/>
    <n v="0.42061929479148025"/>
    <x v="1"/>
    <n v="110"/>
    <n v="101.58181818181818"/>
    <x v="1"/>
    <s v="USD"/>
    <n v="1515304800"/>
    <n v="1515564000"/>
    <b v="0"/>
    <b v="0"/>
    <x v="0"/>
    <x v="0"/>
    <x v="0"/>
  </r>
  <r>
    <n v="848"/>
    <x v="828"/>
    <s v="Robust motivating orchestration"/>
    <n v="3200"/>
    <n v="10831"/>
    <n v="0.2954482503923922"/>
    <x v="1"/>
    <n v="172"/>
    <n v="62.970930232558139"/>
    <x v="1"/>
    <s v="USD"/>
    <n v="1276318800"/>
    <n v="1277096400"/>
    <b v="0"/>
    <b v="0"/>
    <x v="6"/>
    <x v="4"/>
    <x v="6"/>
  </r>
  <r>
    <n v="849"/>
    <x v="829"/>
    <s v="Vision-oriented uniform instruction set"/>
    <n v="6700"/>
    <n v="8917"/>
    <n v="0.7513737804194236"/>
    <x v="1"/>
    <n v="307"/>
    <n v="29.045602605863191"/>
    <x v="1"/>
    <s v="USD"/>
    <n v="1328767200"/>
    <n v="1329026400"/>
    <b v="0"/>
    <b v="1"/>
    <x v="7"/>
    <x v="1"/>
    <x v="7"/>
  </r>
  <r>
    <n v="850"/>
    <x v="830"/>
    <s v="Cross-group upward-trending hierarchy"/>
    <n v="100"/>
    <n v="1"/>
    <n v="100"/>
    <x v="0"/>
    <n v="1"/>
    <n v="1"/>
    <x v="1"/>
    <s v="USD"/>
    <n v="1321682400"/>
    <n v="1322978400"/>
    <b v="1"/>
    <b v="0"/>
    <x v="1"/>
    <x v="1"/>
    <x v="1"/>
  </r>
  <r>
    <n v="851"/>
    <x v="831"/>
    <s v="Object-based needs-based info-mediaries"/>
    <n v="6000"/>
    <n v="12468"/>
    <n v="0.48123195380173245"/>
    <x v="1"/>
    <n v="160"/>
    <n v="77.924999999999997"/>
    <x v="1"/>
    <s v="USD"/>
    <n v="1335934800"/>
    <n v="1338786000"/>
    <b v="0"/>
    <b v="0"/>
    <x v="5"/>
    <x v="1"/>
    <x v="5"/>
  </r>
  <r>
    <n v="852"/>
    <x v="832"/>
    <s v="Open-source reciprocal standardization"/>
    <n v="4900"/>
    <n v="2505"/>
    <n v="1.9560878243512974"/>
    <x v="0"/>
    <n v="31"/>
    <n v="80.806451612903231"/>
    <x v="1"/>
    <s v="USD"/>
    <n v="1310792400"/>
    <n v="1311656400"/>
    <b v="0"/>
    <b v="1"/>
    <x v="11"/>
    <x v="6"/>
    <x v="11"/>
  </r>
  <r>
    <n v="853"/>
    <x v="833"/>
    <s v="Secured well-modulated projection"/>
    <n v="17100"/>
    <n v="111502"/>
    <n v="0.15336047783896253"/>
    <x v="1"/>
    <n v="1467"/>
    <n v="76.006816632583508"/>
    <x v="0"/>
    <s v="CAD"/>
    <n v="1308546000"/>
    <n v="1308978000"/>
    <b v="0"/>
    <b v="1"/>
    <x v="7"/>
    <x v="1"/>
    <x v="7"/>
  </r>
  <r>
    <n v="854"/>
    <x v="834"/>
    <s v="Multi-channeled secondary middleware"/>
    <n v="171000"/>
    <n v="194309"/>
    <n v="0.88004158325141912"/>
    <x v="1"/>
    <n v="2662"/>
    <n v="72.993613824192337"/>
    <x v="0"/>
    <s v="CAD"/>
    <n v="1574056800"/>
    <n v="1576389600"/>
    <b v="0"/>
    <b v="0"/>
    <x v="13"/>
    <x v="5"/>
    <x v="13"/>
  </r>
  <r>
    <n v="855"/>
    <x v="835"/>
    <s v="Horizontal clear-thinking framework"/>
    <n v="23400"/>
    <n v="23956"/>
    <n v="0.97679078310235434"/>
    <x v="1"/>
    <n v="452"/>
    <n v="53"/>
    <x v="2"/>
    <s v="AUD"/>
    <n v="1308373200"/>
    <n v="1311051600"/>
    <b v="0"/>
    <b v="0"/>
    <x v="3"/>
    <x v="3"/>
    <x v="3"/>
  </r>
  <r>
    <n v="856"/>
    <x v="764"/>
    <s v="Profound composite core"/>
    <n v="2400"/>
    <n v="8558"/>
    <n v="0.28043935498948352"/>
    <x v="1"/>
    <n v="158"/>
    <n v="54.164556962025316"/>
    <x v="1"/>
    <s v="USD"/>
    <n v="1335243600"/>
    <n v="1336712400"/>
    <b v="0"/>
    <b v="0"/>
    <x v="0"/>
    <x v="0"/>
    <x v="0"/>
  </r>
  <r>
    <n v="857"/>
    <x v="836"/>
    <s v="Programmable disintermediate matrices"/>
    <n v="5300"/>
    <n v="7413"/>
    <n v="0.71496020504519087"/>
    <x v="1"/>
    <n v="225"/>
    <n v="32.946666666666665"/>
    <x v="5"/>
    <s v="CHF"/>
    <n v="1328421600"/>
    <n v="1330408800"/>
    <b v="1"/>
    <b v="0"/>
    <x v="12"/>
    <x v="4"/>
    <x v="12"/>
  </r>
  <r>
    <n v="858"/>
    <x v="837"/>
    <s v="Realigned 5thgeneration knowledge user"/>
    <n v="4000"/>
    <n v="2778"/>
    <n v="1.4398848092152627"/>
    <x v="0"/>
    <n v="35"/>
    <n v="79.371428571428567"/>
    <x v="1"/>
    <s v="USD"/>
    <n v="1524286800"/>
    <n v="1524891600"/>
    <b v="1"/>
    <b v="0"/>
    <x v="0"/>
    <x v="0"/>
    <x v="0"/>
  </r>
  <r>
    <n v="859"/>
    <x v="838"/>
    <s v="Multi-layered upward-trending groupware"/>
    <n v="7300"/>
    <n v="2594"/>
    <n v="2.8141865844255975"/>
    <x v="0"/>
    <n v="63"/>
    <n v="41.174603174603178"/>
    <x v="1"/>
    <s v="USD"/>
    <n v="1362117600"/>
    <n v="1363669200"/>
    <b v="0"/>
    <b v="1"/>
    <x v="3"/>
    <x v="3"/>
    <x v="3"/>
  </r>
  <r>
    <n v="860"/>
    <x v="839"/>
    <s v="Re-contextualized leadingedge firmware"/>
    <n v="2000"/>
    <n v="5033"/>
    <n v="0.39737730975561297"/>
    <x v="1"/>
    <n v="65"/>
    <n v="77.430769230769229"/>
    <x v="1"/>
    <s v="USD"/>
    <n v="1550556000"/>
    <n v="1551420000"/>
    <b v="0"/>
    <b v="1"/>
    <x v="8"/>
    <x v="2"/>
    <x v="8"/>
  </r>
  <r>
    <n v="861"/>
    <x v="840"/>
    <s v="Devolved disintermediate analyzer"/>
    <n v="8800"/>
    <n v="9317"/>
    <n v="0.94451003541912637"/>
    <x v="1"/>
    <n v="163"/>
    <n v="57.159509202453989"/>
    <x v="1"/>
    <s v="USD"/>
    <n v="1269147600"/>
    <n v="1269838800"/>
    <b v="0"/>
    <b v="0"/>
    <x v="3"/>
    <x v="3"/>
    <x v="3"/>
  </r>
  <r>
    <n v="862"/>
    <x v="841"/>
    <s v="Profound disintermediate open system"/>
    <n v="3500"/>
    <n v="6560"/>
    <n v="0.53353658536585369"/>
    <x v="1"/>
    <n v="85"/>
    <n v="77.17647058823529"/>
    <x v="1"/>
    <s v="USD"/>
    <n v="1312174800"/>
    <n v="1312520400"/>
    <b v="0"/>
    <b v="0"/>
    <x v="3"/>
    <x v="3"/>
    <x v="3"/>
  </r>
  <r>
    <n v="863"/>
    <x v="842"/>
    <s v="Automated reciprocal protocol"/>
    <n v="1400"/>
    <n v="5415"/>
    <n v="0.25854108956602029"/>
    <x v="1"/>
    <n v="217"/>
    <n v="24.953917050691246"/>
    <x v="1"/>
    <s v="USD"/>
    <n v="1434517200"/>
    <n v="1436504400"/>
    <b v="0"/>
    <b v="1"/>
    <x v="19"/>
    <x v="4"/>
    <x v="19"/>
  </r>
  <r>
    <n v="864"/>
    <x v="843"/>
    <s v="Automated static workforce"/>
    <n v="4200"/>
    <n v="14577"/>
    <n v="0.28812512862728956"/>
    <x v="1"/>
    <n v="150"/>
    <n v="97.18"/>
    <x v="1"/>
    <s v="USD"/>
    <n v="1471582800"/>
    <n v="1472014800"/>
    <b v="0"/>
    <b v="0"/>
    <x v="12"/>
    <x v="4"/>
    <x v="12"/>
  </r>
  <r>
    <n v="865"/>
    <x v="844"/>
    <s v="Horizontal attitude-oriented help-desk"/>
    <n v="81000"/>
    <n v="150515"/>
    <n v="0.53815234362023723"/>
    <x v="1"/>
    <n v="3272"/>
    <n v="46.000916870415651"/>
    <x v="1"/>
    <s v="USD"/>
    <n v="1410757200"/>
    <n v="1411534800"/>
    <b v="0"/>
    <b v="0"/>
    <x v="3"/>
    <x v="3"/>
    <x v="3"/>
  </r>
  <r>
    <n v="866"/>
    <x v="845"/>
    <s v="Versatile 5thgeneration matrices"/>
    <n v="182800"/>
    <n v="79045"/>
    <n v="2.3126067429944968"/>
    <x v="3"/>
    <n v="898"/>
    <n v="88.023385300668153"/>
    <x v="1"/>
    <s v="USD"/>
    <n v="1304830800"/>
    <n v="1304917200"/>
    <b v="0"/>
    <b v="0"/>
    <x v="14"/>
    <x v="7"/>
    <x v="14"/>
  </r>
  <r>
    <n v="867"/>
    <x v="846"/>
    <s v="Cross-platform next generation service-desk"/>
    <n v="4800"/>
    <n v="7797"/>
    <n v="0.61562139284340134"/>
    <x v="1"/>
    <n v="300"/>
    <n v="25.99"/>
    <x v="1"/>
    <s v="USD"/>
    <n v="1539061200"/>
    <n v="1539579600"/>
    <b v="0"/>
    <b v="0"/>
    <x v="0"/>
    <x v="0"/>
    <x v="0"/>
  </r>
  <r>
    <n v="868"/>
    <x v="847"/>
    <s v="Front-line web-enabled installation"/>
    <n v="7000"/>
    <n v="12939"/>
    <n v="0.5410000772857253"/>
    <x v="1"/>
    <n v="126"/>
    <n v="102.69047619047619"/>
    <x v="1"/>
    <s v="USD"/>
    <n v="1381554000"/>
    <n v="1382504400"/>
    <b v="0"/>
    <b v="0"/>
    <x v="3"/>
    <x v="3"/>
    <x v="3"/>
  </r>
  <r>
    <n v="869"/>
    <x v="848"/>
    <s v="Multi-channeled responsive product"/>
    <n v="161900"/>
    <n v="38376"/>
    <n v="4.2187825724411088"/>
    <x v="0"/>
    <n v="526"/>
    <n v="72.958174904942965"/>
    <x v="1"/>
    <s v="USD"/>
    <n v="1277096400"/>
    <n v="1278306000"/>
    <b v="0"/>
    <b v="0"/>
    <x v="6"/>
    <x v="4"/>
    <x v="6"/>
  </r>
  <r>
    <n v="870"/>
    <x v="849"/>
    <s v="Adaptive demand-driven encryption"/>
    <n v="7700"/>
    <n v="6920"/>
    <n v="1.1127167630057804"/>
    <x v="0"/>
    <n v="121"/>
    <n v="57.190082644628099"/>
    <x v="1"/>
    <s v="USD"/>
    <n v="1440392400"/>
    <n v="1442552400"/>
    <b v="0"/>
    <b v="0"/>
    <x v="3"/>
    <x v="3"/>
    <x v="3"/>
  </r>
  <r>
    <n v="871"/>
    <x v="850"/>
    <s v="Re-engineered client-driven knowledge user"/>
    <n v="71500"/>
    <n v="194912"/>
    <n v="0.36683221145953043"/>
    <x v="1"/>
    <n v="2320"/>
    <n v="84.013793103448279"/>
    <x v="1"/>
    <s v="USD"/>
    <n v="1509512400"/>
    <n v="1511071200"/>
    <b v="0"/>
    <b v="1"/>
    <x v="3"/>
    <x v="3"/>
    <x v="3"/>
  </r>
  <r>
    <n v="872"/>
    <x v="851"/>
    <s v="Compatible logistical paradigm"/>
    <n v="4700"/>
    <n v="7992"/>
    <n v="0.5880880880880881"/>
    <x v="1"/>
    <n v="81"/>
    <n v="98.666666666666671"/>
    <x v="2"/>
    <s v="AUD"/>
    <n v="1535950800"/>
    <n v="1536382800"/>
    <b v="0"/>
    <b v="0"/>
    <x v="22"/>
    <x v="4"/>
    <x v="22"/>
  </r>
  <r>
    <n v="873"/>
    <x v="852"/>
    <s v="Intuitive value-added installation"/>
    <n v="42100"/>
    <n v="79268"/>
    <n v="0.53110965332795079"/>
    <x v="1"/>
    <n v="1887"/>
    <n v="42.007419183889773"/>
    <x v="1"/>
    <s v="USD"/>
    <n v="1389160800"/>
    <n v="1389592800"/>
    <b v="0"/>
    <b v="0"/>
    <x v="14"/>
    <x v="7"/>
    <x v="14"/>
  </r>
  <r>
    <n v="874"/>
    <x v="853"/>
    <s v="Managed discrete parallelism"/>
    <n v="40200"/>
    <n v="139468"/>
    <n v="0.28823816215906156"/>
    <x v="1"/>
    <n v="4358"/>
    <n v="32.002753556677376"/>
    <x v="1"/>
    <s v="USD"/>
    <n v="1271998800"/>
    <n v="1275282000"/>
    <b v="0"/>
    <b v="1"/>
    <x v="14"/>
    <x v="7"/>
    <x v="14"/>
  </r>
  <r>
    <n v="875"/>
    <x v="854"/>
    <s v="Implemented tangible approach"/>
    <n v="7900"/>
    <n v="5465"/>
    <n v="1.4455626715462031"/>
    <x v="0"/>
    <n v="67"/>
    <n v="81.567164179104481"/>
    <x v="1"/>
    <s v="USD"/>
    <n v="1294898400"/>
    <n v="1294984800"/>
    <b v="0"/>
    <b v="0"/>
    <x v="1"/>
    <x v="1"/>
    <x v="1"/>
  </r>
  <r>
    <n v="876"/>
    <x v="855"/>
    <s v="Re-engineered encompassing definition"/>
    <n v="8300"/>
    <n v="2111"/>
    <n v="3.9317858834675508"/>
    <x v="0"/>
    <n v="57"/>
    <n v="37.035087719298247"/>
    <x v="0"/>
    <s v="CAD"/>
    <n v="1559970000"/>
    <n v="1562043600"/>
    <b v="0"/>
    <b v="0"/>
    <x v="14"/>
    <x v="7"/>
    <x v="14"/>
  </r>
  <r>
    <n v="877"/>
    <x v="856"/>
    <s v="Multi-lateral uniform collaboration"/>
    <n v="163600"/>
    <n v="126628"/>
    <n v="1.2919733392298702"/>
    <x v="0"/>
    <n v="1229"/>
    <n v="103.033360455655"/>
    <x v="1"/>
    <s v="USD"/>
    <n v="1469509200"/>
    <n v="1469595600"/>
    <b v="0"/>
    <b v="0"/>
    <x v="0"/>
    <x v="0"/>
    <x v="0"/>
  </r>
  <r>
    <n v="878"/>
    <x v="857"/>
    <s v="Enterprise-wide foreground paradigm"/>
    <n v="2700"/>
    <n v="1012"/>
    <n v="2.6679841897233203"/>
    <x v="0"/>
    <n v="12"/>
    <n v="84.333333333333329"/>
    <x v="6"/>
    <s v="EUR"/>
    <n v="1579068000"/>
    <n v="1581141600"/>
    <b v="0"/>
    <b v="0"/>
    <x v="16"/>
    <x v="1"/>
    <x v="16"/>
  </r>
  <r>
    <n v="879"/>
    <x v="858"/>
    <s v="Stand-alone incremental parallelism"/>
    <n v="1000"/>
    <n v="5438"/>
    <n v="0.18389113644722324"/>
    <x v="1"/>
    <n v="53"/>
    <n v="102.60377358490567"/>
    <x v="1"/>
    <s v="USD"/>
    <n v="1487743200"/>
    <n v="1488520800"/>
    <b v="0"/>
    <b v="0"/>
    <x v="9"/>
    <x v="5"/>
    <x v="9"/>
  </r>
  <r>
    <n v="880"/>
    <x v="859"/>
    <s v="Persevering 5thgeneration throughput"/>
    <n v="84500"/>
    <n v="193101"/>
    <n v="0.43759483379164271"/>
    <x v="1"/>
    <n v="2414"/>
    <n v="79.992129246064621"/>
    <x v="1"/>
    <s v="USD"/>
    <n v="1563685200"/>
    <n v="1563858000"/>
    <b v="0"/>
    <b v="0"/>
    <x v="5"/>
    <x v="1"/>
    <x v="5"/>
  </r>
  <r>
    <n v="881"/>
    <x v="860"/>
    <s v="Implemented object-oriented synergy"/>
    <n v="81300"/>
    <n v="31665"/>
    <n v="2.5675035528185695"/>
    <x v="0"/>
    <n v="452"/>
    <n v="70.055309734513273"/>
    <x v="1"/>
    <s v="USD"/>
    <n v="1436418000"/>
    <n v="1438923600"/>
    <b v="0"/>
    <b v="1"/>
    <x v="3"/>
    <x v="3"/>
    <x v="3"/>
  </r>
  <r>
    <n v="882"/>
    <x v="861"/>
    <s v="Balanced demand-driven definition"/>
    <n v="800"/>
    <n v="2960"/>
    <n v="0.27027027027027029"/>
    <x v="1"/>
    <n v="80"/>
    <n v="37"/>
    <x v="1"/>
    <s v="USD"/>
    <n v="1421820000"/>
    <n v="1422165600"/>
    <b v="0"/>
    <b v="0"/>
    <x v="3"/>
    <x v="3"/>
    <x v="3"/>
  </r>
  <r>
    <n v="883"/>
    <x v="862"/>
    <s v="Customer-focused mobile Graphic Interface"/>
    <n v="3400"/>
    <n v="8089"/>
    <n v="0.42032389664977127"/>
    <x v="1"/>
    <n v="193"/>
    <n v="41.911917098445599"/>
    <x v="1"/>
    <s v="USD"/>
    <n v="1274763600"/>
    <n v="1277874000"/>
    <b v="0"/>
    <b v="0"/>
    <x v="12"/>
    <x v="4"/>
    <x v="12"/>
  </r>
  <r>
    <n v="884"/>
    <x v="863"/>
    <s v="Horizontal secondary interface"/>
    <n v="170800"/>
    <n v="109374"/>
    <n v="1.5616142776162525"/>
    <x v="0"/>
    <n v="1886"/>
    <n v="57.992576882290564"/>
    <x v="1"/>
    <s v="USD"/>
    <n v="1399179600"/>
    <n v="1399352400"/>
    <b v="0"/>
    <b v="1"/>
    <x v="3"/>
    <x v="3"/>
    <x v="3"/>
  </r>
  <r>
    <n v="885"/>
    <x v="864"/>
    <s v="Virtual analyzing collaboration"/>
    <n v="1800"/>
    <n v="2129"/>
    <n v="0.84546735556599339"/>
    <x v="1"/>
    <n v="52"/>
    <n v="40.942307692307693"/>
    <x v="1"/>
    <s v="USD"/>
    <n v="1275800400"/>
    <n v="1279083600"/>
    <b v="0"/>
    <b v="0"/>
    <x v="3"/>
    <x v="3"/>
    <x v="3"/>
  </r>
  <r>
    <n v="886"/>
    <x v="865"/>
    <s v="Multi-tiered explicit focus group"/>
    <n v="150600"/>
    <n v="127745"/>
    <n v="1.1789111119808995"/>
    <x v="0"/>
    <n v="1825"/>
    <n v="69.9972602739726"/>
    <x v="1"/>
    <s v="USD"/>
    <n v="1282798800"/>
    <n v="1284354000"/>
    <b v="0"/>
    <b v="0"/>
    <x v="7"/>
    <x v="1"/>
    <x v="7"/>
  </r>
  <r>
    <n v="887"/>
    <x v="866"/>
    <s v="Multi-layered systematic knowledgebase"/>
    <n v="7800"/>
    <n v="2289"/>
    <n v="3.4076015727391873"/>
    <x v="0"/>
    <n v="31"/>
    <n v="73.838709677419359"/>
    <x v="1"/>
    <s v="USD"/>
    <n v="1437109200"/>
    <n v="1441170000"/>
    <b v="0"/>
    <b v="1"/>
    <x v="3"/>
    <x v="3"/>
    <x v="3"/>
  </r>
  <r>
    <n v="888"/>
    <x v="867"/>
    <s v="Reverse-engineered uniform knowledge user"/>
    <n v="5800"/>
    <n v="12174"/>
    <n v="0.47642516839165433"/>
    <x v="1"/>
    <n v="290"/>
    <n v="41.979310344827589"/>
    <x v="1"/>
    <s v="USD"/>
    <n v="1491886800"/>
    <n v="1493528400"/>
    <b v="0"/>
    <b v="0"/>
    <x v="3"/>
    <x v="3"/>
    <x v="3"/>
  </r>
  <r>
    <n v="889"/>
    <x v="868"/>
    <s v="Secured dynamic capacity"/>
    <n v="5600"/>
    <n v="9508"/>
    <n v="0.5889777029869584"/>
    <x v="1"/>
    <n v="122"/>
    <n v="77.93442622950819"/>
    <x v="1"/>
    <s v="USD"/>
    <n v="1394600400"/>
    <n v="1395205200"/>
    <b v="0"/>
    <b v="1"/>
    <x v="5"/>
    <x v="1"/>
    <x v="5"/>
  </r>
  <r>
    <n v="890"/>
    <x v="869"/>
    <s v="Devolved foreground throughput"/>
    <n v="134400"/>
    <n v="155849"/>
    <n v="0.86237319456653561"/>
    <x v="1"/>
    <n v="1470"/>
    <n v="106.01972789115646"/>
    <x v="1"/>
    <s v="USD"/>
    <n v="1561352400"/>
    <n v="1561438800"/>
    <b v="0"/>
    <b v="0"/>
    <x v="7"/>
    <x v="1"/>
    <x v="7"/>
  </r>
  <r>
    <n v="891"/>
    <x v="870"/>
    <s v="Synchronized demand-driven infrastructure"/>
    <n v="3000"/>
    <n v="7758"/>
    <n v="0.38669760247486468"/>
    <x v="1"/>
    <n v="165"/>
    <n v="47.018181818181816"/>
    <x v="0"/>
    <s v="CAD"/>
    <n v="1322892000"/>
    <n v="1326693600"/>
    <b v="0"/>
    <b v="0"/>
    <x v="4"/>
    <x v="4"/>
    <x v="4"/>
  </r>
  <r>
    <n v="892"/>
    <x v="871"/>
    <s v="Realigned discrete structure"/>
    <n v="6000"/>
    <n v="13835"/>
    <n v="0.43368268883267075"/>
    <x v="1"/>
    <n v="182"/>
    <n v="76.016483516483518"/>
    <x v="1"/>
    <s v="USD"/>
    <n v="1274418000"/>
    <n v="1277960400"/>
    <b v="0"/>
    <b v="0"/>
    <x v="18"/>
    <x v="5"/>
    <x v="18"/>
  </r>
  <r>
    <n v="893"/>
    <x v="872"/>
    <s v="Progressive grid-enabled website"/>
    <n v="8400"/>
    <n v="10770"/>
    <n v="0.77994428969359331"/>
    <x v="1"/>
    <n v="199"/>
    <n v="54.120603015075375"/>
    <x v="6"/>
    <s v="EUR"/>
    <n v="1434344400"/>
    <n v="1434690000"/>
    <b v="0"/>
    <b v="1"/>
    <x v="4"/>
    <x v="4"/>
    <x v="4"/>
  </r>
  <r>
    <n v="894"/>
    <x v="873"/>
    <s v="Organic cohesive neural-net"/>
    <n v="1700"/>
    <n v="3208"/>
    <n v="0.52992518703241898"/>
    <x v="1"/>
    <n v="56"/>
    <n v="57.285714285714285"/>
    <x v="4"/>
    <s v="GBP"/>
    <n v="1373518800"/>
    <n v="1376110800"/>
    <b v="0"/>
    <b v="1"/>
    <x v="19"/>
    <x v="4"/>
    <x v="19"/>
  </r>
  <r>
    <n v="895"/>
    <x v="874"/>
    <s v="Integrated demand-driven info-mediaries"/>
    <n v="159800"/>
    <n v="11108"/>
    <n v="14.386028087864602"/>
    <x v="0"/>
    <n v="107"/>
    <n v="103.81308411214954"/>
    <x v="1"/>
    <s v="USD"/>
    <n v="1517637600"/>
    <n v="1518415200"/>
    <b v="0"/>
    <b v="0"/>
    <x v="3"/>
    <x v="3"/>
    <x v="3"/>
  </r>
  <r>
    <n v="896"/>
    <x v="875"/>
    <s v="Reverse-engineered client-server extranet"/>
    <n v="19800"/>
    <n v="153338"/>
    <n v="0.1291265048455047"/>
    <x v="1"/>
    <n v="1460"/>
    <n v="105.02602739726028"/>
    <x v="2"/>
    <s v="AUD"/>
    <n v="1310619600"/>
    <n v="1310878800"/>
    <b v="0"/>
    <b v="1"/>
    <x v="0"/>
    <x v="0"/>
    <x v="0"/>
  </r>
  <r>
    <n v="897"/>
    <x v="876"/>
    <s v="Organized discrete encoding"/>
    <n v="8800"/>
    <n v="2437"/>
    <n v="3.6109971276159212"/>
    <x v="0"/>
    <n v="27"/>
    <n v="90.259259259259252"/>
    <x v="1"/>
    <s v="USD"/>
    <n v="1556427600"/>
    <n v="1556600400"/>
    <b v="0"/>
    <b v="0"/>
    <x v="3"/>
    <x v="3"/>
    <x v="3"/>
  </r>
  <r>
    <n v="898"/>
    <x v="877"/>
    <s v="Balanced regional flexibility"/>
    <n v="179100"/>
    <n v="93991"/>
    <n v="1.9055015905778212"/>
    <x v="0"/>
    <n v="1221"/>
    <n v="76.978705978705975"/>
    <x v="1"/>
    <s v="USD"/>
    <n v="1576476000"/>
    <n v="1576994400"/>
    <b v="0"/>
    <b v="0"/>
    <x v="4"/>
    <x v="4"/>
    <x v="4"/>
  </r>
  <r>
    <n v="899"/>
    <x v="878"/>
    <s v="Implemented multimedia time-frame"/>
    <n v="3100"/>
    <n v="12620"/>
    <n v="0.24564183835182252"/>
    <x v="1"/>
    <n v="123"/>
    <n v="102.60162601626017"/>
    <x v="5"/>
    <s v="CHF"/>
    <n v="1381122000"/>
    <n v="1382677200"/>
    <b v="0"/>
    <b v="0"/>
    <x v="17"/>
    <x v="1"/>
    <x v="17"/>
  </r>
  <r>
    <n v="900"/>
    <x v="879"/>
    <s v="Enhanced uniform service-desk"/>
    <n v="100"/>
    <n v="2"/>
    <n v="50"/>
    <x v="0"/>
    <n v="1"/>
    <n v="2"/>
    <x v="1"/>
    <s v="USD"/>
    <n v="1411102800"/>
    <n v="1411189200"/>
    <b v="0"/>
    <b v="1"/>
    <x v="2"/>
    <x v="2"/>
    <x v="2"/>
  </r>
  <r>
    <n v="901"/>
    <x v="880"/>
    <s v="Versatile bottom-line definition"/>
    <n v="5600"/>
    <n v="8746"/>
    <n v="0.64029270523667958"/>
    <x v="1"/>
    <n v="159"/>
    <n v="55.0062893081761"/>
    <x v="1"/>
    <s v="USD"/>
    <n v="1531803600"/>
    <n v="1534654800"/>
    <b v="0"/>
    <b v="1"/>
    <x v="1"/>
    <x v="1"/>
    <x v="1"/>
  </r>
  <r>
    <n v="902"/>
    <x v="881"/>
    <s v="Integrated bifurcated software"/>
    <n v="1400"/>
    <n v="3534"/>
    <n v="0.39615166949632147"/>
    <x v="1"/>
    <n v="110"/>
    <n v="32.127272727272725"/>
    <x v="1"/>
    <s v="USD"/>
    <n v="1454133600"/>
    <n v="1457762400"/>
    <b v="0"/>
    <b v="0"/>
    <x v="2"/>
    <x v="2"/>
    <x v="2"/>
  </r>
  <r>
    <n v="903"/>
    <x v="882"/>
    <s v="Assimilated next generation instruction set"/>
    <n v="41000"/>
    <n v="709"/>
    <n v="57.827926657263752"/>
    <x v="2"/>
    <n v="14"/>
    <n v="50.642857142857146"/>
    <x v="1"/>
    <s v="USD"/>
    <n v="1336194000"/>
    <n v="1337490000"/>
    <b v="0"/>
    <b v="1"/>
    <x v="9"/>
    <x v="5"/>
    <x v="9"/>
  </r>
  <r>
    <n v="904"/>
    <x v="883"/>
    <s v="Digitized foreground array"/>
    <n v="6500"/>
    <n v="795"/>
    <n v="8.1761006289308185"/>
    <x v="0"/>
    <n v="16"/>
    <n v="49.6875"/>
    <x v="1"/>
    <s v="USD"/>
    <n v="1349326800"/>
    <n v="1349672400"/>
    <b v="0"/>
    <b v="0"/>
    <x v="15"/>
    <x v="5"/>
    <x v="15"/>
  </r>
  <r>
    <n v="905"/>
    <x v="884"/>
    <s v="Re-engineered clear-thinking project"/>
    <n v="7900"/>
    <n v="12955"/>
    <n v="0.60980316480123509"/>
    <x v="1"/>
    <n v="236"/>
    <n v="54.894067796610166"/>
    <x v="1"/>
    <s v="USD"/>
    <n v="1379566800"/>
    <n v="1379826000"/>
    <b v="0"/>
    <b v="0"/>
    <x v="3"/>
    <x v="3"/>
    <x v="3"/>
  </r>
  <r>
    <n v="906"/>
    <x v="885"/>
    <s v="Implemented even-keeled standardization"/>
    <n v="5500"/>
    <n v="8964"/>
    <n v="0.61356537260151722"/>
    <x v="1"/>
    <n v="191"/>
    <n v="46.931937172774866"/>
    <x v="1"/>
    <s v="USD"/>
    <n v="1494651600"/>
    <n v="1497762000"/>
    <b v="1"/>
    <b v="1"/>
    <x v="4"/>
    <x v="4"/>
    <x v="4"/>
  </r>
  <r>
    <n v="907"/>
    <x v="886"/>
    <s v="Quality-focused asymmetric adapter"/>
    <n v="9100"/>
    <n v="1843"/>
    <n v="4.9376017362995119"/>
    <x v="0"/>
    <n v="41"/>
    <n v="44.951219512195124"/>
    <x v="1"/>
    <s v="USD"/>
    <n v="1303880400"/>
    <n v="1304485200"/>
    <b v="0"/>
    <b v="0"/>
    <x v="3"/>
    <x v="3"/>
    <x v="3"/>
  </r>
  <r>
    <n v="908"/>
    <x v="887"/>
    <s v="Networked intangible help-desk"/>
    <n v="38200"/>
    <n v="121950"/>
    <n v="0.31324313243132429"/>
    <x v="1"/>
    <n v="3934"/>
    <n v="30.99898322318251"/>
    <x v="1"/>
    <s v="USD"/>
    <n v="1335934800"/>
    <n v="1336885200"/>
    <b v="0"/>
    <b v="0"/>
    <x v="11"/>
    <x v="6"/>
    <x v="11"/>
  </r>
  <r>
    <n v="909"/>
    <x v="888"/>
    <s v="Synchronized attitude-oriented frame"/>
    <n v="1800"/>
    <n v="8621"/>
    <n v="0.20879248347059506"/>
    <x v="1"/>
    <n v="80"/>
    <n v="107.7625"/>
    <x v="0"/>
    <s v="CAD"/>
    <n v="1528088400"/>
    <n v="1530421200"/>
    <b v="0"/>
    <b v="1"/>
    <x v="3"/>
    <x v="3"/>
    <x v="3"/>
  </r>
  <r>
    <n v="910"/>
    <x v="889"/>
    <s v="Proactive incremental architecture"/>
    <n v="154500"/>
    <n v="30215"/>
    <n v="5.113354294224723"/>
    <x v="3"/>
    <n v="296"/>
    <n v="102.07770270270271"/>
    <x v="1"/>
    <s v="USD"/>
    <n v="1421906400"/>
    <n v="1421992800"/>
    <b v="0"/>
    <b v="0"/>
    <x v="3"/>
    <x v="3"/>
    <x v="3"/>
  </r>
  <r>
    <n v="911"/>
    <x v="890"/>
    <s v="Cloned responsive standardization"/>
    <n v="5800"/>
    <n v="11539"/>
    <n v="0.50264320998353407"/>
    <x v="1"/>
    <n v="462"/>
    <n v="24.976190476190474"/>
    <x v="1"/>
    <s v="USD"/>
    <n v="1568005200"/>
    <n v="1568178000"/>
    <b v="1"/>
    <b v="0"/>
    <x v="2"/>
    <x v="2"/>
    <x v="2"/>
  </r>
  <r>
    <n v="912"/>
    <x v="891"/>
    <s v="Reduced bifurcated pricing structure"/>
    <n v="1800"/>
    <n v="14310"/>
    <n v="0.12578616352201258"/>
    <x v="1"/>
    <n v="179"/>
    <n v="79.944134078212286"/>
    <x v="1"/>
    <s v="USD"/>
    <n v="1346821200"/>
    <n v="1347944400"/>
    <b v="1"/>
    <b v="0"/>
    <x v="6"/>
    <x v="4"/>
    <x v="6"/>
  </r>
  <r>
    <n v="913"/>
    <x v="892"/>
    <s v="Re-engineered asymmetric challenge"/>
    <n v="70200"/>
    <n v="35536"/>
    <n v="1.9754615038271048"/>
    <x v="0"/>
    <n v="523"/>
    <n v="67.946462715105156"/>
    <x v="2"/>
    <s v="AUD"/>
    <n v="1557637200"/>
    <n v="1558760400"/>
    <b v="0"/>
    <b v="0"/>
    <x v="6"/>
    <x v="4"/>
    <x v="6"/>
  </r>
  <r>
    <n v="914"/>
    <x v="893"/>
    <s v="Diverse client-driven conglomeration"/>
    <n v="6400"/>
    <n v="3676"/>
    <n v="1.7410228509249184"/>
    <x v="0"/>
    <n v="141"/>
    <n v="26.070921985815602"/>
    <x v="4"/>
    <s v="GBP"/>
    <n v="1375592400"/>
    <n v="1376629200"/>
    <b v="0"/>
    <b v="0"/>
    <x v="3"/>
    <x v="3"/>
    <x v="3"/>
  </r>
  <r>
    <n v="915"/>
    <x v="894"/>
    <s v="Configurable upward-trending solution"/>
    <n v="125900"/>
    <n v="195936"/>
    <n v="0.64255675322554306"/>
    <x v="1"/>
    <n v="1866"/>
    <n v="105.0032154340836"/>
    <x v="4"/>
    <s v="GBP"/>
    <n v="1503982800"/>
    <n v="1504760400"/>
    <b v="0"/>
    <b v="0"/>
    <x v="19"/>
    <x v="4"/>
    <x v="19"/>
  </r>
  <r>
    <n v="916"/>
    <x v="895"/>
    <s v="Persistent bandwidth-monitored framework"/>
    <n v="3700"/>
    <n v="1343"/>
    <n v="2.7550260610573343"/>
    <x v="0"/>
    <n v="52"/>
    <n v="25.826923076923077"/>
    <x v="1"/>
    <s v="USD"/>
    <n v="1418882400"/>
    <n v="1419660000"/>
    <b v="0"/>
    <b v="0"/>
    <x v="14"/>
    <x v="7"/>
    <x v="14"/>
  </r>
  <r>
    <n v="917"/>
    <x v="896"/>
    <s v="Polarized discrete product"/>
    <n v="3600"/>
    <n v="2097"/>
    <n v="1.7167381974248928"/>
    <x v="2"/>
    <n v="27"/>
    <n v="77.666666666666671"/>
    <x v="4"/>
    <s v="GBP"/>
    <n v="1309237200"/>
    <n v="1311310800"/>
    <b v="0"/>
    <b v="1"/>
    <x v="12"/>
    <x v="4"/>
    <x v="12"/>
  </r>
  <r>
    <n v="918"/>
    <x v="897"/>
    <s v="Seamless dynamic website"/>
    <n v="3800"/>
    <n v="9021"/>
    <n v="0.42123933045116951"/>
    <x v="1"/>
    <n v="156"/>
    <n v="57.82692307692308"/>
    <x v="5"/>
    <s v="CHF"/>
    <n v="1343365200"/>
    <n v="1344315600"/>
    <b v="0"/>
    <b v="0"/>
    <x v="15"/>
    <x v="5"/>
    <x v="15"/>
  </r>
  <r>
    <n v="919"/>
    <x v="898"/>
    <s v="Extended multimedia firmware"/>
    <n v="35600"/>
    <n v="20915"/>
    <n v="1.7021276595744681"/>
    <x v="0"/>
    <n v="225"/>
    <n v="92.955555555555549"/>
    <x v="2"/>
    <s v="AUD"/>
    <n v="1507957200"/>
    <n v="1510725600"/>
    <b v="0"/>
    <b v="1"/>
    <x v="3"/>
    <x v="3"/>
    <x v="3"/>
  </r>
  <r>
    <n v="920"/>
    <x v="899"/>
    <s v="Versatile directional project"/>
    <n v="5300"/>
    <n v="9676"/>
    <n v="0.54774700289375777"/>
    <x v="1"/>
    <n v="255"/>
    <n v="37.945098039215686"/>
    <x v="1"/>
    <s v="USD"/>
    <n v="1549519200"/>
    <n v="1551247200"/>
    <b v="1"/>
    <b v="0"/>
    <x v="10"/>
    <x v="4"/>
    <x v="10"/>
  </r>
  <r>
    <n v="921"/>
    <x v="900"/>
    <s v="Profound directional knowledge user"/>
    <n v="160400"/>
    <n v="1210"/>
    <n v="132.56198347107437"/>
    <x v="0"/>
    <n v="38"/>
    <n v="31.842105263157894"/>
    <x v="1"/>
    <s v="USD"/>
    <n v="1329026400"/>
    <n v="1330236000"/>
    <b v="0"/>
    <b v="0"/>
    <x v="2"/>
    <x v="2"/>
    <x v="2"/>
  </r>
  <r>
    <n v="922"/>
    <x v="901"/>
    <s v="Ameliorated logistical capability"/>
    <n v="51400"/>
    <n v="90440"/>
    <n v="0.56833259619637333"/>
    <x v="1"/>
    <n v="2261"/>
    <n v="40"/>
    <x v="1"/>
    <s v="USD"/>
    <n v="1544335200"/>
    <n v="1545112800"/>
    <b v="0"/>
    <b v="1"/>
    <x v="21"/>
    <x v="1"/>
    <x v="21"/>
  </r>
  <r>
    <n v="923"/>
    <x v="902"/>
    <s v="Sharable discrete definition"/>
    <n v="1700"/>
    <n v="4044"/>
    <n v="0.42037586547972305"/>
    <x v="1"/>
    <n v="40"/>
    <n v="101.1"/>
    <x v="1"/>
    <s v="USD"/>
    <n v="1279083600"/>
    <n v="1279170000"/>
    <b v="0"/>
    <b v="0"/>
    <x v="3"/>
    <x v="3"/>
    <x v="3"/>
  </r>
  <r>
    <n v="924"/>
    <x v="903"/>
    <s v="User-friendly next generation core"/>
    <n v="39400"/>
    <n v="192292"/>
    <n v="0.20489671957231709"/>
    <x v="1"/>
    <n v="2289"/>
    <n v="84.006989951944078"/>
    <x v="6"/>
    <s v="EUR"/>
    <n v="1572498000"/>
    <n v="1573452000"/>
    <b v="0"/>
    <b v="0"/>
    <x v="3"/>
    <x v="3"/>
    <x v="3"/>
  </r>
  <r>
    <n v="925"/>
    <x v="904"/>
    <s v="Profit-focused empowering system engine"/>
    <n v="3000"/>
    <n v="6722"/>
    <n v="0.44629574531389465"/>
    <x v="1"/>
    <n v="65"/>
    <n v="103.41538461538461"/>
    <x v="1"/>
    <s v="USD"/>
    <n v="1506056400"/>
    <n v="1507093200"/>
    <b v="0"/>
    <b v="0"/>
    <x v="3"/>
    <x v="3"/>
    <x v="3"/>
  </r>
  <r>
    <n v="926"/>
    <x v="905"/>
    <s v="Synchronized cohesive encoding"/>
    <n v="8700"/>
    <n v="1577"/>
    <n v="5.516804058338618"/>
    <x v="0"/>
    <n v="15"/>
    <n v="105.13333333333334"/>
    <x v="1"/>
    <s v="USD"/>
    <n v="1463029200"/>
    <n v="1463374800"/>
    <b v="0"/>
    <b v="0"/>
    <x v="0"/>
    <x v="0"/>
    <x v="0"/>
  </r>
  <r>
    <n v="927"/>
    <x v="906"/>
    <s v="Synergistic dynamic utilization"/>
    <n v="7200"/>
    <n v="3301"/>
    <n v="2.1811572250833082"/>
    <x v="0"/>
    <n v="37"/>
    <n v="89.21621621621621"/>
    <x v="1"/>
    <s v="USD"/>
    <n v="1342069200"/>
    <n v="1344574800"/>
    <b v="0"/>
    <b v="0"/>
    <x v="3"/>
    <x v="3"/>
    <x v="3"/>
  </r>
  <r>
    <n v="928"/>
    <x v="907"/>
    <s v="Triple-buffered bi-directional model"/>
    <n v="167400"/>
    <n v="196386"/>
    <n v="0.85240292077846691"/>
    <x v="1"/>
    <n v="3777"/>
    <n v="51.995234312946785"/>
    <x v="6"/>
    <s v="EUR"/>
    <n v="1388296800"/>
    <n v="1389074400"/>
    <b v="0"/>
    <b v="0"/>
    <x v="2"/>
    <x v="2"/>
    <x v="2"/>
  </r>
  <r>
    <n v="929"/>
    <x v="908"/>
    <s v="Polarized tertiary function"/>
    <n v="5500"/>
    <n v="11952"/>
    <n v="0.46017402945113789"/>
    <x v="1"/>
    <n v="184"/>
    <n v="64.956521739130437"/>
    <x v="4"/>
    <s v="GBP"/>
    <n v="1493787600"/>
    <n v="1494997200"/>
    <b v="0"/>
    <b v="0"/>
    <x v="3"/>
    <x v="3"/>
    <x v="3"/>
  </r>
  <r>
    <n v="930"/>
    <x v="909"/>
    <s v="Configurable fault-tolerant structure"/>
    <n v="3500"/>
    <n v="3930"/>
    <n v="0.89058524173027986"/>
    <x v="1"/>
    <n v="85"/>
    <n v="46.235294117647058"/>
    <x v="1"/>
    <s v="USD"/>
    <n v="1424844000"/>
    <n v="1425448800"/>
    <b v="0"/>
    <b v="1"/>
    <x v="3"/>
    <x v="3"/>
    <x v="3"/>
  </r>
  <r>
    <n v="931"/>
    <x v="910"/>
    <s v="Digitized 24/7 budgetary management"/>
    <n v="7900"/>
    <n v="5729"/>
    <n v="1.3789492057950776"/>
    <x v="0"/>
    <n v="112"/>
    <n v="51.151785714285715"/>
    <x v="1"/>
    <s v="USD"/>
    <n v="1403931600"/>
    <n v="1404104400"/>
    <b v="0"/>
    <b v="1"/>
    <x v="3"/>
    <x v="3"/>
    <x v="3"/>
  </r>
  <r>
    <n v="932"/>
    <x v="911"/>
    <s v="Stand-alone zero tolerance algorithm"/>
    <n v="2300"/>
    <n v="4883"/>
    <n v="0.4710219127585501"/>
    <x v="1"/>
    <n v="144"/>
    <n v="33.909722222222221"/>
    <x v="1"/>
    <s v="USD"/>
    <n v="1394514000"/>
    <n v="1394773200"/>
    <b v="0"/>
    <b v="0"/>
    <x v="1"/>
    <x v="1"/>
    <x v="1"/>
  </r>
  <r>
    <n v="933"/>
    <x v="912"/>
    <s v="Implemented tangible support"/>
    <n v="73000"/>
    <n v="175015"/>
    <n v="0.41710710510527671"/>
    <x v="1"/>
    <n v="1902"/>
    <n v="92.016298633017882"/>
    <x v="1"/>
    <s v="USD"/>
    <n v="1365397200"/>
    <n v="1366520400"/>
    <b v="0"/>
    <b v="0"/>
    <x v="3"/>
    <x v="3"/>
    <x v="3"/>
  </r>
  <r>
    <n v="934"/>
    <x v="913"/>
    <s v="Reactive radical framework"/>
    <n v="6200"/>
    <n v="11280"/>
    <n v="0.54964539007092195"/>
    <x v="1"/>
    <n v="105"/>
    <n v="107.42857142857143"/>
    <x v="1"/>
    <s v="USD"/>
    <n v="1456120800"/>
    <n v="1456639200"/>
    <b v="0"/>
    <b v="0"/>
    <x v="3"/>
    <x v="3"/>
    <x v="3"/>
  </r>
  <r>
    <n v="935"/>
    <x v="914"/>
    <s v="Object-based full-range knowledge user"/>
    <n v="6100"/>
    <n v="10012"/>
    <n v="0.60926887734718338"/>
    <x v="1"/>
    <n v="132"/>
    <n v="75.848484848484844"/>
    <x v="1"/>
    <s v="USD"/>
    <n v="1437714000"/>
    <n v="1438318800"/>
    <b v="0"/>
    <b v="0"/>
    <x v="3"/>
    <x v="3"/>
    <x v="3"/>
  </r>
  <r>
    <n v="936"/>
    <x v="591"/>
    <s v="Enhanced composite contingency"/>
    <n v="103200"/>
    <n v="1690"/>
    <n v="61.065088757396452"/>
    <x v="0"/>
    <n v="21"/>
    <n v="80.476190476190482"/>
    <x v="1"/>
    <s v="USD"/>
    <n v="1563771600"/>
    <n v="1564030800"/>
    <b v="1"/>
    <b v="0"/>
    <x v="3"/>
    <x v="3"/>
    <x v="3"/>
  </r>
  <r>
    <n v="937"/>
    <x v="915"/>
    <s v="Cloned fresh-thinking model"/>
    <n v="171000"/>
    <n v="84891"/>
    <n v="2.0143478107219845"/>
    <x v="3"/>
    <n v="976"/>
    <n v="86.978483606557376"/>
    <x v="1"/>
    <s v="USD"/>
    <n v="1448517600"/>
    <n v="1449295200"/>
    <b v="0"/>
    <b v="0"/>
    <x v="4"/>
    <x v="4"/>
    <x v="4"/>
  </r>
  <r>
    <n v="938"/>
    <x v="916"/>
    <s v="Total dedicated benchmark"/>
    <n v="9200"/>
    <n v="10093"/>
    <n v="0.9115228376102249"/>
    <x v="1"/>
    <n v="96"/>
    <n v="105.13541666666667"/>
    <x v="1"/>
    <s v="USD"/>
    <n v="1528779600"/>
    <n v="1531890000"/>
    <b v="0"/>
    <b v="1"/>
    <x v="13"/>
    <x v="5"/>
    <x v="13"/>
  </r>
  <r>
    <n v="939"/>
    <x v="917"/>
    <s v="Streamlined human-resource Graphic Interface"/>
    <n v="7800"/>
    <n v="3839"/>
    <n v="2.031779109143006"/>
    <x v="0"/>
    <n v="67"/>
    <n v="57.298507462686565"/>
    <x v="1"/>
    <s v="USD"/>
    <n v="1304744400"/>
    <n v="1306213200"/>
    <b v="0"/>
    <b v="1"/>
    <x v="11"/>
    <x v="6"/>
    <x v="11"/>
  </r>
  <r>
    <n v="940"/>
    <x v="918"/>
    <s v="Upgradable analyzing core"/>
    <n v="9900"/>
    <n v="6161"/>
    <n v="1.6068819996753774"/>
    <x v="2"/>
    <n v="66"/>
    <n v="93.348484848484844"/>
    <x v="0"/>
    <s v="CAD"/>
    <n v="1354341600"/>
    <n v="1356242400"/>
    <b v="0"/>
    <b v="0"/>
    <x v="2"/>
    <x v="2"/>
    <x v="2"/>
  </r>
  <r>
    <n v="941"/>
    <x v="919"/>
    <s v="Profound exuding pricing structure"/>
    <n v="43000"/>
    <n v="5615"/>
    <n v="7.6580587711487089"/>
    <x v="0"/>
    <n v="78"/>
    <n v="71.987179487179489"/>
    <x v="1"/>
    <s v="USD"/>
    <n v="1294552800"/>
    <n v="1297576800"/>
    <b v="1"/>
    <b v="0"/>
    <x v="3"/>
    <x v="3"/>
    <x v="3"/>
  </r>
  <r>
    <n v="942"/>
    <x v="916"/>
    <s v="Horizontal optimizing model"/>
    <n v="9600"/>
    <n v="6205"/>
    <n v="1.5471394037066881"/>
    <x v="0"/>
    <n v="67"/>
    <n v="92.611940298507463"/>
    <x v="2"/>
    <s v="AUD"/>
    <n v="1295935200"/>
    <n v="1296194400"/>
    <b v="0"/>
    <b v="0"/>
    <x v="3"/>
    <x v="3"/>
    <x v="3"/>
  </r>
  <r>
    <n v="943"/>
    <x v="920"/>
    <s v="Synchronized fault-tolerant algorithm"/>
    <n v="7500"/>
    <n v="11969"/>
    <n v="0.62661876514328685"/>
    <x v="1"/>
    <n v="114"/>
    <n v="104.99122807017544"/>
    <x v="1"/>
    <s v="USD"/>
    <n v="1411534800"/>
    <n v="1414558800"/>
    <b v="0"/>
    <b v="0"/>
    <x v="0"/>
    <x v="0"/>
    <x v="0"/>
  </r>
  <r>
    <n v="944"/>
    <x v="921"/>
    <s v="Streamlined 5thgeneration intranet"/>
    <n v="10000"/>
    <n v="8142"/>
    <n v="1.2281994595922379"/>
    <x v="0"/>
    <n v="263"/>
    <n v="30.958174904942965"/>
    <x v="2"/>
    <s v="AUD"/>
    <n v="1486706400"/>
    <n v="1488348000"/>
    <b v="0"/>
    <b v="0"/>
    <x v="14"/>
    <x v="7"/>
    <x v="14"/>
  </r>
  <r>
    <n v="945"/>
    <x v="922"/>
    <s v="Cross-group clear-thinking task-force"/>
    <n v="172000"/>
    <n v="55805"/>
    <n v="3.0821610966759252"/>
    <x v="0"/>
    <n v="1691"/>
    <n v="33.001182732111175"/>
    <x v="1"/>
    <s v="USD"/>
    <n v="1333602000"/>
    <n v="1334898000"/>
    <b v="1"/>
    <b v="0"/>
    <x v="14"/>
    <x v="7"/>
    <x v="14"/>
  </r>
  <r>
    <n v="946"/>
    <x v="923"/>
    <s v="Public-key bandwidth-monitored intranet"/>
    <n v="153700"/>
    <n v="15238"/>
    <n v="10.086625541409633"/>
    <x v="0"/>
    <n v="181"/>
    <n v="84.187845303867405"/>
    <x v="1"/>
    <s v="USD"/>
    <n v="1308200400"/>
    <n v="1308373200"/>
    <b v="0"/>
    <b v="0"/>
    <x v="3"/>
    <x v="3"/>
    <x v="3"/>
  </r>
  <r>
    <n v="947"/>
    <x v="924"/>
    <s v="Upgradable clear-thinking hardware"/>
    <n v="3600"/>
    <n v="961"/>
    <n v="3.7460978147762747"/>
    <x v="0"/>
    <n v="13"/>
    <n v="73.92307692307692"/>
    <x v="1"/>
    <s v="USD"/>
    <n v="1411707600"/>
    <n v="1412312400"/>
    <b v="0"/>
    <b v="0"/>
    <x v="3"/>
    <x v="3"/>
    <x v="3"/>
  </r>
  <r>
    <n v="948"/>
    <x v="925"/>
    <s v="Integrated holistic paradigm"/>
    <n v="9400"/>
    <n v="5918"/>
    <n v="1.5883744508279825"/>
    <x v="3"/>
    <n v="160"/>
    <n v="36.987499999999997"/>
    <x v="1"/>
    <s v="USD"/>
    <n v="1418364000"/>
    <n v="1419228000"/>
    <b v="1"/>
    <b v="1"/>
    <x v="4"/>
    <x v="4"/>
    <x v="4"/>
  </r>
  <r>
    <n v="949"/>
    <x v="926"/>
    <s v="Seamless clear-thinking conglomeration"/>
    <n v="5900"/>
    <n v="9520"/>
    <n v="0.61974789915966388"/>
    <x v="1"/>
    <n v="203"/>
    <n v="46.896551724137929"/>
    <x v="1"/>
    <s v="USD"/>
    <n v="1429333200"/>
    <n v="1430974800"/>
    <b v="0"/>
    <b v="0"/>
    <x v="2"/>
    <x v="2"/>
    <x v="2"/>
  </r>
  <r>
    <n v="950"/>
    <x v="927"/>
    <s v="Persistent content-based methodology"/>
    <n v="100"/>
    <n v="5"/>
    <n v="20"/>
    <x v="0"/>
    <n v="1"/>
    <n v="5"/>
    <x v="1"/>
    <s v="USD"/>
    <n v="1555390800"/>
    <n v="1555822800"/>
    <b v="0"/>
    <b v="1"/>
    <x v="3"/>
    <x v="3"/>
    <x v="3"/>
  </r>
  <r>
    <n v="951"/>
    <x v="928"/>
    <s v="Re-engineered 24hour matrix"/>
    <n v="14500"/>
    <n v="159056"/>
    <n v="9.1162860879187207E-2"/>
    <x v="1"/>
    <n v="1559"/>
    <n v="102.02437459910199"/>
    <x v="1"/>
    <s v="USD"/>
    <n v="1482732000"/>
    <n v="1482818400"/>
    <b v="0"/>
    <b v="1"/>
    <x v="1"/>
    <x v="1"/>
    <x v="1"/>
  </r>
  <r>
    <n v="952"/>
    <x v="929"/>
    <s v="Virtual multi-tasking core"/>
    <n v="145500"/>
    <n v="101987"/>
    <n v="1.4266524164844538"/>
    <x v="3"/>
    <n v="2266"/>
    <n v="45.007502206531335"/>
    <x v="1"/>
    <s v="USD"/>
    <n v="1470718800"/>
    <n v="1471928400"/>
    <b v="0"/>
    <b v="0"/>
    <x v="4"/>
    <x v="4"/>
    <x v="4"/>
  </r>
  <r>
    <n v="953"/>
    <x v="930"/>
    <s v="Streamlined fault-tolerant conglomeration"/>
    <n v="3300"/>
    <n v="1980"/>
    <n v="1.6666666666666667"/>
    <x v="0"/>
    <n v="21"/>
    <n v="94.285714285714292"/>
    <x v="1"/>
    <s v="USD"/>
    <n v="1450591200"/>
    <n v="1453701600"/>
    <b v="0"/>
    <b v="1"/>
    <x v="22"/>
    <x v="4"/>
    <x v="22"/>
  </r>
  <r>
    <n v="954"/>
    <x v="931"/>
    <s v="Enterprise-wide client-driven policy"/>
    <n v="42600"/>
    <n v="156384"/>
    <n v="0.27240638428483732"/>
    <x v="1"/>
    <n v="1548"/>
    <n v="101.02325581395348"/>
    <x v="2"/>
    <s v="AUD"/>
    <n v="1348290000"/>
    <n v="1350363600"/>
    <b v="0"/>
    <b v="0"/>
    <x v="2"/>
    <x v="2"/>
    <x v="2"/>
  </r>
  <r>
    <n v="955"/>
    <x v="932"/>
    <s v="Function-based next generation emulation"/>
    <n v="700"/>
    <n v="7763"/>
    <n v="9.0171325518485126E-2"/>
    <x v="1"/>
    <n v="80"/>
    <n v="97.037499999999994"/>
    <x v="1"/>
    <s v="USD"/>
    <n v="1353823200"/>
    <n v="1353996000"/>
    <b v="0"/>
    <b v="0"/>
    <x v="3"/>
    <x v="3"/>
    <x v="3"/>
  </r>
  <r>
    <n v="956"/>
    <x v="933"/>
    <s v="Re-engineered composite focus group"/>
    <n v="187600"/>
    <n v="35698"/>
    <n v="5.2551963695445121"/>
    <x v="0"/>
    <n v="830"/>
    <n v="43.00963855421687"/>
    <x v="1"/>
    <s v="USD"/>
    <n v="1450764000"/>
    <n v="1451109600"/>
    <b v="0"/>
    <b v="0"/>
    <x v="22"/>
    <x v="4"/>
    <x v="22"/>
  </r>
  <r>
    <n v="957"/>
    <x v="934"/>
    <s v="Profound mission-critical function"/>
    <n v="9800"/>
    <n v="12434"/>
    <n v="0.7881614926813576"/>
    <x v="1"/>
    <n v="131"/>
    <n v="94.916030534351151"/>
    <x v="1"/>
    <s v="USD"/>
    <n v="1329372000"/>
    <n v="1329631200"/>
    <b v="0"/>
    <b v="0"/>
    <x v="3"/>
    <x v="3"/>
    <x v="3"/>
  </r>
  <r>
    <n v="958"/>
    <x v="935"/>
    <s v="De-engineered zero-defect open system"/>
    <n v="1100"/>
    <n v="8081"/>
    <n v="0.13612176710803117"/>
    <x v="1"/>
    <n v="112"/>
    <n v="72.151785714285708"/>
    <x v="1"/>
    <s v="USD"/>
    <n v="1277096400"/>
    <n v="1278997200"/>
    <b v="0"/>
    <b v="0"/>
    <x v="10"/>
    <x v="4"/>
    <x v="10"/>
  </r>
  <r>
    <n v="959"/>
    <x v="936"/>
    <s v="Operative hybrid utilization"/>
    <n v="145000"/>
    <n v="6631"/>
    <n v="21.866988387875132"/>
    <x v="0"/>
    <n v="130"/>
    <n v="51.007692307692309"/>
    <x v="1"/>
    <s v="USD"/>
    <n v="1277701200"/>
    <n v="1280120400"/>
    <b v="0"/>
    <b v="0"/>
    <x v="18"/>
    <x v="5"/>
    <x v="18"/>
  </r>
  <r>
    <n v="960"/>
    <x v="937"/>
    <s v="Function-based interactive matrix"/>
    <n v="5500"/>
    <n v="4678"/>
    <n v="1.1757161179991449"/>
    <x v="0"/>
    <n v="55"/>
    <n v="85.054545454545448"/>
    <x v="1"/>
    <s v="USD"/>
    <n v="1454911200"/>
    <n v="1458104400"/>
    <b v="0"/>
    <b v="0"/>
    <x v="2"/>
    <x v="2"/>
    <x v="2"/>
  </r>
  <r>
    <n v="961"/>
    <x v="938"/>
    <s v="Optimized content-based collaboration"/>
    <n v="5700"/>
    <n v="6800"/>
    <n v="0.83823529411764708"/>
    <x v="1"/>
    <n v="155"/>
    <n v="43.87096774193548"/>
    <x v="1"/>
    <s v="USD"/>
    <n v="1297922400"/>
    <n v="1298268000"/>
    <b v="0"/>
    <b v="0"/>
    <x v="18"/>
    <x v="5"/>
    <x v="18"/>
  </r>
  <r>
    <n v="962"/>
    <x v="939"/>
    <s v="User-centric cohesive policy"/>
    <n v="3600"/>
    <n v="10657"/>
    <n v="0.33780613681148541"/>
    <x v="1"/>
    <n v="266"/>
    <n v="40.063909774436091"/>
    <x v="1"/>
    <s v="USD"/>
    <n v="1384408800"/>
    <n v="1386223200"/>
    <b v="0"/>
    <b v="0"/>
    <x v="0"/>
    <x v="0"/>
    <x v="0"/>
  </r>
  <r>
    <n v="963"/>
    <x v="940"/>
    <s v="Ergonomic methodical hub"/>
    <n v="5900"/>
    <n v="4997"/>
    <n v="1.180708425055033"/>
    <x v="0"/>
    <n v="114"/>
    <n v="43.833333333333336"/>
    <x v="6"/>
    <s v="EUR"/>
    <n v="1299304800"/>
    <n v="1299823200"/>
    <b v="0"/>
    <b v="1"/>
    <x v="14"/>
    <x v="7"/>
    <x v="14"/>
  </r>
  <r>
    <n v="964"/>
    <x v="941"/>
    <s v="Devolved disintermediate encryption"/>
    <n v="3700"/>
    <n v="13164"/>
    <n v="0.2810695837131571"/>
    <x v="1"/>
    <n v="155"/>
    <n v="84.92903225806451"/>
    <x v="1"/>
    <s v="USD"/>
    <n v="1431320400"/>
    <n v="1431752400"/>
    <b v="0"/>
    <b v="0"/>
    <x v="3"/>
    <x v="3"/>
    <x v="3"/>
  </r>
  <r>
    <n v="965"/>
    <x v="942"/>
    <s v="Phased clear-thinking policy"/>
    <n v="2200"/>
    <n v="8501"/>
    <n v="0.25879308316668626"/>
    <x v="1"/>
    <n v="207"/>
    <n v="41.067632850241544"/>
    <x v="4"/>
    <s v="GBP"/>
    <n v="1264399200"/>
    <n v="1267855200"/>
    <b v="0"/>
    <b v="0"/>
    <x v="1"/>
    <x v="1"/>
    <x v="1"/>
  </r>
  <r>
    <n v="966"/>
    <x v="411"/>
    <s v="Seamless solution-oriented capacity"/>
    <n v="1700"/>
    <n v="13468"/>
    <n v="0.12622512622512622"/>
    <x v="1"/>
    <n v="245"/>
    <n v="54.971428571428568"/>
    <x v="1"/>
    <s v="USD"/>
    <n v="1497502800"/>
    <n v="1497675600"/>
    <b v="0"/>
    <b v="0"/>
    <x v="3"/>
    <x v="3"/>
    <x v="3"/>
  </r>
  <r>
    <n v="967"/>
    <x v="943"/>
    <s v="Organized human-resource attitude"/>
    <n v="88400"/>
    <n v="121138"/>
    <n v="0.72974623982565334"/>
    <x v="1"/>
    <n v="1573"/>
    <n v="77.010807374443743"/>
    <x v="1"/>
    <s v="USD"/>
    <n v="1333688400"/>
    <n v="1336885200"/>
    <b v="0"/>
    <b v="0"/>
    <x v="21"/>
    <x v="1"/>
    <x v="21"/>
  </r>
  <r>
    <n v="968"/>
    <x v="944"/>
    <s v="Open-architected disintermediate budgetary management"/>
    <n v="2400"/>
    <n v="8117"/>
    <n v="0.29567574226931131"/>
    <x v="1"/>
    <n v="114"/>
    <n v="71.201754385964918"/>
    <x v="1"/>
    <s v="USD"/>
    <n v="1293861600"/>
    <n v="1295157600"/>
    <b v="0"/>
    <b v="0"/>
    <x v="0"/>
    <x v="0"/>
    <x v="0"/>
  </r>
  <r>
    <n v="969"/>
    <x v="945"/>
    <s v="Multi-lateral radical solution"/>
    <n v="7900"/>
    <n v="8550"/>
    <n v="0.92397660818713445"/>
    <x v="1"/>
    <n v="93"/>
    <n v="91.935483870967744"/>
    <x v="1"/>
    <s v="USD"/>
    <n v="1576994400"/>
    <n v="1577599200"/>
    <b v="0"/>
    <b v="0"/>
    <x v="3"/>
    <x v="3"/>
    <x v="3"/>
  </r>
  <r>
    <n v="970"/>
    <x v="946"/>
    <s v="Inverse context-sensitive info-mediaries"/>
    <n v="94900"/>
    <n v="57659"/>
    <n v="1.6458835567734438"/>
    <x v="0"/>
    <n v="594"/>
    <n v="97.069023569023571"/>
    <x v="1"/>
    <s v="USD"/>
    <n v="1304917200"/>
    <n v="1305003600"/>
    <b v="0"/>
    <b v="0"/>
    <x v="3"/>
    <x v="3"/>
    <x v="3"/>
  </r>
  <r>
    <n v="971"/>
    <x v="947"/>
    <s v="Versatile neutral workforce"/>
    <n v="5100"/>
    <n v="1414"/>
    <n v="3.6067892503536068"/>
    <x v="0"/>
    <n v="24"/>
    <n v="58.916666666666664"/>
    <x v="1"/>
    <s v="USD"/>
    <n v="1381208400"/>
    <n v="1381726800"/>
    <b v="0"/>
    <b v="0"/>
    <x v="19"/>
    <x v="4"/>
    <x v="19"/>
  </r>
  <r>
    <n v="972"/>
    <x v="948"/>
    <s v="Multi-tiered systematic knowledge user"/>
    <n v="42700"/>
    <n v="97524"/>
    <n v="0.43784094171691074"/>
    <x v="1"/>
    <n v="1681"/>
    <n v="58.015466983938133"/>
    <x v="1"/>
    <s v="USD"/>
    <n v="1401685200"/>
    <n v="1402462800"/>
    <b v="0"/>
    <b v="1"/>
    <x v="2"/>
    <x v="2"/>
    <x v="2"/>
  </r>
  <r>
    <n v="973"/>
    <x v="949"/>
    <s v="Programmable multi-state algorithm"/>
    <n v="121100"/>
    <n v="26176"/>
    <n v="4.6263753056234718"/>
    <x v="0"/>
    <n v="252"/>
    <n v="103.87301587301587"/>
    <x v="1"/>
    <s v="USD"/>
    <n v="1291960800"/>
    <n v="1292133600"/>
    <b v="0"/>
    <b v="1"/>
    <x v="3"/>
    <x v="3"/>
    <x v="3"/>
  </r>
  <r>
    <n v="974"/>
    <x v="950"/>
    <s v="Multi-channeled reciprocal interface"/>
    <n v="800"/>
    <n v="2991"/>
    <n v="0.26746907388833169"/>
    <x v="1"/>
    <n v="32"/>
    <n v="93.46875"/>
    <x v="1"/>
    <s v="USD"/>
    <n v="1368853200"/>
    <n v="1368939600"/>
    <b v="0"/>
    <b v="0"/>
    <x v="7"/>
    <x v="1"/>
    <x v="7"/>
  </r>
  <r>
    <n v="975"/>
    <x v="951"/>
    <s v="Right-sized maximized migration"/>
    <n v="5400"/>
    <n v="8366"/>
    <n v="0.64546975854649769"/>
    <x v="1"/>
    <n v="135"/>
    <n v="61.970370370370368"/>
    <x v="1"/>
    <s v="USD"/>
    <n v="1448776800"/>
    <n v="1452146400"/>
    <b v="0"/>
    <b v="1"/>
    <x v="3"/>
    <x v="3"/>
    <x v="3"/>
  </r>
  <r>
    <n v="976"/>
    <x v="952"/>
    <s v="Self-enabling value-added artificial intelligence"/>
    <n v="4000"/>
    <n v="12886"/>
    <n v="0.31041440322830982"/>
    <x v="1"/>
    <n v="140"/>
    <n v="92.042857142857144"/>
    <x v="1"/>
    <s v="USD"/>
    <n v="1296194400"/>
    <n v="1296712800"/>
    <b v="0"/>
    <b v="1"/>
    <x v="3"/>
    <x v="3"/>
    <x v="3"/>
  </r>
  <r>
    <n v="977"/>
    <x v="597"/>
    <s v="Vision-oriented interactive solution"/>
    <n v="7000"/>
    <n v="5177"/>
    <n v="1.3521344407958278"/>
    <x v="0"/>
    <n v="67"/>
    <n v="77.268656716417908"/>
    <x v="1"/>
    <s v="USD"/>
    <n v="1517983200"/>
    <n v="1520748000"/>
    <b v="0"/>
    <b v="0"/>
    <x v="0"/>
    <x v="0"/>
    <x v="0"/>
  </r>
  <r>
    <n v="978"/>
    <x v="953"/>
    <s v="Fundamental user-facing productivity"/>
    <n v="1000"/>
    <n v="8641"/>
    <n v="0.11572734637194769"/>
    <x v="1"/>
    <n v="92"/>
    <n v="93.923913043478265"/>
    <x v="1"/>
    <s v="USD"/>
    <n v="1478930400"/>
    <n v="1480831200"/>
    <b v="0"/>
    <b v="0"/>
    <x v="11"/>
    <x v="6"/>
    <x v="11"/>
  </r>
  <r>
    <n v="979"/>
    <x v="954"/>
    <s v="Innovative well-modulated capability"/>
    <n v="60200"/>
    <n v="86244"/>
    <n v="0.69801957237604939"/>
    <x v="1"/>
    <n v="1015"/>
    <n v="84.969458128078813"/>
    <x v="4"/>
    <s v="GBP"/>
    <n v="1426395600"/>
    <n v="1426914000"/>
    <b v="0"/>
    <b v="0"/>
    <x v="3"/>
    <x v="3"/>
    <x v="3"/>
  </r>
  <r>
    <n v="980"/>
    <x v="955"/>
    <s v="Universal fault-tolerant orchestration"/>
    <n v="195200"/>
    <n v="78630"/>
    <n v="2.482513035736996"/>
    <x v="0"/>
    <n v="742"/>
    <n v="105.97035040431267"/>
    <x v="1"/>
    <s v="USD"/>
    <n v="1446181200"/>
    <n v="1446616800"/>
    <b v="1"/>
    <b v="0"/>
    <x v="9"/>
    <x v="5"/>
    <x v="9"/>
  </r>
  <r>
    <n v="981"/>
    <x v="956"/>
    <s v="Grass-roots executive synergy"/>
    <n v="6700"/>
    <n v="11941"/>
    <n v="0.56109203584289424"/>
    <x v="1"/>
    <n v="323"/>
    <n v="36.969040247678016"/>
    <x v="1"/>
    <s v="USD"/>
    <n v="1514181600"/>
    <n v="1517032800"/>
    <b v="0"/>
    <b v="0"/>
    <x v="2"/>
    <x v="2"/>
    <x v="2"/>
  </r>
  <r>
    <n v="982"/>
    <x v="957"/>
    <s v="Multi-layered optimal application"/>
    <n v="7200"/>
    <n v="6115"/>
    <n v="1.1774325429272281"/>
    <x v="0"/>
    <n v="75"/>
    <n v="81.533333333333331"/>
    <x v="1"/>
    <s v="USD"/>
    <n v="1311051600"/>
    <n v="1311224400"/>
    <b v="0"/>
    <b v="1"/>
    <x v="4"/>
    <x v="4"/>
    <x v="4"/>
  </r>
  <r>
    <n v="983"/>
    <x v="958"/>
    <s v="Business-focused full-range core"/>
    <n v="129100"/>
    <n v="188404"/>
    <n v="0.68522961295938511"/>
    <x v="1"/>
    <n v="2326"/>
    <n v="80.999140154772135"/>
    <x v="1"/>
    <s v="USD"/>
    <n v="1564894800"/>
    <n v="1566190800"/>
    <b v="0"/>
    <b v="0"/>
    <x v="4"/>
    <x v="4"/>
    <x v="4"/>
  </r>
  <r>
    <n v="984"/>
    <x v="959"/>
    <s v="Exclusive system-worthy Graphic Interface"/>
    <n v="6500"/>
    <n v="9910"/>
    <n v="0.65590312815338048"/>
    <x v="1"/>
    <n v="381"/>
    <n v="26.010498687664043"/>
    <x v="1"/>
    <s v="USD"/>
    <n v="1567918800"/>
    <n v="1570165200"/>
    <b v="0"/>
    <b v="0"/>
    <x v="3"/>
    <x v="3"/>
    <x v="3"/>
  </r>
  <r>
    <n v="985"/>
    <x v="960"/>
    <s v="Enhanced optimal ability"/>
    <n v="170600"/>
    <n v="114523"/>
    <n v="1.4896570994472726"/>
    <x v="0"/>
    <n v="4405"/>
    <n v="25.998410896708286"/>
    <x v="1"/>
    <s v="USD"/>
    <n v="1386309600"/>
    <n v="1388556000"/>
    <b v="0"/>
    <b v="1"/>
    <x v="1"/>
    <x v="1"/>
    <x v="1"/>
  </r>
  <r>
    <n v="986"/>
    <x v="961"/>
    <s v="Optional zero administration neural-net"/>
    <n v="7800"/>
    <n v="3144"/>
    <n v="2.4809160305343512"/>
    <x v="0"/>
    <n v="92"/>
    <n v="34.173913043478258"/>
    <x v="1"/>
    <s v="USD"/>
    <n v="1301979600"/>
    <n v="1303189200"/>
    <b v="0"/>
    <b v="0"/>
    <x v="1"/>
    <x v="1"/>
    <x v="1"/>
  </r>
  <r>
    <n v="987"/>
    <x v="962"/>
    <s v="Ameliorated foreground focus group"/>
    <n v="6200"/>
    <n v="13441"/>
    <n v="0.46127520273789152"/>
    <x v="1"/>
    <n v="480"/>
    <n v="28.002083333333335"/>
    <x v="1"/>
    <s v="USD"/>
    <n v="1493269200"/>
    <n v="1494478800"/>
    <b v="0"/>
    <b v="0"/>
    <x v="4"/>
    <x v="4"/>
    <x v="4"/>
  </r>
  <r>
    <n v="988"/>
    <x v="963"/>
    <s v="Triple-buffered multi-tasking matrices"/>
    <n v="9400"/>
    <n v="4899"/>
    <n v="1.9187589303939578"/>
    <x v="0"/>
    <n v="64"/>
    <n v="76.546875"/>
    <x v="1"/>
    <s v="USD"/>
    <n v="1478930400"/>
    <n v="1480744800"/>
    <b v="0"/>
    <b v="0"/>
    <x v="15"/>
    <x v="5"/>
    <x v="15"/>
  </r>
  <r>
    <n v="989"/>
    <x v="964"/>
    <s v="Versatile dedicated migration"/>
    <n v="2400"/>
    <n v="11990"/>
    <n v="0.20016680567139283"/>
    <x v="1"/>
    <n v="226"/>
    <n v="53.053097345132741"/>
    <x v="1"/>
    <s v="USD"/>
    <n v="1555390800"/>
    <n v="1555822800"/>
    <b v="0"/>
    <b v="0"/>
    <x v="18"/>
    <x v="5"/>
    <x v="18"/>
  </r>
  <r>
    <n v="990"/>
    <x v="965"/>
    <s v="Devolved foreground customer loyalty"/>
    <n v="7800"/>
    <n v="6839"/>
    <n v="1.1405176195350197"/>
    <x v="0"/>
    <n v="64"/>
    <n v="106.859375"/>
    <x v="1"/>
    <s v="USD"/>
    <n v="1456984800"/>
    <n v="1458882000"/>
    <b v="0"/>
    <b v="1"/>
    <x v="6"/>
    <x v="4"/>
    <x v="6"/>
  </r>
  <r>
    <n v="991"/>
    <x v="509"/>
    <s v="Reduced reciprocal focus group"/>
    <n v="9800"/>
    <n v="11091"/>
    <n v="0.88359931475971509"/>
    <x v="1"/>
    <n v="241"/>
    <n v="46.020746887966808"/>
    <x v="1"/>
    <s v="USD"/>
    <n v="1411621200"/>
    <n v="1411966800"/>
    <b v="0"/>
    <b v="1"/>
    <x v="1"/>
    <x v="1"/>
    <x v="1"/>
  </r>
  <r>
    <n v="992"/>
    <x v="966"/>
    <s v="Networked global migration"/>
    <n v="3100"/>
    <n v="13223"/>
    <n v="0.23443999092490359"/>
    <x v="1"/>
    <n v="132"/>
    <n v="100.17424242424242"/>
    <x v="1"/>
    <s v="USD"/>
    <n v="1525669200"/>
    <n v="1526878800"/>
    <b v="0"/>
    <b v="1"/>
    <x v="6"/>
    <x v="4"/>
    <x v="6"/>
  </r>
  <r>
    <n v="993"/>
    <x v="967"/>
    <s v="De-engineered even-keeled definition"/>
    <n v="9800"/>
    <n v="7608"/>
    <n v="1.288117770767613"/>
    <x v="3"/>
    <n v="75"/>
    <n v="101.44"/>
    <x v="6"/>
    <s v="EUR"/>
    <n v="1450936800"/>
    <n v="1452405600"/>
    <b v="0"/>
    <b v="1"/>
    <x v="14"/>
    <x v="7"/>
    <x v="14"/>
  </r>
  <r>
    <n v="994"/>
    <x v="968"/>
    <s v="Implemented bi-directional flexibility"/>
    <n v="141100"/>
    <n v="74073"/>
    <n v="1.9048776207255005"/>
    <x v="0"/>
    <n v="842"/>
    <n v="87.972684085510693"/>
    <x v="1"/>
    <s v="USD"/>
    <n v="1413522000"/>
    <n v="1414040400"/>
    <b v="0"/>
    <b v="1"/>
    <x v="18"/>
    <x v="5"/>
    <x v="18"/>
  </r>
  <r>
    <n v="995"/>
    <x v="969"/>
    <s v="Vision-oriented scalable definition"/>
    <n v="97300"/>
    <n v="153216"/>
    <n v="0.63505116959064323"/>
    <x v="1"/>
    <n v="2043"/>
    <n v="74.995594713656388"/>
    <x v="1"/>
    <s v="USD"/>
    <n v="1541307600"/>
    <n v="1543816800"/>
    <b v="0"/>
    <b v="1"/>
    <x v="0"/>
    <x v="0"/>
    <x v="0"/>
  </r>
  <r>
    <n v="996"/>
    <x v="970"/>
    <s v="Future-proofed upward-trending migration"/>
    <n v="6600"/>
    <n v="4814"/>
    <n v="1.3710012463647694"/>
    <x v="0"/>
    <n v="112"/>
    <n v="42.982142857142854"/>
    <x v="1"/>
    <s v="USD"/>
    <n v="1357106400"/>
    <n v="1359698400"/>
    <b v="0"/>
    <b v="0"/>
    <x v="3"/>
    <x v="3"/>
    <x v="3"/>
  </r>
  <r>
    <n v="997"/>
    <x v="971"/>
    <s v="Right-sized full-range throughput"/>
    <n v="7600"/>
    <n v="4603"/>
    <n v="1.6510971105800565"/>
    <x v="3"/>
    <n v="139"/>
    <n v="33.115107913669064"/>
    <x v="6"/>
    <s v="EUR"/>
    <n v="1390197600"/>
    <n v="1390629600"/>
    <b v="0"/>
    <b v="0"/>
    <x v="3"/>
    <x v="3"/>
    <x v="3"/>
  </r>
  <r>
    <n v="998"/>
    <x v="972"/>
    <s v="Polarized composite customer loyalty"/>
    <n v="66600"/>
    <n v="37823"/>
    <n v="1.7608333553657827"/>
    <x v="0"/>
    <n v="374"/>
    <n v="101.13101604278074"/>
    <x v="1"/>
    <s v="USD"/>
    <n v="1265868000"/>
    <n v="1267077600"/>
    <b v="0"/>
    <b v="1"/>
    <x v="7"/>
    <x v="1"/>
    <x v="7"/>
  </r>
  <r>
    <n v="999"/>
    <x v="973"/>
    <s v="Expanded eco-centric policy"/>
    <n v="111100"/>
    <n v="62819"/>
    <n v="1.7685732023750775"/>
    <x v="3"/>
    <n v="1122"/>
    <n v="55.98841354723708"/>
    <x v="1"/>
    <s v="USD"/>
    <n v="1467176400"/>
    <n v="1467781200"/>
    <b v="0"/>
    <b v="0"/>
    <x v="0"/>
    <x v="0"/>
    <x v="0"/>
  </r>
  <r>
    <m/>
    <x v="974"/>
    <m/>
    <m/>
    <m/>
    <m/>
    <x v="4"/>
    <m/>
    <m/>
    <x v="7"/>
    <m/>
    <m/>
    <m/>
    <m/>
    <m/>
    <x v="24"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x v="0"/>
    <x v="0"/>
    <b v="0"/>
    <b v="0"/>
    <s v="food/food trucks"/>
    <x v="0"/>
    <x v="0"/>
  </r>
  <r>
    <n v="1"/>
    <s v="Odom Inc"/>
    <s v="Managed bottom-line architecture"/>
    <n v="1400"/>
    <n v="14560"/>
    <n v="9.6153846153846159E-2"/>
    <x v="1"/>
    <n v="158"/>
    <n v="92.151898734177209"/>
    <x v="1"/>
    <s v="USD"/>
    <n v="1408424400"/>
    <x v="1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0.7605789942675919"/>
    <x v="1"/>
    <n v="1425"/>
    <n v="100.01614035087719"/>
    <x v="2"/>
    <s v="AUD"/>
    <n v="1384668000"/>
    <x v="2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1.6955995155429955"/>
    <x v="0"/>
    <n v="24"/>
    <n v="103.20833333333333"/>
    <x v="1"/>
    <s v="USD"/>
    <n v="1565499600"/>
    <x v="3"/>
    <x v="3"/>
    <x v="3"/>
    <b v="0"/>
    <b v="0"/>
    <s v="music/rock"/>
    <x v="1"/>
    <x v="1"/>
  </r>
  <r>
    <n v="4"/>
    <s v="Larson-Little"/>
    <s v="Proactive foreground core"/>
    <n v="7600"/>
    <n v="5265"/>
    <n v="1.4434947768281101"/>
    <x v="0"/>
    <n v="53"/>
    <n v="99.339622641509436"/>
    <x v="1"/>
    <s v="USD"/>
    <n v="1547964000"/>
    <x v="4"/>
    <x v="4"/>
    <x v="4"/>
    <b v="0"/>
    <b v="0"/>
    <s v="theater/plays"/>
    <x v="3"/>
    <x v="3"/>
  </r>
  <r>
    <n v="5"/>
    <s v="Harris Group"/>
    <s v="Open-source optimizing database"/>
    <n v="7600"/>
    <n v="13195"/>
    <n v="0.57597574838954146"/>
    <x v="1"/>
    <n v="174"/>
    <n v="75.833333333333329"/>
    <x v="3"/>
    <s v="DKK"/>
    <n v="1346130000"/>
    <x v="5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4.7706422018348622"/>
    <x v="0"/>
    <n v="18"/>
    <n v="60.555555555555557"/>
    <x v="4"/>
    <s v="GBP"/>
    <n v="1505278800"/>
    <x v="6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0.30527101282138253"/>
    <x v="1"/>
    <n v="227"/>
    <n v="64.93832599118943"/>
    <x v="3"/>
    <s v="DKK"/>
    <n v="1439442000"/>
    <x v="7"/>
    <x v="7"/>
    <x v="7"/>
    <b v="0"/>
    <b v="0"/>
    <s v="theater/plays"/>
    <x v="3"/>
    <x v="3"/>
  </r>
  <r>
    <n v="8"/>
    <s v="Nunez-Richards"/>
    <s v="Exclusive attitude-oriented intranet"/>
    <n v="110100"/>
    <n v="21946"/>
    <n v="5.0168595643853093"/>
    <x v="2"/>
    <n v="708"/>
    <n v="30.997175141242938"/>
    <x v="3"/>
    <s v="DKK"/>
    <n v="1281330000"/>
    <x v="8"/>
    <x v="8"/>
    <x v="8"/>
    <b v="0"/>
    <b v="0"/>
    <s v="theater/plays"/>
    <x v="3"/>
    <x v="3"/>
  </r>
  <r>
    <n v="9"/>
    <s v="Rangel, Holt and Jones"/>
    <s v="Open-source fresh-thinking model"/>
    <n v="6200"/>
    <n v="3208"/>
    <n v="1.9326683291770574"/>
    <x v="0"/>
    <n v="44"/>
    <n v="72.909090909090907"/>
    <x v="1"/>
    <s v="USD"/>
    <n v="1379566800"/>
    <x v="9"/>
    <x v="9"/>
    <x v="9"/>
    <b v="0"/>
    <b v="0"/>
    <s v="music/electric music"/>
    <x v="1"/>
    <x v="5"/>
  </r>
  <r>
    <n v="10"/>
    <s v="Green Ltd"/>
    <s v="Monitored empowering installation"/>
    <n v="5200"/>
    <n v="13838"/>
    <n v="0.37577684636508168"/>
    <x v="1"/>
    <n v="220"/>
    <n v="62.9"/>
    <x v="1"/>
    <s v="USD"/>
    <n v="1281762000"/>
    <x v="10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2.0792079207920793"/>
    <x v="0"/>
    <n v="27"/>
    <n v="112.22222222222223"/>
    <x v="1"/>
    <s v="USD"/>
    <n v="1285045200"/>
    <x v="11"/>
    <x v="11"/>
    <x v="11"/>
    <b v="0"/>
    <b v="1"/>
    <s v="theater/plays"/>
    <x v="3"/>
    <x v="3"/>
  </r>
  <r>
    <n v="12"/>
    <s v="Kim Ltd"/>
    <s v="Assimilated hybrid intranet"/>
    <n v="6300"/>
    <n v="5629"/>
    <n v="1.1192041215135904"/>
    <x v="0"/>
    <n v="55"/>
    <n v="102.34545454545454"/>
    <x v="1"/>
    <s v="USD"/>
    <n v="1571720400"/>
    <x v="12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0.40796503156872266"/>
    <x v="1"/>
    <n v="98"/>
    <n v="105.05102040816327"/>
    <x v="1"/>
    <s v="USD"/>
    <n v="1465621200"/>
    <x v="13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1.4976897339210793"/>
    <x v="0"/>
    <n v="200"/>
    <n v="94.144999999999996"/>
    <x v="1"/>
    <s v="USD"/>
    <n v="1331013600"/>
    <x v="14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2.1138126724631645"/>
    <x v="0"/>
    <n v="452"/>
    <n v="84.986725663716811"/>
    <x v="1"/>
    <s v="USD"/>
    <n v="1575957600"/>
    <x v="15"/>
    <x v="15"/>
    <x v="15"/>
    <b v="0"/>
    <b v="0"/>
    <s v="technology/wearables"/>
    <x v="2"/>
    <x v="8"/>
  </r>
  <r>
    <n v="16"/>
    <s v="Hines Inc"/>
    <s v="Cross-platform systemic adapter"/>
    <n v="1700"/>
    <n v="11041"/>
    <n v="0.15397156054705191"/>
    <x v="1"/>
    <n v="100"/>
    <n v="110.41"/>
    <x v="1"/>
    <s v="USD"/>
    <n v="1390370400"/>
    <x v="16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0.62738699988876112"/>
    <x v="1"/>
    <n v="1249"/>
    <n v="107.96236989591674"/>
    <x v="1"/>
    <s v="USD"/>
    <n v="1294812000"/>
    <x v="17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1.4944982755789127"/>
    <x v="3"/>
    <n v="135"/>
    <n v="45.103703703703701"/>
    <x v="1"/>
    <s v="USD"/>
    <n v="1536382800"/>
    <x v="18"/>
    <x v="18"/>
    <x v="18"/>
    <b v="0"/>
    <b v="0"/>
    <s v="theater/plays"/>
    <x v="3"/>
    <x v="3"/>
  </r>
  <r>
    <n v="19"/>
    <s v="Perez-Hess"/>
    <s v="Down-sized cohesive archive"/>
    <n v="62500"/>
    <n v="30331"/>
    <n v="2.0605980679832516"/>
    <x v="0"/>
    <n v="674"/>
    <n v="45.001483679525222"/>
    <x v="1"/>
    <s v="USD"/>
    <n v="1551679200"/>
    <x v="19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0.89092580575383951"/>
    <x v="1"/>
    <n v="1396"/>
    <n v="105.97134670487107"/>
    <x v="1"/>
    <s v="USD"/>
    <n v="1406523600"/>
    <x v="20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2.4394674694417771"/>
    <x v="0"/>
    <n v="558"/>
    <n v="69.055555555555557"/>
    <x v="1"/>
    <s v="USD"/>
    <n v="1313384400"/>
    <x v="21"/>
    <x v="21"/>
    <x v="21"/>
    <b v="0"/>
    <b v="0"/>
    <s v="theater/plays"/>
    <x v="3"/>
    <x v="3"/>
  </r>
  <r>
    <n v="22"/>
    <s v="Collier Inc"/>
    <s v="Enhanced dynamic definition"/>
    <n v="59100"/>
    <n v="75690"/>
    <n v="0.78081648830757033"/>
    <x v="1"/>
    <n v="890"/>
    <n v="85.044943820224717"/>
    <x v="1"/>
    <s v="USD"/>
    <n v="1522731600"/>
    <x v="22"/>
    <x v="22"/>
    <x v="22"/>
    <b v="0"/>
    <b v="0"/>
    <s v="theater/plays"/>
    <x v="3"/>
    <x v="3"/>
  </r>
  <r>
    <n v="23"/>
    <s v="Gray-Jenkins"/>
    <s v="Devolved next generation adapter"/>
    <n v="4500"/>
    <n v="14942"/>
    <n v="0.30116450274394324"/>
    <x v="1"/>
    <n v="142"/>
    <n v="105.22535211267606"/>
    <x v="4"/>
    <s v="GBP"/>
    <n v="1550124000"/>
    <x v="23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0.88627142541987591"/>
    <x v="1"/>
    <n v="2673"/>
    <n v="39.003741114852225"/>
    <x v="1"/>
    <s v="USD"/>
    <n v="1403326800"/>
    <x v="24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0.46202956989247312"/>
    <x v="1"/>
    <n v="163"/>
    <n v="73.030674846625772"/>
    <x v="1"/>
    <s v="USD"/>
    <n v="1305694800"/>
    <x v="25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2.0747288377658548"/>
    <x v="3"/>
    <n v="1480"/>
    <n v="35.009459459459457"/>
    <x v="1"/>
    <s v="USD"/>
    <n v="1533013200"/>
    <x v="26"/>
    <x v="26"/>
    <x v="26"/>
    <b v="0"/>
    <b v="0"/>
    <s v="theater/plays"/>
    <x v="3"/>
    <x v="3"/>
  </r>
  <r>
    <n v="27"/>
    <s v="Best, Carr and Williams"/>
    <s v="Diverse transitional migration"/>
    <n v="2000"/>
    <n v="1599"/>
    <n v="1.2507817385866167"/>
    <x v="0"/>
    <n v="15"/>
    <n v="106.6"/>
    <x v="1"/>
    <s v="USD"/>
    <n v="1443848400"/>
    <x v="27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0.95033966650924551"/>
    <x v="1"/>
    <n v="2220"/>
    <n v="61.997747747747745"/>
    <x v="1"/>
    <s v="USD"/>
    <n v="1265695200"/>
    <x v="28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0.30404398370483227"/>
    <x v="1"/>
    <n v="1606"/>
    <n v="94.000622665006233"/>
    <x v="5"/>
    <s v="CHF"/>
    <n v="1532062800"/>
    <x v="29"/>
    <x v="29"/>
    <x v="29"/>
    <b v="0"/>
    <b v="0"/>
    <s v="film &amp; video/shorts"/>
    <x v="4"/>
    <x v="12"/>
  </r>
  <r>
    <n v="30"/>
    <s v="Clark-Cooke"/>
    <s v="Down-sized analyzing challenge"/>
    <n v="9000"/>
    <n v="14455"/>
    <n v="0.62262193012798339"/>
    <x v="1"/>
    <n v="129"/>
    <n v="112.05426356589147"/>
    <x v="1"/>
    <s v="USD"/>
    <n v="1558674000"/>
    <x v="30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0.32258064516129031"/>
    <x v="1"/>
    <n v="226"/>
    <n v="48.008849557522126"/>
    <x v="4"/>
    <s v="GBP"/>
    <n v="1451973600"/>
    <x v="31"/>
    <x v="31"/>
    <x v="31"/>
    <b v="0"/>
    <b v="0"/>
    <s v="games/video games"/>
    <x v="6"/>
    <x v="11"/>
  </r>
  <r>
    <n v="32"/>
    <s v="Jackson PLC"/>
    <s v="Ergonomic 6thgeneration success"/>
    <n v="101000"/>
    <n v="87676"/>
    <n v="1.1519686117067385"/>
    <x v="0"/>
    <n v="2307"/>
    <n v="38.004334633723452"/>
    <x v="6"/>
    <s v="EUR"/>
    <n v="1515564000"/>
    <x v="32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0.26467579850895784"/>
    <x v="1"/>
    <n v="5419"/>
    <n v="35.000184535892231"/>
    <x v="1"/>
    <s v="USD"/>
    <n v="1412485200"/>
    <x v="33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0.66310160427807485"/>
    <x v="1"/>
    <n v="165"/>
    <n v="85"/>
    <x v="1"/>
    <s v="USD"/>
    <n v="1490245200"/>
    <x v="34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0.66533070381915727"/>
    <x v="1"/>
    <n v="1965"/>
    <n v="95.993893129770996"/>
    <x v="3"/>
    <s v="DKK"/>
    <n v="1547877600"/>
    <x v="35"/>
    <x v="35"/>
    <x v="35"/>
    <b v="0"/>
    <b v="1"/>
    <s v="film &amp; video/drama"/>
    <x v="4"/>
    <x v="6"/>
  </r>
  <r>
    <n v="36"/>
    <s v="Jackson-Lewis"/>
    <s v="Monitored multi-state encryption"/>
    <n v="700"/>
    <n v="1101"/>
    <n v="0.63578564940962756"/>
    <x v="1"/>
    <n v="16"/>
    <n v="68.8125"/>
    <x v="1"/>
    <s v="USD"/>
    <n v="1298700000"/>
    <x v="36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0.71434870799894168"/>
    <x v="1"/>
    <n v="107"/>
    <n v="105.97196261682242"/>
    <x v="1"/>
    <s v="USD"/>
    <n v="1570338000"/>
    <x v="37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0.30738720872583042"/>
    <x v="1"/>
    <n v="134"/>
    <n v="75.261194029850742"/>
    <x v="1"/>
    <s v="USD"/>
    <n v="1287378000"/>
    <x v="38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1.9693654266958425"/>
    <x v="0"/>
    <n v="88"/>
    <n v="57.125"/>
    <x v="3"/>
    <s v="DKK"/>
    <n v="1361772000"/>
    <x v="39"/>
    <x v="39"/>
    <x v="39"/>
    <b v="0"/>
    <b v="0"/>
    <s v="theater/plays"/>
    <x v="3"/>
    <x v="3"/>
  </r>
  <r>
    <n v="40"/>
    <s v="Garcia, Garcia and Lopez"/>
    <s v="Reduced stable middleware"/>
    <n v="8800"/>
    <n v="14878"/>
    <n v="0.59147734910606264"/>
    <x v="1"/>
    <n v="198"/>
    <n v="75.141414141414145"/>
    <x v="1"/>
    <s v="USD"/>
    <n v="1275714000"/>
    <x v="40"/>
    <x v="40"/>
    <x v="40"/>
    <b v="0"/>
    <b v="1"/>
    <s v="technology/wearables"/>
    <x v="2"/>
    <x v="8"/>
  </r>
  <r>
    <n v="41"/>
    <s v="Watts Group"/>
    <s v="Universal 5thgeneration neural-net"/>
    <n v="5600"/>
    <n v="11924"/>
    <n v="0.4696410600469641"/>
    <x v="1"/>
    <n v="111"/>
    <n v="107.42342342342343"/>
    <x v="6"/>
    <s v="EUR"/>
    <n v="1346734800"/>
    <x v="41"/>
    <x v="41"/>
    <x v="41"/>
    <b v="0"/>
    <b v="1"/>
    <s v="music/rock"/>
    <x v="1"/>
    <x v="1"/>
  </r>
  <r>
    <n v="42"/>
    <s v="Werner-Bryant"/>
    <s v="Virtual uniform frame"/>
    <n v="1800"/>
    <n v="7991"/>
    <n v="0.22525341008634714"/>
    <x v="1"/>
    <n v="222"/>
    <n v="35.995495495495497"/>
    <x v="1"/>
    <s v="USD"/>
    <n v="1309755600"/>
    <x v="42"/>
    <x v="42"/>
    <x v="42"/>
    <b v="0"/>
    <b v="0"/>
    <s v="food/food trucks"/>
    <x v="0"/>
    <x v="0"/>
  </r>
  <r>
    <n v="43"/>
    <s v="Schmitt-Mendoza"/>
    <s v="Profound explicit paradigm"/>
    <n v="90200"/>
    <n v="167717"/>
    <n v="0.53781071686233362"/>
    <x v="1"/>
    <n v="6212"/>
    <n v="26.998873148744366"/>
    <x v="1"/>
    <s v="USD"/>
    <n v="1406178000"/>
    <x v="43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0.15178825538373969"/>
    <x v="1"/>
    <n v="98"/>
    <n v="107.56122448979592"/>
    <x v="3"/>
    <s v="DKK"/>
    <n v="1552798800"/>
    <x v="44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2.0971302428256071"/>
    <x v="0"/>
    <n v="48"/>
    <n v="94.375"/>
    <x v="1"/>
    <s v="USD"/>
    <n v="1478062800"/>
    <x v="45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0.87120320226041914"/>
    <x v="1"/>
    <n v="92"/>
    <n v="46.163043478260867"/>
    <x v="1"/>
    <s v="USD"/>
    <n v="1278565200"/>
    <x v="46"/>
    <x v="46"/>
    <x v="46"/>
    <b v="0"/>
    <b v="0"/>
    <s v="music/rock"/>
    <x v="1"/>
    <x v="1"/>
  </r>
  <r>
    <n v="47"/>
    <s v="Bennett and Sons"/>
    <s v="Function-based multi-state software"/>
    <n v="1500"/>
    <n v="7129"/>
    <n v="0.210408191892271"/>
    <x v="1"/>
    <n v="149"/>
    <n v="47.845637583892618"/>
    <x v="1"/>
    <s v="USD"/>
    <n v="1396069200"/>
    <x v="47"/>
    <x v="47"/>
    <x v="47"/>
    <b v="0"/>
    <b v="0"/>
    <s v="theater/plays"/>
    <x v="3"/>
    <x v="3"/>
  </r>
  <r>
    <n v="48"/>
    <s v="Lamb Inc"/>
    <s v="Optimized leadingedge concept"/>
    <n v="33300"/>
    <n v="128862"/>
    <n v="0.25841597988545884"/>
    <x v="1"/>
    <n v="2431"/>
    <n v="53.007815713698065"/>
    <x v="1"/>
    <s v="USD"/>
    <n v="1435208400"/>
    <x v="48"/>
    <x v="48"/>
    <x v="48"/>
    <b v="0"/>
    <b v="0"/>
    <s v="theater/plays"/>
    <x v="3"/>
    <x v="3"/>
  </r>
  <r>
    <n v="49"/>
    <s v="Casey-Kelly"/>
    <s v="Sharable holistic interface"/>
    <n v="7200"/>
    <n v="13653"/>
    <n v="0.52735662491760049"/>
    <x v="1"/>
    <n v="303"/>
    <n v="45.059405940594061"/>
    <x v="1"/>
    <s v="USD"/>
    <n v="1571547600"/>
    <x v="49"/>
    <x v="49"/>
    <x v="49"/>
    <b v="0"/>
    <b v="0"/>
    <s v="music/rock"/>
    <x v="1"/>
    <x v="1"/>
  </r>
  <r>
    <n v="50"/>
    <s v="Jones, Taylor and Moore"/>
    <s v="Down-sized system-worthy secured line"/>
    <n v="100"/>
    <n v="2"/>
    <n v="50"/>
    <x v="0"/>
    <n v="1"/>
    <n v="2"/>
    <x v="6"/>
    <s v="EUR"/>
    <n v="1375333200"/>
    <x v="50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1.0885206171726003"/>
    <x v="0"/>
    <n v="1467"/>
    <n v="99.006816632583508"/>
    <x v="4"/>
    <s v="GBP"/>
    <n v="1332824400"/>
    <x v="51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2.928019520130134"/>
    <x v="0"/>
    <n v="75"/>
    <n v="32.786666666666669"/>
    <x v="1"/>
    <s v="USD"/>
    <n v="1284526800"/>
    <x v="52"/>
    <x v="52"/>
    <x v="52"/>
    <b v="0"/>
    <b v="0"/>
    <s v="theater/plays"/>
    <x v="3"/>
    <x v="3"/>
  </r>
  <r>
    <n v="53"/>
    <s v="Smith-Jones"/>
    <s v="Reverse-engineered static concept"/>
    <n v="8800"/>
    <n v="12356"/>
    <n v="0.71220459695694405"/>
    <x v="1"/>
    <n v="209"/>
    <n v="59.119617224880386"/>
    <x v="1"/>
    <s v="USD"/>
    <n v="1400562000"/>
    <x v="53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1.1127596439169138"/>
    <x v="0"/>
    <n v="120"/>
    <n v="44.93333333333333"/>
    <x v="1"/>
    <s v="USD"/>
    <n v="1520748000"/>
    <x v="54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0.56189341052273112"/>
    <x v="1"/>
    <n v="131"/>
    <n v="89.664122137404576"/>
    <x v="1"/>
    <s v="USD"/>
    <n v="1532926800"/>
    <x v="55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0.69607587227007739"/>
    <x v="1"/>
    <n v="164"/>
    <n v="70.079268292682926"/>
    <x v="1"/>
    <s v="USD"/>
    <n v="1420869600"/>
    <x v="56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0.46452026269421753"/>
    <x v="1"/>
    <n v="201"/>
    <n v="31.059701492537314"/>
    <x v="1"/>
    <s v="USD"/>
    <n v="1504242000"/>
    <x v="57"/>
    <x v="57"/>
    <x v="57"/>
    <b v="0"/>
    <b v="0"/>
    <s v="games/video games"/>
    <x v="6"/>
    <x v="11"/>
  </r>
  <r>
    <n v="58"/>
    <s v="Anderson-Perez"/>
    <s v="Expanded 3rdgeneration strategy"/>
    <n v="2700"/>
    <n v="6132"/>
    <n v="0.44031311154598823"/>
    <x v="1"/>
    <n v="211"/>
    <n v="29.061611374407583"/>
    <x v="1"/>
    <s v="USD"/>
    <n v="1442811600"/>
    <x v="58"/>
    <x v="58"/>
    <x v="58"/>
    <b v="0"/>
    <b v="0"/>
    <s v="theater/plays"/>
    <x v="3"/>
    <x v="3"/>
  </r>
  <r>
    <n v="59"/>
    <s v="Wright, Fox and Marks"/>
    <s v="Assimilated real-time support"/>
    <n v="1400"/>
    <n v="3851"/>
    <n v="0.36354193715917943"/>
    <x v="1"/>
    <n v="128"/>
    <n v="30.0859375"/>
    <x v="1"/>
    <s v="USD"/>
    <n v="1497243600"/>
    <x v="59"/>
    <x v="59"/>
    <x v="59"/>
    <b v="0"/>
    <b v="1"/>
    <s v="theater/plays"/>
    <x v="3"/>
    <x v="3"/>
  </r>
  <r>
    <n v="60"/>
    <s v="Crawford-Peters"/>
    <s v="User-centric regional database"/>
    <n v="94200"/>
    <n v="135997"/>
    <n v="0.69266233813981193"/>
    <x v="1"/>
    <n v="1600"/>
    <n v="84.998125000000002"/>
    <x v="0"/>
    <s v="CAD"/>
    <n v="1342501200"/>
    <x v="60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1.078213802435724"/>
    <x v="0"/>
    <n v="2253"/>
    <n v="82.001775410563695"/>
    <x v="0"/>
    <s v="CAD"/>
    <n v="1298268000"/>
    <x v="61"/>
    <x v="61"/>
    <x v="61"/>
    <b v="0"/>
    <b v="0"/>
    <s v="theater/plays"/>
    <x v="3"/>
    <x v="3"/>
  </r>
  <r>
    <n v="62"/>
    <s v="Sparks-West"/>
    <s v="Organized incremental standardization"/>
    <n v="2000"/>
    <n v="14452"/>
    <n v="0.13838915029061721"/>
    <x v="1"/>
    <n v="249"/>
    <n v="58.040160642570278"/>
    <x v="1"/>
    <s v="USD"/>
    <n v="1433480400"/>
    <x v="62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8.4380610412926398"/>
    <x v="0"/>
    <n v="5"/>
    <n v="111.4"/>
    <x v="1"/>
    <s v="USD"/>
    <n v="1493355600"/>
    <x v="63"/>
    <x v="63"/>
    <x v="63"/>
    <b v="0"/>
    <b v="0"/>
    <s v="theater/plays"/>
    <x v="3"/>
    <x v="3"/>
  </r>
  <r>
    <n v="64"/>
    <s v="Mosley-Gilbert"/>
    <s v="Vision-oriented logistical intranet"/>
    <n v="2800"/>
    <n v="2734"/>
    <n v="1.0241404535479151"/>
    <x v="0"/>
    <n v="38"/>
    <n v="71.94736842105263"/>
    <x v="1"/>
    <s v="USD"/>
    <n v="1530507600"/>
    <x v="64"/>
    <x v="64"/>
    <x v="64"/>
    <b v="0"/>
    <b v="1"/>
    <s v="technology/web"/>
    <x v="2"/>
    <x v="2"/>
  </r>
  <r>
    <n v="65"/>
    <s v="Berry-Boyer"/>
    <s v="Mandatory incremental projection"/>
    <n v="6100"/>
    <n v="14405"/>
    <n v="0.42346407497396737"/>
    <x v="1"/>
    <n v="236"/>
    <n v="61.038135593220339"/>
    <x v="1"/>
    <s v="USD"/>
    <n v="1296108000"/>
    <x v="65"/>
    <x v="65"/>
    <x v="65"/>
    <b v="0"/>
    <b v="0"/>
    <s v="theater/plays"/>
    <x v="3"/>
    <x v="3"/>
  </r>
  <r>
    <n v="66"/>
    <s v="Sanders-Allen"/>
    <s v="Grass-roots needs-based encryption"/>
    <n v="2900"/>
    <n v="1307"/>
    <n v="2.2188217291507271"/>
    <x v="0"/>
    <n v="12"/>
    <n v="108.91666666666667"/>
    <x v="1"/>
    <s v="USD"/>
    <n v="1428469200"/>
    <x v="66"/>
    <x v="66"/>
    <x v="66"/>
    <b v="0"/>
    <b v="1"/>
    <s v="theater/plays"/>
    <x v="3"/>
    <x v="3"/>
  </r>
  <r>
    <n v="67"/>
    <s v="Lopez Inc"/>
    <s v="Team-oriented 6thgeneration middleware"/>
    <n v="72600"/>
    <n v="117892"/>
    <n v="0.61581786720048859"/>
    <x v="1"/>
    <n v="4065"/>
    <n v="29.001722017220171"/>
    <x v="4"/>
    <s v="GBP"/>
    <n v="1264399200"/>
    <x v="67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0.39288668320926384"/>
    <x v="1"/>
    <n v="246"/>
    <n v="58.975609756097562"/>
    <x v="6"/>
    <s v="EUR"/>
    <n v="1501131600"/>
    <x v="68"/>
    <x v="68"/>
    <x v="68"/>
    <b v="0"/>
    <b v="1"/>
    <s v="theater/plays"/>
    <x v="3"/>
    <x v="3"/>
  </r>
  <r>
    <n v="69"/>
    <s v="Jones-Watson"/>
    <s v="Switchable disintermediate moderator"/>
    <n v="7900"/>
    <n v="1901"/>
    <n v="4.1557075223566544"/>
    <x v="3"/>
    <n v="17"/>
    <n v="111.82352941176471"/>
    <x v="1"/>
    <s v="USD"/>
    <n v="1292738400"/>
    <x v="69"/>
    <x v="69"/>
    <x v="69"/>
    <b v="0"/>
    <b v="0"/>
    <s v="theater/plays"/>
    <x v="3"/>
    <x v="3"/>
  </r>
  <r>
    <n v="70"/>
    <s v="Barker Inc"/>
    <s v="Re-engineered 24/7 task-force"/>
    <n v="128000"/>
    <n v="158389"/>
    <n v="0.80813692870085674"/>
    <x v="1"/>
    <n v="2475"/>
    <n v="63.995555555555555"/>
    <x v="6"/>
    <s v="EUR"/>
    <n v="1288674000"/>
    <x v="70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0.92535471930906843"/>
    <x v="1"/>
    <n v="76"/>
    <n v="85.315789473684205"/>
    <x v="1"/>
    <s v="USD"/>
    <n v="1575093600"/>
    <x v="49"/>
    <x v="71"/>
    <x v="49"/>
    <b v="0"/>
    <b v="0"/>
    <s v="theater/plays"/>
    <x v="3"/>
    <x v="3"/>
  </r>
  <r>
    <n v="72"/>
    <s v="Hampton, Lewis and Ray"/>
    <s v="Seamless coherent parallelism"/>
    <n v="600"/>
    <n v="4022"/>
    <n v="0.14917951268025859"/>
    <x v="1"/>
    <n v="54"/>
    <n v="74.481481481481481"/>
    <x v="1"/>
    <s v="USD"/>
    <n v="1435726800"/>
    <x v="71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0.15130228034151086"/>
    <x v="1"/>
    <n v="88"/>
    <n v="105.14772727272727"/>
    <x v="1"/>
    <s v="USD"/>
    <n v="1480226400"/>
    <x v="72"/>
    <x v="73"/>
    <x v="72"/>
    <b v="0"/>
    <b v="0"/>
    <s v="music/jazz"/>
    <x v="1"/>
    <x v="17"/>
  </r>
  <r>
    <n v="74"/>
    <s v="Davis-Michael"/>
    <s v="Progressive tertiary framework"/>
    <n v="3900"/>
    <n v="4776"/>
    <n v="0.81658291457286436"/>
    <x v="1"/>
    <n v="85"/>
    <n v="56.188235294117646"/>
    <x v="4"/>
    <s v="GBP"/>
    <n v="1459054800"/>
    <x v="73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0.66411063946323434"/>
    <x v="1"/>
    <n v="170"/>
    <n v="85.917647058823533"/>
    <x v="1"/>
    <s v="USD"/>
    <n v="1531630800"/>
    <x v="74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1.2803016886647984"/>
    <x v="0"/>
    <n v="1684"/>
    <n v="57.00296912114014"/>
    <x v="1"/>
    <s v="USD"/>
    <n v="1421992800"/>
    <x v="75"/>
    <x v="76"/>
    <x v="75"/>
    <b v="1"/>
    <b v="1"/>
    <s v="theater/plays"/>
    <x v="3"/>
    <x v="3"/>
  </r>
  <r>
    <n v="77"/>
    <s v="Acevedo-Huffman"/>
    <s v="Pre-emptive impactful model"/>
    <n v="9500"/>
    <n v="4460"/>
    <n v="2.1300448430493275"/>
    <x v="0"/>
    <n v="56"/>
    <n v="79.642857142857139"/>
    <x v="1"/>
    <s v="USD"/>
    <n v="1285563600"/>
    <x v="76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0.33244680851063829"/>
    <x v="1"/>
    <n v="330"/>
    <n v="41.018181818181816"/>
    <x v="1"/>
    <s v="USD"/>
    <n v="1523854800"/>
    <x v="77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1.4368101819628121"/>
    <x v="0"/>
    <n v="838"/>
    <n v="48.004773269689736"/>
    <x v="1"/>
    <s v="USD"/>
    <n v="1529125200"/>
    <x v="78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0.15687393040501996"/>
    <x v="1"/>
    <n v="127"/>
    <n v="55.212598425196852"/>
    <x v="1"/>
    <s v="USD"/>
    <n v="1503982800"/>
    <x v="79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0.44377525952928126"/>
    <x v="1"/>
    <n v="411"/>
    <n v="92.109489051094897"/>
    <x v="1"/>
    <s v="USD"/>
    <n v="1511416800"/>
    <x v="80"/>
    <x v="81"/>
    <x v="80"/>
    <b v="0"/>
    <b v="0"/>
    <s v="music/rock"/>
    <x v="1"/>
    <x v="1"/>
  </r>
  <r>
    <n v="82"/>
    <s v="Porter-George"/>
    <s v="Reactive content-based framework"/>
    <n v="1000"/>
    <n v="14973"/>
    <n v="6.678688305616777E-2"/>
    <x v="1"/>
    <n v="180"/>
    <n v="83.183333333333337"/>
    <x v="4"/>
    <s v="GBP"/>
    <n v="1547704800"/>
    <x v="4"/>
    <x v="82"/>
    <x v="4"/>
    <b v="0"/>
    <b v="1"/>
    <s v="games/video games"/>
    <x v="6"/>
    <x v="11"/>
  </r>
  <r>
    <n v="83"/>
    <s v="Fitzgerald PLC"/>
    <s v="Realigned user-facing concept"/>
    <n v="106400"/>
    <n v="39996"/>
    <n v="2.6602660266026601"/>
    <x v="0"/>
    <n v="1000"/>
    <n v="39.996000000000002"/>
    <x v="1"/>
    <s v="USD"/>
    <n v="1469682000"/>
    <x v="81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0.75546145703012224"/>
    <x v="1"/>
    <n v="374"/>
    <n v="111.1336898395722"/>
    <x v="1"/>
    <s v="USD"/>
    <n v="1343451600"/>
    <x v="82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0.76205287713841363"/>
    <x v="1"/>
    <n v="71"/>
    <n v="90.563380281690144"/>
    <x v="2"/>
    <s v="AUD"/>
    <n v="1315717200"/>
    <x v="83"/>
    <x v="85"/>
    <x v="83"/>
    <b v="0"/>
    <b v="0"/>
    <s v="music/indie rock"/>
    <x v="1"/>
    <x v="7"/>
  </r>
  <r>
    <n v="86"/>
    <s v="Davis-Smith"/>
    <s v="Organic motivating firmware"/>
    <n v="7400"/>
    <n v="12405"/>
    <n v="0.59653365578395812"/>
    <x v="1"/>
    <n v="203"/>
    <n v="61.108374384236456"/>
    <x v="1"/>
    <s v="USD"/>
    <n v="1430715600"/>
    <x v="84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1.6132964889466841"/>
    <x v="0"/>
    <n v="1482"/>
    <n v="83.022941970310384"/>
    <x v="2"/>
    <s v="AUD"/>
    <n v="1299564000"/>
    <x v="85"/>
    <x v="87"/>
    <x v="85"/>
    <b v="0"/>
    <b v="1"/>
    <s v="music/rock"/>
    <x v="1"/>
    <x v="1"/>
  </r>
  <r>
    <n v="88"/>
    <s v="Clark Group"/>
    <s v="Grass-roots fault-tolerant policy"/>
    <n v="4800"/>
    <n v="12516"/>
    <n v="0.38350910834132312"/>
    <x v="1"/>
    <n v="113"/>
    <n v="110.76106194690266"/>
    <x v="1"/>
    <s v="USD"/>
    <n v="1429160400"/>
    <x v="86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0.39590125756870054"/>
    <x v="1"/>
    <n v="96"/>
    <n v="89.458333333333329"/>
    <x v="1"/>
    <s v="USD"/>
    <n v="1271307600"/>
    <x v="87"/>
    <x v="89"/>
    <x v="87"/>
    <b v="0"/>
    <b v="0"/>
    <s v="theater/plays"/>
    <x v="3"/>
    <x v="3"/>
  </r>
  <r>
    <n v="90"/>
    <s v="Kramer Group"/>
    <s v="Synergistic explicit parallelism"/>
    <n v="7800"/>
    <n v="6132"/>
    <n v="1.2720156555772995"/>
    <x v="0"/>
    <n v="106"/>
    <n v="57.849056603773583"/>
    <x v="1"/>
    <s v="USD"/>
    <n v="1456380000"/>
    <x v="88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2.0659275921165383"/>
    <x v="0"/>
    <n v="679"/>
    <n v="109.99705449189985"/>
    <x v="6"/>
    <s v="EUR"/>
    <n v="1470459600"/>
    <x v="89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0.38628681796233705"/>
    <x v="1"/>
    <n v="498"/>
    <n v="103.96586345381526"/>
    <x v="5"/>
    <s v="CHF"/>
    <n v="1277269200"/>
    <x v="40"/>
    <x v="92"/>
    <x v="40"/>
    <b v="0"/>
    <b v="1"/>
    <s v="games/video games"/>
    <x v="6"/>
    <x v="11"/>
  </r>
  <r>
    <n v="93"/>
    <s v="Hall and Sons"/>
    <s v="Pre-emptive radical architecture"/>
    <n v="108800"/>
    <n v="65877"/>
    <n v="1.6515627609028949"/>
    <x v="3"/>
    <n v="610"/>
    <n v="107.99508196721311"/>
    <x v="1"/>
    <s v="USD"/>
    <n v="1350709200"/>
    <x v="90"/>
    <x v="93"/>
    <x v="90"/>
    <b v="0"/>
    <b v="1"/>
    <s v="theater/plays"/>
    <x v="3"/>
    <x v="3"/>
  </r>
  <r>
    <n v="94"/>
    <s v="Hanson Inc"/>
    <s v="Grass-roots web-enabled contingency"/>
    <n v="2900"/>
    <n v="8807"/>
    <n v="0.32928352446917225"/>
    <x v="1"/>
    <n v="180"/>
    <n v="48.927777777777777"/>
    <x v="4"/>
    <s v="GBP"/>
    <n v="1554613200"/>
    <x v="91"/>
    <x v="94"/>
    <x v="91"/>
    <b v="0"/>
    <b v="0"/>
    <s v="technology/web"/>
    <x v="2"/>
    <x v="2"/>
  </r>
  <r>
    <n v="95"/>
    <s v="Sanchez LLC"/>
    <s v="Stand-alone system-worthy standardization"/>
    <n v="900"/>
    <n v="1017"/>
    <n v="0.88495575221238942"/>
    <x v="1"/>
    <n v="27"/>
    <n v="37.666666666666664"/>
    <x v="1"/>
    <s v="USD"/>
    <n v="1571029200"/>
    <x v="92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0.46002653237675972"/>
    <x v="1"/>
    <n v="2331"/>
    <n v="64.999141999141997"/>
    <x v="1"/>
    <s v="USD"/>
    <n v="1299736800"/>
    <x v="36"/>
    <x v="96"/>
    <x v="36"/>
    <b v="0"/>
    <b v="0"/>
    <s v="theater/plays"/>
    <x v="3"/>
    <x v="3"/>
  </r>
  <r>
    <n v="97"/>
    <s v="Stewart LLC"/>
    <s v="Cloned bi-directional architecture"/>
    <n v="1300"/>
    <n v="12047"/>
    <n v="0.10791068315763261"/>
    <x v="1"/>
    <n v="113"/>
    <n v="106.61061946902655"/>
    <x v="1"/>
    <s v="USD"/>
    <n v="1435208400"/>
    <x v="93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2.9680434584686353"/>
    <x v="0"/>
    <n v="1220"/>
    <n v="27.009016393442622"/>
    <x v="2"/>
    <s v="AUD"/>
    <n v="1437973200"/>
    <x v="94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0.50832720219383321"/>
    <x v="1"/>
    <n v="164"/>
    <n v="91.16463414634147"/>
    <x v="1"/>
    <s v="USD"/>
    <n v="1416895200"/>
    <x v="95"/>
    <x v="98"/>
    <x v="95"/>
    <b v="0"/>
    <b v="0"/>
    <s v="theater/plays"/>
    <x v="3"/>
    <x v="3"/>
  </r>
  <r>
    <n v="100"/>
    <s v="Tucker, Fox and Green"/>
    <s v="Upgradable fault-tolerant approach"/>
    <n v="100"/>
    <n v="1"/>
    <n v="100"/>
    <x v="0"/>
    <n v="1"/>
    <n v="1"/>
    <x v="1"/>
    <s v="USD"/>
    <n v="1319000400"/>
    <x v="96"/>
    <x v="99"/>
    <x v="96"/>
    <b v="0"/>
    <b v="0"/>
    <s v="theater/plays"/>
    <x v="3"/>
    <x v="3"/>
  </r>
  <r>
    <n v="101"/>
    <s v="Douglas LLC"/>
    <s v="Reduced heuristic moratorium"/>
    <n v="900"/>
    <n v="9193"/>
    <n v="9.7900576525617317E-2"/>
    <x v="1"/>
    <n v="164"/>
    <n v="56.054878048780488"/>
    <x v="1"/>
    <s v="USD"/>
    <n v="1424498400"/>
    <x v="97"/>
    <x v="100"/>
    <x v="97"/>
    <b v="0"/>
    <b v="1"/>
    <s v="music/electric music"/>
    <x v="1"/>
    <x v="5"/>
  </r>
  <r>
    <n v="102"/>
    <s v="Garcia Inc"/>
    <s v="Front-line web-enabled model"/>
    <n v="3700"/>
    <n v="10422"/>
    <n v="0.35501823066589905"/>
    <x v="1"/>
    <n v="336"/>
    <n v="31.017857142857142"/>
    <x v="1"/>
    <s v="USD"/>
    <n v="1526274000"/>
    <x v="98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4.0633888663145061"/>
    <x v="0"/>
    <n v="37"/>
    <n v="66.513513513513516"/>
    <x v="6"/>
    <s v="EUR"/>
    <n v="1287896400"/>
    <x v="99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0.69861624751645446"/>
    <x v="1"/>
    <n v="1917"/>
    <n v="89.005216484089729"/>
    <x v="1"/>
    <s v="USD"/>
    <n v="1495515600"/>
    <x v="100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0.69183029809746666"/>
    <x v="1"/>
    <n v="95"/>
    <n v="103.46315789473684"/>
    <x v="1"/>
    <s v="USD"/>
    <n v="1364878800"/>
    <x v="101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0.27845209196058834"/>
    <x v="1"/>
    <n v="147"/>
    <n v="95.278911564625844"/>
    <x v="1"/>
    <s v="USD"/>
    <n v="1567918800"/>
    <x v="102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0.53623410448904552"/>
    <x v="1"/>
    <n v="86"/>
    <n v="75.895348837209298"/>
    <x v="1"/>
    <s v="USD"/>
    <n v="1524459600"/>
    <x v="103"/>
    <x v="106"/>
    <x v="103"/>
    <b v="0"/>
    <b v="1"/>
    <s v="theater/plays"/>
    <x v="3"/>
    <x v="3"/>
  </r>
  <r>
    <n v="108"/>
    <s v="Decker Inc"/>
    <s v="Universal encompassing implementation"/>
    <n v="1500"/>
    <n v="8929"/>
    <n v="0.16799193638705343"/>
    <x v="1"/>
    <n v="83"/>
    <n v="107.57831325301204"/>
    <x v="1"/>
    <s v="USD"/>
    <n v="1333688400"/>
    <x v="104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1.6888600194868464"/>
    <x v="0"/>
    <n v="60"/>
    <n v="51.31666666666667"/>
    <x v="1"/>
    <s v="USD"/>
    <n v="1389506400"/>
    <x v="105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6.6832496362697702"/>
    <x v="0"/>
    <n v="296"/>
    <n v="71.983108108108112"/>
    <x v="1"/>
    <s v="USD"/>
    <n v="1536642000"/>
    <x v="106"/>
    <x v="109"/>
    <x v="106"/>
    <b v="0"/>
    <b v="0"/>
    <s v="food/food trucks"/>
    <x v="0"/>
    <x v="0"/>
  </r>
  <r>
    <n v="111"/>
    <s v="Hart-Briggs"/>
    <s v="Re-engineered user-facing approach"/>
    <n v="61400"/>
    <n v="73653"/>
    <n v="0.83363881987155986"/>
    <x v="1"/>
    <n v="676"/>
    <n v="108.95414201183432"/>
    <x v="1"/>
    <s v="USD"/>
    <n v="1348290000"/>
    <x v="107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0.37198258804907003"/>
    <x v="1"/>
    <n v="361"/>
    <n v="35"/>
    <x v="2"/>
    <s v="AUD"/>
    <n v="1408856400"/>
    <x v="108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0.26533729999195949"/>
    <x v="1"/>
    <n v="131"/>
    <n v="94.938931297709928"/>
    <x v="1"/>
    <s v="USD"/>
    <n v="1505192400"/>
    <x v="109"/>
    <x v="112"/>
    <x v="109"/>
    <b v="0"/>
    <b v="0"/>
    <s v="food/food trucks"/>
    <x v="0"/>
    <x v="0"/>
  </r>
  <r>
    <n v="114"/>
    <s v="Harper-Davis"/>
    <s v="Robust heuristic encoding"/>
    <n v="1900"/>
    <n v="13816"/>
    <n v="0.13752171395483498"/>
    <x v="1"/>
    <n v="126"/>
    <n v="109.65079365079364"/>
    <x v="1"/>
    <s v="USD"/>
    <n v="1554786000"/>
    <x v="110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1.1466343838989697"/>
    <x v="0"/>
    <n v="3304"/>
    <n v="44.001815980629537"/>
    <x v="6"/>
    <s v="EUR"/>
    <n v="1510898400"/>
    <x v="111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1.1363636363636365"/>
    <x v="0"/>
    <n v="73"/>
    <n v="86.794520547945211"/>
    <x v="1"/>
    <s v="USD"/>
    <n v="1442552400"/>
    <x v="112"/>
    <x v="115"/>
    <x v="112"/>
    <b v="0"/>
    <b v="0"/>
    <s v="theater/plays"/>
    <x v="3"/>
    <x v="3"/>
  </r>
  <r>
    <n v="117"/>
    <s v="Chaney-Dennis"/>
    <s v="Business-focused 24hour groupware"/>
    <n v="4900"/>
    <n v="8523"/>
    <n v="0.57491493605537958"/>
    <x v="1"/>
    <n v="275"/>
    <n v="30.992727272727272"/>
    <x v="1"/>
    <s v="USD"/>
    <n v="1316667600"/>
    <x v="113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0.85025980160604631"/>
    <x v="1"/>
    <n v="67"/>
    <n v="94.791044776119406"/>
    <x v="1"/>
    <s v="USD"/>
    <n v="1390716000"/>
    <x v="114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0.46520282843319688"/>
    <x v="1"/>
    <n v="154"/>
    <n v="69.79220779220779"/>
    <x v="1"/>
    <s v="USD"/>
    <n v="1402894800"/>
    <x v="115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0.66891121561921052"/>
    <x v="1"/>
    <n v="1782"/>
    <n v="63.003367003367003"/>
    <x v="1"/>
    <s v="USD"/>
    <n v="1429246800"/>
    <x v="116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0.45591328589688107"/>
    <x v="1"/>
    <n v="903"/>
    <n v="110.0343300110742"/>
    <x v="1"/>
    <s v="USD"/>
    <n v="1412485200"/>
    <x v="117"/>
    <x v="33"/>
    <x v="117"/>
    <b v="0"/>
    <b v="0"/>
    <s v="games/video games"/>
    <x v="6"/>
    <x v="11"/>
  </r>
  <r>
    <n v="122"/>
    <s v="Taylor PLC"/>
    <s v="Seamless zero-defect solution"/>
    <n v="136800"/>
    <n v="88055"/>
    <n v="1.5535744705013912"/>
    <x v="0"/>
    <n v="3387"/>
    <n v="25.997933274284026"/>
    <x v="1"/>
    <s v="USD"/>
    <n v="1417068000"/>
    <x v="95"/>
    <x v="120"/>
    <x v="95"/>
    <b v="0"/>
    <b v="0"/>
    <s v="publishing/fiction"/>
    <x v="5"/>
    <x v="13"/>
  </r>
  <r>
    <n v="123"/>
    <s v="Edwards-Lewis"/>
    <s v="Enhanced scalable concept"/>
    <n v="177700"/>
    <n v="33092"/>
    <n v="5.3698779161126557"/>
    <x v="0"/>
    <n v="662"/>
    <n v="49.987915407854985"/>
    <x v="0"/>
    <s v="CAD"/>
    <n v="1448344800"/>
    <x v="118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0.2719096423342397"/>
    <x v="1"/>
    <n v="94"/>
    <n v="101.72340425531915"/>
    <x v="6"/>
    <s v="EUR"/>
    <n v="1557723600"/>
    <x v="119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0.62536873156342188"/>
    <x v="1"/>
    <n v="180"/>
    <n v="47.083333333333336"/>
    <x v="1"/>
    <s v="USD"/>
    <n v="1537333200"/>
    <x v="120"/>
    <x v="123"/>
    <x v="120"/>
    <b v="0"/>
    <b v="0"/>
    <s v="theater/plays"/>
    <x v="3"/>
    <x v="3"/>
  </r>
  <r>
    <n v="126"/>
    <s v="Gross PLC"/>
    <s v="Proactive methodical benchmark"/>
    <n v="180200"/>
    <n v="69617"/>
    <n v="2.5884482238533693"/>
    <x v="0"/>
    <n v="774"/>
    <n v="89.944444444444443"/>
    <x v="1"/>
    <s v="USD"/>
    <n v="1471150800"/>
    <x v="121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1.9447114025665668"/>
    <x v="0"/>
    <n v="672"/>
    <n v="78.96875"/>
    <x v="0"/>
    <s v="CAD"/>
    <n v="1273640400"/>
    <x v="122"/>
    <x v="125"/>
    <x v="122"/>
    <b v="0"/>
    <b v="0"/>
    <s v="theater/plays"/>
    <x v="3"/>
    <x v="3"/>
  </r>
  <r>
    <n v="128"/>
    <s v="Allen-Curtis"/>
    <s v="Phased human-resource core"/>
    <n v="70600"/>
    <n v="42596"/>
    <n v="1.6574326227814817"/>
    <x v="3"/>
    <n v="532"/>
    <n v="80.067669172932327"/>
    <x v="1"/>
    <s v="USD"/>
    <n v="1282885200"/>
    <x v="123"/>
    <x v="126"/>
    <x v="123"/>
    <b v="0"/>
    <b v="0"/>
    <s v="music/rock"/>
    <x v="1"/>
    <x v="1"/>
  </r>
  <r>
    <n v="129"/>
    <s v="Morgan-Martinez"/>
    <s v="Mandatory tertiary implementation"/>
    <n v="148500"/>
    <n v="4756"/>
    <n v="31.223717409587888"/>
    <x v="3"/>
    <n v="55"/>
    <n v="86.472727272727269"/>
    <x v="2"/>
    <s v="AUD"/>
    <n v="1422943200"/>
    <x v="97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0.64321608040201006"/>
    <x v="1"/>
    <n v="533"/>
    <n v="28.001876172607879"/>
    <x v="3"/>
    <s v="DKK"/>
    <n v="1319605200"/>
    <x v="124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0.99147583616268153"/>
    <x v="1"/>
    <n v="2443"/>
    <n v="67.996725337699544"/>
    <x v="4"/>
    <s v="GBP"/>
    <n v="1385704800"/>
    <x v="125"/>
    <x v="129"/>
    <x v="125"/>
    <b v="0"/>
    <b v="0"/>
    <s v="technology/web"/>
    <x v="2"/>
    <x v="2"/>
  </r>
  <r>
    <n v="132"/>
    <s v="Flowers and Sons"/>
    <s v="Virtual static core"/>
    <n v="3300"/>
    <n v="3834"/>
    <n v="0.86071987480438183"/>
    <x v="1"/>
    <n v="89"/>
    <n v="43.078651685393261"/>
    <x v="1"/>
    <s v="USD"/>
    <n v="1515736800"/>
    <x v="126"/>
    <x v="130"/>
    <x v="126"/>
    <b v="0"/>
    <b v="1"/>
    <s v="theater/plays"/>
    <x v="3"/>
    <x v="3"/>
  </r>
  <r>
    <n v="133"/>
    <s v="Gates PLC"/>
    <s v="Secured content-based product"/>
    <n v="4500"/>
    <n v="13985"/>
    <n v="0.32177332856632107"/>
    <x v="1"/>
    <n v="159"/>
    <n v="87.95597484276729"/>
    <x v="1"/>
    <s v="USD"/>
    <n v="1313125200"/>
    <x v="127"/>
    <x v="131"/>
    <x v="127"/>
    <b v="0"/>
    <b v="0"/>
    <s v="music/world music"/>
    <x v="1"/>
    <x v="21"/>
  </r>
  <r>
    <n v="134"/>
    <s v="Caldwell LLC"/>
    <s v="Secured executive concept"/>
    <n v="99500"/>
    <n v="89288"/>
    <n v="1.1143714720903144"/>
    <x v="0"/>
    <n v="940"/>
    <n v="94.987234042553197"/>
    <x v="5"/>
    <s v="CHF"/>
    <n v="1308459600"/>
    <x v="128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1.403061224489796"/>
    <x v="0"/>
    <n v="117"/>
    <n v="46.905982905982903"/>
    <x v="1"/>
    <s v="USD"/>
    <n v="1362636000"/>
    <x v="129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0.429988974641677"/>
    <x v="3"/>
    <n v="58"/>
    <n v="46.913793103448278"/>
    <x v="1"/>
    <s v="USD"/>
    <n v="1402117200"/>
    <x v="130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0.38200339558573854"/>
    <x v="1"/>
    <n v="50"/>
    <n v="94.24"/>
    <x v="1"/>
    <s v="USD"/>
    <n v="1286341200"/>
    <x v="131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1.0416666666666667"/>
    <x v="0"/>
    <n v="115"/>
    <n v="80.139130434782615"/>
    <x v="1"/>
    <s v="USD"/>
    <n v="1348808400"/>
    <x v="132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4.7854099553153899"/>
    <x v="0"/>
    <n v="326"/>
    <n v="59.036809815950917"/>
    <x v="1"/>
    <s v="USD"/>
    <n v="1429592400"/>
    <x v="133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0.44810167834446796"/>
    <x v="1"/>
    <n v="186"/>
    <n v="65.989247311827953"/>
    <x v="1"/>
    <s v="USD"/>
    <n v="1519538400"/>
    <x v="134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0.98433935979670251"/>
    <x v="1"/>
    <n v="1071"/>
    <n v="60.992530345471522"/>
    <x v="1"/>
    <s v="USD"/>
    <n v="1434085200"/>
    <x v="135"/>
    <x v="139"/>
    <x v="135"/>
    <b v="0"/>
    <b v="0"/>
    <s v="technology/web"/>
    <x v="2"/>
    <x v="2"/>
  </r>
  <r>
    <n v="142"/>
    <s v="Figueroa Ltd"/>
    <s v="Expanded solution-oriented benchmark"/>
    <n v="5000"/>
    <n v="11502"/>
    <n v="0.43470700747696051"/>
    <x v="1"/>
    <n v="117"/>
    <n v="98.307692307692307"/>
    <x v="1"/>
    <s v="USD"/>
    <n v="1333688400"/>
    <x v="136"/>
    <x v="107"/>
    <x v="136"/>
    <b v="0"/>
    <b v="0"/>
    <s v="technology/web"/>
    <x v="2"/>
    <x v="2"/>
  </r>
  <r>
    <n v="143"/>
    <s v="Avila-Jones"/>
    <s v="Implemented discrete secured line"/>
    <n v="5400"/>
    <n v="7322"/>
    <n v="0.73750341436765909"/>
    <x v="1"/>
    <n v="70"/>
    <n v="104.6"/>
    <x v="1"/>
    <s v="USD"/>
    <n v="1277701200"/>
    <x v="137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0.77459333849728895"/>
    <x v="1"/>
    <n v="135"/>
    <n v="86.066666666666663"/>
    <x v="1"/>
    <s v="USD"/>
    <n v="1560747600"/>
    <x v="138"/>
    <x v="141"/>
    <x v="138"/>
    <b v="0"/>
    <b v="0"/>
    <s v="theater/plays"/>
    <x v="3"/>
    <x v="3"/>
  </r>
  <r>
    <n v="145"/>
    <s v="Fields-Moore"/>
    <s v="Secured reciprocal array"/>
    <n v="25000"/>
    <n v="59128"/>
    <n v="0.42281152753348666"/>
    <x v="1"/>
    <n v="768"/>
    <n v="76.989583333333329"/>
    <x v="5"/>
    <s v="CHF"/>
    <n v="1410066000"/>
    <x v="139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5.7971014492753623"/>
    <x v="3"/>
    <n v="51"/>
    <n v="29.764705882352942"/>
    <x v="1"/>
    <s v="USD"/>
    <n v="1320732000"/>
    <x v="140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0.88893648923637147"/>
    <x v="1"/>
    <n v="199"/>
    <n v="46.91959798994975"/>
    <x v="1"/>
    <s v="USD"/>
    <n v="1465794000"/>
    <x v="141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0.82629942247889832"/>
    <x v="1"/>
    <n v="107"/>
    <n v="105.18691588785046"/>
    <x v="1"/>
    <s v="USD"/>
    <n v="1500958800"/>
    <x v="142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0.45481220657276994"/>
    <x v="1"/>
    <n v="195"/>
    <n v="69.907692307692301"/>
    <x v="1"/>
    <s v="USD"/>
    <n v="1357020000"/>
    <x v="143"/>
    <x v="146"/>
    <x v="143"/>
    <b v="0"/>
    <b v="0"/>
    <s v="music/indie rock"/>
    <x v="1"/>
    <x v="7"/>
  </r>
  <r>
    <n v="150"/>
    <s v="Brown, Palmer and Pace"/>
    <s v="Networked stable workforce"/>
    <n v="100"/>
    <n v="1"/>
    <n v="100"/>
    <x v="0"/>
    <n v="1"/>
    <n v="1"/>
    <x v="1"/>
    <s v="USD"/>
    <n v="1544940000"/>
    <x v="144"/>
    <x v="147"/>
    <x v="144"/>
    <b v="0"/>
    <b v="0"/>
    <s v="music/rock"/>
    <x v="1"/>
    <x v="1"/>
  </r>
  <r>
    <n v="151"/>
    <s v="Parker LLC"/>
    <s v="Customizable intermediate extranet"/>
    <n v="137200"/>
    <n v="88037"/>
    <n v="1.558435657734816"/>
    <x v="0"/>
    <n v="1467"/>
    <n v="60.011588275391958"/>
    <x v="1"/>
    <s v="USD"/>
    <n v="1402290000"/>
    <x v="145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0.23636891777209479"/>
    <x v="1"/>
    <n v="3376"/>
    <n v="52.006220379146917"/>
    <x v="1"/>
    <s v="USD"/>
    <n v="1487311200"/>
    <x v="146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1.0754519851003908"/>
    <x v="0"/>
    <n v="5681"/>
    <n v="31.000176025347649"/>
    <x v="1"/>
    <s v="USD"/>
    <n v="1350622800"/>
    <x v="147"/>
    <x v="150"/>
    <x v="147"/>
    <b v="0"/>
    <b v="0"/>
    <s v="theater/plays"/>
    <x v="3"/>
    <x v="3"/>
  </r>
  <r>
    <n v="154"/>
    <s v="Rodriguez-Brown"/>
    <s v="Devolved foreground benchmark"/>
    <n v="171300"/>
    <n v="100650"/>
    <n v="1.7019374068554396"/>
    <x v="0"/>
    <n v="1059"/>
    <n v="95.042492917847028"/>
    <x v="1"/>
    <s v="USD"/>
    <n v="1463029200"/>
    <x v="148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1.5379357484620642"/>
    <x v="0"/>
    <n v="1194"/>
    <n v="75.968174204355108"/>
    <x v="1"/>
    <s v="USD"/>
    <n v="1269493200"/>
    <x v="149"/>
    <x v="152"/>
    <x v="149"/>
    <b v="0"/>
    <b v="0"/>
    <s v="theater/plays"/>
    <x v="3"/>
    <x v="3"/>
  </r>
  <r>
    <n v="156"/>
    <s v="Meza-Rogers"/>
    <s v="Streamlined encompassing encryption"/>
    <n v="36400"/>
    <n v="26914"/>
    <n v="1.3524559708701791"/>
    <x v="3"/>
    <n v="379"/>
    <n v="71.013192612137203"/>
    <x v="2"/>
    <s v="AUD"/>
    <n v="1570251600"/>
    <x v="150"/>
    <x v="153"/>
    <x v="150"/>
    <b v="0"/>
    <b v="0"/>
    <s v="music/rock"/>
    <x v="1"/>
    <x v="1"/>
  </r>
  <r>
    <n v="157"/>
    <s v="Curtis-Curtis"/>
    <s v="User-friendly reciprocal initiative"/>
    <n v="4200"/>
    <n v="2212"/>
    <n v="1.8987341772151898"/>
    <x v="0"/>
    <n v="30"/>
    <n v="73.733333333333334"/>
    <x v="2"/>
    <s v="AUD"/>
    <n v="1388383200"/>
    <x v="151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0.45258620689655171"/>
    <x v="1"/>
    <n v="41"/>
    <n v="113.17073170731707"/>
    <x v="1"/>
    <s v="USD"/>
    <n v="1449554400"/>
    <x v="152"/>
    <x v="155"/>
    <x v="152"/>
    <b v="0"/>
    <b v="0"/>
    <s v="music/rock"/>
    <x v="1"/>
    <x v="1"/>
  </r>
  <r>
    <n v="159"/>
    <s v="Clarke, Anderson and Lee"/>
    <s v="Robust explicit hardware"/>
    <n v="191200"/>
    <n v="191222"/>
    <n v="0.99988495047640957"/>
    <x v="1"/>
    <n v="1821"/>
    <n v="105.00933552992861"/>
    <x v="1"/>
    <s v="USD"/>
    <n v="1553662800"/>
    <x v="153"/>
    <x v="156"/>
    <x v="153"/>
    <b v="0"/>
    <b v="1"/>
    <s v="theater/plays"/>
    <x v="3"/>
    <x v="3"/>
  </r>
  <r>
    <n v="160"/>
    <s v="Evans Group"/>
    <s v="Stand-alone actuating support"/>
    <n v="8000"/>
    <n v="12985"/>
    <n v="0.61609549480169423"/>
    <x v="1"/>
    <n v="164"/>
    <n v="79.176829268292678"/>
    <x v="1"/>
    <s v="USD"/>
    <n v="1556341200"/>
    <x v="154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1.2790697674418605"/>
    <x v="0"/>
    <n v="75"/>
    <n v="57.333333333333336"/>
    <x v="1"/>
    <s v="USD"/>
    <n v="1442984400"/>
    <x v="155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0.66783446463761764"/>
    <x v="1"/>
    <n v="157"/>
    <n v="58.178343949044589"/>
    <x v="5"/>
    <s v="CHF"/>
    <n v="1544248800"/>
    <x v="156"/>
    <x v="159"/>
    <x v="156"/>
    <b v="0"/>
    <b v="0"/>
    <s v="music/rock"/>
    <x v="1"/>
    <x v="1"/>
  </r>
  <r>
    <n v="163"/>
    <s v="Burton-Watkins"/>
    <s v="Extended reciprocal circuit"/>
    <n v="3500"/>
    <n v="8864"/>
    <n v="0.39485559566787004"/>
    <x v="1"/>
    <n v="246"/>
    <n v="36.032520325203251"/>
    <x v="1"/>
    <s v="USD"/>
    <n v="1508475600"/>
    <x v="157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0.99830851381380381"/>
    <x v="1"/>
    <n v="1396"/>
    <n v="107.99068767908309"/>
    <x v="1"/>
    <s v="USD"/>
    <n v="1507438800"/>
    <x v="158"/>
    <x v="161"/>
    <x v="158"/>
    <b v="0"/>
    <b v="0"/>
    <s v="theater/plays"/>
    <x v="3"/>
    <x v="3"/>
  </r>
  <r>
    <n v="165"/>
    <s v="Cordova Ltd"/>
    <s v="Synergized radical product"/>
    <n v="90400"/>
    <n v="110279"/>
    <n v="0.81973902556243705"/>
    <x v="1"/>
    <n v="2506"/>
    <n v="44.005985634477256"/>
    <x v="1"/>
    <s v="USD"/>
    <n v="1501563600"/>
    <x v="159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0.72922092417590589"/>
    <x v="1"/>
    <n v="244"/>
    <n v="55.077868852459019"/>
    <x v="1"/>
    <s v="USD"/>
    <n v="1292997600"/>
    <x v="160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0.24065161051462422"/>
    <x v="1"/>
    <n v="146"/>
    <n v="74"/>
    <x v="2"/>
    <s v="AUD"/>
    <n v="1370840400"/>
    <x v="161"/>
    <x v="164"/>
    <x v="161"/>
    <b v="0"/>
    <b v="0"/>
    <s v="theater/plays"/>
    <x v="3"/>
    <x v="3"/>
  </r>
  <r>
    <n v="168"/>
    <s v="Hernandez Group"/>
    <s v="Ergonomic uniform open system"/>
    <n v="128100"/>
    <n v="40107"/>
    <n v="3.1939561672525993"/>
    <x v="0"/>
    <n v="955"/>
    <n v="41.996858638743454"/>
    <x v="3"/>
    <s v="DKK"/>
    <n v="1550815200"/>
    <x v="162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0.23580370606511422"/>
    <x v="1"/>
    <n v="1267"/>
    <n v="77.988161010260455"/>
    <x v="1"/>
    <s v="USD"/>
    <n v="1339909200"/>
    <x v="163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34.026772793053546"/>
    <x v="0"/>
    <n v="67"/>
    <n v="82.507462686567166"/>
    <x v="1"/>
    <s v="USD"/>
    <n v="1501736400"/>
    <x v="164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9.4049904030710181"/>
    <x v="0"/>
    <n v="5"/>
    <n v="104.2"/>
    <x v="1"/>
    <s v="USD"/>
    <n v="1395291600"/>
    <x v="165"/>
    <x v="168"/>
    <x v="165"/>
    <b v="0"/>
    <b v="0"/>
    <s v="publishing/translations"/>
    <x v="5"/>
    <x v="18"/>
  </r>
  <r>
    <n v="172"/>
    <s v="Nixon Inc"/>
    <s v="Centralized national firmware"/>
    <n v="800"/>
    <n v="663"/>
    <n v="1.2066365007541477"/>
    <x v="0"/>
    <n v="26"/>
    <n v="25.5"/>
    <x v="1"/>
    <s v="USD"/>
    <n v="1405746000"/>
    <x v="166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0.61344244615726207"/>
    <x v="1"/>
    <n v="1561"/>
    <n v="100.98334401024984"/>
    <x v="1"/>
    <s v="USD"/>
    <n v="1368853200"/>
    <x v="167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0.11177347242921014"/>
    <x v="1"/>
    <n v="48"/>
    <n v="111.83333333333333"/>
    <x v="1"/>
    <s v="USD"/>
    <n v="1444021200"/>
    <x v="168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3.8180324069196572"/>
    <x v="0"/>
    <n v="1130"/>
    <n v="41.999115044247787"/>
    <x v="1"/>
    <s v="USD"/>
    <n v="1472619600"/>
    <x v="169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1.3362770160353241"/>
    <x v="0"/>
    <n v="782"/>
    <n v="110.05115089514067"/>
    <x v="1"/>
    <s v="USD"/>
    <n v="1472878800"/>
    <x v="170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0.24010941067991806"/>
    <x v="1"/>
    <n v="2739"/>
    <n v="58.997079225994888"/>
    <x v="1"/>
    <s v="USD"/>
    <n v="1289800800"/>
    <x v="171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1.0394110004330879"/>
    <x v="0"/>
    <n v="210"/>
    <n v="32.985714285714288"/>
    <x v="1"/>
    <s v="USD"/>
    <n v="1505970000"/>
    <x v="172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0.2795489524766781"/>
    <x v="1"/>
    <n v="3537"/>
    <n v="45.005654509471306"/>
    <x v="0"/>
    <s v="CAD"/>
    <n v="1363496400"/>
    <x v="173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0.32419414597999258"/>
    <x v="1"/>
    <n v="2107"/>
    <n v="81.98196487897485"/>
    <x v="2"/>
    <s v="AUD"/>
    <n v="1269234000"/>
    <x v="174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1.6180620884289747"/>
    <x v="0"/>
    <n v="136"/>
    <n v="39.080882352941174"/>
    <x v="1"/>
    <s v="USD"/>
    <n v="1507093200"/>
    <x v="175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0.13844189016602809"/>
    <x v="1"/>
    <n v="3318"/>
    <n v="58.996383363471971"/>
    <x v="3"/>
    <s v="DKK"/>
    <n v="1560574800"/>
    <x v="176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1.446808510638298"/>
    <x v="0"/>
    <n v="86"/>
    <n v="40.988372093023258"/>
    <x v="0"/>
    <s v="CAD"/>
    <n v="1284008400"/>
    <x v="177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0.34123222748815168"/>
    <x v="1"/>
    <n v="340"/>
    <n v="31.029411764705884"/>
    <x v="1"/>
    <s v="USD"/>
    <n v="1556859600"/>
    <x v="178"/>
    <x v="181"/>
    <x v="178"/>
    <b v="0"/>
    <b v="0"/>
    <s v="theater/plays"/>
    <x v="3"/>
    <x v="3"/>
  </r>
  <r>
    <n v="185"/>
    <s v="Bailey PLC"/>
    <s v="Innovative actuating conglomeration"/>
    <n v="1000"/>
    <n v="718"/>
    <n v="1.392757660167131"/>
    <x v="0"/>
    <n v="19"/>
    <n v="37.789473684210527"/>
    <x v="1"/>
    <s v="USD"/>
    <n v="1526187600"/>
    <x v="179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3.1313914944636436"/>
    <x v="0"/>
    <n v="886"/>
    <n v="32.006772009029348"/>
    <x v="1"/>
    <s v="USD"/>
    <n v="1400821200"/>
    <x v="180"/>
    <x v="183"/>
    <x v="180"/>
    <b v="0"/>
    <b v="0"/>
    <s v="theater/plays"/>
    <x v="3"/>
    <x v="3"/>
  </r>
  <r>
    <n v="187"/>
    <s v="Fox Group"/>
    <s v="Horizontal transitional paradigm"/>
    <n v="60200"/>
    <n v="138384"/>
    <n v="0.43502138975604115"/>
    <x v="1"/>
    <n v="1442"/>
    <n v="95.966712898751737"/>
    <x v="0"/>
    <s v="CAD"/>
    <n v="1361599200"/>
    <x v="181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.1238095238095238"/>
    <x v="0"/>
    <n v="35"/>
    <n v="75"/>
    <x v="6"/>
    <s v="EUR"/>
    <n v="1417500000"/>
    <x v="182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4.250733268153942"/>
    <x v="3"/>
    <n v="441"/>
    <n v="102.0498866213152"/>
    <x v="1"/>
    <s v="USD"/>
    <n v="1457071200"/>
    <x v="183"/>
    <x v="186"/>
    <x v="183"/>
    <b v="0"/>
    <b v="0"/>
    <s v="theater/plays"/>
    <x v="3"/>
    <x v="3"/>
  </r>
  <r>
    <n v="190"/>
    <s v="Cook LLC"/>
    <s v="Up-sized dynamic throughput"/>
    <n v="3700"/>
    <n v="2538"/>
    <n v="1.4578408195429473"/>
    <x v="0"/>
    <n v="24"/>
    <n v="105.75"/>
    <x v="1"/>
    <s v="USD"/>
    <n v="1370322000"/>
    <x v="184"/>
    <x v="187"/>
    <x v="184"/>
    <b v="0"/>
    <b v="1"/>
    <s v="theater/plays"/>
    <x v="3"/>
    <x v="3"/>
  </r>
  <r>
    <n v="191"/>
    <s v="Sutton PLC"/>
    <s v="Mandatory reciprocal superstructure"/>
    <n v="8400"/>
    <n v="3188"/>
    <n v="2.6348808030112925"/>
    <x v="0"/>
    <n v="86"/>
    <n v="37.069767441860463"/>
    <x v="6"/>
    <s v="EUR"/>
    <n v="1552366800"/>
    <x v="185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5.0017611835153222"/>
    <x v="0"/>
    <n v="243"/>
    <n v="35.049382716049379"/>
    <x v="1"/>
    <s v="USD"/>
    <n v="1403845200"/>
    <x v="186"/>
    <x v="189"/>
    <x v="186"/>
    <b v="0"/>
    <b v="0"/>
    <s v="music/rock"/>
    <x v="1"/>
    <x v="1"/>
  </r>
  <r>
    <n v="193"/>
    <s v="Calhoun, Rogers and Long"/>
    <s v="Progressive discrete hub"/>
    <n v="6600"/>
    <n v="3012"/>
    <n v="2.191235059760956"/>
    <x v="0"/>
    <n v="65"/>
    <n v="46.338461538461537"/>
    <x v="1"/>
    <s v="USD"/>
    <n v="1523163600"/>
    <x v="187"/>
    <x v="190"/>
    <x v="187"/>
    <b v="1"/>
    <b v="0"/>
    <s v="music/indie rock"/>
    <x v="1"/>
    <x v="7"/>
  </r>
  <r>
    <n v="194"/>
    <s v="Sandoval Group"/>
    <s v="Assimilated multi-tasking archive"/>
    <n v="7100"/>
    <n v="8716"/>
    <n v="0.81459385039008725"/>
    <x v="1"/>
    <n v="126"/>
    <n v="69.174603174603178"/>
    <x v="1"/>
    <s v="USD"/>
    <n v="1442206800"/>
    <x v="188"/>
    <x v="191"/>
    <x v="188"/>
    <b v="0"/>
    <b v="0"/>
    <s v="music/metal"/>
    <x v="1"/>
    <x v="16"/>
  </r>
  <r>
    <n v="195"/>
    <s v="Smith and Sons"/>
    <s v="Upgradable high-level solution"/>
    <n v="15800"/>
    <n v="57157"/>
    <n v="0.27643158318316219"/>
    <x v="1"/>
    <n v="524"/>
    <n v="109.07824427480917"/>
    <x v="1"/>
    <s v="USD"/>
    <n v="1532840400"/>
    <x v="189"/>
    <x v="192"/>
    <x v="189"/>
    <b v="0"/>
    <b v="0"/>
    <s v="music/electric music"/>
    <x v="1"/>
    <x v="5"/>
  </r>
  <r>
    <n v="196"/>
    <s v="King Inc"/>
    <s v="Organic bandwidth-monitored frame"/>
    <n v="8200"/>
    <n v="5178"/>
    <n v="1.5836230204712245"/>
    <x v="0"/>
    <n v="100"/>
    <n v="51.78"/>
    <x v="3"/>
    <s v="DKK"/>
    <n v="1472878800"/>
    <x v="190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0.33534006056964899"/>
    <x v="1"/>
    <n v="1989"/>
    <n v="82.010055304172951"/>
    <x v="1"/>
    <s v="USD"/>
    <n v="1498194000"/>
    <x v="191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10.461844065552061"/>
    <x v="0"/>
    <n v="168"/>
    <n v="35.958333333333336"/>
    <x v="1"/>
    <s v="USD"/>
    <n v="1281070800"/>
    <x v="192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1.859504132231405"/>
    <x v="0"/>
    <n v="13"/>
    <n v="74.461538461538467"/>
    <x v="1"/>
    <s v="USD"/>
    <n v="1436245200"/>
    <x v="193"/>
    <x v="195"/>
    <x v="193"/>
    <b v="0"/>
    <b v="0"/>
    <s v="music/rock"/>
    <x v="1"/>
    <x v="1"/>
  </r>
  <r>
    <n v="200"/>
    <s v="Becker, Rice and White"/>
    <s v="Reduced dedicated capability"/>
    <n v="100"/>
    <n v="2"/>
    <n v="50"/>
    <x v="0"/>
    <n v="1"/>
    <n v="2"/>
    <x v="0"/>
    <s v="CAD"/>
    <n v="1269493200"/>
    <x v="194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0.14680181754631247"/>
    <x v="1"/>
    <n v="157"/>
    <n v="91.114649681528661"/>
    <x v="1"/>
    <s v="USD"/>
    <n v="1406264400"/>
    <x v="195"/>
    <x v="196"/>
    <x v="195"/>
    <b v="0"/>
    <b v="0"/>
    <s v="technology/web"/>
    <x v="2"/>
    <x v="2"/>
  </r>
  <r>
    <n v="202"/>
    <s v="Mcknight-Freeman"/>
    <s v="Upgradable scalable methodology"/>
    <n v="8300"/>
    <n v="6543"/>
    <n v="1.2685312547760965"/>
    <x v="3"/>
    <n v="82"/>
    <n v="79.792682926829272"/>
    <x v="1"/>
    <s v="USD"/>
    <n v="1317531600"/>
    <x v="196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0.74400376396622769"/>
    <x v="1"/>
    <n v="4498"/>
    <n v="42.999777678968428"/>
    <x v="2"/>
    <s v="AUD"/>
    <n v="1484632800"/>
    <x v="197"/>
    <x v="198"/>
    <x v="197"/>
    <b v="0"/>
    <b v="0"/>
    <s v="theater/plays"/>
    <x v="3"/>
    <x v="3"/>
  </r>
  <r>
    <n v="204"/>
    <s v="Daniel-Luna"/>
    <s v="Mandatory multimedia leverage"/>
    <n v="75000"/>
    <n v="2529"/>
    <n v="29.655990510083036"/>
    <x v="0"/>
    <n v="40"/>
    <n v="63.225000000000001"/>
    <x v="1"/>
    <s v="USD"/>
    <n v="1301806800"/>
    <x v="198"/>
    <x v="199"/>
    <x v="198"/>
    <b v="0"/>
    <b v="0"/>
    <s v="music/jazz"/>
    <x v="1"/>
    <x v="17"/>
  </r>
  <r>
    <n v="205"/>
    <s v="Weaver-Marquez"/>
    <s v="Focused analyzing circuit"/>
    <n v="1300"/>
    <n v="5614"/>
    <n v="0.23156394727467047"/>
    <x v="1"/>
    <n v="80"/>
    <n v="70.174999999999997"/>
    <x v="1"/>
    <s v="USD"/>
    <n v="1539752400"/>
    <x v="199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2.5743707093821508"/>
    <x v="3"/>
    <n v="57"/>
    <n v="61.333333333333336"/>
    <x v="1"/>
    <s v="USD"/>
    <n v="1267250400"/>
    <x v="200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0.23490721165139769"/>
    <x v="1"/>
    <n v="43"/>
    <n v="99"/>
    <x v="1"/>
    <s v="USD"/>
    <n v="1535432400"/>
    <x v="201"/>
    <x v="202"/>
    <x v="201"/>
    <b v="0"/>
    <b v="1"/>
    <s v="music/rock"/>
    <x v="1"/>
    <x v="1"/>
  </r>
  <r>
    <n v="208"/>
    <s v="Jackson Inc"/>
    <s v="Mandatory multi-tasking encryption"/>
    <n v="196900"/>
    <n v="199110"/>
    <n v="0.98890060770428412"/>
    <x v="1"/>
    <n v="2053"/>
    <n v="96.984900146127615"/>
    <x v="1"/>
    <s v="USD"/>
    <n v="1510207200"/>
    <x v="202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4.7194991749975737"/>
    <x v="2"/>
    <n v="808"/>
    <n v="51.004950495049506"/>
    <x v="2"/>
    <s v="AUD"/>
    <n v="1462510800"/>
    <x v="203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1.4831177027453455"/>
    <x v="0"/>
    <n v="226"/>
    <n v="28.044247787610619"/>
    <x v="3"/>
    <s v="DKK"/>
    <n v="1488520800"/>
    <x v="204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1.0534813319878911"/>
    <x v="0"/>
    <n v="1625"/>
    <n v="60.984615384615381"/>
    <x v="1"/>
    <s v="USD"/>
    <n v="1377579600"/>
    <x v="205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0.65853658536585369"/>
    <x v="1"/>
    <n v="168"/>
    <n v="73.214285714285708"/>
    <x v="1"/>
    <s v="USD"/>
    <n v="1576389600"/>
    <x v="206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0.51239004599269011"/>
    <x v="1"/>
    <n v="4289"/>
    <n v="39.997435299603637"/>
    <x v="1"/>
    <s v="USD"/>
    <n v="1289019600"/>
    <x v="207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9.773806199385647E-2"/>
    <x v="1"/>
    <n v="165"/>
    <n v="86.812121212121212"/>
    <x v="1"/>
    <s v="USD"/>
    <n v="1282194000"/>
    <x v="208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26.029216467463481"/>
    <x v="0"/>
    <n v="143"/>
    <n v="42.125874125874127"/>
    <x v="1"/>
    <s v="USD"/>
    <n v="1550037600"/>
    <x v="209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0.64486729086853078"/>
    <x v="1"/>
    <n v="1815"/>
    <n v="103.97851239669421"/>
    <x v="1"/>
    <s v="USD"/>
    <n v="1321941600"/>
    <x v="210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2.2344632280568457"/>
    <x v="0"/>
    <n v="934"/>
    <n v="62.003211991434689"/>
    <x v="1"/>
    <s v="USD"/>
    <n v="1556427600"/>
    <x v="211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0.46307579819644162"/>
    <x v="1"/>
    <n v="397"/>
    <n v="31.005037783375315"/>
    <x v="4"/>
    <s v="GBP"/>
    <n v="1320991200"/>
    <x v="212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0.30108955428637446"/>
    <x v="1"/>
    <n v="1539"/>
    <n v="89.991552956465242"/>
    <x v="1"/>
    <s v="USD"/>
    <n v="1345093200"/>
    <x v="213"/>
    <x v="214"/>
    <x v="213"/>
    <b v="0"/>
    <b v="0"/>
    <s v="film &amp; video/animation"/>
    <x v="4"/>
    <x v="10"/>
  </r>
  <r>
    <n v="220"/>
    <s v="Owens-Le"/>
    <s v="Focused composite approach"/>
    <n v="7900"/>
    <n v="667"/>
    <n v="11.84407796101949"/>
    <x v="0"/>
    <n v="17"/>
    <n v="39.235294117647058"/>
    <x v="1"/>
    <s v="USD"/>
    <n v="1309496400"/>
    <x v="214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1.0139364099140449"/>
    <x v="0"/>
    <n v="2179"/>
    <n v="54.993116108306566"/>
    <x v="1"/>
    <s v="USD"/>
    <n v="1340254800"/>
    <x v="215"/>
    <x v="216"/>
    <x v="215"/>
    <b v="1"/>
    <b v="0"/>
    <s v="food/food trucks"/>
    <x v="0"/>
    <x v="0"/>
  </r>
  <r>
    <n v="222"/>
    <s v="Johnson LLC"/>
    <s v="Cross-group cohesive circuit"/>
    <n v="4800"/>
    <n v="6623"/>
    <n v="0.72474709346217725"/>
    <x v="1"/>
    <n v="138"/>
    <n v="47.992753623188406"/>
    <x v="1"/>
    <s v="USD"/>
    <n v="1412226000"/>
    <x v="216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1.0659731125682259"/>
    <x v="0"/>
    <n v="931"/>
    <n v="87.966702470461868"/>
    <x v="1"/>
    <s v="USD"/>
    <n v="1458104400"/>
    <x v="217"/>
    <x v="218"/>
    <x v="217"/>
    <b v="0"/>
    <b v="0"/>
    <s v="theater/plays"/>
    <x v="3"/>
    <x v="3"/>
  </r>
  <r>
    <n v="224"/>
    <s v="Lester-Moore"/>
    <s v="Diverse analyzing definition"/>
    <n v="46300"/>
    <n v="186885"/>
    <n v="0.24774594001658773"/>
    <x v="1"/>
    <n v="3594"/>
    <n v="51.999165275459099"/>
    <x v="1"/>
    <s v="USD"/>
    <n v="1411534800"/>
    <x v="218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0.38435809929817799"/>
    <x v="1"/>
    <n v="5880"/>
    <n v="29.999659863945578"/>
    <x v="1"/>
    <s v="USD"/>
    <n v="1399093200"/>
    <x v="219"/>
    <x v="220"/>
    <x v="219"/>
    <b v="1"/>
    <b v="0"/>
    <s v="music/rock"/>
    <x v="1"/>
    <x v="1"/>
  </r>
  <r>
    <n v="226"/>
    <s v="Garcia Inc"/>
    <s v="Progressive neutral middleware"/>
    <n v="3000"/>
    <n v="10999"/>
    <n v="0.27275206836985183"/>
    <x v="1"/>
    <n v="112"/>
    <n v="98.205357142857139"/>
    <x v="1"/>
    <s v="USD"/>
    <n v="1270702800"/>
    <x v="122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0.59269496160621304"/>
    <x v="1"/>
    <n v="943"/>
    <n v="108.96182396606575"/>
    <x v="1"/>
    <s v="USD"/>
    <n v="1431666000"/>
    <x v="220"/>
    <x v="222"/>
    <x v="220"/>
    <b v="0"/>
    <b v="0"/>
    <s v="games/mobile games"/>
    <x v="6"/>
    <x v="20"/>
  </r>
  <r>
    <n v="228"/>
    <s v="Pineda Group"/>
    <s v="Exclusive real-time protocol"/>
    <n v="137900"/>
    <n v="165352"/>
    <n v="0.83397842179108805"/>
    <x v="1"/>
    <n v="2468"/>
    <n v="66.998379254457049"/>
    <x v="1"/>
    <s v="USD"/>
    <n v="1472619600"/>
    <x v="221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0.51629090821360935"/>
    <x v="1"/>
    <n v="2551"/>
    <n v="64.99333594668758"/>
    <x v="1"/>
    <s v="USD"/>
    <n v="1496293200"/>
    <x v="222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0.23800079333597779"/>
    <x v="1"/>
    <n v="101"/>
    <n v="99.841584158415841"/>
    <x v="1"/>
    <s v="USD"/>
    <n v="1575612000"/>
    <x v="223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1.3036393264530146"/>
    <x v="3"/>
    <n v="67"/>
    <n v="82.432835820895519"/>
    <x v="1"/>
    <s v="USD"/>
    <n v="1369112400"/>
    <x v="224"/>
    <x v="225"/>
    <x v="224"/>
    <b v="0"/>
    <b v="0"/>
    <s v="theater/plays"/>
    <x v="3"/>
    <x v="3"/>
  </r>
  <r>
    <n v="232"/>
    <s v="Davis-Rodriguez"/>
    <s v="Progressive secondary portal"/>
    <n v="3400"/>
    <n v="5823"/>
    <n v="0.58389146488064569"/>
    <x v="1"/>
    <n v="92"/>
    <n v="63.293478260869563"/>
    <x v="1"/>
    <s v="USD"/>
    <n v="1469422800"/>
    <x v="225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0.6333333333333333"/>
    <x v="1"/>
    <n v="62"/>
    <n v="96.774193548387103"/>
    <x v="1"/>
    <s v="USD"/>
    <n v="1307854800"/>
    <x v="226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0.91675834250091681"/>
    <x v="1"/>
    <n v="149"/>
    <n v="54.906040268456373"/>
    <x v="6"/>
    <s v="EUR"/>
    <n v="1503378000"/>
    <x v="227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2.3962106436333239"/>
    <x v="0"/>
    <n v="92"/>
    <n v="39.010869565217391"/>
    <x v="1"/>
    <s v="USD"/>
    <n v="1486965600"/>
    <x v="228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9.1371732593106643"/>
    <x v="0"/>
    <n v="57"/>
    <n v="75.84210526315789"/>
    <x v="2"/>
    <s v="AUD"/>
    <n v="1561438800"/>
    <x v="229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0.62744568884091212"/>
    <x v="1"/>
    <n v="329"/>
    <n v="45.051671732522799"/>
    <x v="1"/>
    <s v="USD"/>
    <n v="1398402000"/>
    <x v="230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0.2367330834484119"/>
    <x v="1"/>
    <n v="97"/>
    <n v="104.51546391752578"/>
    <x v="3"/>
    <s v="DKK"/>
    <n v="1513231200"/>
    <x v="231"/>
    <x v="232"/>
    <x v="231"/>
    <b v="0"/>
    <b v="1"/>
    <s v="theater/plays"/>
    <x v="3"/>
    <x v="3"/>
  </r>
  <r>
    <n v="239"/>
    <s v="Mason-Sanders"/>
    <s v="Networked web-enabled instruction set"/>
    <n v="3200"/>
    <n v="3127"/>
    <n v="1.0233450591621363"/>
    <x v="0"/>
    <n v="41"/>
    <n v="76.268292682926827"/>
    <x v="1"/>
    <s v="USD"/>
    <n v="1440824400"/>
    <x v="232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0.23878366524804262"/>
    <x v="1"/>
    <n v="1784"/>
    <n v="69.015695067264573"/>
    <x v="1"/>
    <s v="USD"/>
    <n v="1281070800"/>
    <x v="233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0.9811971187161167"/>
    <x v="1"/>
    <n v="1684"/>
    <n v="101.97684085510689"/>
    <x v="2"/>
    <s v="AUD"/>
    <n v="1397365200"/>
    <x v="234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0.78292478329760462"/>
    <x v="1"/>
    <n v="250"/>
    <n v="42.915999999999997"/>
    <x v="1"/>
    <s v="USD"/>
    <n v="1494392400"/>
    <x v="235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0.224609375"/>
    <x v="1"/>
    <n v="238"/>
    <n v="43.025210084033617"/>
    <x v="1"/>
    <s v="USD"/>
    <n v="1520143200"/>
    <x v="236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0.17552657973921765"/>
    <x v="1"/>
    <n v="53"/>
    <n v="75.245283018867923"/>
    <x v="1"/>
    <s v="USD"/>
    <n v="1405314000"/>
    <x v="237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0.19633064789113805"/>
    <x v="1"/>
    <n v="214"/>
    <n v="69.023364485981304"/>
    <x v="1"/>
    <s v="USD"/>
    <n v="1396846800"/>
    <x v="238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0.30718820397296742"/>
    <x v="1"/>
    <n v="222"/>
    <n v="65.986486486486484"/>
    <x v="1"/>
    <s v="USD"/>
    <n v="1375678800"/>
    <x v="239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0.10722524883839314"/>
    <x v="1"/>
    <n v="1884"/>
    <n v="98.013800424628457"/>
    <x v="1"/>
    <s v="USD"/>
    <n v="1482386400"/>
    <x v="240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0.47317408227123559"/>
    <x v="1"/>
    <n v="218"/>
    <n v="60.105504587155963"/>
    <x v="2"/>
    <s v="AUD"/>
    <n v="1420005600"/>
    <x v="241"/>
    <x v="241"/>
    <x v="241"/>
    <b v="0"/>
    <b v="0"/>
    <s v="games/mobile games"/>
    <x v="6"/>
    <x v="20"/>
  </r>
  <r>
    <n v="249"/>
    <s v="Avila-Nelson"/>
    <s v="Up-sized intermediate website"/>
    <n v="61500"/>
    <n v="168095"/>
    <n v="0.36586454088461884"/>
    <x v="1"/>
    <n v="6465"/>
    <n v="26.000773395204948"/>
    <x v="1"/>
    <s v="USD"/>
    <n v="1420178400"/>
    <x v="242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33.333333333333336"/>
    <x v="0"/>
    <n v="1"/>
    <n v="3"/>
    <x v="1"/>
    <s v="USD"/>
    <n v="1264399200"/>
    <x v="243"/>
    <x v="67"/>
    <x v="243"/>
    <b v="0"/>
    <b v="0"/>
    <s v="music/rock"/>
    <x v="1"/>
    <x v="1"/>
  </r>
  <r>
    <n v="251"/>
    <s v="Singleton Ltd"/>
    <s v="Enhanced user-facing function"/>
    <n v="7100"/>
    <n v="3840"/>
    <n v="1.8489583333333333"/>
    <x v="0"/>
    <n v="101"/>
    <n v="38.019801980198018"/>
    <x v="1"/>
    <s v="USD"/>
    <n v="1355032800"/>
    <x v="244"/>
    <x v="243"/>
    <x v="244"/>
    <b v="0"/>
    <b v="0"/>
    <s v="theater/plays"/>
    <x v="3"/>
    <x v="3"/>
  </r>
  <r>
    <n v="252"/>
    <s v="Perez PLC"/>
    <s v="Operative bandwidth-monitored interface"/>
    <n v="1000"/>
    <n v="6263"/>
    <n v="0.1596678907871627"/>
    <x v="1"/>
    <n v="59"/>
    <n v="106.15254237288136"/>
    <x v="1"/>
    <s v="USD"/>
    <n v="1382677200"/>
    <x v="245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1.1233254130416694"/>
    <x v="0"/>
    <n v="1335"/>
    <n v="81.019475655430711"/>
    <x v="0"/>
    <s v="CAD"/>
    <n v="1302238800"/>
    <x v="246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0.54085831863609646"/>
    <x v="1"/>
    <n v="88"/>
    <n v="96.647727272727266"/>
    <x v="1"/>
    <s v="USD"/>
    <n v="1487656800"/>
    <x v="247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0.83217036233007702"/>
    <x v="1"/>
    <n v="1697"/>
    <n v="57.003535651149086"/>
    <x v="1"/>
    <s v="USD"/>
    <n v="1297836000"/>
    <x v="248"/>
    <x v="247"/>
    <x v="248"/>
    <b v="0"/>
    <b v="1"/>
    <s v="music/rock"/>
    <x v="1"/>
    <x v="1"/>
  </r>
  <r>
    <n v="256"/>
    <s v="Smith-Reid"/>
    <s v="Optimized actuating toolset"/>
    <n v="4100"/>
    <n v="959"/>
    <n v="4.2752867570385815"/>
    <x v="0"/>
    <n v="15"/>
    <n v="63.93333333333333"/>
    <x v="4"/>
    <s v="GBP"/>
    <n v="1453615200"/>
    <x v="249"/>
    <x v="248"/>
    <x v="249"/>
    <b v="0"/>
    <b v="0"/>
    <s v="music/rock"/>
    <x v="1"/>
    <x v="1"/>
  </r>
  <r>
    <n v="257"/>
    <s v="Williams Inc"/>
    <s v="Decentralized exuding strategy"/>
    <n v="5700"/>
    <n v="8322"/>
    <n v="0.68493150684931503"/>
    <x v="1"/>
    <n v="92"/>
    <n v="90.456521739130437"/>
    <x v="1"/>
    <s v="USD"/>
    <n v="1362463200"/>
    <x v="250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0.37246722288438616"/>
    <x v="1"/>
    <n v="186"/>
    <n v="72.172043010752688"/>
    <x v="1"/>
    <s v="USD"/>
    <n v="1481176800"/>
    <x v="251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0.16736401673640167"/>
    <x v="1"/>
    <n v="138"/>
    <n v="77.934782608695656"/>
    <x v="1"/>
    <s v="USD"/>
    <n v="1354946400"/>
    <x v="252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0.63412179164569704"/>
    <x v="1"/>
    <n v="261"/>
    <n v="38.065134099616856"/>
    <x v="1"/>
    <s v="USD"/>
    <n v="1348808400"/>
    <x v="253"/>
    <x v="136"/>
    <x v="253"/>
    <b v="0"/>
    <b v="0"/>
    <s v="music/rock"/>
    <x v="1"/>
    <x v="1"/>
  </r>
  <r>
    <n v="261"/>
    <s v="Mason-Smith"/>
    <s v="Reverse-engineered cohesive migration"/>
    <n v="84300"/>
    <n v="26303"/>
    <n v="3.2049576093981673"/>
    <x v="0"/>
    <n v="454"/>
    <n v="57.936123348017624"/>
    <x v="1"/>
    <s v="USD"/>
    <n v="1282712400"/>
    <x v="254"/>
    <x v="252"/>
    <x v="254"/>
    <b v="0"/>
    <b v="1"/>
    <s v="music/rock"/>
    <x v="1"/>
    <x v="1"/>
  </r>
  <r>
    <n v="262"/>
    <s v="Lloyd, Kennedy and Davis"/>
    <s v="Compatible multimedia hub"/>
    <n v="1700"/>
    <n v="5328"/>
    <n v="0.31906906906906907"/>
    <x v="1"/>
    <n v="107"/>
    <n v="49.794392523364486"/>
    <x v="1"/>
    <s v="USD"/>
    <n v="1301979600"/>
    <x v="255"/>
    <x v="253"/>
    <x v="255"/>
    <b v="0"/>
    <b v="1"/>
    <s v="music/indie rock"/>
    <x v="1"/>
    <x v="7"/>
  </r>
  <r>
    <n v="263"/>
    <s v="Walker Ltd"/>
    <s v="Organic eco-centric success"/>
    <n v="2900"/>
    <n v="10756"/>
    <n v="0.26961695797694313"/>
    <x v="1"/>
    <n v="199"/>
    <n v="54.050251256281406"/>
    <x v="1"/>
    <s v="USD"/>
    <n v="1263016800"/>
    <x v="256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0.27573696145124715"/>
    <x v="1"/>
    <n v="5512"/>
    <n v="30.002721335268504"/>
    <x v="1"/>
    <s v="USD"/>
    <n v="1360648800"/>
    <x v="257"/>
    <x v="255"/>
    <x v="257"/>
    <b v="0"/>
    <b v="0"/>
    <s v="theater/plays"/>
    <x v="3"/>
    <x v="3"/>
  </r>
  <r>
    <n v="265"/>
    <s v="Lee and Sons"/>
    <s v="Persevering interactive emulation"/>
    <n v="4900"/>
    <n v="6031"/>
    <n v="0.81246891062841986"/>
    <x v="1"/>
    <n v="86"/>
    <n v="70.127906976744185"/>
    <x v="1"/>
    <s v="USD"/>
    <n v="1451800800"/>
    <x v="258"/>
    <x v="256"/>
    <x v="258"/>
    <b v="0"/>
    <b v="0"/>
    <s v="theater/plays"/>
    <x v="3"/>
    <x v="3"/>
  </r>
  <r>
    <n v="266"/>
    <s v="Cole LLC"/>
    <s v="Proactive responsive emulation"/>
    <n v="111900"/>
    <n v="85902"/>
    <n v="1.3026472026262486"/>
    <x v="0"/>
    <n v="3182"/>
    <n v="26.996228786926462"/>
    <x v="6"/>
    <s v="EUR"/>
    <n v="1415340000"/>
    <x v="259"/>
    <x v="257"/>
    <x v="259"/>
    <b v="0"/>
    <b v="1"/>
    <s v="music/jazz"/>
    <x v="1"/>
    <x v="17"/>
  </r>
  <r>
    <n v="267"/>
    <s v="Acosta PLC"/>
    <s v="Extended eco-centric function"/>
    <n v="61600"/>
    <n v="143910"/>
    <n v="0.42804530609408659"/>
    <x v="1"/>
    <n v="2768"/>
    <n v="51.990606936416185"/>
    <x v="2"/>
    <s v="AUD"/>
    <n v="1351054800"/>
    <x v="260"/>
    <x v="258"/>
    <x v="260"/>
    <b v="0"/>
    <b v="0"/>
    <s v="theater/plays"/>
    <x v="3"/>
    <x v="3"/>
  </r>
  <r>
    <n v="268"/>
    <s v="Brown-Mckee"/>
    <s v="Networked optimal productivity"/>
    <n v="1500"/>
    <n v="2708"/>
    <n v="0.55391432791728212"/>
    <x v="1"/>
    <n v="48"/>
    <n v="56.416666666666664"/>
    <x v="1"/>
    <s v="USD"/>
    <n v="1349326800"/>
    <x v="261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0.39583804569102016"/>
    <x v="1"/>
    <n v="87"/>
    <n v="101.63218390804597"/>
    <x v="1"/>
    <s v="USD"/>
    <n v="1548914400"/>
    <x v="262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3.6796445196783751"/>
    <x v="3"/>
    <n v="1890"/>
    <n v="25.005291005291006"/>
    <x v="1"/>
    <s v="USD"/>
    <n v="1291269600"/>
    <x v="263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78.699436763952889"/>
    <x v="2"/>
    <n v="61"/>
    <n v="32.016393442622949"/>
    <x v="1"/>
    <s v="USD"/>
    <n v="1449468000"/>
    <x v="264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0.32893678105427138"/>
    <x v="1"/>
    <n v="1894"/>
    <n v="82.021647307286173"/>
    <x v="1"/>
    <s v="USD"/>
    <n v="1562734800"/>
    <x v="265"/>
    <x v="263"/>
    <x v="265"/>
    <b v="0"/>
    <b v="1"/>
    <s v="theater/plays"/>
    <x v="3"/>
    <x v="3"/>
  </r>
  <r>
    <n v="273"/>
    <s v="Thomas and Sons"/>
    <s v="Re-engineered heuristic forecast"/>
    <n v="7800"/>
    <n v="10704"/>
    <n v="0.72869955156950672"/>
    <x v="1"/>
    <n v="282"/>
    <n v="37.957446808510639"/>
    <x v="0"/>
    <s v="CAD"/>
    <n v="1505624400"/>
    <x v="266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3.1047865459249677"/>
    <x v="0"/>
    <n v="15"/>
    <n v="51.533333333333331"/>
    <x v="1"/>
    <s v="USD"/>
    <n v="1509948000"/>
    <x v="267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0.41405669391655164"/>
    <x v="1"/>
    <n v="116"/>
    <n v="81.198275862068968"/>
    <x v="1"/>
    <s v="USD"/>
    <n v="1554526800"/>
    <x v="153"/>
    <x v="266"/>
    <x v="153"/>
    <b v="0"/>
    <b v="0"/>
    <s v="publishing/translations"/>
    <x v="5"/>
    <x v="18"/>
  </r>
  <r>
    <n v="276"/>
    <s v="Fields Ltd"/>
    <s v="Front-line foreground project"/>
    <n v="5500"/>
    <n v="5324"/>
    <n v="1.0330578512396693"/>
    <x v="0"/>
    <n v="133"/>
    <n v="40.030075187969928"/>
    <x v="1"/>
    <s v="USD"/>
    <n v="1334811600"/>
    <x v="268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9.3770931011386477E-2"/>
    <x v="1"/>
    <n v="83"/>
    <n v="89.939759036144579"/>
    <x v="1"/>
    <s v="USD"/>
    <n v="1279515600"/>
    <x v="269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0.30685305148312308"/>
    <x v="1"/>
    <n v="91"/>
    <n v="96.692307692307693"/>
    <x v="1"/>
    <s v="USD"/>
    <n v="1353909600"/>
    <x v="270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0.58582308142940831"/>
    <x v="1"/>
    <n v="546"/>
    <n v="25.010989010989011"/>
    <x v="1"/>
    <s v="USD"/>
    <n v="1535950800"/>
    <x v="271"/>
    <x v="270"/>
    <x v="271"/>
    <b v="0"/>
    <b v="0"/>
    <s v="theater/plays"/>
    <x v="3"/>
    <x v="3"/>
  </r>
  <r>
    <n v="280"/>
    <s v="Braun PLC"/>
    <s v="Function-based high-level infrastructure"/>
    <n v="2500"/>
    <n v="14536"/>
    <n v="0.17198679141441936"/>
    <x v="1"/>
    <n v="393"/>
    <n v="36.987277353689571"/>
    <x v="1"/>
    <s v="USD"/>
    <n v="1511244000"/>
    <x v="272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1.0926457303788724"/>
    <x v="0"/>
    <n v="2062"/>
    <n v="73.012609117361791"/>
    <x v="1"/>
    <s v="USD"/>
    <n v="1331445600"/>
    <x v="273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0.92551784927280745"/>
    <x v="1"/>
    <n v="133"/>
    <n v="68.240601503759393"/>
    <x v="1"/>
    <s v="USD"/>
    <n v="1480226400"/>
    <x v="274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5.3394858272907051"/>
    <x v="0"/>
    <n v="29"/>
    <n v="52.310344827586206"/>
    <x v="3"/>
    <s v="DKK"/>
    <n v="1464584400"/>
    <x v="148"/>
    <x v="273"/>
    <x v="148"/>
    <b v="0"/>
    <b v="0"/>
    <s v="music/rock"/>
    <x v="1"/>
    <x v="1"/>
  </r>
  <r>
    <n v="284"/>
    <s v="Tran LLC"/>
    <s v="Ameliorated fresh-thinking protocol"/>
    <n v="9800"/>
    <n v="8153"/>
    <n v="1.2020115294983442"/>
    <x v="0"/>
    <n v="132"/>
    <n v="61.765151515151516"/>
    <x v="1"/>
    <s v="USD"/>
    <n v="1335848400"/>
    <x v="275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0.14157621519584709"/>
    <x v="1"/>
    <n v="254"/>
    <n v="25.027559055118111"/>
    <x v="1"/>
    <s v="USD"/>
    <n v="1473483600"/>
    <x v="276"/>
    <x v="275"/>
    <x v="276"/>
    <b v="0"/>
    <b v="0"/>
    <s v="theater/plays"/>
    <x v="3"/>
    <x v="3"/>
  </r>
  <r>
    <n v="286"/>
    <s v="Obrien-Aguirre"/>
    <s v="Devolved uniform complexity"/>
    <n v="112100"/>
    <n v="19557"/>
    <n v="5.7319629800071583"/>
    <x v="3"/>
    <n v="184"/>
    <n v="106.28804347826087"/>
    <x v="1"/>
    <s v="USD"/>
    <n v="1479880800"/>
    <x v="72"/>
    <x v="276"/>
    <x v="72"/>
    <b v="0"/>
    <b v="0"/>
    <s v="theater/plays"/>
    <x v="3"/>
    <x v="3"/>
  </r>
  <r>
    <n v="287"/>
    <s v="Ferguson PLC"/>
    <s v="Public-key intangible superstructure"/>
    <n v="6300"/>
    <n v="13213"/>
    <n v="0.47680314841444033"/>
    <x v="1"/>
    <n v="176"/>
    <n v="75.07386363636364"/>
    <x v="1"/>
    <s v="USD"/>
    <n v="1430197200"/>
    <x v="277"/>
    <x v="277"/>
    <x v="277"/>
    <b v="0"/>
    <b v="0"/>
    <s v="music/electric music"/>
    <x v="1"/>
    <x v="5"/>
  </r>
  <r>
    <n v="288"/>
    <s v="Garcia Ltd"/>
    <s v="Secured global success"/>
    <n v="5600"/>
    <n v="5476"/>
    <n v="1.0226442658875092"/>
    <x v="0"/>
    <n v="137"/>
    <n v="39.970802919708028"/>
    <x v="3"/>
    <s v="DKK"/>
    <n v="1331701200"/>
    <x v="278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5.9373608431052396E-2"/>
    <x v="1"/>
    <n v="337"/>
    <n v="39.982195845697326"/>
    <x v="0"/>
    <s v="CAD"/>
    <n v="1438578000"/>
    <x v="71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1.838163145156015"/>
    <x v="0"/>
    <n v="908"/>
    <n v="101.01541850220265"/>
    <x v="1"/>
    <s v="USD"/>
    <n v="1368162000"/>
    <x v="279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0.21900474510281057"/>
    <x v="1"/>
    <n v="107"/>
    <n v="76.813084112149539"/>
    <x v="1"/>
    <s v="USD"/>
    <n v="1318654800"/>
    <x v="280"/>
    <x v="281"/>
    <x v="280"/>
    <b v="1"/>
    <b v="0"/>
    <s v="technology/web"/>
    <x v="2"/>
    <x v="2"/>
  </r>
  <r>
    <n v="292"/>
    <s v="Ho-Harris"/>
    <s v="Versatile cohesive encoding"/>
    <n v="7300"/>
    <n v="717"/>
    <n v="10.181311018131101"/>
    <x v="0"/>
    <n v="10"/>
    <n v="71.7"/>
    <x v="1"/>
    <s v="USD"/>
    <n v="1331874000"/>
    <x v="281"/>
    <x v="282"/>
    <x v="281"/>
    <b v="0"/>
    <b v="0"/>
    <s v="food/food trucks"/>
    <x v="0"/>
    <x v="0"/>
  </r>
  <r>
    <n v="293"/>
    <s v="Ross Group"/>
    <s v="Organized executive solution"/>
    <n v="6500"/>
    <n v="1065"/>
    <n v="6.103286384976526"/>
    <x v="3"/>
    <n v="32"/>
    <n v="33.28125"/>
    <x v="6"/>
    <s v="EUR"/>
    <n v="1286254800"/>
    <x v="282"/>
    <x v="283"/>
    <x v="282"/>
    <b v="0"/>
    <b v="0"/>
    <s v="theater/plays"/>
    <x v="3"/>
    <x v="3"/>
  </r>
  <r>
    <n v="294"/>
    <s v="Turner-Davis"/>
    <s v="Automated local emulation"/>
    <n v="600"/>
    <n v="8038"/>
    <n v="7.4645434187608856E-2"/>
    <x v="1"/>
    <n v="183"/>
    <n v="43.923497267759565"/>
    <x v="1"/>
    <s v="USD"/>
    <n v="1540530000"/>
    <x v="283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2.8050429699428521"/>
    <x v="0"/>
    <n v="1910"/>
    <n v="36.004712041884815"/>
    <x v="5"/>
    <s v="CHF"/>
    <n v="1381813200"/>
    <x v="284"/>
    <x v="285"/>
    <x v="284"/>
    <b v="0"/>
    <b v="0"/>
    <s v="theater/plays"/>
    <x v="3"/>
    <x v="3"/>
  </r>
  <r>
    <n v="296"/>
    <s v="Smith-Hess"/>
    <s v="Grass-roots real-time Local Area Network"/>
    <n v="6100"/>
    <n v="3352"/>
    <n v="1.8198090692124105"/>
    <x v="0"/>
    <n v="38"/>
    <n v="88.21052631578948"/>
    <x v="2"/>
    <s v="AUD"/>
    <n v="1548655200"/>
    <x v="285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1.0611643330876934"/>
    <x v="0"/>
    <n v="104"/>
    <n v="65.240384615384613"/>
    <x v="2"/>
    <s v="AUD"/>
    <n v="1389679200"/>
    <x v="286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0.69485805042684134"/>
    <x v="1"/>
    <n v="72"/>
    <n v="69.958333333333329"/>
    <x v="1"/>
    <s v="USD"/>
    <n v="1456466400"/>
    <x v="287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1.9447287615148414"/>
    <x v="0"/>
    <n v="49"/>
    <n v="39.877551020408163"/>
    <x v="1"/>
    <s v="USD"/>
    <n v="1456984800"/>
    <x v="288"/>
    <x v="289"/>
    <x v="288"/>
    <b v="0"/>
    <b v="0"/>
    <s v="food/food trucks"/>
    <x v="0"/>
    <x v="0"/>
  </r>
  <r>
    <n v="300"/>
    <s v="Cooke PLC"/>
    <s v="Focused executive core"/>
    <n v="100"/>
    <n v="5"/>
    <n v="20"/>
    <x v="0"/>
    <n v="1"/>
    <n v="5"/>
    <x v="3"/>
    <s v="DKK"/>
    <n v="1504069200"/>
    <x v="289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7.4367873078829944E-2"/>
    <x v="1"/>
    <n v="295"/>
    <n v="41.023728813559323"/>
    <x v="1"/>
    <s v="USD"/>
    <n v="1424930400"/>
    <x v="290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.1402162251382357"/>
    <x v="0"/>
    <n v="245"/>
    <n v="98.914285714285711"/>
    <x v="1"/>
    <s v="USD"/>
    <n v="1535864400"/>
    <x v="18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1.2103951584193664"/>
    <x v="0"/>
    <n v="32"/>
    <n v="87.78125"/>
    <x v="1"/>
    <s v="USD"/>
    <n v="1452146400"/>
    <x v="291"/>
    <x v="293"/>
    <x v="291"/>
    <b v="0"/>
    <b v="0"/>
    <s v="music/indie rock"/>
    <x v="1"/>
    <x v="7"/>
  </r>
  <r>
    <n v="304"/>
    <s v="Peterson PLC"/>
    <s v="User-friendly discrete benchmark"/>
    <n v="2100"/>
    <n v="11469"/>
    <n v="0.18310227569971227"/>
    <x v="1"/>
    <n v="142"/>
    <n v="80.767605633802816"/>
    <x v="1"/>
    <s v="USD"/>
    <n v="1470546000"/>
    <x v="292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0.34938857000249562"/>
    <x v="1"/>
    <n v="85"/>
    <n v="94.28235294117647"/>
    <x v="1"/>
    <s v="USD"/>
    <n v="1458363600"/>
    <x v="293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12.645914396887159"/>
    <x v="0"/>
    <n v="7"/>
    <n v="73.428571428571431"/>
    <x v="1"/>
    <s v="USD"/>
    <n v="1500008400"/>
    <x v="294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0.75679157178018541"/>
    <x v="1"/>
    <n v="659"/>
    <n v="65.968133535660087"/>
    <x v="3"/>
    <s v="DKK"/>
    <n v="1338958800"/>
    <x v="295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1.3499314755596163"/>
    <x v="0"/>
    <n v="803"/>
    <n v="109.04109589041096"/>
    <x v="1"/>
    <s v="USD"/>
    <n v="1303102800"/>
    <x v="296"/>
    <x v="298"/>
    <x v="296"/>
    <b v="0"/>
    <b v="0"/>
    <s v="theater/plays"/>
    <x v="3"/>
    <x v="3"/>
  </r>
  <r>
    <n v="309"/>
    <s v="Harris-Perry"/>
    <s v="User-centric 6thgeneration attitude"/>
    <n v="4100"/>
    <n v="3087"/>
    <n v="1.3281503077421444"/>
    <x v="3"/>
    <n v="75"/>
    <n v="41.16"/>
    <x v="1"/>
    <s v="USD"/>
    <n v="1316581200"/>
    <x v="297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4.918032786885246"/>
    <x v="0"/>
    <n v="16"/>
    <n v="99.125"/>
    <x v="1"/>
    <s v="USD"/>
    <n v="1270789200"/>
    <x v="298"/>
    <x v="300"/>
    <x v="298"/>
    <b v="0"/>
    <b v="0"/>
    <s v="games/video games"/>
    <x v="6"/>
    <x v="11"/>
  </r>
  <r>
    <n v="311"/>
    <s v="Flores PLC"/>
    <s v="Focused real-time help-desk"/>
    <n v="6300"/>
    <n v="12812"/>
    <n v="0.49172650640024979"/>
    <x v="1"/>
    <n v="121"/>
    <n v="105.88429752066116"/>
    <x v="1"/>
    <s v="USD"/>
    <n v="1297836000"/>
    <x v="299"/>
    <x v="247"/>
    <x v="299"/>
    <b v="0"/>
    <b v="0"/>
    <s v="theater/plays"/>
    <x v="3"/>
    <x v="3"/>
  </r>
  <r>
    <n v="312"/>
    <s v="Martinez LLC"/>
    <s v="Robust impactful approach"/>
    <n v="59100"/>
    <n v="183345"/>
    <n v="0.32234312361940604"/>
    <x v="1"/>
    <n v="3742"/>
    <n v="48.996525921966864"/>
    <x v="1"/>
    <s v="USD"/>
    <n v="1382677200"/>
    <x v="300"/>
    <x v="244"/>
    <x v="300"/>
    <b v="0"/>
    <b v="0"/>
    <s v="theater/plays"/>
    <x v="3"/>
    <x v="3"/>
  </r>
  <r>
    <n v="313"/>
    <s v="Miller-Irwin"/>
    <s v="Secured maximized policy"/>
    <n v="2200"/>
    <n v="8697"/>
    <n v="0.25296079107738301"/>
    <x v="1"/>
    <n v="223"/>
    <n v="39"/>
    <x v="1"/>
    <s v="USD"/>
    <n v="1330322400"/>
    <x v="301"/>
    <x v="301"/>
    <x v="301"/>
    <b v="0"/>
    <b v="0"/>
    <s v="music/rock"/>
    <x v="1"/>
    <x v="1"/>
  </r>
  <r>
    <n v="314"/>
    <s v="Sanchez-Morgan"/>
    <s v="Realigned upward-trending strategy"/>
    <n v="1400"/>
    <n v="4126"/>
    <n v="0.33931168201648088"/>
    <x v="1"/>
    <n v="133"/>
    <n v="31.022556390977442"/>
    <x v="1"/>
    <s v="USD"/>
    <n v="1552366800"/>
    <x v="162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2.9503105590062111"/>
    <x v="0"/>
    <n v="31"/>
    <n v="103.87096774193549"/>
    <x v="1"/>
    <s v="USD"/>
    <n v="1400907600"/>
    <x v="302"/>
    <x v="302"/>
    <x v="302"/>
    <b v="0"/>
    <b v="0"/>
    <s v="theater/plays"/>
    <x v="3"/>
    <x v="3"/>
  </r>
  <r>
    <n v="316"/>
    <s v="Martin-Marshall"/>
    <s v="Configurable demand-driven matrix"/>
    <n v="9600"/>
    <n v="6401"/>
    <n v="1.4997656616153725"/>
    <x v="0"/>
    <n v="108"/>
    <n v="59.268518518518519"/>
    <x v="6"/>
    <s v="EUR"/>
    <n v="1574143200"/>
    <x v="303"/>
    <x v="303"/>
    <x v="303"/>
    <b v="0"/>
    <b v="1"/>
    <s v="food/food trucks"/>
    <x v="0"/>
    <x v="0"/>
  </r>
  <r>
    <n v="317"/>
    <s v="Summers PLC"/>
    <s v="Cross-group coherent hierarchy"/>
    <n v="6600"/>
    <n v="1269"/>
    <n v="5.2009456264775418"/>
    <x v="0"/>
    <n v="30"/>
    <n v="42.3"/>
    <x v="1"/>
    <s v="USD"/>
    <n v="1494738000"/>
    <x v="304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6.3122923588039868"/>
    <x v="0"/>
    <n v="17"/>
    <n v="53.117647058823529"/>
    <x v="1"/>
    <s v="USD"/>
    <n v="1392357600"/>
    <x v="305"/>
    <x v="305"/>
    <x v="305"/>
    <b v="0"/>
    <b v="0"/>
    <s v="music/rock"/>
    <x v="1"/>
    <x v="1"/>
  </r>
  <r>
    <n v="319"/>
    <s v="Mills Group"/>
    <s v="Advanced empowering matrix"/>
    <n v="8400"/>
    <n v="3251"/>
    <n v="2.5838203629652416"/>
    <x v="3"/>
    <n v="64"/>
    <n v="50.796875"/>
    <x v="1"/>
    <s v="USD"/>
    <n v="1281589200"/>
    <x v="306"/>
    <x v="306"/>
    <x v="306"/>
    <b v="0"/>
    <b v="0"/>
    <s v="technology/web"/>
    <x v="2"/>
    <x v="2"/>
  </r>
  <r>
    <n v="320"/>
    <s v="Sandoval-Powell"/>
    <s v="Phased holistic implementation"/>
    <n v="84400"/>
    <n v="8092"/>
    <n v="10.430054374691053"/>
    <x v="0"/>
    <n v="80"/>
    <n v="101.15"/>
    <x v="1"/>
    <s v="USD"/>
    <n v="1305003600"/>
    <x v="307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1.0621984515839473"/>
    <x v="0"/>
    <n v="2468"/>
    <n v="65.000810372771468"/>
    <x v="1"/>
    <s v="USD"/>
    <n v="1301634000"/>
    <x v="308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0.60037580775752764"/>
    <x v="1"/>
    <n v="5168"/>
    <n v="37.998645510835914"/>
    <x v="1"/>
    <s v="USD"/>
    <n v="1290664800"/>
    <x v="309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4.1433891992551208"/>
    <x v="0"/>
    <n v="26"/>
    <n v="82.615384615384613"/>
    <x v="4"/>
    <s v="GBP"/>
    <n v="1395896400"/>
    <x v="310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0.60954670329670335"/>
    <x v="1"/>
    <n v="307"/>
    <n v="37.941368078175898"/>
    <x v="1"/>
    <s v="USD"/>
    <n v="1434862800"/>
    <x v="311"/>
    <x v="311"/>
    <x v="311"/>
    <b v="0"/>
    <b v="1"/>
    <s v="theater/plays"/>
    <x v="3"/>
    <x v="3"/>
  </r>
  <r>
    <n v="325"/>
    <s v="Saunders Group"/>
    <s v="Programmable systemic implementation"/>
    <n v="6500"/>
    <n v="5897"/>
    <n v="1.1022553840936069"/>
    <x v="0"/>
    <n v="73"/>
    <n v="80.780821917808225"/>
    <x v="1"/>
    <s v="USD"/>
    <n v="1529125200"/>
    <x v="312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2.1647624774503909"/>
    <x v="0"/>
    <n v="128"/>
    <n v="25.984375"/>
    <x v="1"/>
    <s v="USD"/>
    <n v="1451109600"/>
    <x v="313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2.5948103792415171"/>
    <x v="0"/>
    <n v="33"/>
    <n v="30.363636363636363"/>
    <x v="1"/>
    <s v="USD"/>
    <n v="1566968400"/>
    <x v="314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0.74871421419143414"/>
    <x v="1"/>
    <n v="2441"/>
    <n v="54.004916018025398"/>
    <x v="1"/>
    <s v="USD"/>
    <n v="1543557600"/>
    <x v="315"/>
    <x v="314"/>
    <x v="315"/>
    <b v="0"/>
    <b v="0"/>
    <s v="music/rock"/>
    <x v="1"/>
    <x v="1"/>
  </r>
  <r>
    <n v="329"/>
    <s v="Willis and Sons"/>
    <s v="Fundamental incremental database"/>
    <n v="93800"/>
    <n v="21477"/>
    <n v="4.3674628672533409"/>
    <x v="2"/>
    <n v="211"/>
    <n v="101.78672985781991"/>
    <x v="1"/>
    <s v="USD"/>
    <n v="1481522400"/>
    <x v="316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0.54067062409754529"/>
    <x v="1"/>
    <n v="1385"/>
    <n v="45.003610108303249"/>
    <x v="4"/>
    <s v="GBP"/>
    <n v="1512712800"/>
    <x v="317"/>
    <x v="316"/>
    <x v="317"/>
    <b v="0"/>
    <b v="0"/>
    <s v="film &amp; video/documentary"/>
    <x v="4"/>
    <x v="4"/>
  </r>
  <r>
    <n v="331"/>
    <s v="Rose-Silva"/>
    <s v="Intuitive static portal"/>
    <n v="3300"/>
    <n v="14643"/>
    <n v="0.22536365498873182"/>
    <x v="1"/>
    <n v="190"/>
    <n v="77.068421052631578"/>
    <x v="1"/>
    <s v="USD"/>
    <n v="1324274400"/>
    <x v="318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0.50004831384674853"/>
    <x v="1"/>
    <n v="470"/>
    <n v="88.076595744680844"/>
    <x v="1"/>
    <s v="USD"/>
    <n v="1364446800"/>
    <x v="319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0.80672268907563027"/>
    <x v="1"/>
    <n v="253"/>
    <n v="47.035573122529641"/>
    <x v="1"/>
    <s v="USD"/>
    <n v="1542693600"/>
    <x v="320"/>
    <x v="319"/>
    <x v="320"/>
    <b v="0"/>
    <b v="0"/>
    <s v="theater/plays"/>
    <x v="3"/>
    <x v="3"/>
  </r>
  <r>
    <n v="334"/>
    <s v="Mcgee Group"/>
    <s v="Assimilated discrete algorithm"/>
    <n v="66200"/>
    <n v="123538"/>
    <n v="0.53586750635432012"/>
    <x v="1"/>
    <n v="1113"/>
    <n v="110.99550763701707"/>
    <x v="1"/>
    <s v="USD"/>
    <n v="1515564000"/>
    <x v="321"/>
    <x v="32"/>
    <x v="321"/>
    <b v="0"/>
    <b v="0"/>
    <s v="music/rock"/>
    <x v="1"/>
    <x v="1"/>
  </r>
  <r>
    <n v="335"/>
    <s v="Jordan-Acosta"/>
    <s v="Operative uniform hub"/>
    <n v="173800"/>
    <n v="198628"/>
    <n v="0.87500251726846168"/>
    <x v="1"/>
    <n v="2283"/>
    <n v="87.003066141042481"/>
    <x v="1"/>
    <s v="USD"/>
    <n v="1573797600"/>
    <x v="322"/>
    <x v="320"/>
    <x v="322"/>
    <b v="0"/>
    <b v="0"/>
    <s v="music/rock"/>
    <x v="1"/>
    <x v="1"/>
  </r>
  <r>
    <n v="336"/>
    <s v="Nunez Inc"/>
    <s v="Customizable intangible capability"/>
    <n v="70700"/>
    <n v="68602"/>
    <n v="1.0305821987697152"/>
    <x v="0"/>
    <n v="1072"/>
    <n v="63.994402985074629"/>
    <x v="1"/>
    <s v="USD"/>
    <n v="1292392800"/>
    <x v="323"/>
    <x v="321"/>
    <x v="323"/>
    <b v="0"/>
    <b v="1"/>
    <s v="music/rock"/>
    <x v="1"/>
    <x v="1"/>
  </r>
  <r>
    <n v="337"/>
    <s v="Hayden Ltd"/>
    <s v="Innovative didactic analyzer"/>
    <n v="94500"/>
    <n v="116064"/>
    <n v="0.81420595533498763"/>
    <x v="1"/>
    <n v="1095"/>
    <n v="105.9945205479452"/>
    <x v="1"/>
    <s v="USD"/>
    <n v="1573452000"/>
    <x v="324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0.55821244061995168"/>
    <x v="1"/>
    <n v="1690"/>
    <n v="73.989349112426041"/>
    <x v="1"/>
    <s v="USD"/>
    <n v="1317790800"/>
    <x v="325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1.2507570613173784"/>
    <x v="3"/>
    <n v="1297"/>
    <n v="84.02004626060139"/>
    <x v="0"/>
    <s v="CAD"/>
    <n v="1501650000"/>
    <x v="326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1.0610914083056859"/>
    <x v="0"/>
    <n v="393"/>
    <n v="88.966921119592882"/>
    <x v="1"/>
    <s v="USD"/>
    <n v="1323669600"/>
    <x v="327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1.1810657490932763"/>
    <x v="0"/>
    <n v="1257"/>
    <n v="76.990453460620529"/>
    <x v="1"/>
    <s v="USD"/>
    <n v="1440738000"/>
    <x v="328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1.5032638714536781"/>
    <x v="0"/>
    <n v="328"/>
    <n v="97.146341463414629"/>
    <x v="1"/>
    <s v="USD"/>
    <n v="1374296400"/>
    <x v="329"/>
    <x v="327"/>
    <x v="329"/>
    <b v="0"/>
    <b v="0"/>
    <s v="theater/plays"/>
    <x v="3"/>
    <x v="3"/>
  </r>
  <r>
    <n v="343"/>
    <s v="Spencer-Weber"/>
    <s v="Optional zero-defect task-force"/>
    <n v="9000"/>
    <n v="4853"/>
    <n v="1.8545229754790851"/>
    <x v="0"/>
    <n v="147"/>
    <n v="33.013605442176868"/>
    <x v="1"/>
    <s v="USD"/>
    <n v="1384840800"/>
    <x v="151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2.3818994925204016"/>
    <x v="0"/>
    <n v="830"/>
    <n v="99.950602409638549"/>
    <x v="1"/>
    <s v="USD"/>
    <n v="1516600800"/>
    <x v="330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6.8051297551707757"/>
    <x v="0"/>
    <n v="331"/>
    <n v="69.966767371601208"/>
    <x v="4"/>
    <s v="GBP"/>
    <n v="1436418000"/>
    <x v="331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2.9006526468455403"/>
    <x v="0"/>
    <n v="25"/>
    <n v="110.32"/>
    <x v="1"/>
    <s v="USD"/>
    <n v="1503550800"/>
    <x v="332"/>
    <x v="331"/>
    <x v="332"/>
    <b v="0"/>
    <b v="1"/>
    <s v="music/indie rock"/>
    <x v="1"/>
    <x v="7"/>
  </r>
  <r>
    <n v="347"/>
    <s v="Petersen and Sons"/>
    <s v="Open-source full-range portal"/>
    <n v="900"/>
    <n v="12607"/>
    <n v="7.1388910922503365E-2"/>
    <x v="1"/>
    <n v="191"/>
    <n v="66.005235602094245"/>
    <x v="1"/>
    <s v="USD"/>
    <n v="1423634400"/>
    <x v="333"/>
    <x v="332"/>
    <x v="333"/>
    <b v="0"/>
    <b v="0"/>
    <s v="technology/web"/>
    <x v="2"/>
    <x v="2"/>
  </r>
  <r>
    <n v="348"/>
    <s v="Hensley Ltd"/>
    <s v="Versatile cohesive open system"/>
    <n v="199000"/>
    <n v="142823"/>
    <n v="1.3933330065885747"/>
    <x v="0"/>
    <n v="3483"/>
    <n v="41.005742176284812"/>
    <x v="1"/>
    <s v="USD"/>
    <n v="1487224800"/>
    <x v="334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1.8841576523062173"/>
    <x v="0"/>
    <n v="923"/>
    <n v="103.96316359696641"/>
    <x v="1"/>
    <s v="USD"/>
    <n v="1500008400"/>
    <x v="335"/>
    <x v="296"/>
    <x v="335"/>
    <b v="0"/>
    <b v="0"/>
    <s v="theater/plays"/>
    <x v="3"/>
    <x v="3"/>
  </r>
  <r>
    <n v="350"/>
    <s v="Shannon Ltd"/>
    <s v="Pre-emptive neutral capacity"/>
    <n v="100"/>
    <n v="5"/>
    <n v="20"/>
    <x v="0"/>
    <n v="1"/>
    <n v="5"/>
    <x v="1"/>
    <s v="USD"/>
    <n v="1432098000"/>
    <x v="336"/>
    <x v="334"/>
    <x v="336"/>
    <b v="0"/>
    <b v="1"/>
    <s v="music/jazz"/>
    <x v="1"/>
    <x v="17"/>
  </r>
  <r>
    <n v="351"/>
    <s v="Young LLC"/>
    <s v="Universal maximized methodology"/>
    <n v="74100"/>
    <n v="94631"/>
    <n v="0.7830414980291871"/>
    <x v="1"/>
    <n v="2013"/>
    <n v="47.009935419771487"/>
    <x v="1"/>
    <s v="USD"/>
    <n v="1440392400"/>
    <x v="337"/>
    <x v="335"/>
    <x v="337"/>
    <b v="0"/>
    <b v="0"/>
    <s v="music/rock"/>
    <x v="1"/>
    <x v="1"/>
  </r>
  <r>
    <n v="352"/>
    <s v="Adams, Willis and Sanchez"/>
    <s v="Expanded hybrid hardware"/>
    <n v="2800"/>
    <n v="977"/>
    <n v="2.8659160696008188"/>
    <x v="0"/>
    <n v="33"/>
    <n v="29.606060606060606"/>
    <x v="0"/>
    <s v="CAD"/>
    <n v="1446876000"/>
    <x v="338"/>
    <x v="336"/>
    <x v="338"/>
    <b v="0"/>
    <b v="0"/>
    <s v="theater/plays"/>
    <x v="3"/>
    <x v="3"/>
  </r>
  <r>
    <n v="353"/>
    <s v="Mills-Roy"/>
    <s v="Profit-focused multi-tasking access"/>
    <n v="33600"/>
    <n v="137961"/>
    <n v="0.24354708939482897"/>
    <x v="1"/>
    <n v="1703"/>
    <n v="81.010569583088667"/>
    <x v="1"/>
    <s v="USD"/>
    <n v="1562302800"/>
    <x v="339"/>
    <x v="337"/>
    <x v="339"/>
    <b v="0"/>
    <b v="0"/>
    <s v="theater/plays"/>
    <x v="3"/>
    <x v="3"/>
  </r>
  <r>
    <n v="354"/>
    <s v="Brown Group"/>
    <s v="Profit-focused transitional capability"/>
    <n v="6100"/>
    <n v="7548"/>
    <n v="0.80816110227874938"/>
    <x v="1"/>
    <n v="80"/>
    <n v="94.35"/>
    <x v="3"/>
    <s v="DKK"/>
    <n v="1378184400"/>
    <x v="340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1.6956715751896474"/>
    <x v="2"/>
    <n v="86"/>
    <n v="26.058139534883722"/>
    <x v="1"/>
    <s v="USD"/>
    <n v="1485064800"/>
    <x v="341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2.7105800058292044"/>
    <x v="0"/>
    <n v="40"/>
    <n v="85.775000000000006"/>
    <x v="6"/>
    <s v="EUR"/>
    <n v="1326520800"/>
    <x v="342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0.54079473312955562"/>
    <x v="1"/>
    <n v="41"/>
    <n v="103.73170731707317"/>
    <x v="1"/>
    <s v="USD"/>
    <n v="1441256400"/>
    <x v="343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8.4642233856893547"/>
    <x v="0"/>
    <n v="23"/>
    <n v="49.826086956521742"/>
    <x v="0"/>
    <s v="CAD"/>
    <n v="1533877200"/>
    <x v="344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0.33478406427854035"/>
    <x v="1"/>
    <n v="187"/>
    <n v="63.893048128342244"/>
    <x v="1"/>
    <s v="USD"/>
    <n v="1314421200"/>
    <x v="127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0.4417902495337892"/>
    <x v="1"/>
    <n v="2875"/>
    <n v="47.002434782608695"/>
    <x v="4"/>
    <s v="GBP"/>
    <n v="1293861600"/>
    <x v="345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0.57615755290173898"/>
    <x v="1"/>
    <n v="88"/>
    <n v="108.47727272727273"/>
    <x v="1"/>
    <s v="USD"/>
    <n v="1507352400"/>
    <x v="346"/>
    <x v="345"/>
    <x v="346"/>
    <b v="0"/>
    <b v="0"/>
    <s v="theater/plays"/>
    <x v="3"/>
    <x v="3"/>
  </r>
  <r>
    <n v="362"/>
    <s v="Lawrence Group"/>
    <s v="Automated actuating conglomeration"/>
    <n v="3700"/>
    <n v="13755"/>
    <n v="0.26899309342057431"/>
    <x v="1"/>
    <n v="191"/>
    <n v="72.015706806282722"/>
    <x v="1"/>
    <s v="USD"/>
    <n v="1296108000"/>
    <x v="347"/>
    <x v="65"/>
    <x v="347"/>
    <b v="0"/>
    <b v="0"/>
    <s v="music/rock"/>
    <x v="1"/>
    <x v="1"/>
  </r>
  <r>
    <n v="363"/>
    <s v="Gray-Davis"/>
    <s v="Re-contextualized local initiative"/>
    <n v="5200"/>
    <n v="8330"/>
    <n v="0.62424969987995194"/>
    <x v="1"/>
    <n v="139"/>
    <n v="59.928057553956833"/>
    <x v="1"/>
    <s v="USD"/>
    <n v="1324965600"/>
    <x v="348"/>
    <x v="346"/>
    <x v="348"/>
    <b v="0"/>
    <b v="0"/>
    <s v="music/rock"/>
    <x v="1"/>
    <x v="1"/>
  </r>
  <r>
    <n v="364"/>
    <s v="Ramirez-Myers"/>
    <s v="Switchable intangible definition"/>
    <n v="900"/>
    <n v="14547"/>
    <n v="6.1868426479686531E-2"/>
    <x v="1"/>
    <n v="186"/>
    <n v="78.209677419354833"/>
    <x v="1"/>
    <s v="USD"/>
    <n v="1520229600"/>
    <x v="349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0.13634426927993182"/>
    <x v="1"/>
    <n v="112"/>
    <n v="104.77678571428571"/>
    <x v="2"/>
    <s v="AUD"/>
    <n v="1482991200"/>
    <x v="350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0.1688872208669544"/>
    <x v="1"/>
    <n v="101"/>
    <n v="105.52475247524752"/>
    <x v="1"/>
    <s v="USD"/>
    <n v="1294034400"/>
    <x v="351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5.2941176470588234"/>
    <x v="0"/>
    <n v="75"/>
    <n v="24.933333333333334"/>
    <x v="1"/>
    <s v="USD"/>
    <n v="1413608400"/>
    <x v="33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0.36126163679310824"/>
    <x v="1"/>
    <n v="206"/>
    <n v="69.873786407766985"/>
    <x v="4"/>
    <s v="GBP"/>
    <n v="1286946000"/>
    <x v="352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0.36627552058604085"/>
    <x v="1"/>
    <n v="154"/>
    <n v="95.733766233766232"/>
    <x v="1"/>
    <s v="USD"/>
    <n v="1359871200"/>
    <x v="353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0.62749699661945069"/>
    <x v="1"/>
    <n v="5966"/>
    <n v="29.997485752598056"/>
    <x v="1"/>
    <s v="USD"/>
    <n v="1555304400"/>
    <x v="354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1.4734054980141733"/>
    <x v="0"/>
    <n v="2176"/>
    <n v="59.011948529411768"/>
    <x v="1"/>
    <s v="USD"/>
    <n v="1423375200"/>
    <x v="355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6.2831611281764871E-2"/>
    <x v="1"/>
    <n v="169"/>
    <n v="84.757396449704146"/>
    <x v="1"/>
    <s v="USD"/>
    <n v="1420696800"/>
    <x v="356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0.13695211545367672"/>
    <x v="1"/>
    <n v="2106"/>
    <n v="78.010921177587846"/>
    <x v="1"/>
    <s v="USD"/>
    <n v="1502946000"/>
    <x v="357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7.5839260635165138"/>
    <x v="0"/>
    <n v="441"/>
    <n v="50.05215419501134"/>
    <x v="1"/>
    <s v="USD"/>
    <n v="1547186400"/>
    <x v="358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1.8255578093306288"/>
    <x v="0"/>
    <n v="25"/>
    <n v="59.16"/>
    <x v="1"/>
    <s v="USD"/>
    <n v="1444971600"/>
    <x v="359"/>
    <x v="358"/>
    <x v="359"/>
    <b v="0"/>
    <b v="0"/>
    <s v="music/indie rock"/>
    <x v="1"/>
    <x v="7"/>
  </r>
  <r>
    <n v="376"/>
    <s v="Perry PLC"/>
    <s v="Mandatory uniform matrix"/>
    <n v="3400"/>
    <n v="12275"/>
    <n v="0.27698574338085541"/>
    <x v="1"/>
    <n v="131"/>
    <n v="93.702290076335885"/>
    <x v="1"/>
    <s v="USD"/>
    <n v="1404622800"/>
    <x v="360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9.7489211455472731"/>
    <x v="0"/>
    <n v="127"/>
    <n v="40.14173228346457"/>
    <x v="1"/>
    <s v="USD"/>
    <n v="1571720400"/>
    <x v="361"/>
    <x v="12"/>
    <x v="361"/>
    <b v="0"/>
    <b v="0"/>
    <s v="theater/plays"/>
    <x v="3"/>
    <x v="3"/>
  </r>
  <r>
    <n v="378"/>
    <s v="Fleming-Oliver"/>
    <s v="Managed stable function"/>
    <n v="178200"/>
    <n v="24882"/>
    <n v="7.1618037135278518"/>
    <x v="0"/>
    <n v="355"/>
    <n v="70.090140845070422"/>
    <x v="1"/>
    <s v="USD"/>
    <n v="1526878800"/>
    <x v="362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2.4725274725274726"/>
    <x v="0"/>
    <n v="44"/>
    <n v="66.181818181818187"/>
    <x v="4"/>
    <s v="GBP"/>
    <n v="1319691600"/>
    <x v="363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0.62375249500998009"/>
    <x v="1"/>
    <n v="84"/>
    <n v="47.714285714285715"/>
    <x v="1"/>
    <s v="USD"/>
    <n v="1371963600"/>
    <x v="364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0.54364550210277973"/>
    <x v="1"/>
    <n v="155"/>
    <n v="62.896774193548389"/>
    <x v="1"/>
    <s v="USD"/>
    <n v="1433739600"/>
    <x v="365"/>
    <x v="363"/>
    <x v="365"/>
    <b v="0"/>
    <b v="0"/>
    <s v="theater/plays"/>
    <x v="3"/>
    <x v="3"/>
  </r>
  <r>
    <n v="382"/>
    <s v="King Ltd"/>
    <s v="Visionary systemic process improvement"/>
    <n v="9100"/>
    <n v="5803"/>
    <n v="1.5681544028950543"/>
    <x v="0"/>
    <n v="67"/>
    <n v="86.611940298507463"/>
    <x v="1"/>
    <s v="USD"/>
    <n v="1508130000"/>
    <x v="366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0.44369321783224169"/>
    <x v="1"/>
    <n v="189"/>
    <n v="75.126984126984127"/>
    <x v="1"/>
    <s v="USD"/>
    <n v="1550037600"/>
    <x v="285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0.58136284867795851"/>
    <x v="1"/>
    <n v="4799"/>
    <n v="41.004167534903104"/>
    <x v="1"/>
    <s v="USD"/>
    <n v="1486706400"/>
    <x v="367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0.68414850771205971"/>
    <x v="1"/>
    <n v="1137"/>
    <n v="50.007915567282325"/>
    <x v="1"/>
    <s v="USD"/>
    <n v="1553835600"/>
    <x v="368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1.3084960503698553"/>
    <x v="0"/>
    <n v="1068"/>
    <n v="96.960674157303373"/>
    <x v="1"/>
    <s v="USD"/>
    <n v="1277528400"/>
    <x v="369"/>
    <x v="367"/>
    <x v="369"/>
    <b v="0"/>
    <b v="0"/>
    <s v="theater/plays"/>
    <x v="3"/>
    <x v="3"/>
  </r>
  <r>
    <n v="387"/>
    <s v="Flores-Lambert"/>
    <s v="Triple-buffered logistical frame"/>
    <n v="109000"/>
    <n v="42795"/>
    <n v="2.5470265217899288"/>
    <x v="0"/>
    <n v="424"/>
    <n v="100.93160377358491"/>
    <x v="1"/>
    <s v="USD"/>
    <n v="1339477200"/>
    <x v="370"/>
    <x v="368"/>
    <x v="370"/>
    <b v="0"/>
    <b v="0"/>
    <s v="technology/wearables"/>
    <x v="2"/>
    <x v="8"/>
  </r>
  <r>
    <n v="388"/>
    <s v="Cruz Ltd"/>
    <s v="Exclusive dynamic adapter"/>
    <n v="114800"/>
    <n v="12938"/>
    <n v="8.873087030452929"/>
    <x v="3"/>
    <n v="145"/>
    <n v="89.227586206896547"/>
    <x v="5"/>
    <s v="CHF"/>
    <n v="1325656800"/>
    <x v="371"/>
    <x v="369"/>
    <x v="371"/>
    <b v="0"/>
    <b v="0"/>
    <s v="music/indie rock"/>
    <x v="1"/>
    <x v="7"/>
  </r>
  <r>
    <n v="389"/>
    <s v="Knox-Garner"/>
    <s v="Automated systemic hierarchy"/>
    <n v="83000"/>
    <n v="101352"/>
    <n v="0.81892809219354334"/>
    <x v="1"/>
    <n v="1152"/>
    <n v="87.979166666666671"/>
    <x v="1"/>
    <s v="USD"/>
    <n v="1288242000"/>
    <x v="372"/>
    <x v="370"/>
    <x v="372"/>
    <b v="0"/>
    <b v="0"/>
    <s v="theater/plays"/>
    <x v="3"/>
    <x v="3"/>
  </r>
  <r>
    <n v="390"/>
    <s v="Davis-Allen"/>
    <s v="Digitized eco-centric core"/>
    <n v="2400"/>
    <n v="4477"/>
    <n v="0.53607326334599059"/>
    <x v="1"/>
    <n v="50"/>
    <n v="89.54"/>
    <x v="1"/>
    <s v="USD"/>
    <n v="1379048400"/>
    <x v="373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13.749146369223766"/>
    <x v="0"/>
    <n v="151"/>
    <n v="29.09271523178808"/>
    <x v="1"/>
    <s v="USD"/>
    <n v="1389679200"/>
    <x v="374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1.5234062712817931"/>
    <x v="0"/>
    <n v="1608"/>
    <n v="42.006218905472636"/>
    <x v="1"/>
    <s v="USD"/>
    <n v="1294293600"/>
    <x v="375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0.43675411021782068"/>
    <x v="1"/>
    <n v="3059"/>
    <n v="47.004903563255965"/>
    <x v="0"/>
    <s v="CAD"/>
    <n v="1500267600"/>
    <x v="376"/>
    <x v="373"/>
    <x v="376"/>
    <b v="0"/>
    <b v="0"/>
    <s v="music/jazz"/>
    <x v="1"/>
    <x v="17"/>
  </r>
  <r>
    <n v="394"/>
    <s v="Noble-Bailey"/>
    <s v="Customizable dynamic info-mediaries"/>
    <n v="800"/>
    <n v="3755"/>
    <n v="0.21304926764314247"/>
    <x v="1"/>
    <n v="34"/>
    <n v="110.44117647058823"/>
    <x v="1"/>
    <s v="USD"/>
    <n v="1375074000"/>
    <x v="377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0.76856462437757089"/>
    <x v="1"/>
    <n v="220"/>
    <n v="41.990909090909092"/>
    <x v="1"/>
    <s v="USD"/>
    <n v="1323324000"/>
    <x v="378"/>
    <x v="375"/>
    <x v="378"/>
    <b v="1"/>
    <b v="0"/>
    <s v="theater/plays"/>
    <x v="3"/>
    <x v="3"/>
  </r>
  <r>
    <n v="396"/>
    <s v="Holmes PLC"/>
    <s v="Digitized local info-mediaries"/>
    <n v="46100"/>
    <n v="77012"/>
    <n v="0.59860800914143253"/>
    <x v="1"/>
    <n v="1604"/>
    <n v="48.012468827930178"/>
    <x v="2"/>
    <s v="AUD"/>
    <n v="1538715600"/>
    <x v="379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0.57516154228502447"/>
    <x v="1"/>
    <n v="454"/>
    <n v="31.019823788546255"/>
    <x v="1"/>
    <s v="USD"/>
    <n v="1369285200"/>
    <x v="380"/>
    <x v="377"/>
    <x v="380"/>
    <b v="0"/>
    <b v="0"/>
    <s v="music/rock"/>
    <x v="1"/>
    <x v="1"/>
  </r>
  <r>
    <n v="398"/>
    <s v="Myers LLC"/>
    <s v="Reactive bottom-line open architecture"/>
    <n v="1700"/>
    <n v="12202"/>
    <n v="0.13932142271758727"/>
    <x v="1"/>
    <n v="123"/>
    <n v="99.203252032520325"/>
    <x v="6"/>
    <s v="EUR"/>
    <n v="1525755600"/>
    <x v="103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1.5661467638868769"/>
    <x v="0"/>
    <n v="941"/>
    <n v="66.022316684378325"/>
    <x v="1"/>
    <s v="USD"/>
    <n v="1296626400"/>
    <x v="381"/>
    <x v="379"/>
    <x v="381"/>
    <b v="0"/>
    <b v="0"/>
    <s v="music/indie rock"/>
    <x v="1"/>
    <x v="7"/>
  </r>
  <r>
    <n v="400"/>
    <s v="Bell PLC"/>
    <s v="Ergonomic eco-centric open architecture"/>
    <n v="100"/>
    <n v="2"/>
    <n v="50"/>
    <x v="0"/>
    <n v="1"/>
    <n v="2"/>
    <x v="1"/>
    <s v="USD"/>
    <n v="1376629200"/>
    <x v="382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6.5349985477781009E-2"/>
    <x v="1"/>
    <n v="299"/>
    <n v="46.060200668896321"/>
    <x v="1"/>
    <s v="USD"/>
    <n v="1572152400"/>
    <x v="383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2.4779361846571621"/>
    <x v="0"/>
    <n v="40"/>
    <n v="73.650000000000006"/>
    <x v="1"/>
    <s v="USD"/>
    <n v="1325829600"/>
    <x v="384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1.1598151877739604"/>
    <x v="0"/>
    <n v="3015"/>
    <n v="55.99336650082919"/>
    <x v="0"/>
    <s v="CAD"/>
    <n v="1273640400"/>
    <x v="385"/>
    <x v="125"/>
    <x v="385"/>
    <b v="0"/>
    <b v="1"/>
    <s v="theater/plays"/>
    <x v="3"/>
    <x v="3"/>
  </r>
  <r>
    <n v="404"/>
    <s v="Bailey-Boyer"/>
    <s v="Visionary exuding Internet solution"/>
    <n v="48900"/>
    <n v="154321"/>
    <n v="0.31687197465024203"/>
    <x v="1"/>
    <n v="2237"/>
    <n v="68.985695127402778"/>
    <x v="1"/>
    <s v="USD"/>
    <n v="1510639200"/>
    <x v="386"/>
    <x v="383"/>
    <x v="386"/>
    <b v="0"/>
    <b v="0"/>
    <s v="theater/plays"/>
    <x v="3"/>
    <x v="3"/>
  </r>
  <r>
    <n v="405"/>
    <s v="Lee LLC"/>
    <s v="Synchronized secondary analyzer"/>
    <n v="29600"/>
    <n v="26527"/>
    <n v="1.1158442341764994"/>
    <x v="0"/>
    <n v="435"/>
    <n v="60.981609195402299"/>
    <x v="1"/>
    <s v="USD"/>
    <n v="1528088400"/>
    <x v="387"/>
    <x v="384"/>
    <x v="387"/>
    <b v="0"/>
    <b v="0"/>
    <s v="theater/plays"/>
    <x v="3"/>
    <x v="3"/>
  </r>
  <r>
    <n v="406"/>
    <s v="Lyons Inc"/>
    <s v="Balanced attitude-oriented parallelism"/>
    <n v="39300"/>
    <n v="71583"/>
    <n v="0.54901303382087929"/>
    <x v="1"/>
    <n v="645"/>
    <n v="110.98139534883721"/>
    <x v="1"/>
    <s v="USD"/>
    <n v="1359525600"/>
    <x v="388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0.28099173553719009"/>
    <x v="1"/>
    <n v="484"/>
    <n v="25"/>
    <x v="3"/>
    <s v="DKK"/>
    <n v="1570942800"/>
    <x v="389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0.75851265561876491"/>
    <x v="1"/>
    <n v="154"/>
    <n v="78.759740259740255"/>
    <x v="0"/>
    <s v="CAD"/>
    <n v="1466398800"/>
    <x v="390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2.1590981466148653"/>
    <x v="0"/>
    <n v="714"/>
    <n v="87.960784313725483"/>
    <x v="1"/>
    <s v="USD"/>
    <n v="1492491600"/>
    <x v="391"/>
    <x v="388"/>
    <x v="391"/>
    <b v="0"/>
    <b v="0"/>
    <s v="music/rock"/>
    <x v="1"/>
    <x v="1"/>
  </r>
  <r>
    <n v="410"/>
    <s v="Mcmillan Group"/>
    <s v="Advanced cohesive Graphic Interface"/>
    <n v="153700"/>
    <n v="55536"/>
    <n v="2.7675741861135119"/>
    <x v="2"/>
    <n v="1111"/>
    <n v="49.987398739873989"/>
    <x v="1"/>
    <s v="USD"/>
    <n v="1430197200"/>
    <x v="277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0.9557652248498959"/>
    <x v="1"/>
    <n v="82"/>
    <n v="99.524390243902445"/>
    <x v="1"/>
    <s v="USD"/>
    <n v="1496034000"/>
    <x v="392"/>
    <x v="389"/>
    <x v="392"/>
    <b v="0"/>
    <b v="0"/>
    <s v="theater/plays"/>
    <x v="3"/>
    <x v="3"/>
  </r>
  <r>
    <n v="412"/>
    <s v="Rodriguez-Scott"/>
    <s v="Realigned zero tolerance software"/>
    <n v="2100"/>
    <n v="14046"/>
    <n v="0.149508756941478"/>
    <x v="1"/>
    <n v="134"/>
    <n v="104.82089552238806"/>
    <x v="1"/>
    <s v="USD"/>
    <n v="1388728800"/>
    <x v="393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1.6110109837793722"/>
    <x v="2"/>
    <n v="1089"/>
    <n v="108.01469237832875"/>
    <x v="1"/>
    <s v="USD"/>
    <n v="1543298400"/>
    <x v="394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1.1806405068849786"/>
    <x v="0"/>
    <n v="5497"/>
    <n v="28.998544660724033"/>
    <x v="1"/>
    <s v="USD"/>
    <n v="1271739600"/>
    <x v="395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9.0423836838750802"/>
    <x v="0"/>
    <n v="418"/>
    <n v="30.028708133971293"/>
    <x v="1"/>
    <s v="USD"/>
    <n v="1326434400"/>
    <x v="396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2.281085294965004"/>
    <x v="0"/>
    <n v="1439"/>
    <n v="41.005559416261292"/>
    <x v="1"/>
    <s v="USD"/>
    <n v="1295244000"/>
    <x v="397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1.8027571580063626"/>
    <x v="0"/>
    <n v="15"/>
    <n v="62.866666666666667"/>
    <x v="1"/>
    <s v="USD"/>
    <n v="1541221200"/>
    <x v="398"/>
    <x v="395"/>
    <x v="398"/>
    <b v="0"/>
    <b v="0"/>
    <s v="theater/plays"/>
    <x v="3"/>
    <x v="3"/>
  </r>
  <r>
    <n v="418"/>
    <s v="Jackson PLC"/>
    <s v="Quality-focused client-server core"/>
    <n v="163700"/>
    <n v="93963"/>
    <n v="1.7421751114800506"/>
    <x v="0"/>
    <n v="1999"/>
    <n v="47.005002501250623"/>
    <x v="0"/>
    <s v="CAD"/>
    <n v="1336280400"/>
    <x v="399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0.81014316326022107"/>
    <x v="1"/>
    <n v="5203"/>
    <n v="26.997693638285604"/>
    <x v="1"/>
    <s v="USD"/>
    <n v="1324533600"/>
    <x v="348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0.77845243655612639"/>
    <x v="1"/>
    <n v="94"/>
    <n v="68.329787234042556"/>
    <x v="1"/>
    <s v="USD"/>
    <n v="1498366800"/>
    <x v="400"/>
    <x v="398"/>
    <x v="400"/>
    <b v="0"/>
    <b v="0"/>
    <s v="theater/plays"/>
    <x v="3"/>
    <x v="3"/>
  </r>
  <r>
    <n v="421"/>
    <s v="Thomas-Lopez"/>
    <s v="User-centric fault-tolerant archive"/>
    <n v="9400"/>
    <n v="6015"/>
    <n v="1.5627597672485454"/>
    <x v="0"/>
    <n v="118"/>
    <n v="50.974576271186443"/>
    <x v="1"/>
    <s v="USD"/>
    <n v="1498712400"/>
    <x v="401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0.78555304740406318"/>
    <x v="1"/>
    <n v="205"/>
    <n v="54.024390243902438"/>
    <x v="1"/>
    <s v="USD"/>
    <n v="1271480400"/>
    <x v="402"/>
    <x v="400"/>
    <x v="402"/>
    <b v="0"/>
    <b v="1"/>
    <s v="theater/plays"/>
    <x v="3"/>
    <x v="3"/>
  </r>
  <r>
    <n v="423"/>
    <s v="Jones-Riddle"/>
    <s v="Self-enabling real-time definition"/>
    <n v="147800"/>
    <n v="15723"/>
    <n v="9.4002416841569669"/>
    <x v="0"/>
    <n v="162"/>
    <n v="97.055555555555557"/>
    <x v="1"/>
    <s v="USD"/>
    <n v="1316667600"/>
    <x v="403"/>
    <x v="116"/>
    <x v="403"/>
    <b v="0"/>
    <b v="1"/>
    <s v="food/food trucks"/>
    <x v="0"/>
    <x v="0"/>
  </r>
  <r>
    <n v="424"/>
    <s v="Schmidt-Gomez"/>
    <s v="User-centric impactful projection"/>
    <n v="5100"/>
    <n v="2064"/>
    <n v="2.4709302325581395"/>
    <x v="0"/>
    <n v="83"/>
    <n v="24.867469879518072"/>
    <x v="1"/>
    <s v="USD"/>
    <n v="1524027600"/>
    <x v="404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0.34762456546929316"/>
    <x v="1"/>
    <n v="92"/>
    <n v="84.423913043478265"/>
    <x v="1"/>
    <s v="USD"/>
    <n v="1438059600"/>
    <x v="405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0.17453699214583535"/>
    <x v="1"/>
    <n v="219"/>
    <n v="47.091324200913242"/>
    <x v="1"/>
    <s v="USD"/>
    <n v="1361944800"/>
    <x v="406"/>
    <x v="403"/>
    <x v="406"/>
    <b v="0"/>
    <b v="0"/>
    <s v="theater/plays"/>
    <x v="3"/>
    <x v="3"/>
  </r>
  <r>
    <n v="427"/>
    <s v="Hicks, Wall and Webb"/>
    <s v="Managed discrete framework"/>
    <n v="174500"/>
    <n v="197018"/>
    <n v="0.88570587459013894"/>
    <x v="1"/>
    <n v="2526"/>
    <n v="77.996041171813147"/>
    <x v="1"/>
    <s v="USD"/>
    <n v="1410584400"/>
    <x v="407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2.1557497289367946"/>
    <x v="0"/>
    <n v="747"/>
    <n v="62.967871485943775"/>
    <x v="1"/>
    <s v="USD"/>
    <n v="1297404000"/>
    <x v="408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1.1028286689262143"/>
    <x v="3"/>
    <n v="2138"/>
    <n v="81.006080449017773"/>
    <x v="1"/>
    <s v="USD"/>
    <n v="1392012000"/>
    <x v="409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1.4762165117550574"/>
    <x v="0"/>
    <n v="84"/>
    <n v="65.321428571428569"/>
    <x v="1"/>
    <s v="USD"/>
    <n v="1569733200"/>
    <x v="410"/>
    <x v="407"/>
    <x v="410"/>
    <b v="0"/>
    <b v="0"/>
    <s v="theater/plays"/>
    <x v="3"/>
    <x v="3"/>
  </r>
  <r>
    <n v="431"/>
    <s v="Rosales LLC"/>
    <s v="Compatible multimedia utilization"/>
    <n v="5100"/>
    <n v="9817"/>
    <n v="0.51950697769175924"/>
    <x v="1"/>
    <n v="94"/>
    <n v="104.43617021276596"/>
    <x v="1"/>
    <s v="USD"/>
    <n v="1529643600"/>
    <x v="312"/>
    <x v="408"/>
    <x v="312"/>
    <b v="1"/>
    <b v="0"/>
    <s v="theater/plays"/>
    <x v="3"/>
    <x v="3"/>
  </r>
  <r>
    <n v="432"/>
    <s v="Harper-Bryan"/>
    <s v="Re-contextualized dedicated hardware"/>
    <n v="7700"/>
    <n v="6369"/>
    <n v="1.2089810017271156"/>
    <x v="0"/>
    <n v="91"/>
    <n v="69.989010989010993"/>
    <x v="1"/>
    <s v="USD"/>
    <n v="1399006800"/>
    <x v="411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1.8462474336552352"/>
    <x v="0"/>
    <n v="792"/>
    <n v="83.023989898989896"/>
    <x v="1"/>
    <s v="USD"/>
    <n v="1385359200"/>
    <x v="412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5.9800664451827243"/>
    <x v="3"/>
    <n v="10"/>
    <n v="90.3"/>
    <x v="0"/>
    <s v="CAD"/>
    <n v="1480572000"/>
    <x v="413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0.85560296429373461"/>
    <x v="1"/>
    <n v="1713"/>
    <n v="103.98131932282546"/>
    <x v="6"/>
    <s v="EUR"/>
    <n v="1418623200"/>
    <x v="414"/>
    <x v="412"/>
    <x v="414"/>
    <b v="0"/>
    <b v="1"/>
    <s v="theater/plays"/>
    <x v="3"/>
    <x v="3"/>
  </r>
  <r>
    <n v="436"/>
    <s v="King-Nguyen"/>
    <s v="Open-source incremental throughput"/>
    <n v="1300"/>
    <n v="13678"/>
    <n v="9.5043134961251649E-2"/>
    <x v="1"/>
    <n v="249"/>
    <n v="54.931726907630519"/>
    <x v="1"/>
    <s v="USD"/>
    <n v="1555736400"/>
    <x v="354"/>
    <x v="413"/>
    <x v="354"/>
    <b v="0"/>
    <b v="0"/>
    <s v="music/jazz"/>
    <x v="1"/>
    <x v="17"/>
  </r>
  <r>
    <n v="437"/>
    <s v="Hansen Group"/>
    <s v="Centralized regional interface"/>
    <n v="8100"/>
    <n v="9969"/>
    <n v="0.81251880830574785"/>
    <x v="1"/>
    <n v="192"/>
    <n v="51.921875"/>
    <x v="1"/>
    <s v="USD"/>
    <n v="1442120400"/>
    <x v="415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0.55978957307614485"/>
    <x v="1"/>
    <n v="247"/>
    <n v="60.02834008097166"/>
    <x v="1"/>
    <s v="USD"/>
    <n v="1362376800"/>
    <x v="416"/>
    <x v="415"/>
    <x v="416"/>
    <b v="0"/>
    <b v="0"/>
    <s v="theater/plays"/>
    <x v="3"/>
    <x v="3"/>
  </r>
  <r>
    <n v="439"/>
    <s v="Cummings Inc"/>
    <s v="Digitized transitional monitoring"/>
    <n v="28400"/>
    <n v="100900"/>
    <n v="0.28146679881070369"/>
    <x v="1"/>
    <n v="2293"/>
    <n v="44.003488879197555"/>
    <x v="1"/>
    <s v="USD"/>
    <n v="1478408400"/>
    <x v="417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0.61764103305735329"/>
    <x v="1"/>
    <n v="3131"/>
    <n v="53.003513254551258"/>
    <x v="1"/>
    <s v="USD"/>
    <n v="1498798800"/>
    <x v="418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4.0137614678899078"/>
    <x v="0"/>
    <n v="32"/>
    <n v="54.5"/>
    <x v="1"/>
    <s v="USD"/>
    <n v="1335416400"/>
    <x v="419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0.50321498462398662"/>
    <x v="1"/>
    <n v="143"/>
    <n v="75.04195804195804"/>
    <x v="6"/>
    <s v="EUR"/>
    <n v="1504328400"/>
    <x v="420"/>
    <x v="419"/>
    <x v="420"/>
    <b v="0"/>
    <b v="0"/>
    <s v="theater/plays"/>
    <x v="3"/>
    <x v="3"/>
  </r>
  <r>
    <n v="443"/>
    <s v="Clark-Bowman"/>
    <s v="Stand-alone user-facing service-desk"/>
    <n v="9300"/>
    <n v="3232"/>
    <n v="2.8774752475247523"/>
    <x v="3"/>
    <n v="90"/>
    <n v="35.911111111111111"/>
    <x v="1"/>
    <s v="USD"/>
    <n v="1285822800"/>
    <x v="421"/>
    <x v="420"/>
    <x v="421"/>
    <b v="0"/>
    <b v="0"/>
    <s v="theater/plays"/>
    <x v="3"/>
    <x v="3"/>
  </r>
  <r>
    <n v="444"/>
    <s v="Hensley Ltd"/>
    <s v="Versatile global attitude"/>
    <n v="6200"/>
    <n v="10938"/>
    <n v="0.56683123057231666"/>
    <x v="1"/>
    <n v="296"/>
    <n v="36.952702702702702"/>
    <x v="1"/>
    <s v="USD"/>
    <n v="1311483600"/>
    <x v="422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0.19554893379271812"/>
    <x v="1"/>
    <n v="170"/>
    <n v="63.170588235294119"/>
    <x v="1"/>
    <s v="USD"/>
    <n v="1291356000"/>
    <x v="423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1.2188564258827748"/>
    <x v="0"/>
    <n v="186"/>
    <n v="29.99462365591398"/>
    <x v="1"/>
    <s v="USD"/>
    <n v="1355810400"/>
    <x v="424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4.1108226942840496"/>
    <x v="3"/>
    <n v="439"/>
    <n v="86"/>
    <x v="4"/>
    <s v="GBP"/>
    <n v="1513663200"/>
    <x v="425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1.9808743169398908"/>
    <x v="0"/>
    <n v="605"/>
    <n v="75.014876033057845"/>
    <x v="1"/>
    <s v="USD"/>
    <n v="1365915600"/>
    <x v="426"/>
    <x v="425"/>
    <x v="426"/>
    <b v="0"/>
    <b v="1"/>
    <s v="games/video games"/>
    <x v="6"/>
    <x v="11"/>
  </r>
  <r>
    <n v="449"/>
    <s v="Cuevas-Morales"/>
    <s v="Public-key coherent ability"/>
    <n v="900"/>
    <n v="8703"/>
    <n v="0.10341261633919338"/>
    <x v="1"/>
    <n v="86"/>
    <n v="101.19767441860465"/>
    <x v="3"/>
    <s v="DKK"/>
    <n v="1551852000"/>
    <x v="427"/>
    <x v="426"/>
    <x v="427"/>
    <b v="0"/>
    <b v="0"/>
    <s v="games/video games"/>
    <x v="6"/>
    <x v="11"/>
  </r>
  <r>
    <n v="450"/>
    <s v="Delgado-Hatfield"/>
    <s v="Up-sized composite success"/>
    <n v="100"/>
    <n v="4"/>
    <n v="25"/>
    <x v="0"/>
    <n v="1"/>
    <n v="4"/>
    <x v="0"/>
    <s v="CAD"/>
    <n v="1540098000"/>
    <x v="428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0.81403385590942501"/>
    <x v="1"/>
    <n v="6286"/>
    <n v="29.001272669424118"/>
    <x v="1"/>
    <s v="USD"/>
    <n v="1500440400"/>
    <x v="429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1.5763546798029557"/>
    <x v="0"/>
    <n v="31"/>
    <n v="98.225806451612897"/>
    <x v="1"/>
    <s v="USD"/>
    <n v="1278392400"/>
    <x v="430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1.7751997586351205"/>
    <x v="0"/>
    <n v="1181"/>
    <n v="87.001693480101608"/>
    <x v="1"/>
    <s v="USD"/>
    <n v="1480572000"/>
    <x v="431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2.2688598979013044"/>
    <x v="0"/>
    <n v="39"/>
    <n v="45.205128205128204"/>
    <x v="1"/>
    <s v="USD"/>
    <n v="1382331600"/>
    <x v="432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0.84479057895347487"/>
    <x v="1"/>
    <n v="3727"/>
    <n v="37.001341561577675"/>
    <x v="1"/>
    <s v="USD"/>
    <n v="1316754000"/>
    <x v="433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0.96039045382384969"/>
    <x v="1"/>
    <n v="1605"/>
    <n v="94.976947040498445"/>
    <x v="1"/>
    <s v="USD"/>
    <n v="1518242400"/>
    <x v="434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3.7537537537537538"/>
    <x v="0"/>
    <n v="46"/>
    <n v="28.956521739130434"/>
    <x v="1"/>
    <s v="USD"/>
    <n v="1476421200"/>
    <x v="435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0.28473708152915606"/>
    <x v="1"/>
    <n v="2120"/>
    <n v="55.993396226415094"/>
    <x v="1"/>
    <s v="USD"/>
    <n v="1269752400"/>
    <x v="436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1.1103278110680297"/>
    <x v="0"/>
    <n v="105"/>
    <n v="54.038095238095238"/>
    <x v="1"/>
    <s v="USD"/>
    <n v="1419746400"/>
    <x v="437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0.58266569555717407"/>
    <x v="1"/>
    <n v="50"/>
    <n v="82.38"/>
    <x v="1"/>
    <s v="USD"/>
    <n v="1281330000"/>
    <x v="438"/>
    <x v="8"/>
    <x v="438"/>
    <b v="0"/>
    <b v="0"/>
    <s v="theater/plays"/>
    <x v="3"/>
    <x v="3"/>
  </r>
  <r>
    <n v="461"/>
    <s v="Terry-Salinas"/>
    <s v="Networked secondary structure"/>
    <n v="98800"/>
    <n v="139354"/>
    <n v="0.70898574852533836"/>
    <x v="1"/>
    <n v="2080"/>
    <n v="66.997115384615384"/>
    <x v="1"/>
    <s v="USD"/>
    <n v="1398661200"/>
    <x v="439"/>
    <x v="436"/>
    <x v="439"/>
    <b v="0"/>
    <b v="0"/>
    <s v="film &amp; video/drama"/>
    <x v="4"/>
    <x v="6"/>
  </r>
  <r>
    <n v="462"/>
    <s v="Wang-Rodriguez"/>
    <s v="Total multimedia website"/>
    <n v="188800"/>
    <n v="57734"/>
    <n v="3.2701700904146604"/>
    <x v="0"/>
    <n v="535"/>
    <n v="107.91401869158878"/>
    <x v="1"/>
    <s v="USD"/>
    <n v="1359525600"/>
    <x v="440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0.92451726155646574"/>
    <x v="1"/>
    <n v="2105"/>
    <n v="69.009501187648453"/>
    <x v="1"/>
    <s v="USD"/>
    <n v="1388469600"/>
    <x v="441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0.74931593348768677"/>
    <x v="1"/>
    <n v="2436"/>
    <n v="39.006568144499177"/>
    <x v="1"/>
    <s v="USD"/>
    <n v="1518328800"/>
    <x v="442"/>
    <x v="438"/>
    <x v="442"/>
    <b v="0"/>
    <b v="0"/>
    <s v="theater/plays"/>
    <x v="3"/>
    <x v="3"/>
  </r>
  <r>
    <n v="465"/>
    <s v="Gonzalez-Robbins"/>
    <s v="Up-sized responsive protocol"/>
    <n v="4700"/>
    <n v="8829"/>
    <n v="0.53233661796352927"/>
    <x v="1"/>
    <n v="80"/>
    <n v="110.3625"/>
    <x v="1"/>
    <s v="USD"/>
    <n v="1517032800"/>
    <x v="443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0.30120481927710846"/>
    <x v="1"/>
    <n v="42"/>
    <n v="94.857142857142861"/>
    <x v="1"/>
    <s v="USD"/>
    <n v="1368594000"/>
    <x v="444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0.17384825530858064"/>
    <x v="1"/>
    <n v="139"/>
    <n v="57.935251798561154"/>
    <x v="0"/>
    <s v="CAD"/>
    <n v="1448258400"/>
    <x v="445"/>
    <x v="441"/>
    <x v="445"/>
    <b v="0"/>
    <b v="1"/>
    <s v="technology/web"/>
    <x v="2"/>
    <x v="2"/>
  </r>
  <r>
    <n v="468"/>
    <s v="Hughes Inc"/>
    <s v="Streamlined neutral analyzer"/>
    <n v="4000"/>
    <n v="1620"/>
    <n v="2.4691358024691357"/>
    <x v="0"/>
    <n v="16"/>
    <n v="101.25"/>
    <x v="1"/>
    <s v="USD"/>
    <n v="1555218000"/>
    <x v="368"/>
    <x v="442"/>
    <x v="368"/>
    <b v="0"/>
    <b v="0"/>
    <s v="theater/plays"/>
    <x v="3"/>
    <x v="3"/>
  </r>
  <r>
    <n v="469"/>
    <s v="Olsen-Ryan"/>
    <s v="Assimilated neutral utilization"/>
    <n v="5600"/>
    <n v="10328"/>
    <n v="0.5422153369481022"/>
    <x v="1"/>
    <n v="159"/>
    <n v="64.95597484276729"/>
    <x v="1"/>
    <s v="USD"/>
    <n v="1431925200"/>
    <x v="446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0.34988823014870252"/>
    <x v="1"/>
    <n v="381"/>
    <n v="27.00524934383202"/>
    <x v="1"/>
    <s v="USD"/>
    <n v="1481522400"/>
    <x v="447"/>
    <x v="315"/>
    <x v="447"/>
    <b v="0"/>
    <b v="0"/>
    <s v="technology/wearables"/>
    <x v="2"/>
    <x v="8"/>
  </r>
  <r>
    <n v="471"/>
    <s v="Perry and Sons"/>
    <s v="Configurable static help-desk"/>
    <n v="3100"/>
    <n v="9889"/>
    <n v="0.31347962382445144"/>
    <x v="1"/>
    <n v="194"/>
    <n v="50.97422680412371"/>
    <x v="4"/>
    <s v="GBP"/>
    <n v="1335934800"/>
    <x v="448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2.5488051440124622"/>
    <x v="0"/>
    <n v="575"/>
    <n v="104.94260869565217"/>
    <x v="1"/>
    <s v="USD"/>
    <n v="1552280400"/>
    <x v="178"/>
    <x v="445"/>
    <x v="178"/>
    <b v="0"/>
    <b v="0"/>
    <s v="music/rock"/>
    <x v="1"/>
    <x v="1"/>
  </r>
  <r>
    <n v="473"/>
    <s v="Richardson Inc"/>
    <s v="Assimilated fault-tolerant capacity"/>
    <n v="5000"/>
    <n v="8907"/>
    <n v="0.56135623666778933"/>
    <x v="1"/>
    <n v="106"/>
    <n v="84.028301886792448"/>
    <x v="1"/>
    <s v="USD"/>
    <n v="1529989200"/>
    <x v="449"/>
    <x v="446"/>
    <x v="449"/>
    <b v="0"/>
    <b v="0"/>
    <s v="music/electric music"/>
    <x v="1"/>
    <x v="5"/>
  </r>
  <r>
    <n v="474"/>
    <s v="Santos-Young"/>
    <s v="Enhanced neutral ability"/>
    <n v="4000"/>
    <n v="14606"/>
    <n v="0.2738600575106121"/>
    <x v="1"/>
    <n v="142"/>
    <n v="102.85915492957747"/>
    <x v="1"/>
    <s v="USD"/>
    <n v="1418709600"/>
    <x v="450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0.87760910815939275"/>
    <x v="1"/>
    <n v="211"/>
    <n v="39.962085308056871"/>
    <x v="1"/>
    <s v="USD"/>
    <n v="1372136400"/>
    <x v="451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3.3524736528833023"/>
    <x v="0"/>
    <n v="1120"/>
    <n v="51.001785714285717"/>
    <x v="1"/>
    <s v="USD"/>
    <n v="1533877200"/>
    <x v="452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1.8426186863212659"/>
    <x v="0"/>
    <n v="113"/>
    <n v="40.823008849557525"/>
    <x v="1"/>
    <s v="USD"/>
    <n v="1309064400"/>
    <x v="453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0.42311642466621158"/>
    <x v="1"/>
    <n v="2756"/>
    <n v="58.999637155297535"/>
    <x v="1"/>
    <s v="USD"/>
    <n v="1425877200"/>
    <x v="454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0.19496344435418358"/>
    <x v="1"/>
    <n v="173"/>
    <n v="71.156069364161851"/>
    <x v="4"/>
    <s v="GBP"/>
    <n v="1501304400"/>
    <x v="455"/>
    <x v="451"/>
    <x v="455"/>
    <b v="0"/>
    <b v="0"/>
    <s v="food/food trucks"/>
    <x v="0"/>
    <x v="0"/>
  </r>
  <r>
    <n v="480"/>
    <s v="Robles-Hudson"/>
    <s v="Balanced bifurcated leverage"/>
    <n v="8600"/>
    <n v="8656"/>
    <n v="0.99353049907578561"/>
    <x v="1"/>
    <n v="87"/>
    <n v="99.494252873563212"/>
    <x v="1"/>
    <s v="USD"/>
    <n v="1268287200"/>
    <x v="456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1.2292801270547924"/>
    <x v="0"/>
    <n v="1538"/>
    <n v="103.98634590377114"/>
    <x v="1"/>
    <s v="USD"/>
    <n v="1412139600"/>
    <x v="457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6.0957910014513788"/>
    <x v="0"/>
    <n v="9"/>
    <n v="76.555555555555557"/>
    <x v="1"/>
    <s v="USD"/>
    <n v="1330063200"/>
    <x v="458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1.8948503192636206"/>
    <x v="0"/>
    <n v="554"/>
    <n v="87.068592057761734"/>
    <x v="1"/>
    <s v="USD"/>
    <n v="1576130400"/>
    <x v="459"/>
    <x v="455"/>
    <x v="459"/>
    <b v="0"/>
    <b v="0"/>
    <s v="theater/plays"/>
    <x v="3"/>
    <x v="3"/>
  </r>
  <r>
    <n v="484"/>
    <s v="Landry Inc"/>
    <s v="Synergistic cohesive adapter"/>
    <n v="29600"/>
    <n v="77021"/>
    <n v="0.38431077238675165"/>
    <x v="1"/>
    <n v="1572"/>
    <n v="48.99554707379135"/>
    <x v="4"/>
    <s v="GBP"/>
    <n v="1407128400"/>
    <x v="460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3.2538428386726044"/>
    <x v="0"/>
    <n v="648"/>
    <n v="42.969135802469133"/>
    <x v="4"/>
    <s v="GBP"/>
    <n v="1560142800"/>
    <x v="461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7.4074074074074074"/>
    <x v="0"/>
    <n v="21"/>
    <n v="33.428571428571431"/>
    <x v="4"/>
    <s v="GBP"/>
    <n v="1520575200"/>
    <x v="462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0.55983027448432676"/>
    <x v="1"/>
    <n v="2346"/>
    <n v="83.982949701619773"/>
    <x v="1"/>
    <s v="USD"/>
    <n v="1492664400"/>
    <x v="463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0.45442853468232874"/>
    <x v="1"/>
    <n v="115"/>
    <n v="101.41739130434783"/>
    <x v="1"/>
    <s v="USD"/>
    <n v="1454479200"/>
    <x v="464"/>
    <x v="460"/>
    <x v="464"/>
    <b v="0"/>
    <b v="0"/>
    <s v="theater/plays"/>
    <x v="3"/>
    <x v="3"/>
  </r>
  <r>
    <n v="489"/>
    <s v="Clark Inc"/>
    <s v="Down-sized mobile time-frame"/>
    <n v="9200"/>
    <n v="9339"/>
    <n v="0.98511617946246921"/>
    <x v="1"/>
    <n v="85"/>
    <n v="109.87058823529412"/>
    <x v="6"/>
    <s v="EUR"/>
    <n v="1281934800"/>
    <x v="465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0.52219321148825071"/>
    <x v="1"/>
    <n v="144"/>
    <n v="31.916666666666668"/>
    <x v="1"/>
    <s v="USD"/>
    <n v="1573970400"/>
    <x v="466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0.32749643962937552"/>
    <x v="1"/>
    <n v="2443"/>
    <n v="70.993450675399103"/>
    <x v="1"/>
    <s v="USD"/>
    <n v="1372654800"/>
    <x v="467"/>
    <x v="463"/>
    <x v="467"/>
    <b v="0"/>
    <b v="1"/>
    <s v="food/food trucks"/>
    <x v="0"/>
    <x v="0"/>
  </r>
  <r>
    <n v="492"/>
    <s v="Garcia Group"/>
    <s v="Persevering interactive matrix"/>
    <n v="191000"/>
    <n v="45831"/>
    <n v="4.1674848901398613"/>
    <x v="3"/>
    <n v="595"/>
    <n v="77.026890756302521"/>
    <x v="1"/>
    <s v="USD"/>
    <n v="1275886800"/>
    <x v="468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0.1381639545594105"/>
    <x v="1"/>
    <n v="64"/>
    <n v="101.78125"/>
    <x v="1"/>
    <s v="USD"/>
    <n v="1561784400"/>
    <x v="469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0.18269511838643671"/>
    <x v="1"/>
    <n v="268"/>
    <n v="51.059701492537314"/>
    <x v="1"/>
    <s v="USD"/>
    <n v="1332392400"/>
    <x v="470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0.24125452352231605"/>
    <x v="1"/>
    <n v="195"/>
    <n v="68.02051282051282"/>
    <x v="3"/>
    <s v="DKK"/>
    <n v="1402376400"/>
    <x v="471"/>
    <x v="467"/>
    <x v="471"/>
    <b v="0"/>
    <b v="0"/>
    <s v="theater/plays"/>
    <x v="3"/>
    <x v="3"/>
  </r>
  <r>
    <n v="496"/>
    <s v="Morales Group"/>
    <s v="Optimized bi-directional extranet"/>
    <n v="183800"/>
    <n v="1667"/>
    <n v="110.25794841031794"/>
    <x v="0"/>
    <n v="54"/>
    <n v="30.87037037037037"/>
    <x v="1"/>
    <s v="USD"/>
    <n v="1495342800"/>
    <x v="472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2.9262466407882952"/>
    <x v="0"/>
    <n v="120"/>
    <n v="27.908333333333335"/>
    <x v="1"/>
    <s v="USD"/>
    <n v="1482213600"/>
    <x v="473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4.1755726838957621"/>
    <x v="0"/>
    <n v="579"/>
    <n v="79.994818652849744"/>
    <x v="3"/>
    <s v="DKK"/>
    <n v="1420092000"/>
    <x v="474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2.0801849053249177"/>
    <x v="0"/>
    <n v="2072"/>
    <n v="38.003378378378379"/>
    <x v="1"/>
    <s v="USD"/>
    <n v="1458018000"/>
    <x v="475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e v="#DIV/0!"/>
    <x v="0"/>
    <n v="0"/>
    <e v="#DIV/0!"/>
    <x v="1"/>
    <s v="USD"/>
    <n v="1367384400"/>
    <x v="380"/>
    <x v="472"/>
    <x v="380"/>
    <b v="0"/>
    <b v="1"/>
    <s v="theater/plays"/>
    <x v="3"/>
    <x v="3"/>
  </r>
  <r>
    <n v="501"/>
    <s v="Mccann-Le"/>
    <s v="Focused coherent methodology"/>
    <n v="153600"/>
    <n v="107743"/>
    <n v="1.4256146571006933"/>
    <x v="0"/>
    <n v="1796"/>
    <n v="59.990534521158132"/>
    <x v="1"/>
    <s v="USD"/>
    <n v="1363064400"/>
    <x v="353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0.18870663376397154"/>
    <x v="1"/>
    <n v="186"/>
    <n v="37.037634408602152"/>
    <x v="2"/>
    <s v="AUD"/>
    <n v="1343365200"/>
    <x v="476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0.55455276950177235"/>
    <x v="1"/>
    <n v="460"/>
    <n v="99.963043478260872"/>
    <x v="1"/>
    <s v="USD"/>
    <n v="1435726800"/>
    <x v="477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1.0831889081455806"/>
    <x v="0"/>
    <n v="62"/>
    <n v="111.6774193548387"/>
    <x v="6"/>
    <s v="EUR"/>
    <n v="1431925200"/>
    <x v="478"/>
    <x v="443"/>
    <x v="478"/>
    <b v="0"/>
    <b v="0"/>
    <s v="music/rock"/>
    <x v="1"/>
    <x v="1"/>
  </r>
  <r>
    <n v="505"/>
    <s v="Jensen-Vargas"/>
    <s v="Ameliorated explicit parallelism"/>
    <n v="89900"/>
    <n v="12497"/>
    <n v="7.1937264943586463"/>
    <x v="0"/>
    <n v="347"/>
    <n v="36.014409221902014"/>
    <x v="1"/>
    <s v="USD"/>
    <n v="1362722400"/>
    <x v="479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0.10786581492623176"/>
    <x v="1"/>
    <n v="2528"/>
    <n v="66.010284810126578"/>
    <x v="1"/>
    <s v="USD"/>
    <n v="1511416800"/>
    <x v="480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2.5089605734767026"/>
    <x v="0"/>
    <n v="19"/>
    <n v="44.05263157894737"/>
    <x v="1"/>
    <s v="USD"/>
    <n v="1365483600"/>
    <x v="481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0.89103291713961408"/>
    <x v="1"/>
    <n v="3657"/>
    <n v="52.999726551818434"/>
    <x v="1"/>
    <s v="USD"/>
    <n v="1532840400"/>
    <x v="482"/>
    <x v="192"/>
    <x v="482"/>
    <b v="0"/>
    <b v="0"/>
    <s v="theater/plays"/>
    <x v="3"/>
    <x v="3"/>
  </r>
  <r>
    <n v="509"/>
    <s v="White LLC"/>
    <s v="Robust zero-defect project"/>
    <n v="168500"/>
    <n v="119510"/>
    <n v="1.4099238557442892"/>
    <x v="0"/>
    <n v="1258"/>
    <n v="95"/>
    <x v="1"/>
    <s v="USD"/>
    <n v="1336194000"/>
    <x v="483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0.83970287436753144"/>
    <x v="1"/>
    <n v="131"/>
    <n v="70.908396946564892"/>
    <x v="2"/>
    <s v="AUD"/>
    <n v="1527742800"/>
    <x v="484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4.1636148515409319"/>
    <x v="0"/>
    <n v="362"/>
    <n v="98.060773480662988"/>
    <x v="1"/>
    <s v="USD"/>
    <n v="1564030800"/>
    <x v="265"/>
    <x v="479"/>
    <x v="265"/>
    <b v="0"/>
    <b v="0"/>
    <s v="theater/plays"/>
    <x v="3"/>
    <x v="3"/>
  </r>
  <r>
    <n v="512"/>
    <s v="Williams-Walsh"/>
    <s v="Organized explicit core"/>
    <n v="9100"/>
    <n v="12678"/>
    <n v="0.71777882946837046"/>
    <x v="1"/>
    <n v="239"/>
    <n v="53.046025104602514"/>
    <x v="1"/>
    <s v="USD"/>
    <n v="1404536400"/>
    <x v="485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2.5460122699386503"/>
    <x v="3"/>
    <n v="35"/>
    <n v="93.142857142857139"/>
    <x v="1"/>
    <s v="USD"/>
    <n v="1284008400"/>
    <x v="486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4.4565112617678242"/>
    <x v="3"/>
    <n v="528"/>
    <n v="58.945075757575758"/>
    <x v="5"/>
    <s v="CHF"/>
    <n v="1386309600"/>
    <x v="412"/>
    <x v="481"/>
    <x v="412"/>
    <b v="0"/>
    <b v="1"/>
    <s v="music/rock"/>
    <x v="1"/>
    <x v="1"/>
  </r>
  <r>
    <n v="515"/>
    <s v="Cox LLC"/>
    <s v="Phased 24hour flexibility"/>
    <n v="8600"/>
    <n v="4797"/>
    <n v="1.7927871586408173"/>
    <x v="0"/>
    <n v="133"/>
    <n v="36.067669172932334"/>
    <x v="0"/>
    <s v="CAD"/>
    <n v="1324620000"/>
    <x v="487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2.3516615407696349"/>
    <x v="0"/>
    <n v="846"/>
    <n v="63.030732860520096"/>
    <x v="1"/>
    <s v="USD"/>
    <n v="1281070800"/>
    <x v="488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0.8928571428571429"/>
    <x v="1"/>
    <n v="78"/>
    <n v="84.717948717948715"/>
    <x v="1"/>
    <s v="USD"/>
    <n v="1493960400"/>
    <x v="489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14.14790996784566"/>
    <x v="0"/>
    <n v="10"/>
    <n v="62.2"/>
    <x v="1"/>
    <s v="USD"/>
    <n v="1519365600"/>
    <x v="442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0.98284311014258696"/>
    <x v="1"/>
    <n v="1773"/>
    <n v="101.97518330513255"/>
    <x v="1"/>
    <s v="USD"/>
    <n v="1420696800"/>
    <x v="437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0.23487962419260131"/>
    <x v="1"/>
    <n v="32"/>
    <n v="106.4375"/>
    <x v="1"/>
    <s v="USD"/>
    <n v="1555650000"/>
    <x v="490"/>
    <x v="485"/>
    <x v="490"/>
    <b v="0"/>
    <b v="0"/>
    <s v="theater/plays"/>
    <x v="3"/>
    <x v="3"/>
  </r>
  <r>
    <n v="521"/>
    <s v="Wilson Ltd"/>
    <s v="Function-based multi-state software"/>
    <n v="7600"/>
    <n v="11061"/>
    <n v="0.68709881565862041"/>
    <x v="1"/>
    <n v="369"/>
    <n v="29.975609756097562"/>
    <x v="1"/>
    <s v="USD"/>
    <n v="1471928400"/>
    <x v="491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.081335041796327"/>
    <x v="0"/>
    <n v="191"/>
    <n v="85.806282722513089"/>
    <x v="1"/>
    <s v="USD"/>
    <n v="1341291600"/>
    <x v="163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0.14278914802475012"/>
    <x v="1"/>
    <n v="89"/>
    <n v="70.82022471910112"/>
    <x v="1"/>
    <s v="USD"/>
    <n v="1267682400"/>
    <x v="492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1.1918260698087162"/>
    <x v="0"/>
    <n v="1979"/>
    <n v="40.998484082870135"/>
    <x v="1"/>
    <s v="USD"/>
    <n v="1272258000"/>
    <x v="493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1.1877828054298643"/>
    <x v="0"/>
    <n v="63"/>
    <n v="28.063492063492063"/>
    <x v="1"/>
    <s v="USD"/>
    <n v="1290492000"/>
    <x v="494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0.64122373300370827"/>
    <x v="1"/>
    <n v="147"/>
    <n v="88.054421768707485"/>
    <x v="1"/>
    <s v="USD"/>
    <n v="1451109600"/>
    <x v="495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1.0038200339558574"/>
    <x v="0"/>
    <n v="6080"/>
    <n v="31"/>
    <x v="0"/>
    <s v="CAD"/>
    <n v="1454652000"/>
    <x v="496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1.2453300124533002"/>
    <x v="0"/>
    <n v="80"/>
    <n v="90.337500000000006"/>
    <x v="4"/>
    <s v="GBP"/>
    <n v="1385186400"/>
    <x v="497"/>
    <x v="492"/>
    <x v="497"/>
    <b v="0"/>
    <b v="0"/>
    <s v="music/indie rock"/>
    <x v="1"/>
    <x v="7"/>
  </r>
  <r>
    <n v="529"/>
    <s v="Gallegos Inc"/>
    <s v="Seamless logistical encryption"/>
    <n v="5100"/>
    <n v="574"/>
    <n v="8.8850174216027877"/>
    <x v="0"/>
    <n v="9"/>
    <n v="63.777777777777779"/>
    <x v="1"/>
    <s v="USD"/>
    <n v="1399698000"/>
    <x v="180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1.090025745369986"/>
    <x v="0"/>
    <n v="1784"/>
    <n v="53.995515695067262"/>
    <x v="1"/>
    <s v="USD"/>
    <n v="1283230800"/>
    <x v="498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1.0468884926375759"/>
    <x v="2"/>
    <n v="3640"/>
    <n v="48.993956043956047"/>
    <x v="5"/>
    <s v="CHF"/>
    <n v="1384149600"/>
    <x v="499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0.19885657469550086"/>
    <x v="1"/>
    <n v="126"/>
    <n v="63.857142857142854"/>
    <x v="0"/>
    <s v="CAD"/>
    <n v="1516860000"/>
    <x v="500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0.62796736308029943"/>
    <x v="1"/>
    <n v="2218"/>
    <n v="82.996393146979258"/>
    <x v="4"/>
    <s v="GBP"/>
    <n v="1374642000"/>
    <x v="50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6.6567052670900262"/>
    <x v="0"/>
    <n v="243"/>
    <n v="55.08230452674897"/>
    <x v="1"/>
    <s v="USD"/>
    <n v="1534482000"/>
    <x v="501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0.20745232585973031"/>
    <x v="1"/>
    <n v="202"/>
    <n v="62.044554455445542"/>
    <x v="6"/>
    <s v="EUR"/>
    <n v="1528434000"/>
    <x v="502"/>
    <x v="499"/>
    <x v="502"/>
    <b v="0"/>
    <b v="1"/>
    <s v="theater/plays"/>
    <x v="3"/>
    <x v="3"/>
  </r>
  <r>
    <n v="536"/>
    <s v="Shannon-Olson"/>
    <s v="Enhanced methodical middleware"/>
    <n v="9800"/>
    <n v="14697"/>
    <n v="0.66680274886031166"/>
    <x v="1"/>
    <n v="140"/>
    <n v="104.97857142857143"/>
    <x v="6"/>
    <s v="EUR"/>
    <n v="1282626000"/>
    <x v="52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0.85308535907413963"/>
    <x v="1"/>
    <n v="1052"/>
    <n v="94.044676806083643"/>
    <x v="3"/>
    <s v="DKK"/>
    <n v="1535605200"/>
    <x v="503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2.6528035908405512"/>
    <x v="0"/>
    <n v="1296"/>
    <n v="44.007716049382715"/>
    <x v="1"/>
    <s v="USD"/>
    <n v="1379826000"/>
    <x v="504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1.3764044943820224"/>
    <x v="0"/>
    <n v="77"/>
    <n v="92.467532467532465"/>
    <x v="1"/>
    <s v="USD"/>
    <n v="1561957200"/>
    <x v="505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0.37596651769880118"/>
    <x v="1"/>
    <n v="247"/>
    <n v="57.072874493927124"/>
    <x v="1"/>
    <s v="USD"/>
    <n v="1525496400"/>
    <x v="506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4.1312723390428445"/>
    <x v="0"/>
    <n v="395"/>
    <n v="109.07848101265823"/>
    <x v="6"/>
    <s v="EUR"/>
    <n v="1433912400"/>
    <x v="507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39.896373056994818"/>
    <x v="0"/>
    <n v="49"/>
    <n v="39.387755102040813"/>
    <x v="4"/>
    <s v="GBP"/>
    <n v="1453442400"/>
    <x v="508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6.1237738026543562"/>
    <x v="0"/>
    <n v="180"/>
    <n v="77.022222222222226"/>
    <x v="1"/>
    <s v="USD"/>
    <n v="1378875600"/>
    <x v="509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0.36166365280289331"/>
    <x v="1"/>
    <n v="84"/>
    <n v="92.166666666666671"/>
    <x v="1"/>
    <s v="USD"/>
    <n v="1452232800"/>
    <x v="510"/>
    <x v="508"/>
    <x v="510"/>
    <b v="0"/>
    <b v="0"/>
    <s v="music/rock"/>
    <x v="1"/>
    <x v="1"/>
  </r>
  <r>
    <n v="545"/>
    <s v="Deleon and Sons"/>
    <s v="Organized value-added access"/>
    <n v="184800"/>
    <n v="164109"/>
    <n v="1.1260808365171928"/>
    <x v="0"/>
    <n v="2690"/>
    <n v="61.007063197026021"/>
    <x v="1"/>
    <s v="USD"/>
    <n v="1577253600"/>
    <x v="511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0.611353711790393"/>
    <x v="1"/>
    <n v="88"/>
    <n v="78.068181818181813"/>
    <x v="1"/>
    <s v="USD"/>
    <n v="1537160400"/>
    <x v="512"/>
    <x v="510"/>
    <x v="512"/>
    <b v="0"/>
    <b v="1"/>
    <s v="theater/plays"/>
    <x v="3"/>
    <x v="3"/>
  </r>
  <r>
    <n v="547"/>
    <s v="Hardin-Dixon"/>
    <s v="Focused solution-oriented matrix"/>
    <n v="1300"/>
    <n v="12597"/>
    <n v="0.10319917440660474"/>
    <x v="1"/>
    <n v="156"/>
    <n v="80.75"/>
    <x v="1"/>
    <s v="USD"/>
    <n v="1422165600"/>
    <x v="513"/>
    <x v="511"/>
    <x v="513"/>
    <b v="0"/>
    <b v="0"/>
    <s v="film &amp; video/drama"/>
    <x v="4"/>
    <x v="6"/>
  </r>
  <r>
    <n v="548"/>
    <s v="York-Pitts"/>
    <s v="Monitored discrete toolset"/>
    <n v="66100"/>
    <n v="179074"/>
    <n v="0.36912114544825042"/>
    <x v="1"/>
    <n v="2985"/>
    <n v="59.991289782244557"/>
    <x v="1"/>
    <s v="USD"/>
    <n v="1459486800"/>
    <x v="514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0.35184809703851244"/>
    <x v="1"/>
    <n v="762"/>
    <n v="110.03018372703411"/>
    <x v="1"/>
    <s v="USD"/>
    <n v="1369717200"/>
    <x v="515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25"/>
    <x v="3"/>
    <n v="1"/>
    <n v="4"/>
    <x v="5"/>
    <s v="CHF"/>
    <n v="1330495200"/>
    <x v="516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1.7055247258470805"/>
    <x v="0"/>
    <n v="2779"/>
    <n v="37.99856063332134"/>
    <x v="2"/>
    <s v="AUD"/>
    <n v="1419055200"/>
    <x v="517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1.0151139183397249"/>
    <x v="0"/>
    <n v="92"/>
    <n v="96.369565217391298"/>
    <x v="1"/>
    <s v="USD"/>
    <n v="1480140000"/>
    <x v="518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2.2739996267761455"/>
    <x v="0"/>
    <n v="1028"/>
    <n v="72.978599221789878"/>
    <x v="1"/>
    <s v="USD"/>
    <n v="1293948000"/>
    <x v="519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0.65935591338145472"/>
    <x v="1"/>
    <n v="554"/>
    <n v="26.007220216606498"/>
    <x v="0"/>
    <s v="CAD"/>
    <n v="1482127200"/>
    <x v="520"/>
    <x v="518"/>
    <x v="520"/>
    <b v="0"/>
    <b v="0"/>
    <s v="music/indie rock"/>
    <x v="1"/>
    <x v="7"/>
  </r>
  <r>
    <n v="555"/>
    <s v="Anderson Group"/>
    <s v="Organic maximized database"/>
    <n v="6300"/>
    <n v="14089"/>
    <n v="0.44715735680317981"/>
    <x v="1"/>
    <n v="135"/>
    <n v="104.36296296296297"/>
    <x v="3"/>
    <s v="DKK"/>
    <n v="1396414800"/>
    <x v="219"/>
    <x v="519"/>
    <x v="219"/>
    <b v="0"/>
    <b v="0"/>
    <s v="music/rock"/>
    <x v="1"/>
    <x v="1"/>
  </r>
  <r>
    <n v="556"/>
    <s v="Smith and Sons"/>
    <s v="Grass-roots 24/7 attitude"/>
    <n v="5200"/>
    <n v="12467"/>
    <n v="0.41710114702815432"/>
    <x v="1"/>
    <n v="122"/>
    <n v="102.18852459016394"/>
    <x v="1"/>
    <s v="USD"/>
    <n v="1315285200"/>
    <x v="521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0.50167224080267558"/>
    <x v="1"/>
    <n v="221"/>
    <n v="54.117647058823529"/>
    <x v="1"/>
    <s v="USD"/>
    <n v="1443762000"/>
    <x v="522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0.72809440120512181"/>
    <x v="1"/>
    <n v="126"/>
    <n v="63.222222222222221"/>
    <x v="1"/>
    <s v="USD"/>
    <n v="1456293600"/>
    <x v="523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0.99039700529528507"/>
    <x v="1"/>
    <n v="1022"/>
    <n v="104.03228962818004"/>
    <x v="1"/>
    <s v="USD"/>
    <n v="1470114000"/>
    <x v="524"/>
    <x v="523"/>
    <x v="524"/>
    <b v="0"/>
    <b v="0"/>
    <s v="theater/plays"/>
    <x v="3"/>
    <x v="3"/>
  </r>
  <r>
    <n v="560"/>
    <s v="Hunt LLC"/>
    <s v="Re-engineered radical policy"/>
    <n v="20000"/>
    <n v="158832"/>
    <n v="0.12591921023471342"/>
    <x v="1"/>
    <n v="3177"/>
    <n v="49.994334277620396"/>
    <x v="1"/>
    <s v="USD"/>
    <n v="1321596000"/>
    <x v="348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0.27048958615093321"/>
    <x v="1"/>
    <n v="198"/>
    <n v="56.015151515151516"/>
    <x v="5"/>
    <s v="CHF"/>
    <n v="1318827600"/>
    <x v="280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7.8014184397163122"/>
    <x v="0"/>
    <n v="26"/>
    <n v="48.807692307692307"/>
    <x v="5"/>
    <s v="CHF"/>
    <n v="1552366800"/>
    <x v="525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0.72449579009203058"/>
    <x v="1"/>
    <n v="85"/>
    <n v="60.082352941176474"/>
    <x v="2"/>
    <s v="AUD"/>
    <n v="1542088800"/>
    <x v="526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1.1931283726917175"/>
    <x v="0"/>
    <n v="1790"/>
    <n v="78.990502793296088"/>
    <x v="1"/>
    <s v="USD"/>
    <n v="1426395600"/>
    <x v="527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0.48875704294263672"/>
    <x v="1"/>
    <n v="3596"/>
    <n v="53.99499443826474"/>
    <x v="1"/>
    <s v="USD"/>
    <n v="1321336800"/>
    <x v="528"/>
    <x v="528"/>
    <x v="528"/>
    <b v="0"/>
    <b v="0"/>
    <s v="theater/plays"/>
    <x v="3"/>
    <x v="3"/>
  </r>
  <r>
    <n v="566"/>
    <s v="Webb-Smith"/>
    <s v="Advanced content-based installation"/>
    <n v="9300"/>
    <n v="4124"/>
    <n v="2.2550921435499514"/>
    <x v="0"/>
    <n v="37"/>
    <n v="111.45945945945945"/>
    <x v="1"/>
    <s v="USD"/>
    <n v="1456293600"/>
    <x v="529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0.45745038681466532"/>
    <x v="1"/>
    <n v="244"/>
    <n v="60.922131147540981"/>
    <x v="1"/>
    <s v="USD"/>
    <n v="1404968400"/>
    <x v="360"/>
    <x v="529"/>
    <x v="360"/>
    <b v="0"/>
    <b v="0"/>
    <s v="music/rock"/>
    <x v="1"/>
    <x v="1"/>
  </r>
  <r>
    <n v="568"/>
    <s v="Hardin-Foley"/>
    <s v="Synergized zero tolerance help-desk"/>
    <n v="72400"/>
    <n v="134688"/>
    <n v="0.53753860774530771"/>
    <x v="1"/>
    <n v="5180"/>
    <n v="26.0015444015444"/>
    <x v="1"/>
    <s v="USD"/>
    <n v="1279170000"/>
    <x v="254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0.42133948223456663"/>
    <x v="1"/>
    <n v="589"/>
    <n v="80.993208828522924"/>
    <x v="6"/>
    <s v="EUR"/>
    <n v="1294725600"/>
    <x v="530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0.32716748458537814"/>
    <x v="1"/>
    <n v="2725"/>
    <n v="34.995963302752294"/>
    <x v="1"/>
    <s v="USD"/>
    <n v="1419055200"/>
    <x v="531"/>
    <x v="515"/>
    <x v="531"/>
    <b v="0"/>
    <b v="1"/>
    <s v="music/rock"/>
    <x v="1"/>
    <x v="1"/>
  </r>
  <r>
    <n v="571"/>
    <s v="Wilson and Sons"/>
    <s v="Monitored grid-enabled model"/>
    <n v="3500"/>
    <n v="3295"/>
    <n v="1.062215477996965"/>
    <x v="0"/>
    <n v="35"/>
    <n v="94.142857142857139"/>
    <x v="6"/>
    <s v="EUR"/>
    <n v="1434690000"/>
    <x v="532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1.838235294117647"/>
    <x v="3"/>
    <n v="94"/>
    <n v="52.085106382978722"/>
    <x v="1"/>
    <s v="USD"/>
    <n v="1443416400"/>
    <x v="533"/>
    <x v="533"/>
    <x v="533"/>
    <b v="0"/>
    <b v="1"/>
    <s v="music/rock"/>
    <x v="1"/>
    <x v="1"/>
  </r>
  <r>
    <n v="573"/>
    <s v="Valenzuela-Cook"/>
    <s v="Total incremental productivity"/>
    <n v="6700"/>
    <n v="7496"/>
    <n v="0.89381003201707576"/>
    <x v="1"/>
    <n v="300"/>
    <n v="24.986666666666668"/>
    <x v="1"/>
    <s v="USD"/>
    <n v="1399006800"/>
    <x v="534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0.2708939500351159"/>
    <x v="1"/>
    <n v="144"/>
    <n v="69.215277777777771"/>
    <x v="1"/>
    <s v="USD"/>
    <n v="1575698400"/>
    <x v="535"/>
    <x v="534"/>
    <x v="535"/>
    <b v="0"/>
    <b v="1"/>
    <s v="food/food trucks"/>
    <x v="0"/>
    <x v="0"/>
  </r>
  <r>
    <n v="575"/>
    <s v="Fuentes LLC"/>
    <s v="Universal zero-defect concept"/>
    <n v="83300"/>
    <n v="52421"/>
    <n v="1.589057820339177"/>
    <x v="0"/>
    <n v="558"/>
    <n v="93.944444444444443"/>
    <x v="1"/>
    <s v="USD"/>
    <n v="1400562000"/>
    <x v="536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1.5401714830104796"/>
    <x v="0"/>
    <n v="64"/>
    <n v="98.40625"/>
    <x v="1"/>
    <s v="USD"/>
    <n v="1509512400"/>
    <x v="537"/>
    <x v="535"/>
    <x v="537"/>
    <b v="0"/>
    <b v="0"/>
    <s v="theater/plays"/>
    <x v="3"/>
    <x v="3"/>
  </r>
  <r>
    <n v="577"/>
    <s v="Stevens Inc"/>
    <s v="Adaptive 24hour projection"/>
    <n v="8200"/>
    <n v="1546"/>
    <n v="5.304010349288486"/>
    <x v="3"/>
    <n v="37"/>
    <n v="41.783783783783782"/>
    <x v="1"/>
    <s v="USD"/>
    <n v="1299823200"/>
    <x v="538"/>
    <x v="536"/>
    <x v="538"/>
    <b v="0"/>
    <b v="0"/>
    <s v="music/jazz"/>
    <x v="1"/>
    <x v="17"/>
  </r>
  <r>
    <n v="578"/>
    <s v="Martinez-Johnson"/>
    <s v="Sharable radical toolset"/>
    <n v="96500"/>
    <n v="16168"/>
    <n v="5.9685799109351807"/>
    <x v="0"/>
    <n v="245"/>
    <n v="65.991836734693877"/>
    <x v="1"/>
    <s v="USD"/>
    <n v="1322719200"/>
    <x v="539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0.98899345988195886"/>
    <x v="1"/>
    <n v="87"/>
    <n v="72.05747126436782"/>
    <x v="1"/>
    <s v="USD"/>
    <n v="1312693200"/>
    <x v="540"/>
    <x v="538"/>
    <x v="540"/>
    <b v="0"/>
    <b v="0"/>
    <s v="music/jazz"/>
    <x v="1"/>
    <x v="17"/>
  </r>
  <r>
    <n v="580"/>
    <s v="Perez PLC"/>
    <s v="Seamless 6thgeneration extranet"/>
    <n v="43800"/>
    <n v="149578"/>
    <n v="0.29282381098824695"/>
    <x v="1"/>
    <n v="3116"/>
    <n v="48.003209242618745"/>
    <x v="1"/>
    <s v="USD"/>
    <n v="1393394400"/>
    <x v="541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1.5620932048945586"/>
    <x v="0"/>
    <n v="71"/>
    <n v="54.098591549295776"/>
    <x v="1"/>
    <s v="USD"/>
    <n v="1304053200"/>
    <x v="542"/>
    <x v="540"/>
    <x v="542"/>
    <b v="0"/>
    <b v="0"/>
    <s v="technology/web"/>
    <x v="2"/>
    <x v="2"/>
  </r>
  <r>
    <n v="582"/>
    <s v="Pineda Ltd"/>
    <s v="Cross-group global system engine"/>
    <n v="8700"/>
    <n v="4531"/>
    <n v="1.9201059368792761"/>
    <x v="0"/>
    <n v="42"/>
    <n v="107.88095238095238"/>
    <x v="1"/>
    <s v="USD"/>
    <n v="1433912400"/>
    <x v="543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0.31017166114156303"/>
    <x v="1"/>
    <n v="909"/>
    <n v="67.034103410341032"/>
    <x v="1"/>
    <s v="USD"/>
    <n v="1329717600"/>
    <x v="544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0.83676335286426806"/>
    <x v="1"/>
    <n v="1613"/>
    <n v="64.01425914445133"/>
    <x v="1"/>
    <s v="USD"/>
    <n v="1335330000"/>
    <x v="545"/>
    <x v="542"/>
    <x v="545"/>
    <b v="0"/>
    <b v="0"/>
    <s v="technology/web"/>
    <x v="2"/>
    <x v="2"/>
  </r>
  <r>
    <n v="585"/>
    <s v="Pugh LLC"/>
    <s v="Reactive analyzing function"/>
    <n v="8900"/>
    <n v="13065"/>
    <n v="0.68120933792575589"/>
    <x v="1"/>
    <n v="136"/>
    <n v="96.066176470588232"/>
    <x v="1"/>
    <s v="USD"/>
    <n v="1268888400"/>
    <x v="546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0.10519987977156597"/>
    <x v="1"/>
    <n v="130"/>
    <n v="51.184615384615384"/>
    <x v="1"/>
    <s v="USD"/>
    <n v="1289973600"/>
    <x v="547"/>
    <x v="544"/>
    <x v="547"/>
    <b v="0"/>
    <b v="0"/>
    <s v="music/rock"/>
    <x v="1"/>
    <x v="1"/>
  </r>
  <r>
    <n v="587"/>
    <s v="Williams-Santos"/>
    <s v="Open-source analyzing monitoring"/>
    <n v="9400"/>
    <n v="6852"/>
    <n v="1.3718622300058376"/>
    <x v="0"/>
    <n v="156"/>
    <n v="43.92307692307692"/>
    <x v="0"/>
    <s v="CAD"/>
    <n v="1547877600"/>
    <x v="548"/>
    <x v="35"/>
    <x v="548"/>
    <b v="0"/>
    <b v="1"/>
    <s v="food/food trucks"/>
    <x v="0"/>
    <x v="0"/>
  </r>
  <r>
    <n v="588"/>
    <s v="Weber Inc"/>
    <s v="Up-sized discrete firmware"/>
    <n v="157600"/>
    <n v="124517"/>
    <n v="1.2656906285888674"/>
    <x v="0"/>
    <n v="1368"/>
    <n v="91.021198830409361"/>
    <x v="4"/>
    <s v="GBP"/>
    <n v="1269493200"/>
    <x v="298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1.5450811656561705"/>
    <x v="0"/>
    <n v="102"/>
    <n v="50.127450980392155"/>
    <x v="1"/>
    <s v="USD"/>
    <n v="1436072400"/>
    <x v="549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1.2190934065934067"/>
    <x v="0"/>
    <n v="86"/>
    <n v="67.720930232558146"/>
    <x v="2"/>
    <s v="AUD"/>
    <n v="1419141600"/>
    <x v="550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9.6370061034371984E-2"/>
    <x v="1"/>
    <n v="102"/>
    <n v="61.03921568627451"/>
    <x v="1"/>
    <s v="USD"/>
    <n v="1279083600"/>
    <x v="551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7.7458874672726372"/>
    <x v="0"/>
    <n v="253"/>
    <n v="80.011857707509876"/>
    <x v="1"/>
    <s v="USD"/>
    <n v="1401426000"/>
    <x v="552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0.64581917063222294"/>
    <x v="1"/>
    <n v="4006"/>
    <n v="47.001497753369947"/>
    <x v="1"/>
    <s v="USD"/>
    <n v="1395810000"/>
    <x v="238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14.086146682188591"/>
    <x v="0"/>
    <n v="157"/>
    <n v="71.127388535031841"/>
    <x v="1"/>
    <s v="USD"/>
    <n v="1467003600"/>
    <x v="553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0.47955250861216275"/>
    <x v="1"/>
    <n v="1629"/>
    <n v="89.99079189686924"/>
    <x v="1"/>
    <s v="USD"/>
    <n v="1268715600"/>
    <x v="554"/>
    <x v="551"/>
    <x v="554"/>
    <b v="0"/>
    <b v="1"/>
    <s v="theater/plays"/>
    <x v="3"/>
    <x v="3"/>
  </r>
  <r>
    <n v="596"/>
    <s v="Becker-Scott"/>
    <s v="Managed optimizing archive"/>
    <n v="7900"/>
    <n v="7875"/>
    <n v="1.0031746031746032"/>
    <x v="0"/>
    <n v="183"/>
    <n v="43.032786885245905"/>
    <x v="1"/>
    <s v="USD"/>
    <n v="1457157600"/>
    <x v="496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0.49603774726271854"/>
    <x v="1"/>
    <n v="2188"/>
    <n v="67.997714808043881"/>
    <x v="1"/>
    <s v="USD"/>
    <n v="1573970400"/>
    <x v="555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0.61693997771055564"/>
    <x v="1"/>
    <n v="2409"/>
    <n v="73.004566210045667"/>
    <x v="6"/>
    <s v="EUR"/>
    <n v="1276578000"/>
    <x v="556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27.445226917057902"/>
    <x v="0"/>
    <n v="82"/>
    <n v="62.341463414634148"/>
    <x v="3"/>
    <s v="DKK"/>
    <n v="1423720800"/>
    <x v="557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20"/>
    <x v="0"/>
    <n v="1"/>
    <n v="5"/>
    <x v="4"/>
    <s v="GBP"/>
    <n v="1375160400"/>
    <x v="558"/>
    <x v="555"/>
    <x v="558"/>
    <b v="0"/>
    <b v="0"/>
    <s v="food/food trucks"/>
    <x v="0"/>
    <x v="0"/>
  </r>
  <r>
    <n v="601"/>
    <s v="Waters and Sons"/>
    <s v="Inverse neutral structure"/>
    <n v="6300"/>
    <n v="13018"/>
    <n v="0.48394530649869411"/>
    <x v="1"/>
    <n v="194"/>
    <n v="67.103092783505161"/>
    <x v="1"/>
    <s v="USD"/>
    <n v="1401426000"/>
    <x v="559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0.77981047644116874"/>
    <x v="1"/>
    <n v="1140"/>
    <n v="79.978947368421046"/>
    <x v="1"/>
    <s v="USD"/>
    <n v="1433480400"/>
    <x v="560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0.83569851781772309"/>
    <x v="1"/>
    <n v="102"/>
    <n v="62.176470588235297"/>
    <x v="1"/>
    <s v="USD"/>
    <n v="1555563600"/>
    <x v="561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0.58571824773174497"/>
    <x v="1"/>
    <n v="2857"/>
    <n v="53.005950297514879"/>
    <x v="1"/>
    <s v="USD"/>
    <n v="1295676000"/>
    <x v="562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0.53415344771770801"/>
    <x v="1"/>
    <n v="107"/>
    <n v="57.738317757009348"/>
    <x v="1"/>
    <s v="USD"/>
    <n v="1443848400"/>
    <x v="563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0.53083528493364562"/>
    <x v="1"/>
    <n v="160"/>
    <n v="40.03125"/>
    <x v="4"/>
    <s v="GBP"/>
    <n v="1457330400"/>
    <x v="529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0.76162221102913097"/>
    <x v="1"/>
    <n v="2230"/>
    <n v="81.016591928251117"/>
    <x v="1"/>
    <s v="USD"/>
    <n v="1395550800"/>
    <x v="564"/>
    <x v="559"/>
    <x v="564"/>
    <b v="0"/>
    <b v="0"/>
    <s v="food/food trucks"/>
    <x v="0"/>
    <x v="0"/>
  </r>
  <r>
    <n v="608"/>
    <s v="Johnson Group"/>
    <s v="Compatible full-range leverage"/>
    <n v="3900"/>
    <n v="11075"/>
    <n v="0.35214446952595935"/>
    <x v="1"/>
    <n v="316"/>
    <n v="35.047468354430379"/>
    <x v="1"/>
    <s v="USD"/>
    <n v="1551852000"/>
    <x v="565"/>
    <x v="426"/>
    <x v="565"/>
    <b v="0"/>
    <b v="1"/>
    <s v="music/jazz"/>
    <x v="1"/>
    <x v="17"/>
  </r>
  <r>
    <n v="609"/>
    <s v="Rose-Fuller"/>
    <s v="Upgradable holistic system engine"/>
    <n v="10000"/>
    <n v="12042"/>
    <n v="0.83042683939544926"/>
    <x v="1"/>
    <n v="117"/>
    <n v="102.92307692307692"/>
    <x v="1"/>
    <s v="USD"/>
    <n v="1547618400"/>
    <x v="566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0.23863154842882311"/>
    <x v="1"/>
    <n v="6406"/>
    <n v="27.998126756166094"/>
    <x v="1"/>
    <s v="USD"/>
    <n v="1355637600"/>
    <x v="567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7.21830985915493"/>
    <x v="3"/>
    <n v="15"/>
    <n v="75.733333333333334"/>
    <x v="1"/>
    <s v="USD"/>
    <n v="1374728400"/>
    <x v="568"/>
    <x v="562"/>
    <x v="568"/>
    <b v="0"/>
    <b v="0"/>
    <s v="theater/plays"/>
    <x v="3"/>
    <x v="3"/>
  </r>
  <r>
    <n v="612"/>
    <s v="Wang, Nguyen and Horton"/>
    <s v="Innovative holistic hub"/>
    <n v="6200"/>
    <n v="8645"/>
    <n v="0.71717755928282245"/>
    <x v="1"/>
    <n v="192"/>
    <n v="45.026041666666664"/>
    <x v="1"/>
    <s v="USD"/>
    <n v="1287810000"/>
    <x v="569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0.57471264367816088"/>
    <x v="1"/>
    <n v="26"/>
    <n v="73.615384615384613"/>
    <x v="0"/>
    <s v="CAD"/>
    <n v="1503723600"/>
    <x v="570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0.64312583424341707"/>
    <x v="1"/>
    <n v="723"/>
    <n v="56.991701244813278"/>
    <x v="1"/>
    <s v="USD"/>
    <n v="1484114400"/>
    <x v="571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0.58669243511871894"/>
    <x v="1"/>
    <n v="170"/>
    <n v="85.223529411764702"/>
    <x v="6"/>
    <s v="EUR"/>
    <n v="1461906000"/>
    <x v="572"/>
    <x v="566"/>
    <x v="572"/>
    <b v="0"/>
    <b v="0"/>
    <s v="theater/plays"/>
    <x v="3"/>
    <x v="3"/>
  </r>
  <r>
    <n v="616"/>
    <s v="Burnett-Mora"/>
    <s v="Quality-focused 24/7 superstructure"/>
    <n v="6400"/>
    <n v="12129"/>
    <n v="0.52766097782174948"/>
    <x v="1"/>
    <n v="238"/>
    <n v="50.962184873949582"/>
    <x v="4"/>
    <s v="GBP"/>
    <n v="1379653200"/>
    <x v="573"/>
    <x v="567"/>
    <x v="573"/>
    <b v="0"/>
    <b v="1"/>
    <s v="music/indie rock"/>
    <x v="1"/>
    <x v="7"/>
  </r>
  <r>
    <n v="617"/>
    <s v="King LLC"/>
    <s v="Multi-channeled local intranet"/>
    <n v="1400"/>
    <n v="3496"/>
    <n v="0.40045766590389015"/>
    <x v="1"/>
    <n v="55"/>
    <n v="63.563636363636363"/>
    <x v="1"/>
    <s v="USD"/>
    <n v="1401858000"/>
    <x v="471"/>
    <x v="568"/>
    <x v="471"/>
    <b v="0"/>
    <b v="0"/>
    <s v="theater/plays"/>
    <x v="3"/>
    <x v="3"/>
  </r>
  <r>
    <n v="618"/>
    <s v="Miller Ltd"/>
    <s v="Open-architected mobile emulation"/>
    <n v="198600"/>
    <n v="97037"/>
    <n v="2.0466420025351155"/>
    <x v="0"/>
    <n v="1198"/>
    <n v="80.999165275459092"/>
    <x v="1"/>
    <s v="USD"/>
    <n v="1367470800"/>
    <x v="574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3.5134601933389531"/>
    <x v="0"/>
    <n v="648"/>
    <n v="86.044753086419746"/>
    <x v="1"/>
    <s v="USD"/>
    <n v="1304658000"/>
    <x v="575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0.37310195227765725"/>
    <x v="1"/>
    <n v="128"/>
    <n v="90.0390625"/>
    <x v="2"/>
    <s v="AUD"/>
    <n v="1467954000"/>
    <x v="576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0.16134216513622698"/>
    <x v="1"/>
    <n v="2144"/>
    <n v="74.006063432835816"/>
    <x v="1"/>
    <s v="USD"/>
    <n v="1473742800"/>
    <x v="577"/>
    <x v="572"/>
    <x v="577"/>
    <b v="0"/>
    <b v="0"/>
    <s v="theater/plays"/>
    <x v="3"/>
    <x v="3"/>
  </r>
  <r>
    <n v="622"/>
    <s v="Smith-Smith"/>
    <s v="Total leadingedge neural-net"/>
    <n v="189000"/>
    <n v="5916"/>
    <n v="31.947261663286003"/>
    <x v="0"/>
    <n v="64"/>
    <n v="92.4375"/>
    <x v="1"/>
    <s v="USD"/>
    <n v="1523768400"/>
    <x v="578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0.6253066854103948"/>
    <x v="1"/>
    <n v="2693"/>
    <n v="55.999257333828446"/>
    <x v="4"/>
    <s v="GBP"/>
    <n v="1437022800"/>
    <x v="477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0.35791985402484383"/>
    <x v="1"/>
    <n v="432"/>
    <n v="32.983796296296298"/>
    <x v="1"/>
    <s v="USD"/>
    <n v="1422165600"/>
    <x v="579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1.2924349474409789"/>
    <x v="0"/>
    <n v="62"/>
    <n v="93.596774193548384"/>
    <x v="1"/>
    <s v="USD"/>
    <n v="1580104800"/>
    <x v="580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0.48466489965921999"/>
    <x v="1"/>
    <n v="189"/>
    <n v="69.867724867724874"/>
    <x v="1"/>
    <s v="USD"/>
    <n v="1285650000"/>
    <x v="581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0.14404033129276198"/>
    <x v="1"/>
    <n v="154"/>
    <n v="72.129870129870127"/>
    <x v="4"/>
    <s v="GBP"/>
    <n v="1276664400"/>
    <x v="582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0.6588072122052705"/>
    <x v="1"/>
    <n v="96"/>
    <n v="30.041666666666668"/>
    <x v="1"/>
    <s v="USD"/>
    <n v="1286168400"/>
    <x v="581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1.5484173336217464"/>
    <x v="0"/>
    <n v="750"/>
    <n v="73.968000000000004"/>
    <x v="1"/>
    <s v="USD"/>
    <n v="1467781200"/>
    <x v="583"/>
    <x v="579"/>
    <x v="583"/>
    <b v="0"/>
    <b v="1"/>
    <s v="theater/plays"/>
    <x v="3"/>
    <x v="3"/>
  </r>
  <r>
    <n v="630"/>
    <s v="Patterson-Johnson"/>
    <s v="Grass-roots directional workforce"/>
    <n v="9500"/>
    <n v="5973"/>
    <n v="1.5904905407667838"/>
    <x v="3"/>
    <n v="87"/>
    <n v="68.65517241379311"/>
    <x v="1"/>
    <s v="USD"/>
    <n v="1556686800"/>
    <x v="584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0.32216635103071467"/>
    <x v="1"/>
    <n v="3063"/>
    <n v="59.992164544564154"/>
    <x v="1"/>
    <s v="USD"/>
    <n v="1553576400"/>
    <x v="585"/>
    <x v="581"/>
    <x v="585"/>
    <b v="0"/>
    <b v="0"/>
    <s v="theater/plays"/>
    <x v="3"/>
    <x v="3"/>
  </r>
  <r>
    <n v="632"/>
    <s v="Parker PLC"/>
    <s v="Reduced interactive matrix"/>
    <n v="72100"/>
    <n v="30902"/>
    <n v="2.3331823182965503"/>
    <x v="2"/>
    <n v="278"/>
    <n v="111.15827338129496"/>
    <x v="1"/>
    <s v="USD"/>
    <n v="1414904400"/>
    <x v="586"/>
    <x v="582"/>
    <x v="586"/>
    <b v="0"/>
    <b v="0"/>
    <s v="theater/plays"/>
    <x v="3"/>
    <x v="3"/>
  </r>
  <r>
    <n v="633"/>
    <s v="Yu and Sons"/>
    <s v="Adaptive context-sensitive architecture"/>
    <n v="6700"/>
    <n v="5569"/>
    <n v="1.2030885257676422"/>
    <x v="0"/>
    <n v="105"/>
    <n v="53.038095238095238"/>
    <x v="1"/>
    <s v="USD"/>
    <n v="1446876000"/>
    <x v="587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1.273377574765147"/>
    <x v="3"/>
    <n v="1658"/>
    <n v="55.985524728588658"/>
    <x v="1"/>
    <s v="USD"/>
    <n v="1490418000"/>
    <x v="588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0.87647392647707922"/>
    <x v="1"/>
    <n v="2266"/>
    <n v="69.986760812003524"/>
    <x v="1"/>
    <s v="USD"/>
    <n v="1360389600"/>
    <x v="589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1.5494823302584038"/>
    <x v="0"/>
    <n v="2604"/>
    <n v="48.998079877112133"/>
    <x v="3"/>
    <s v="DKK"/>
    <n v="1326866400"/>
    <x v="590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1.2592592592592593"/>
    <x v="0"/>
    <n v="65"/>
    <n v="103.84615384615384"/>
    <x v="1"/>
    <s v="USD"/>
    <n v="1479103200"/>
    <x v="591"/>
    <x v="586"/>
    <x v="591"/>
    <b v="0"/>
    <b v="0"/>
    <s v="theater/plays"/>
    <x v="3"/>
    <x v="3"/>
  </r>
  <r>
    <n v="638"/>
    <s v="Weaver Ltd"/>
    <s v="Monitored 24/7 approach"/>
    <n v="81600"/>
    <n v="9318"/>
    <n v="8.7572440437862209"/>
    <x v="0"/>
    <n v="94"/>
    <n v="99.127659574468083"/>
    <x v="1"/>
    <s v="USD"/>
    <n v="1280206800"/>
    <x v="592"/>
    <x v="587"/>
    <x v="592"/>
    <b v="0"/>
    <b v="1"/>
    <s v="theater/plays"/>
    <x v="3"/>
    <x v="3"/>
  </r>
  <r>
    <n v="639"/>
    <s v="Barnes-Williams"/>
    <s v="Upgradable explicit forecast"/>
    <n v="8600"/>
    <n v="4832"/>
    <n v="1.7798013245033113"/>
    <x v="2"/>
    <n v="45"/>
    <n v="107.37777777777778"/>
    <x v="1"/>
    <s v="USD"/>
    <n v="1532754000"/>
    <x v="593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6.0599929182052712"/>
    <x v="0"/>
    <n v="257"/>
    <n v="76.922178988326849"/>
    <x v="1"/>
    <s v="USD"/>
    <n v="1453096800"/>
    <x v="510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0.83355502349915755"/>
    <x v="1"/>
    <n v="194"/>
    <n v="58.128865979381445"/>
    <x v="5"/>
    <s v="CHF"/>
    <n v="1487570400"/>
    <x v="594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0.68749065909430573"/>
    <x v="1"/>
    <n v="129"/>
    <n v="103.73643410852713"/>
    <x v="0"/>
    <s v="CAD"/>
    <n v="1545026400"/>
    <x v="595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0.45170678469653791"/>
    <x v="1"/>
    <n v="375"/>
    <n v="87.962666666666664"/>
    <x v="1"/>
    <s v="USD"/>
    <n v="1488348000"/>
    <x v="596"/>
    <x v="592"/>
    <x v="596"/>
    <b v="0"/>
    <b v="0"/>
    <s v="theater/plays"/>
    <x v="3"/>
    <x v="3"/>
  </r>
  <r>
    <n v="644"/>
    <s v="Peters-Nelson"/>
    <s v="Distributed real-time algorithm"/>
    <n v="169400"/>
    <n v="81984"/>
    <n v="2.0662568306010929"/>
    <x v="0"/>
    <n v="2928"/>
    <n v="28"/>
    <x v="0"/>
    <s v="CAD"/>
    <n v="1545112800"/>
    <x v="597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1.0762929802838366"/>
    <x v="0"/>
    <n v="4697"/>
    <n v="37.999361294443261"/>
    <x v="1"/>
    <s v="USD"/>
    <n v="1537938000"/>
    <x v="598"/>
    <x v="594"/>
    <x v="598"/>
    <b v="0"/>
    <b v="1"/>
    <s v="music/rock"/>
    <x v="1"/>
    <x v="1"/>
  </r>
  <r>
    <n v="646"/>
    <s v="Robinson Group"/>
    <s v="Switchable reciprocal middleware"/>
    <n v="98700"/>
    <n v="87448"/>
    <n v="1.1286707529045832"/>
    <x v="0"/>
    <n v="2915"/>
    <n v="29.999313893653515"/>
    <x v="1"/>
    <s v="USD"/>
    <n v="1363150800"/>
    <x v="599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2.4154589371980677"/>
    <x v="0"/>
    <n v="18"/>
    <n v="103.5"/>
    <x v="1"/>
    <s v="USD"/>
    <n v="1523250000"/>
    <x v="600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1.5858719078714576"/>
    <x v="3"/>
    <n v="723"/>
    <n v="85.994467496542185"/>
    <x v="1"/>
    <s v="USD"/>
    <n v="1499317200"/>
    <x v="601"/>
    <x v="597"/>
    <x v="601"/>
    <b v="1"/>
    <b v="0"/>
    <s v="food/food trucks"/>
    <x v="0"/>
    <x v="0"/>
  </r>
  <r>
    <n v="649"/>
    <s v="Yang and Sons"/>
    <s v="Reactive 6thgeneration hub"/>
    <n v="121700"/>
    <n v="59003"/>
    <n v="2.0626069860854535"/>
    <x v="0"/>
    <n v="602"/>
    <n v="98.011627906976742"/>
    <x v="5"/>
    <s v="CHF"/>
    <n v="1287550800"/>
    <x v="602"/>
    <x v="598"/>
    <x v="602"/>
    <b v="1"/>
    <b v="1"/>
    <s v="theater/plays"/>
    <x v="3"/>
    <x v="3"/>
  </r>
  <r>
    <n v="650"/>
    <s v="Wilson, Wilson and Mathis"/>
    <s v="Optional asymmetric success"/>
    <n v="100"/>
    <n v="2"/>
    <n v="50"/>
    <x v="0"/>
    <n v="1"/>
    <n v="2"/>
    <x v="1"/>
    <s v="USD"/>
    <n v="1404795600"/>
    <x v="603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1.1302064479800504"/>
    <x v="0"/>
    <n v="3868"/>
    <n v="44.994570837642193"/>
    <x v="6"/>
    <s v="EUR"/>
    <n v="1393048800"/>
    <x v="604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0.78839482812992745"/>
    <x v="1"/>
    <n v="409"/>
    <n v="31.012224938875306"/>
    <x v="1"/>
    <s v="USD"/>
    <n v="1470373200"/>
    <x v="292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4.2756360008551271E-2"/>
    <x v="1"/>
    <n v="234"/>
    <n v="59.970085470085472"/>
    <x v="1"/>
    <s v="USD"/>
    <n v="1460091600"/>
    <x v="605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0.19669993705602015"/>
    <x v="1"/>
    <n v="3016"/>
    <n v="58.9973474801061"/>
    <x v="1"/>
    <s v="USD"/>
    <n v="1440392400"/>
    <x v="606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0.52225249772933702"/>
    <x v="1"/>
    <n v="264"/>
    <n v="50.045454545454547"/>
    <x v="1"/>
    <s v="USD"/>
    <n v="1488434400"/>
    <x v="607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2.3737444615970649"/>
    <x v="0"/>
    <n v="504"/>
    <n v="98.966269841269835"/>
    <x v="2"/>
    <s v="AUD"/>
    <n v="1514440800"/>
    <x v="608"/>
    <x v="604"/>
    <x v="608"/>
    <b v="0"/>
    <b v="0"/>
    <s v="food/food trucks"/>
    <x v="0"/>
    <x v="0"/>
  </r>
  <r>
    <n v="657"/>
    <s v="Russo, Kim and Mccoy"/>
    <s v="Balanced optimal hardware"/>
    <n v="10000"/>
    <n v="824"/>
    <n v="12.135922330097088"/>
    <x v="0"/>
    <n v="14"/>
    <n v="58.857142857142854"/>
    <x v="1"/>
    <s v="USD"/>
    <n v="1514354400"/>
    <x v="609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1.6648730771665505"/>
    <x v="3"/>
    <n v="390"/>
    <n v="81.010256410256417"/>
    <x v="1"/>
    <s v="USD"/>
    <n v="1440910800"/>
    <x v="610"/>
    <x v="606"/>
    <x v="610"/>
    <b v="0"/>
    <b v="0"/>
    <s v="music/rock"/>
    <x v="1"/>
    <x v="1"/>
  </r>
  <r>
    <n v="659"/>
    <s v="Bailey and Sons"/>
    <s v="Grass-roots dynamic emulation"/>
    <n v="120700"/>
    <n v="57010"/>
    <n v="2.1171724258901947"/>
    <x v="0"/>
    <n v="750"/>
    <n v="76.013333333333335"/>
    <x v="4"/>
    <s v="GBP"/>
    <n v="1296108000"/>
    <x v="611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1.2234471632159183"/>
    <x v="0"/>
    <n v="77"/>
    <n v="96.597402597402592"/>
    <x v="1"/>
    <s v="USD"/>
    <n v="1440133200"/>
    <x v="612"/>
    <x v="607"/>
    <x v="612"/>
    <b v="1"/>
    <b v="0"/>
    <s v="theater/plays"/>
    <x v="3"/>
    <x v="3"/>
  </r>
  <r>
    <n v="661"/>
    <s v="Smith Group"/>
    <s v="Right-sized secondary challenge"/>
    <n v="106800"/>
    <n v="57872"/>
    <n v="1.8454520320707768"/>
    <x v="0"/>
    <n v="752"/>
    <n v="76.957446808510639"/>
    <x v="3"/>
    <s v="DKK"/>
    <n v="1332910800"/>
    <x v="613"/>
    <x v="608"/>
    <x v="613"/>
    <b v="0"/>
    <b v="0"/>
    <s v="music/jazz"/>
    <x v="1"/>
    <x v="17"/>
  </r>
  <r>
    <n v="662"/>
    <s v="Murphy-Farrell"/>
    <s v="Implemented exuding software"/>
    <n v="9100"/>
    <n v="8906"/>
    <n v="1.0217830675948798"/>
    <x v="0"/>
    <n v="131"/>
    <n v="67.984732824427482"/>
    <x v="1"/>
    <s v="USD"/>
    <n v="1544335200"/>
    <x v="614"/>
    <x v="609"/>
    <x v="614"/>
    <b v="0"/>
    <b v="0"/>
    <s v="theater/plays"/>
    <x v="3"/>
    <x v="3"/>
  </r>
  <r>
    <n v="663"/>
    <s v="Everett-Wolfe"/>
    <s v="Total optimizing software"/>
    <n v="10000"/>
    <n v="7724"/>
    <n v="1.294665976178146"/>
    <x v="0"/>
    <n v="87"/>
    <n v="88.781609195402297"/>
    <x v="1"/>
    <s v="USD"/>
    <n v="1286427600"/>
    <x v="615"/>
    <x v="610"/>
    <x v="615"/>
    <b v="0"/>
    <b v="0"/>
    <s v="theater/plays"/>
    <x v="3"/>
    <x v="3"/>
  </r>
  <r>
    <n v="664"/>
    <s v="Young PLC"/>
    <s v="Optional maximized attitude"/>
    <n v="79400"/>
    <n v="26571"/>
    <n v="2.9882202401113998"/>
    <x v="0"/>
    <n v="1063"/>
    <n v="24.99623706491063"/>
    <x v="1"/>
    <s v="USD"/>
    <n v="1329717600"/>
    <x v="616"/>
    <x v="541"/>
    <x v="616"/>
    <b v="0"/>
    <b v="0"/>
    <s v="music/jazz"/>
    <x v="1"/>
    <x v="17"/>
  </r>
  <r>
    <n v="665"/>
    <s v="Park-Goodman"/>
    <s v="Customer-focused impactful extranet"/>
    <n v="5100"/>
    <n v="12219"/>
    <n v="0.41738276454701695"/>
    <x v="1"/>
    <n v="272"/>
    <n v="44.922794117647058"/>
    <x v="1"/>
    <s v="USD"/>
    <n v="1310187600"/>
    <x v="453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1.5617128463476071"/>
    <x v="3"/>
    <n v="25"/>
    <n v="79.400000000000006"/>
    <x v="1"/>
    <s v="USD"/>
    <n v="1377838800"/>
    <x v="617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0.56766762649115587"/>
    <x v="1"/>
    <n v="419"/>
    <n v="29.009546539379475"/>
    <x v="1"/>
    <s v="USD"/>
    <n v="1410325200"/>
    <x v="618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4.9168603611657433"/>
    <x v="0"/>
    <n v="76"/>
    <n v="73.59210526315789"/>
    <x v="1"/>
    <s v="USD"/>
    <n v="1343797200"/>
    <x v="619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0.27882527711118732"/>
    <x v="1"/>
    <n v="1621"/>
    <n v="107.97038864898211"/>
    <x v="6"/>
    <s v="EUR"/>
    <n v="1498453200"/>
    <x v="620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0.21328418142321112"/>
    <x v="1"/>
    <n v="1101"/>
    <n v="68.987284287011803"/>
    <x v="1"/>
    <s v="USD"/>
    <n v="1456380000"/>
    <x v="621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0.8192936949641979"/>
    <x v="1"/>
    <n v="1073"/>
    <n v="111.02236719478098"/>
    <x v="1"/>
    <s v="USD"/>
    <n v="1280552400"/>
    <x v="622"/>
    <x v="616"/>
    <x v="622"/>
    <b v="0"/>
    <b v="1"/>
    <s v="theater/plays"/>
    <x v="3"/>
    <x v="3"/>
  </r>
  <r>
    <n v="672"/>
    <s v="Kelly-Colon"/>
    <s v="Stand-alone grid-enabled leverage"/>
    <n v="197900"/>
    <n v="110689"/>
    <n v="1.787892202477211"/>
    <x v="0"/>
    <n v="4428"/>
    <n v="24.997515808491418"/>
    <x v="2"/>
    <s v="AUD"/>
    <n v="1521608400"/>
    <x v="623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2.2903885480572597"/>
    <x v="0"/>
    <n v="58"/>
    <n v="42.155172413793103"/>
    <x v="6"/>
    <s v="EUR"/>
    <n v="1460696400"/>
    <x v="624"/>
    <x v="618"/>
    <x v="624"/>
    <b v="0"/>
    <b v="0"/>
    <s v="music/indie rock"/>
    <x v="1"/>
    <x v="7"/>
  </r>
  <r>
    <n v="674"/>
    <s v="Sanchez Ltd"/>
    <s v="Up-sized 24hour instruction set"/>
    <n v="170700"/>
    <n v="57250"/>
    <n v="2.9816593886462881"/>
    <x v="3"/>
    <n v="1218"/>
    <n v="47.003284072249592"/>
    <x v="1"/>
    <s v="USD"/>
    <n v="1313730000"/>
    <x v="625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0.81314443792438595"/>
    <x v="1"/>
    <n v="331"/>
    <n v="36.0392749244713"/>
    <x v="1"/>
    <s v="USD"/>
    <n v="1568178000"/>
    <x v="626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0.52701033718510493"/>
    <x v="1"/>
    <n v="1170"/>
    <n v="101.03760683760684"/>
    <x v="1"/>
    <s v="USD"/>
    <n v="1348635600"/>
    <x v="627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1.1958483754512634"/>
    <x v="0"/>
    <n v="111"/>
    <n v="39.927927927927925"/>
    <x v="1"/>
    <s v="USD"/>
    <n v="1468126800"/>
    <x v="491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5.5651882096314109"/>
    <x v="3"/>
    <n v="215"/>
    <n v="83.158139534883716"/>
    <x v="1"/>
    <s v="USD"/>
    <n v="1547877600"/>
    <x v="628"/>
    <x v="35"/>
    <x v="628"/>
    <b v="0"/>
    <b v="0"/>
    <s v="film &amp; video/drama"/>
    <x v="4"/>
    <x v="6"/>
  </r>
  <r>
    <n v="679"/>
    <s v="Davis Ltd"/>
    <s v="Synchronized motivating solution"/>
    <n v="1400"/>
    <n v="14511"/>
    <n v="9.6478533526290405E-2"/>
    <x v="1"/>
    <n v="363"/>
    <n v="39.97520661157025"/>
    <x v="1"/>
    <s v="USD"/>
    <n v="1571374800"/>
    <x v="629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1.026639026385187"/>
    <x v="0"/>
    <n v="2955"/>
    <n v="47.993908629441627"/>
    <x v="1"/>
    <s v="USD"/>
    <n v="1576303200"/>
    <x v="630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1.1575922584052767"/>
    <x v="0"/>
    <n v="1657"/>
    <n v="95.978877489438744"/>
    <x v="1"/>
    <s v="USD"/>
    <n v="1324447200"/>
    <x v="631"/>
    <x v="625"/>
    <x v="631"/>
    <b v="0"/>
    <b v="0"/>
    <s v="theater/plays"/>
    <x v="3"/>
    <x v="3"/>
  </r>
  <r>
    <n v="682"/>
    <s v="Nguyen and Sons"/>
    <s v="Compatible 5thgeneration concept"/>
    <n v="5400"/>
    <n v="8109"/>
    <n v="0.66592674805771368"/>
    <x v="1"/>
    <n v="103"/>
    <n v="78.728155339805824"/>
    <x v="1"/>
    <s v="USD"/>
    <n v="1386741600"/>
    <x v="632"/>
    <x v="626"/>
    <x v="632"/>
    <b v="0"/>
    <b v="0"/>
    <s v="theater/plays"/>
    <x v="3"/>
    <x v="3"/>
  </r>
  <r>
    <n v="683"/>
    <s v="Jones PLC"/>
    <s v="Virtual systemic intranet"/>
    <n v="2300"/>
    <n v="8244"/>
    <n v="0.2789907811741873"/>
    <x v="1"/>
    <n v="147"/>
    <n v="56.081632653061227"/>
    <x v="1"/>
    <s v="USD"/>
    <n v="1537074000"/>
    <x v="633"/>
    <x v="627"/>
    <x v="633"/>
    <b v="0"/>
    <b v="0"/>
    <s v="theater/plays"/>
    <x v="3"/>
    <x v="3"/>
  </r>
  <r>
    <n v="684"/>
    <s v="Gilmore LLC"/>
    <s v="Optimized systemic algorithm"/>
    <n v="1400"/>
    <n v="7600"/>
    <n v="0.18421052631578946"/>
    <x v="1"/>
    <n v="110"/>
    <n v="69.090909090909093"/>
    <x v="0"/>
    <s v="CAD"/>
    <n v="1277787600"/>
    <x v="634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1.4814658045946605"/>
    <x v="0"/>
    <n v="926"/>
    <n v="102.05291576673866"/>
    <x v="0"/>
    <s v="CAD"/>
    <n v="1440306000"/>
    <x v="415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0.52152145191572208"/>
    <x v="1"/>
    <n v="134"/>
    <n v="107.32089552238806"/>
    <x v="1"/>
    <s v="USD"/>
    <n v="1522126800"/>
    <x v="635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0.1072961373390558"/>
    <x v="1"/>
    <n v="269"/>
    <n v="51.970260223048328"/>
    <x v="1"/>
    <s v="USD"/>
    <n v="1489298400"/>
    <x v="607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0.23295043778616756"/>
    <x v="1"/>
    <n v="175"/>
    <n v="71.137142857142862"/>
    <x v="1"/>
    <s v="USD"/>
    <n v="1547100000"/>
    <x v="636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0.99346761023407726"/>
    <x v="1"/>
    <n v="69"/>
    <n v="106.49275362318841"/>
    <x v="1"/>
    <s v="USD"/>
    <n v="1383022800"/>
    <x v="637"/>
    <x v="633"/>
    <x v="637"/>
    <b v="0"/>
    <b v="0"/>
    <s v="technology/web"/>
    <x v="2"/>
    <x v="2"/>
  </r>
  <r>
    <n v="690"/>
    <s v="Walsh-Watts"/>
    <s v="Polarized actuating implementation"/>
    <n v="3600"/>
    <n v="8158"/>
    <n v="0.4412846285854376"/>
    <x v="1"/>
    <n v="190"/>
    <n v="42.93684210526316"/>
    <x v="1"/>
    <s v="USD"/>
    <n v="1322373600"/>
    <x v="638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0.7023458350891979"/>
    <x v="1"/>
    <n v="237"/>
    <n v="30.037974683544302"/>
    <x v="1"/>
    <s v="USD"/>
    <n v="1349240400"/>
    <x v="639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1.1033468186833395"/>
    <x v="0"/>
    <n v="77"/>
    <n v="70.623376623376629"/>
    <x v="4"/>
    <s v="GBP"/>
    <n v="1562648400"/>
    <x v="640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1.5633124198412423"/>
    <x v="0"/>
    <n v="1748"/>
    <n v="66.016018306636155"/>
    <x v="1"/>
    <s v="USD"/>
    <n v="1508216400"/>
    <x v="641"/>
    <x v="637"/>
    <x v="641"/>
    <b v="0"/>
    <b v="0"/>
    <s v="theater/plays"/>
    <x v="3"/>
    <x v="3"/>
  </r>
  <r>
    <n v="694"/>
    <s v="Mora-Bradley"/>
    <s v="Programmable tangible ability"/>
    <n v="9100"/>
    <n v="7656"/>
    <n v="1.1886102403343783"/>
    <x v="0"/>
    <n v="79"/>
    <n v="96.911392405063296"/>
    <x v="1"/>
    <s v="USD"/>
    <n v="1511762400"/>
    <x v="642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0.74663204025320562"/>
    <x v="1"/>
    <n v="196"/>
    <n v="62.867346938775512"/>
    <x v="6"/>
    <s v="EUR"/>
    <n v="1447480800"/>
    <x v="445"/>
    <x v="639"/>
    <x v="445"/>
    <b v="1"/>
    <b v="0"/>
    <s v="music/rock"/>
    <x v="1"/>
    <x v="1"/>
  </r>
  <r>
    <n v="696"/>
    <s v="Lopez, Reid and Johnson"/>
    <s v="Total real-time hardware"/>
    <n v="164100"/>
    <n v="96888"/>
    <n v="1.6937081991577905"/>
    <x v="0"/>
    <n v="889"/>
    <n v="108.98537682789652"/>
    <x v="1"/>
    <s v="USD"/>
    <n v="1429506000"/>
    <x v="116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0.65444760357432985"/>
    <x v="1"/>
    <n v="7295"/>
    <n v="26.999314599040439"/>
    <x v="1"/>
    <s v="USD"/>
    <n v="1522472400"/>
    <x v="643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0.22386829525090796"/>
    <x v="1"/>
    <n v="2893"/>
    <n v="65.004147943311438"/>
    <x v="0"/>
    <s v="CAD"/>
    <n v="1322114400"/>
    <x v="644"/>
    <x v="642"/>
    <x v="644"/>
    <b v="0"/>
    <b v="0"/>
    <s v="technology/wearables"/>
    <x v="2"/>
    <x v="8"/>
  </r>
  <r>
    <n v="699"/>
    <s v="King Inc"/>
    <s v="Ergonomic dedicated focus group"/>
    <n v="7400"/>
    <n v="6245"/>
    <n v="1.1849479583666933"/>
    <x v="0"/>
    <n v="56"/>
    <n v="111.51785714285714"/>
    <x v="1"/>
    <s v="USD"/>
    <n v="1561438800"/>
    <x v="645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3.333333333333336"/>
    <x v="0"/>
    <n v="1"/>
    <n v="3"/>
    <x v="1"/>
    <s v="USD"/>
    <n v="1264399200"/>
    <x v="646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0.57134067286351553"/>
    <x v="1"/>
    <n v="820"/>
    <n v="110.99268292682927"/>
    <x v="1"/>
    <s v="USD"/>
    <n v="1301202000"/>
    <x v="647"/>
    <x v="643"/>
    <x v="647"/>
    <b v="1"/>
    <b v="0"/>
    <s v="theater/plays"/>
    <x v="3"/>
    <x v="3"/>
  </r>
  <r>
    <n v="702"/>
    <s v="Sims-Gross"/>
    <s v="Object-based attitude-oriented analyzer"/>
    <n v="8700"/>
    <n v="4710"/>
    <n v="1.8471337579617835"/>
    <x v="0"/>
    <n v="83"/>
    <n v="56.746987951807228"/>
    <x v="1"/>
    <s v="USD"/>
    <n v="1374469200"/>
    <x v="467"/>
    <x v="644"/>
    <x v="467"/>
    <b v="0"/>
    <b v="0"/>
    <s v="technology/wearables"/>
    <x v="2"/>
    <x v="8"/>
  </r>
  <r>
    <n v="703"/>
    <s v="Perez Group"/>
    <s v="Cross-platform tertiary hub"/>
    <n v="63400"/>
    <n v="197728"/>
    <n v="0.32064249878621137"/>
    <x v="1"/>
    <n v="2038"/>
    <n v="97.020608439646708"/>
    <x v="1"/>
    <s v="USD"/>
    <n v="1334984400"/>
    <x v="648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0.81445422205579476"/>
    <x v="1"/>
    <n v="116"/>
    <n v="92.08620689655173"/>
    <x v="1"/>
    <s v="USD"/>
    <n v="1467608400"/>
    <x v="649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1.0098305246120156"/>
    <x v="0"/>
    <n v="2025"/>
    <n v="82.986666666666665"/>
    <x v="4"/>
    <s v="GBP"/>
    <n v="1386741600"/>
    <x v="650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0.78218579077251671"/>
    <x v="1"/>
    <n v="1345"/>
    <n v="103.03791821561339"/>
    <x v="2"/>
    <s v="AUD"/>
    <n v="1546754400"/>
    <x v="651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0.63045167976509198"/>
    <x v="1"/>
    <n v="168"/>
    <n v="68.922619047619051"/>
    <x v="1"/>
    <s v="USD"/>
    <n v="1544248800"/>
    <x v="652"/>
    <x v="159"/>
    <x v="652"/>
    <b v="0"/>
    <b v="0"/>
    <s v="film &amp; video/drama"/>
    <x v="4"/>
    <x v="6"/>
  </r>
  <r>
    <n v="708"/>
    <s v="Ortega LLC"/>
    <s v="Secured bifurcated intranet"/>
    <n v="1700"/>
    <n v="12020"/>
    <n v="0.14143094841930118"/>
    <x v="1"/>
    <n v="137"/>
    <n v="87.737226277372258"/>
    <x v="5"/>
    <s v="CHF"/>
    <n v="1495429200"/>
    <x v="653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0.70230758205532462"/>
    <x v="1"/>
    <n v="186"/>
    <n v="75.021505376344081"/>
    <x v="6"/>
    <s v="EUR"/>
    <n v="1334811600"/>
    <x v="654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0.67631330607109152"/>
    <x v="1"/>
    <n v="125"/>
    <n v="50.863999999999997"/>
    <x v="1"/>
    <s v="USD"/>
    <n v="1531544400"/>
    <x v="655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4.9206349206349209"/>
    <x v="0"/>
    <n v="14"/>
    <n v="90"/>
    <x v="6"/>
    <s v="EUR"/>
    <n v="1453615200"/>
    <x v="656"/>
    <x v="248"/>
    <x v="656"/>
    <b v="1"/>
    <b v="1"/>
    <s v="theater/plays"/>
    <x v="3"/>
    <x v="3"/>
  </r>
  <r>
    <n v="712"/>
    <s v="Garza-Bryant"/>
    <s v="Programmable leadingedge contingency"/>
    <n v="800"/>
    <n v="14725"/>
    <n v="5.4329371816638369E-2"/>
    <x v="1"/>
    <n v="202"/>
    <n v="72.896039603960389"/>
    <x v="1"/>
    <s v="USD"/>
    <n v="1467954000"/>
    <x v="657"/>
    <x v="571"/>
    <x v="657"/>
    <b v="0"/>
    <b v="0"/>
    <s v="theater/plays"/>
    <x v="3"/>
    <x v="3"/>
  </r>
  <r>
    <n v="713"/>
    <s v="Mays LLC"/>
    <s v="Multi-layered global groupware"/>
    <n v="6900"/>
    <n v="11174"/>
    <n v="0.61750492214068375"/>
    <x v="1"/>
    <n v="103"/>
    <n v="108.48543689320388"/>
    <x v="1"/>
    <s v="USD"/>
    <n v="1471842000"/>
    <x v="89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0.2114966270408051"/>
    <x v="1"/>
    <n v="1785"/>
    <n v="101.98095238095237"/>
    <x v="1"/>
    <s v="USD"/>
    <n v="1408424400"/>
    <x v="658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4.0872878420505714"/>
    <x v="0"/>
    <n v="656"/>
    <n v="44.009146341463413"/>
    <x v="1"/>
    <s v="USD"/>
    <n v="1281157200"/>
    <x v="438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0.19318072056408769"/>
    <x v="1"/>
    <n v="157"/>
    <n v="65.942675159235662"/>
    <x v="1"/>
    <s v="USD"/>
    <n v="1373432400"/>
    <x v="659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0.4038073262186328"/>
    <x v="1"/>
    <n v="555"/>
    <n v="24.987387387387386"/>
    <x v="1"/>
    <s v="USD"/>
    <n v="1313989200"/>
    <x v="660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0.99795599374774557"/>
    <x v="1"/>
    <n v="297"/>
    <n v="28.003367003367003"/>
    <x v="1"/>
    <s v="USD"/>
    <n v="1371445200"/>
    <x v="661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0.65359477124183007"/>
    <x v="1"/>
    <n v="123"/>
    <n v="85.829268292682926"/>
    <x v="1"/>
    <s v="USD"/>
    <n v="1338267600"/>
    <x v="662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2.6960024790827393"/>
    <x v="3"/>
    <n v="38"/>
    <n v="84.921052631578945"/>
    <x v="3"/>
    <s v="DKK"/>
    <n v="1519192800"/>
    <x v="236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22.766623687603609"/>
    <x v="3"/>
    <n v="60"/>
    <n v="90.483333333333334"/>
    <x v="1"/>
    <s v="USD"/>
    <n v="1522818000"/>
    <x v="663"/>
    <x v="657"/>
    <x v="663"/>
    <b v="0"/>
    <b v="0"/>
    <s v="music/rock"/>
    <x v="1"/>
    <x v="1"/>
  </r>
  <r>
    <n v="722"/>
    <s v="Thomas-Simmons"/>
    <s v="Proactive 24hour frame"/>
    <n v="48500"/>
    <n v="75906"/>
    <n v="0.63894817273996785"/>
    <x v="1"/>
    <n v="3036"/>
    <n v="25.00197628458498"/>
    <x v="1"/>
    <s v="USD"/>
    <n v="1509948000"/>
    <x v="202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0.36981132075471695"/>
    <x v="1"/>
    <n v="144"/>
    <n v="92.013888888888886"/>
    <x v="2"/>
    <s v="AUD"/>
    <n v="1456898400"/>
    <x v="664"/>
    <x v="658"/>
    <x v="664"/>
    <b v="0"/>
    <b v="0"/>
    <s v="theater/plays"/>
    <x v="3"/>
    <x v="3"/>
  </r>
  <r>
    <n v="724"/>
    <s v="Mccoy Ltd"/>
    <s v="Business-focused encompassing intranet"/>
    <n v="8400"/>
    <n v="11261"/>
    <n v="0.74593730574549333"/>
    <x v="1"/>
    <n v="121"/>
    <n v="93.066115702479337"/>
    <x v="4"/>
    <s v="GBP"/>
    <n v="1413954000"/>
    <x v="665"/>
    <x v="659"/>
    <x v="665"/>
    <b v="0"/>
    <b v="1"/>
    <s v="theater/plays"/>
    <x v="3"/>
    <x v="3"/>
  </r>
  <r>
    <n v="725"/>
    <s v="Dawson-Tyler"/>
    <s v="Optional 6thgeneration access"/>
    <n v="193200"/>
    <n v="97369"/>
    <n v="1.9842044182439997"/>
    <x v="0"/>
    <n v="1596"/>
    <n v="61.008145363408524"/>
    <x v="1"/>
    <s v="USD"/>
    <n v="1416031200"/>
    <x v="666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1.1259253115474734"/>
    <x v="3"/>
    <n v="524"/>
    <n v="92.036259541984734"/>
    <x v="1"/>
    <s v="USD"/>
    <n v="1287982800"/>
    <x v="602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0.60606060606060608"/>
    <x v="1"/>
    <n v="181"/>
    <n v="81.132596685082873"/>
    <x v="1"/>
    <s v="USD"/>
    <n v="1547964000"/>
    <x v="667"/>
    <x v="4"/>
    <x v="667"/>
    <b v="0"/>
    <b v="0"/>
    <s v="technology/web"/>
    <x v="2"/>
    <x v="2"/>
  </r>
  <r>
    <n v="728"/>
    <s v="Stewart Inc"/>
    <s v="Versatile mission-critical knowledgebase"/>
    <n v="4200"/>
    <n v="735"/>
    <n v="5.7142857142857144"/>
    <x v="0"/>
    <n v="10"/>
    <n v="73.5"/>
    <x v="1"/>
    <s v="USD"/>
    <n v="1464152400"/>
    <x v="668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0.5386169087236703"/>
    <x v="1"/>
    <n v="122"/>
    <n v="85.221311475409834"/>
    <x v="1"/>
    <s v="USD"/>
    <n v="1359957600"/>
    <x v="669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0.24232837177211036"/>
    <x v="1"/>
    <n v="1071"/>
    <n v="110.96825396825396"/>
    <x v="0"/>
    <s v="CAD"/>
    <n v="1432357200"/>
    <x v="670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1.10803324099723"/>
    <x v="3"/>
    <n v="219"/>
    <n v="32.968036529680369"/>
    <x v="1"/>
    <s v="USD"/>
    <n v="1500786000"/>
    <x v="601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1.0871383174443887"/>
    <x v="0"/>
    <n v="1121"/>
    <n v="96.005352363960753"/>
    <x v="1"/>
    <s v="USD"/>
    <n v="1490158800"/>
    <x v="671"/>
    <x v="666"/>
    <x v="671"/>
    <b v="0"/>
    <b v="1"/>
    <s v="music/rock"/>
    <x v="1"/>
    <x v="1"/>
  </r>
  <r>
    <n v="733"/>
    <s v="Marquez-Kerr"/>
    <s v="Automated hybrid orchestration"/>
    <n v="15800"/>
    <n v="83267"/>
    <n v="0.18975104182929611"/>
    <x v="1"/>
    <n v="980"/>
    <n v="84.96632653061225"/>
    <x v="1"/>
    <s v="USD"/>
    <n v="1406178000"/>
    <x v="672"/>
    <x v="43"/>
    <x v="672"/>
    <b v="0"/>
    <b v="0"/>
    <s v="music/metal"/>
    <x v="1"/>
    <x v="16"/>
  </r>
  <r>
    <n v="734"/>
    <s v="Stone PLC"/>
    <s v="Exclusive 5thgeneration leverage"/>
    <n v="4200"/>
    <n v="13404"/>
    <n v="0.31333930170098478"/>
    <x v="1"/>
    <n v="536"/>
    <n v="25.007462686567163"/>
    <x v="1"/>
    <s v="USD"/>
    <n v="1485583200"/>
    <x v="673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0.28233539313871725"/>
    <x v="1"/>
    <n v="1991"/>
    <n v="65.998995479658461"/>
    <x v="1"/>
    <s v="USD"/>
    <n v="1459314000"/>
    <x v="674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3.0398736675878406"/>
    <x v="3"/>
    <n v="29"/>
    <n v="87.34482758620689"/>
    <x v="1"/>
    <s v="USD"/>
    <n v="1424412000"/>
    <x v="675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0.73587907716785994"/>
    <x v="1"/>
    <n v="180"/>
    <n v="27.933333333333334"/>
    <x v="1"/>
    <s v="USD"/>
    <n v="1478844000"/>
    <x v="676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47.97687861271676"/>
    <x v="0"/>
    <n v="15"/>
    <n v="103.8"/>
    <x v="1"/>
    <s v="USD"/>
    <n v="1416117600"/>
    <x v="677"/>
    <x v="671"/>
    <x v="677"/>
    <b v="0"/>
    <b v="1"/>
    <s v="theater/plays"/>
    <x v="3"/>
    <x v="3"/>
  </r>
  <r>
    <n v="739"/>
    <s v="Meyer-Avila"/>
    <s v="Multi-tiered discrete support"/>
    <n v="10000"/>
    <n v="6100"/>
    <n v="1.639344262295082"/>
    <x v="0"/>
    <n v="191"/>
    <n v="31.937172774869111"/>
    <x v="1"/>
    <s v="USD"/>
    <n v="1340946000"/>
    <x v="678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3.329145728643216"/>
    <x v="0"/>
    <n v="16"/>
    <n v="99.5"/>
    <x v="1"/>
    <s v="USD"/>
    <n v="1486101600"/>
    <x v="679"/>
    <x v="673"/>
    <x v="679"/>
    <b v="0"/>
    <b v="0"/>
    <s v="theater/plays"/>
    <x v="3"/>
    <x v="3"/>
  </r>
  <r>
    <n v="741"/>
    <s v="Garcia Ltd"/>
    <s v="Balanced mobile alliance"/>
    <n v="1200"/>
    <n v="14150"/>
    <n v="8.4805653710247356E-2"/>
    <x v="1"/>
    <n v="130"/>
    <n v="108.84615384615384"/>
    <x v="1"/>
    <s v="USD"/>
    <n v="1274590800"/>
    <x v="680"/>
    <x v="674"/>
    <x v="680"/>
    <b v="0"/>
    <b v="0"/>
    <s v="theater/plays"/>
    <x v="3"/>
    <x v="3"/>
  </r>
  <r>
    <n v="742"/>
    <s v="West-Stevens"/>
    <s v="Reactive solution-oriented groupware"/>
    <n v="1200"/>
    <n v="13513"/>
    <n v="8.8803374528232074E-2"/>
    <x v="1"/>
    <n v="122"/>
    <n v="110.76229508196721"/>
    <x v="1"/>
    <s v="USD"/>
    <n v="1263880800"/>
    <x v="681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7.7380952380952381"/>
    <x v="0"/>
    <n v="17"/>
    <n v="29.647058823529413"/>
    <x v="1"/>
    <s v="USD"/>
    <n v="1445403600"/>
    <x v="682"/>
    <x v="676"/>
    <x v="682"/>
    <b v="0"/>
    <b v="1"/>
    <s v="theater/plays"/>
    <x v="3"/>
    <x v="3"/>
  </r>
  <r>
    <n v="744"/>
    <s v="Fitzgerald Group"/>
    <s v="Intuitive exuding initiative"/>
    <n v="2000"/>
    <n v="14240"/>
    <n v="0.1404494382022472"/>
    <x v="1"/>
    <n v="140"/>
    <n v="101.71428571428571"/>
    <x v="1"/>
    <s v="USD"/>
    <n v="1533877200"/>
    <x v="683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3.2998565279770444"/>
    <x v="0"/>
    <n v="34"/>
    <n v="61.5"/>
    <x v="1"/>
    <s v="USD"/>
    <n v="1275195600"/>
    <x v="684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0.47056839264631473"/>
    <x v="1"/>
    <n v="3388"/>
    <n v="35"/>
    <x v="1"/>
    <s v="USD"/>
    <n v="1318136400"/>
    <x v="685"/>
    <x v="678"/>
    <x v="685"/>
    <b v="0"/>
    <b v="0"/>
    <s v="technology/web"/>
    <x v="2"/>
    <x v="2"/>
  </r>
  <r>
    <n v="747"/>
    <s v="Greer and Sons"/>
    <s v="Secured clear-thinking intranet"/>
    <n v="4900"/>
    <n v="11214"/>
    <n v="0.43695380774032461"/>
    <x v="1"/>
    <n v="280"/>
    <n v="40.049999999999997"/>
    <x v="1"/>
    <s v="USD"/>
    <n v="1283403600"/>
    <x v="488"/>
    <x v="679"/>
    <x v="488"/>
    <b v="0"/>
    <b v="0"/>
    <s v="theater/plays"/>
    <x v="3"/>
    <x v="3"/>
  </r>
  <r>
    <n v="748"/>
    <s v="Martinez PLC"/>
    <s v="Cloned actuating architecture"/>
    <n v="194900"/>
    <n v="68137"/>
    <n v="2.8604135785256175"/>
    <x v="3"/>
    <n v="614"/>
    <n v="110.97231270358306"/>
    <x v="1"/>
    <s v="USD"/>
    <n v="1267423200"/>
    <x v="686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0.63576550602498705"/>
    <x v="1"/>
    <n v="366"/>
    <n v="36.959016393442624"/>
    <x v="6"/>
    <s v="EUR"/>
    <n v="1412744400"/>
    <x v="687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100"/>
    <x v="0"/>
    <n v="1"/>
    <n v="1"/>
    <x v="4"/>
    <s v="GBP"/>
    <n v="1277960400"/>
    <x v="688"/>
    <x v="682"/>
    <x v="688"/>
    <b v="0"/>
    <b v="0"/>
    <s v="music/electric music"/>
    <x v="1"/>
    <x v="5"/>
  </r>
  <r>
    <n v="751"/>
    <s v="Lane-Barber"/>
    <s v="Universal value-added moderator"/>
    <n v="3600"/>
    <n v="8363"/>
    <n v="0.43046753557335882"/>
    <x v="1"/>
    <n v="270"/>
    <n v="30.974074074074075"/>
    <x v="1"/>
    <s v="USD"/>
    <n v="1458190800"/>
    <x v="689"/>
    <x v="683"/>
    <x v="689"/>
    <b v="1"/>
    <b v="1"/>
    <s v="publishing/nonfiction"/>
    <x v="5"/>
    <x v="9"/>
  </r>
  <r>
    <n v="752"/>
    <s v="Lowery Group"/>
    <s v="Sharable motivating emulation"/>
    <n v="5800"/>
    <n v="5362"/>
    <n v="1.081685938082805"/>
    <x v="3"/>
    <n v="114"/>
    <n v="47.035087719298247"/>
    <x v="1"/>
    <s v="USD"/>
    <n v="1280984400"/>
    <x v="690"/>
    <x v="684"/>
    <x v="690"/>
    <b v="0"/>
    <b v="1"/>
    <s v="theater/plays"/>
    <x v="3"/>
    <x v="3"/>
  </r>
  <r>
    <n v="753"/>
    <s v="Guerrero-Griffin"/>
    <s v="Networked web-enabled product"/>
    <n v="4700"/>
    <n v="12065"/>
    <n v="0.38955656858682136"/>
    <x v="1"/>
    <n v="137"/>
    <n v="88.065693430656935"/>
    <x v="1"/>
    <s v="USD"/>
    <n v="1274590800"/>
    <x v="691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0.59357689097240374"/>
    <x v="1"/>
    <n v="3205"/>
    <n v="37.005616224648989"/>
    <x v="1"/>
    <s v="USD"/>
    <n v="1351400400"/>
    <x v="424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0.60032017075773747"/>
    <x v="1"/>
    <n v="288"/>
    <n v="26.027777777777779"/>
    <x v="3"/>
    <s v="DKK"/>
    <n v="1514354400"/>
    <x v="231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0.12952077313938429"/>
    <x v="1"/>
    <n v="148"/>
    <n v="67.817567567567565"/>
    <x v="1"/>
    <s v="USD"/>
    <n v="1421733600"/>
    <x v="692"/>
    <x v="686"/>
    <x v="692"/>
    <b v="0"/>
    <b v="0"/>
    <s v="theater/plays"/>
    <x v="3"/>
    <x v="3"/>
  </r>
  <r>
    <n v="757"/>
    <s v="Callahan-Gilbert"/>
    <s v="Profit-focused motivating function"/>
    <n v="1400"/>
    <n v="5696"/>
    <n v="0.24578651685393257"/>
    <x v="1"/>
    <n v="114"/>
    <n v="49.964912280701753"/>
    <x v="1"/>
    <s v="USD"/>
    <n v="1305176400"/>
    <x v="693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0.17724020238915003"/>
    <x v="1"/>
    <n v="1518"/>
    <n v="110.01646903820817"/>
    <x v="0"/>
    <s v="CAD"/>
    <n v="1414126800"/>
    <x v="694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1.4614143000479867"/>
    <x v="0"/>
    <n v="1274"/>
    <n v="89.964678178963894"/>
    <x v="1"/>
    <s v="USD"/>
    <n v="1517810400"/>
    <x v="236"/>
    <x v="689"/>
    <x v="236"/>
    <b v="0"/>
    <b v="0"/>
    <s v="music/electric music"/>
    <x v="1"/>
    <x v="5"/>
  </r>
  <r>
    <n v="760"/>
    <s v="Smith-Kennedy"/>
    <s v="Virtual heuristic hub"/>
    <n v="48300"/>
    <n v="16592"/>
    <n v="2.9110414657666346"/>
    <x v="0"/>
    <n v="210"/>
    <n v="79.009523809523813"/>
    <x v="6"/>
    <s v="EUR"/>
    <n v="1564635600"/>
    <x v="695"/>
    <x v="690"/>
    <x v="695"/>
    <b v="0"/>
    <b v="1"/>
    <s v="games/video games"/>
    <x v="6"/>
    <x v="11"/>
  </r>
  <r>
    <n v="761"/>
    <s v="Mitchell-Lee"/>
    <s v="Customizable leadingedge model"/>
    <n v="2200"/>
    <n v="14420"/>
    <n v="0.15256588072122051"/>
    <x v="1"/>
    <n v="166"/>
    <n v="86.867469879518069"/>
    <x v="1"/>
    <s v="USD"/>
    <n v="1500699600"/>
    <x v="696"/>
    <x v="691"/>
    <x v="696"/>
    <b v="0"/>
    <b v="0"/>
    <s v="music/rock"/>
    <x v="1"/>
    <x v="1"/>
  </r>
  <r>
    <n v="762"/>
    <s v="Davis Ltd"/>
    <s v="Upgradable uniform service-desk"/>
    <n v="3500"/>
    <n v="6204"/>
    <n v="0.56415215989684075"/>
    <x v="1"/>
    <n v="100"/>
    <n v="62.04"/>
    <x v="2"/>
    <s v="AUD"/>
    <n v="1354082400"/>
    <x v="697"/>
    <x v="692"/>
    <x v="697"/>
    <b v="0"/>
    <b v="0"/>
    <s v="music/jazz"/>
    <x v="1"/>
    <x v="17"/>
  </r>
  <r>
    <n v="763"/>
    <s v="Rowland PLC"/>
    <s v="Inverse client-driven product"/>
    <n v="5600"/>
    <n v="6338"/>
    <n v="0.88355948248658878"/>
    <x v="1"/>
    <n v="235"/>
    <n v="26.970212765957445"/>
    <x v="1"/>
    <s v="USD"/>
    <n v="1336453200"/>
    <x v="698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0.13732833957553059"/>
    <x v="1"/>
    <n v="148"/>
    <n v="54.121621621621621"/>
    <x v="1"/>
    <s v="USD"/>
    <n v="1305262800"/>
    <x v="699"/>
    <x v="694"/>
    <x v="699"/>
    <b v="0"/>
    <b v="0"/>
    <s v="music/rock"/>
    <x v="1"/>
    <x v="1"/>
  </r>
  <r>
    <n v="765"/>
    <s v="Matthews LLC"/>
    <s v="Advanced transitional help-desk"/>
    <n v="3900"/>
    <n v="8125"/>
    <n v="0.48"/>
    <x v="1"/>
    <n v="198"/>
    <n v="41.035353535353536"/>
    <x v="1"/>
    <s v="USD"/>
    <n v="1492232400"/>
    <x v="489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3.2080861349154031"/>
    <x v="0"/>
    <n v="248"/>
    <n v="55.052419354838712"/>
    <x v="2"/>
    <s v="AUD"/>
    <n v="1537333200"/>
    <x v="512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1.7553998410749114"/>
    <x v="0"/>
    <n v="513"/>
    <n v="107.93762183235867"/>
    <x v="1"/>
    <s v="USD"/>
    <n v="1444107600"/>
    <x v="700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0.4329004329004329"/>
    <x v="1"/>
    <n v="150"/>
    <n v="73.92"/>
    <x v="1"/>
    <s v="USD"/>
    <n v="1386741600"/>
    <x v="701"/>
    <x v="626"/>
    <x v="701"/>
    <b v="0"/>
    <b v="0"/>
    <s v="theater/plays"/>
    <x v="3"/>
    <x v="3"/>
  </r>
  <r>
    <n v="769"/>
    <s v="Johnson-Morales"/>
    <s v="Devolved 24hour forecast"/>
    <n v="125600"/>
    <n v="109106"/>
    <n v="1.1511740875845509"/>
    <x v="0"/>
    <n v="3410"/>
    <n v="31.995894428152493"/>
    <x v="1"/>
    <s v="USD"/>
    <n v="1376542800"/>
    <x v="340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0.36935234495791103"/>
    <x v="1"/>
    <n v="216"/>
    <n v="53.898148148148145"/>
    <x v="6"/>
    <s v="EUR"/>
    <n v="1397451600"/>
    <x v="702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2.0223907547851212"/>
    <x v="3"/>
    <n v="26"/>
    <n v="106.5"/>
    <x v="1"/>
    <s v="USD"/>
    <n v="1548482400"/>
    <x v="703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0.88214829054285138"/>
    <x v="1"/>
    <n v="5139"/>
    <n v="32.999805409612762"/>
    <x v="1"/>
    <s v="USD"/>
    <n v="1549692000"/>
    <x v="704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0.52478134110787167"/>
    <x v="1"/>
    <n v="2353"/>
    <n v="43.00254993625159"/>
    <x v="1"/>
    <s v="USD"/>
    <n v="1492059600"/>
    <x v="705"/>
    <x v="701"/>
    <x v="705"/>
    <b v="0"/>
    <b v="0"/>
    <s v="theater/plays"/>
    <x v="3"/>
    <x v="3"/>
  </r>
  <r>
    <n v="774"/>
    <s v="Gonzalez-Snow"/>
    <s v="Polarized user-facing interface"/>
    <n v="5000"/>
    <n v="6775"/>
    <n v="0.73800738007380073"/>
    <x v="1"/>
    <n v="78"/>
    <n v="86.858974358974365"/>
    <x v="6"/>
    <s v="EUR"/>
    <n v="1463979600"/>
    <x v="706"/>
    <x v="702"/>
    <x v="706"/>
    <b v="0"/>
    <b v="0"/>
    <s v="technology/web"/>
    <x v="2"/>
    <x v="2"/>
  </r>
  <r>
    <n v="775"/>
    <s v="Murphy LLC"/>
    <s v="Customer-focused non-volatile framework"/>
    <n v="9400"/>
    <n v="968"/>
    <n v="9.7107438016528924"/>
    <x v="0"/>
    <n v="10"/>
    <n v="96.8"/>
    <x v="1"/>
    <s v="USD"/>
    <n v="1415253600"/>
    <x v="707"/>
    <x v="703"/>
    <x v="707"/>
    <b v="0"/>
    <b v="0"/>
    <s v="music/rock"/>
    <x v="1"/>
    <x v="1"/>
  </r>
  <r>
    <n v="776"/>
    <s v="Taylor-Rowe"/>
    <s v="Synchronized multimedia frame"/>
    <n v="110800"/>
    <n v="72623"/>
    <n v="1.5256874543877283"/>
    <x v="0"/>
    <n v="2201"/>
    <n v="32.995456610631528"/>
    <x v="1"/>
    <s v="USD"/>
    <n v="1562216400"/>
    <x v="708"/>
    <x v="704"/>
    <x v="708"/>
    <b v="0"/>
    <b v="0"/>
    <s v="theater/plays"/>
    <x v="3"/>
    <x v="3"/>
  </r>
  <r>
    <n v="777"/>
    <s v="Henderson Ltd"/>
    <s v="Open-architected stable algorithm"/>
    <n v="93800"/>
    <n v="45987"/>
    <n v="2.0397068736816926"/>
    <x v="0"/>
    <n v="676"/>
    <n v="68.028106508875737"/>
    <x v="1"/>
    <s v="USD"/>
    <n v="1316754000"/>
    <x v="709"/>
    <x v="431"/>
    <x v="709"/>
    <b v="0"/>
    <b v="0"/>
    <s v="theater/plays"/>
    <x v="3"/>
    <x v="3"/>
  </r>
  <r>
    <n v="778"/>
    <s v="Moss-Guzman"/>
    <s v="Cross-platform optimizing website"/>
    <n v="1300"/>
    <n v="10243"/>
    <n v="0.12691594259494288"/>
    <x v="1"/>
    <n v="174"/>
    <n v="58.867816091954026"/>
    <x v="5"/>
    <s v="CHF"/>
    <n v="1313211600"/>
    <x v="710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1.2452315764150619"/>
    <x v="0"/>
    <n v="831"/>
    <n v="105.04572803850782"/>
    <x v="1"/>
    <s v="USD"/>
    <n v="1439528400"/>
    <x v="711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0.94078583287216377"/>
    <x v="1"/>
    <n v="164"/>
    <n v="33.054878048780488"/>
    <x v="1"/>
    <s v="USD"/>
    <n v="1469163600"/>
    <x v="712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1.9710013593112823"/>
    <x v="3"/>
    <n v="56"/>
    <n v="78.821428571428569"/>
    <x v="5"/>
    <s v="CHF"/>
    <n v="1288501200"/>
    <x v="70"/>
    <x v="708"/>
    <x v="70"/>
    <b v="0"/>
    <b v="0"/>
    <s v="theater/plays"/>
    <x v="3"/>
    <x v="3"/>
  </r>
  <r>
    <n v="782"/>
    <s v="Williams and Sons"/>
    <s v="Centralized asymmetric framework"/>
    <n v="5100"/>
    <n v="10981"/>
    <n v="0.46443857572170111"/>
    <x v="1"/>
    <n v="161"/>
    <n v="68.204968944099377"/>
    <x v="1"/>
    <s v="USD"/>
    <n v="1298959200"/>
    <x v="713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0.70806621375944889"/>
    <x v="1"/>
    <n v="138"/>
    <n v="75.731884057971016"/>
    <x v="1"/>
    <s v="USD"/>
    <n v="1387260000"/>
    <x v="714"/>
    <x v="710"/>
    <x v="714"/>
    <b v="0"/>
    <b v="0"/>
    <s v="music/rock"/>
    <x v="1"/>
    <x v="1"/>
  </r>
  <r>
    <n v="784"/>
    <s v="Byrd Group"/>
    <s v="Profound fault-tolerant model"/>
    <n v="88900"/>
    <n v="102535"/>
    <n v="0.86702101721363434"/>
    <x v="1"/>
    <n v="3308"/>
    <n v="30.996070133010882"/>
    <x v="1"/>
    <s v="USD"/>
    <n v="1457244000"/>
    <x v="715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0.51781435968776568"/>
    <x v="1"/>
    <n v="127"/>
    <n v="101.88188976377953"/>
    <x v="2"/>
    <s v="AUD"/>
    <n v="1556341200"/>
    <x v="716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0.13703636031427005"/>
    <x v="1"/>
    <n v="207"/>
    <n v="52.879227053140099"/>
    <x v="6"/>
    <s v="EUR"/>
    <n v="1522126800"/>
    <x v="717"/>
    <x v="630"/>
    <x v="717"/>
    <b v="0"/>
    <b v="1"/>
    <s v="music/jazz"/>
    <x v="1"/>
    <x v="17"/>
  </r>
  <r>
    <n v="787"/>
    <s v="Vance-Glover"/>
    <s v="Progressive coherent secured line"/>
    <n v="61200"/>
    <n v="60994"/>
    <n v="1.0033773813817752"/>
    <x v="0"/>
    <n v="859"/>
    <n v="71.005820721769496"/>
    <x v="0"/>
    <s v="CAD"/>
    <n v="1305954000"/>
    <x v="718"/>
    <x v="712"/>
    <x v="718"/>
    <b v="0"/>
    <b v="0"/>
    <s v="music/rock"/>
    <x v="1"/>
    <x v="1"/>
  </r>
  <r>
    <n v="788"/>
    <s v="Joyce PLC"/>
    <s v="Synchronized directional capability"/>
    <n v="3600"/>
    <n v="3174"/>
    <n v="1.1342155009451795"/>
    <x v="2"/>
    <n v="31"/>
    <n v="102.38709677419355"/>
    <x v="1"/>
    <s v="USD"/>
    <n v="1350709200"/>
    <x v="719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2.6857654431512983"/>
    <x v="0"/>
    <n v="45"/>
    <n v="74.466666666666669"/>
    <x v="1"/>
    <s v="USD"/>
    <n v="1401166800"/>
    <x v="115"/>
    <x v="713"/>
    <x v="115"/>
    <b v="0"/>
    <b v="0"/>
    <s v="theater/plays"/>
    <x v="3"/>
    <x v="3"/>
  </r>
  <r>
    <n v="790"/>
    <s v="White-Obrien"/>
    <s v="Operative local pricing structure"/>
    <n v="185900"/>
    <n v="56774"/>
    <n v="3.2743861626800999"/>
    <x v="3"/>
    <n v="1113"/>
    <n v="51.009883198562441"/>
    <x v="1"/>
    <s v="USD"/>
    <n v="1266127200"/>
    <x v="720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3.8888888888888888"/>
    <x v="0"/>
    <n v="6"/>
    <n v="90"/>
    <x v="1"/>
    <s v="USD"/>
    <n v="1481436000"/>
    <x v="721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2.9411764705882355"/>
    <x v="0"/>
    <n v="7"/>
    <n v="97.142857142857139"/>
    <x v="1"/>
    <s v="USD"/>
    <n v="1372222800"/>
    <x v="722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8.4323495592180914E-2"/>
    <x v="1"/>
    <n v="181"/>
    <n v="72.071823204419886"/>
    <x v="5"/>
    <s v="CHF"/>
    <n v="1372136400"/>
    <x v="451"/>
    <x v="448"/>
    <x v="451"/>
    <b v="0"/>
    <b v="0"/>
    <s v="publishing/nonfiction"/>
    <x v="5"/>
    <x v="9"/>
  </r>
  <r>
    <n v="794"/>
    <s v="Welch Inc"/>
    <s v="Optional optimal website"/>
    <n v="6600"/>
    <n v="8276"/>
    <n v="0.79748670855485737"/>
    <x v="1"/>
    <n v="110"/>
    <n v="75.236363636363635"/>
    <x v="1"/>
    <s v="USD"/>
    <n v="1513922400"/>
    <x v="642"/>
    <x v="717"/>
    <x v="642"/>
    <b v="0"/>
    <b v="0"/>
    <s v="music/rock"/>
    <x v="1"/>
    <x v="1"/>
  </r>
  <r>
    <n v="795"/>
    <s v="Vasquez Inc"/>
    <s v="Stand-alone asynchronous functionalities"/>
    <n v="7100"/>
    <n v="1022"/>
    <n v="6.9471624266144811"/>
    <x v="0"/>
    <n v="31"/>
    <n v="32.967741935483872"/>
    <x v="1"/>
    <s v="USD"/>
    <n v="1477976400"/>
    <x v="723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1.8245614035087718"/>
    <x v="0"/>
    <n v="78"/>
    <n v="54.807692307692307"/>
    <x v="1"/>
    <s v="USD"/>
    <n v="1407474000"/>
    <x v="724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0.91214594335093613"/>
    <x v="1"/>
    <n v="185"/>
    <n v="45.037837837837834"/>
    <x v="1"/>
    <s v="USD"/>
    <n v="1546149600"/>
    <x v="725"/>
    <x v="720"/>
    <x v="725"/>
    <b v="0"/>
    <b v="0"/>
    <s v="technology/web"/>
    <x v="2"/>
    <x v="2"/>
  </r>
  <r>
    <n v="798"/>
    <s v="Small-Fuentes"/>
    <s v="Seamless maximized product"/>
    <n v="3400"/>
    <n v="6408"/>
    <n v="0.53058676654182269"/>
    <x v="1"/>
    <n v="121"/>
    <n v="52.958677685950413"/>
    <x v="1"/>
    <s v="USD"/>
    <n v="1338440400"/>
    <x v="726"/>
    <x v="721"/>
    <x v="726"/>
    <b v="0"/>
    <b v="1"/>
    <s v="theater/plays"/>
    <x v="3"/>
    <x v="3"/>
  </r>
  <r>
    <n v="799"/>
    <s v="Reid-Day"/>
    <s v="Devolved tertiary time-frame"/>
    <n v="84500"/>
    <n v="73522"/>
    <n v="1.1493158510377846"/>
    <x v="0"/>
    <n v="1225"/>
    <n v="60.017959183673469"/>
    <x v="4"/>
    <s v="GBP"/>
    <n v="1454133600"/>
    <x v="727"/>
    <x v="722"/>
    <x v="727"/>
    <b v="0"/>
    <b v="0"/>
    <s v="theater/plays"/>
    <x v="3"/>
    <x v="3"/>
  </r>
  <r>
    <n v="800"/>
    <s v="Wallace LLC"/>
    <s v="Centralized regional function"/>
    <n v="100"/>
    <n v="1"/>
    <n v="100"/>
    <x v="0"/>
    <n v="1"/>
    <n v="1"/>
    <x v="5"/>
    <s v="CHF"/>
    <n v="1434085200"/>
    <x v="560"/>
    <x v="139"/>
    <x v="560"/>
    <b v="0"/>
    <b v="0"/>
    <s v="music/rock"/>
    <x v="1"/>
    <x v="1"/>
  </r>
  <r>
    <n v="801"/>
    <s v="Olson-Bishop"/>
    <s v="User-friendly high-level initiative"/>
    <n v="2300"/>
    <n v="4667"/>
    <n v="0.49282194128990786"/>
    <x v="1"/>
    <n v="106"/>
    <n v="44.028301886792455"/>
    <x v="1"/>
    <s v="USD"/>
    <n v="1577772000"/>
    <x v="728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0.50753110674525215"/>
    <x v="1"/>
    <n v="142"/>
    <n v="86.028169014084511"/>
    <x v="1"/>
    <s v="USD"/>
    <n v="1562216400"/>
    <x v="339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0.93457943925233644"/>
    <x v="1"/>
    <n v="233"/>
    <n v="28.012875536480685"/>
    <x v="1"/>
    <s v="USD"/>
    <n v="1548568800"/>
    <x v="35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0.37211965078002002"/>
    <x v="1"/>
    <n v="218"/>
    <n v="32.050458715596328"/>
    <x v="1"/>
    <s v="USD"/>
    <n v="1514872800"/>
    <x v="729"/>
    <x v="725"/>
    <x v="729"/>
    <b v="0"/>
    <b v="0"/>
    <s v="music/rock"/>
    <x v="1"/>
    <x v="1"/>
  </r>
  <r>
    <n v="805"/>
    <s v="Smith-Nguyen"/>
    <s v="Advanced intermediate Graphic Interface"/>
    <n v="9700"/>
    <n v="4932"/>
    <n v="1.9667477696674778"/>
    <x v="0"/>
    <n v="67"/>
    <n v="73.611940298507463"/>
    <x v="2"/>
    <s v="AUD"/>
    <n v="1416031200"/>
    <x v="241"/>
    <x v="660"/>
    <x v="241"/>
    <b v="0"/>
    <b v="0"/>
    <s v="film &amp; video/documentary"/>
    <x v="4"/>
    <x v="4"/>
  </r>
  <r>
    <n v="806"/>
    <s v="Harmon-Madden"/>
    <s v="Adaptive holistic hub"/>
    <n v="700"/>
    <n v="8262"/>
    <n v="8.472524812394093E-2"/>
    <x v="1"/>
    <n v="76"/>
    <n v="108.71052631578948"/>
    <x v="1"/>
    <s v="USD"/>
    <n v="1330927200"/>
    <x v="730"/>
    <x v="726"/>
    <x v="730"/>
    <b v="0"/>
    <b v="1"/>
    <s v="film &amp; video/drama"/>
    <x v="4"/>
    <x v="6"/>
  </r>
  <r>
    <n v="807"/>
    <s v="Walker-Taylor"/>
    <s v="Automated uniform concept"/>
    <n v="700"/>
    <n v="1848"/>
    <n v="0.37878787878787878"/>
    <x v="1"/>
    <n v="43"/>
    <n v="42.97674418604651"/>
    <x v="1"/>
    <s v="USD"/>
    <n v="1571115600"/>
    <x v="322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3.2849020846493997"/>
    <x v="0"/>
    <n v="19"/>
    <n v="83.315789473684205"/>
    <x v="1"/>
    <s v="USD"/>
    <n v="1463461200"/>
    <x v="731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1.5903135447727479"/>
    <x v="0"/>
    <n v="2108"/>
    <n v="42"/>
    <x v="5"/>
    <s v="CHF"/>
    <n v="1344920400"/>
    <x v="732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0.51779935275080902"/>
    <x v="1"/>
    <n v="221"/>
    <n v="55.927601809954751"/>
    <x v="1"/>
    <s v="USD"/>
    <n v="1511848800"/>
    <x v="157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1.2969713965227145"/>
    <x v="0"/>
    <n v="679"/>
    <n v="105.03681885125184"/>
    <x v="1"/>
    <s v="USD"/>
    <n v="1452319200"/>
    <x v="733"/>
    <x v="731"/>
    <x v="733"/>
    <b v="0"/>
    <b v="1"/>
    <s v="games/video games"/>
    <x v="6"/>
    <x v="11"/>
  </r>
  <r>
    <n v="812"/>
    <s v="Landry Group"/>
    <s v="Expanded value-added hardware"/>
    <n v="59700"/>
    <n v="134640"/>
    <n v="0.44340463458110518"/>
    <x v="1"/>
    <n v="2805"/>
    <n v="48"/>
    <x v="0"/>
    <s v="CAD"/>
    <n v="1523854800"/>
    <x v="734"/>
    <x v="78"/>
    <x v="734"/>
    <b v="0"/>
    <b v="0"/>
    <s v="publishing/nonfiction"/>
    <x v="5"/>
    <x v="9"/>
  </r>
  <r>
    <n v="813"/>
    <s v="Buckley Group"/>
    <s v="Diverse high-level attitude"/>
    <n v="3200"/>
    <n v="7661"/>
    <n v="0.41770003915937864"/>
    <x v="1"/>
    <n v="68"/>
    <n v="112.66176470588235"/>
    <x v="1"/>
    <s v="USD"/>
    <n v="1346043600"/>
    <x v="735"/>
    <x v="732"/>
    <x v="735"/>
    <b v="0"/>
    <b v="0"/>
    <s v="games/video games"/>
    <x v="6"/>
    <x v="11"/>
  </r>
  <r>
    <n v="814"/>
    <s v="Vincent PLC"/>
    <s v="Visionary 24hour analyzer"/>
    <n v="3200"/>
    <n v="2950"/>
    <n v="1.0847457627118644"/>
    <x v="0"/>
    <n v="36"/>
    <n v="81.944444444444443"/>
    <x v="3"/>
    <s v="DKK"/>
    <n v="1464325200"/>
    <x v="736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0.76785257230611725"/>
    <x v="1"/>
    <n v="183"/>
    <n v="64.049180327868854"/>
    <x v="0"/>
    <s v="CAD"/>
    <n v="1511935200"/>
    <x v="737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0.16254416961130741"/>
    <x v="1"/>
    <n v="133"/>
    <n v="106.39097744360902"/>
    <x v="1"/>
    <s v="USD"/>
    <n v="1392012000"/>
    <x v="738"/>
    <x v="406"/>
    <x v="738"/>
    <b v="1"/>
    <b v="1"/>
    <s v="theater/plays"/>
    <x v="3"/>
    <x v="3"/>
  </r>
  <r>
    <n v="817"/>
    <s v="Alvarez-Bauer"/>
    <s v="Front-line intermediate moderator"/>
    <n v="51300"/>
    <n v="189192"/>
    <n v="0.27115311429658762"/>
    <x v="1"/>
    <n v="2489"/>
    <n v="76.011249497790274"/>
    <x v="6"/>
    <s v="EUR"/>
    <n v="1556946000"/>
    <x v="739"/>
    <x v="735"/>
    <x v="739"/>
    <b v="0"/>
    <b v="1"/>
    <s v="publishing/nonfiction"/>
    <x v="5"/>
    <x v="9"/>
  </r>
  <r>
    <n v="818"/>
    <s v="Martinez LLC"/>
    <s v="Automated local secured line"/>
    <n v="700"/>
    <n v="7664"/>
    <n v="9.1336116910229651E-2"/>
    <x v="1"/>
    <n v="69"/>
    <n v="111.07246376811594"/>
    <x v="1"/>
    <s v="USD"/>
    <n v="1548050400"/>
    <x v="740"/>
    <x v="736"/>
    <x v="740"/>
    <b v="0"/>
    <b v="1"/>
    <s v="theater/plays"/>
    <x v="3"/>
    <x v="3"/>
  </r>
  <r>
    <n v="819"/>
    <s v="Buck-Khan"/>
    <s v="Integrated bandwidth-monitored alliance"/>
    <n v="8900"/>
    <n v="4509"/>
    <n v="1.9738301175426924"/>
    <x v="0"/>
    <n v="47"/>
    <n v="95.936170212765958"/>
    <x v="1"/>
    <s v="USD"/>
    <n v="1353736800"/>
    <x v="697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0.12490632025980515"/>
    <x v="1"/>
    <n v="279"/>
    <n v="43.043010752688176"/>
    <x v="4"/>
    <s v="GBP"/>
    <n v="1532840400"/>
    <x v="741"/>
    <x v="192"/>
    <x v="741"/>
    <b v="0"/>
    <b v="1"/>
    <s v="music/rock"/>
    <x v="1"/>
    <x v="1"/>
  </r>
  <r>
    <n v="821"/>
    <s v="Alvarez-Andrews"/>
    <s v="Extended impactful secured line"/>
    <n v="4900"/>
    <n v="14273"/>
    <n v="0.34330554193231977"/>
    <x v="1"/>
    <n v="210"/>
    <n v="67.966666666666669"/>
    <x v="1"/>
    <s v="USD"/>
    <n v="1488261600"/>
    <x v="742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0.2857414991903991"/>
    <x v="1"/>
    <n v="2100"/>
    <n v="89.991428571428571"/>
    <x v="1"/>
    <s v="USD"/>
    <n v="1393567200"/>
    <x v="743"/>
    <x v="739"/>
    <x v="743"/>
    <b v="0"/>
    <b v="0"/>
    <s v="music/rock"/>
    <x v="1"/>
    <x v="1"/>
  </r>
  <r>
    <n v="823"/>
    <s v="Dyer Inc"/>
    <s v="Secured well-modulated system engine"/>
    <n v="4100"/>
    <n v="14640"/>
    <n v="0.28005464480874315"/>
    <x v="1"/>
    <n v="252"/>
    <n v="58.095238095238095"/>
    <x v="1"/>
    <s v="USD"/>
    <n v="1410325200"/>
    <x v="744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0.79058000669667772"/>
    <x v="1"/>
    <n v="1280"/>
    <n v="83.996875000000003"/>
    <x v="1"/>
    <s v="USD"/>
    <n v="1276923600"/>
    <x v="269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0.25806451612903225"/>
    <x v="1"/>
    <n v="157"/>
    <n v="88.853503184713375"/>
    <x v="4"/>
    <s v="GBP"/>
    <n v="1500958800"/>
    <x v="745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0.21880128155036338"/>
    <x v="1"/>
    <n v="194"/>
    <n v="65.963917525773198"/>
    <x v="1"/>
    <s v="USD"/>
    <n v="1292220000"/>
    <x v="746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0.37495924356048255"/>
    <x v="1"/>
    <n v="82"/>
    <n v="74.804878048780495"/>
    <x v="2"/>
    <s v="AUD"/>
    <n v="1304398800"/>
    <x v="747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1.4492753623188406"/>
    <x v="0"/>
    <n v="70"/>
    <n v="69.98571428571428"/>
    <x v="1"/>
    <s v="USD"/>
    <n v="1535432400"/>
    <x v="503"/>
    <x v="202"/>
    <x v="503"/>
    <b v="0"/>
    <b v="0"/>
    <s v="theater/plays"/>
    <x v="3"/>
    <x v="3"/>
  </r>
  <r>
    <n v="829"/>
    <s v="Baker-Higgins"/>
    <s v="Vision-oriented scalable portal"/>
    <n v="9600"/>
    <n v="4929"/>
    <n v="1.9476567255021302"/>
    <x v="0"/>
    <n v="154"/>
    <n v="32.006493506493506"/>
    <x v="1"/>
    <s v="USD"/>
    <n v="1433826000"/>
    <x v="748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85.393258426966298"/>
    <x v="0"/>
    <n v="22"/>
    <n v="64.727272727272734"/>
    <x v="1"/>
    <s v="USD"/>
    <n v="1514959200"/>
    <x v="330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0.91762193220371013"/>
    <x v="1"/>
    <n v="4233"/>
    <n v="24.998110087408456"/>
    <x v="1"/>
    <s v="USD"/>
    <n v="1332738000"/>
    <x v="749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0.3172831164252769"/>
    <x v="1"/>
    <n v="1297"/>
    <n v="104.97764070932922"/>
    <x v="3"/>
    <s v="DKK"/>
    <n v="1445490000"/>
    <x v="750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0.63415089060897134"/>
    <x v="1"/>
    <n v="165"/>
    <n v="64.987878787878785"/>
    <x v="3"/>
    <s v="DKK"/>
    <n v="1297663200"/>
    <x v="751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0.65016031350195935"/>
    <x v="1"/>
    <n v="119"/>
    <n v="94.352941176470594"/>
    <x v="1"/>
    <s v="USD"/>
    <n v="1371963600"/>
    <x v="451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1.1143429642557041"/>
    <x v="0"/>
    <n v="1758"/>
    <n v="44.001706484641637"/>
    <x v="1"/>
    <s v="USD"/>
    <n v="1425103200"/>
    <x v="752"/>
    <x v="748"/>
    <x v="752"/>
    <b v="0"/>
    <b v="0"/>
    <s v="technology/web"/>
    <x v="2"/>
    <x v="2"/>
  </r>
  <r>
    <n v="836"/>
    <s v="Macias Inc"/>
    <s v="Optimized didactic intranet"/>
    <n v="8100"/>
    <n v="6086"/>
    <n v="1.3309234308248439"/>
    <x v="0"/>
    <n v="94"/>
    <n v="64.744680851063833"/>
    <x v="1"/>
    <s v="USD"/>
    <n v="1265349600"/>
    <x v="753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0.11724960254372019"/>
    <x v="1"/>
    <n v="1797"/>
    <n v="84.00667779632721"/>
    <x v="1"/>
    <s v="USD"/>
    <n v="1301202000"/>
    <x v="754"/>
    <x v="643"/>
    <x v="754"/>
    <b v="0"/>
    <b v="0"/>
    <s v="music/jazz"/>
    <x v="1"/>
    <x v="17"/>
  </r>
  <r>
    <n v="838"/>
    <s v="Jordan-Fischer"/>
    <s v="Vision-oriented high-level extranet"/>
    <n v="6400"/>
    <n v="8890"/>
    <n v="0.71991001124859388"/>
    <x v="1"/>
    <n v="261"/>
    <n v="34.061302681992338"/>
    <x v="1"/>
    <s v="USD"/>
    <n v="1538024400"/>
    <x v="755"/>
    <x v="750"/>
    <x v="755"/>
    <b v="0"/>
    <b v="0"/>
    <s v="theater/plays"/>
    <x v="3"/>
    <x v="3"/>
  </r>
  <r>
    <n v="839"/>
    <s v="Pierce-Ramirez"/>
    <s v="Organized scalable initiative"/>
    <n v="7700"/>
    <n v="14644"/>
    <n v="0.52581261950286806"/>
    <x v="1"/>
    <n v="157"/>
    <n v="93.273885350318466"/>
    <x v="1"/>
    <s v="USD"/>
    <n v="1395032400"/>
    <x v="756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0.99757254488218694"/>
    <x v="1"/>
    <n v="3533"/>
    <n v="32.998301726577978"/>
    <x v="1"/>
    <s v="USD"/>
    <n v="1405486800"/>
    <x v="757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0.70048495112000619"/>
    <x v="1"/>
    <n v="155"/>
    <n v="83.812903225806451"/>
    <x v="1"/>
    <s v="USD"/>
    <n v="1455861600"/>
    <x v="758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0.17757783828578194"/>
    <x v="1"/>
    <n v="132"/>
    <n v="63.992424242424242"/>
    <x v="6"/>
    <s v="EUR"/>
    <n v="1529038800"/>
    <x v="759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3.2556418793932669"/>
    <x v="0"/>
    <n v="33"/>
    <n v="81.909090909090907"/>
    <x v="1"/>
    <s v="USD"/>
    <n v="1535259600"/>
    <x v="760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1.0060592203041043"/>
    <x v="3"/>
    <n v="94"/>
    <n v="93.053191489361708"/>
    <x v="1"/>
    <s v="USD"/>
    <n v="1327212000"/>
    <x v="761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0.50620261139716261"/>
    <x v="1"/>
    <n v="1354"/>
    <n v="101.98449039881831"/>
    <x v="4"/>
    <s v="GBP"/>
    <n v="1526360400"/>
    <x v="78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0.19665683382497542"/>
    <x v="1"/>
    <n v="48"/>
    <n v="105.9375"/>
    <x v="1"/>
    <s v="USD"/>
    <n v="1532149200"/>
    <x v="762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0.42061929479148025"/>
    <x v="1"/>
    <n v="110"/>
    <n v="101.58181818181818"/>
    <x v="1"/>
    <s v="USD"/>
    <n v="1515304800"/>
    <x v="763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0.2954482503923922"/>
    <x v="1"/>
    <n v="172"/>
    <n v="62.970930232558139"/>
    <x v="1"/>
    <s v="USD"/>
    <n v="1276318800"/>
    <x v="764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0.7513737804194236"/>
    <x v="1"/>
    <n v="307"/>
    <n v="29.045602605863191"/>
    <x v="1"/>
    <s v="USD"/>
    <n v="1328767200"/>
    <x v="765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100"/>
    <x v="0"/>
    <n v="1"/>
    <n v="1"/>
    <x v="1"/>
    <s v="USD"/>
    <n v="1321682400"/>
    <x v="539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0.48123195380173245"/>
    <x v="1"/>
    <n v="160"/>
    <n v="77.924999999999997"/>
    <x v="1"/>
    <s v="USD"/>
    <n v="1335934800"/>
    <x v="766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1.9560878243512974"/>
    <x v="0"/>
    <n v="31"/>
    <n v="80.806451612903231"/>
    <x v="1"/>
    <s v="USD"/>
    <n v="1310792400"/>
    <x v="422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0.15336047783896253"/>
    <x v="1"/>
    <n v="1467"/>
    <n v="76.006816632583508"/>
    <x v="0"/>
    <s v="CAD"/>
    <n v="1308546000"/>
    <x v="767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0.88004158325141912"/>
    <x v="1"/>
    <n v="2662"/>
    <n v="72.993613824192337"/>
    <x v="0"/>
    <s v="CAD"/>
    <n v="1574056800"/>
    <x v="768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0.97679078310235434"/>
    <x v="1"/>
    <n v="452"/>
    <n v="53"/>
    <x v="2"/>
    <s v="AUD"/>
    <n v="1308373200"/>
    <x v="214"/>
    <x v="766"/>
    <x v="214"/>
    <b v="0"/>
    <b v="0"/>
    <s v="theater/plays"/>
    <x v="3"/>
    <x v="3"/>
  </r>
  <r>
    <n v="856"/>
    <s v="Williams and Sons"/>
    <s v="Profound composite core"/>
    <n v="2400"/>
    <n v="8558"/>
    <n v="0.28043935498948352"/>
    <x v="1"/>
    <n v="158"/>
    <n v="54.164556962025316"/>
    <x v="1"/>
    <s v="USD"/>
    <n v="1335243600"/>
    <x v="769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0.71496020504519087"/>
    <x v="1"/>
    <n v="225"/>
    <n v="32.946666666666665"/>
    <x v="5"/>
    <s v="CHF"/>
    <n v="1328421600"/>
    <x v="770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1.4398848092152627"/>
    <x v="0"/>
    <n v="35"/>
    <n v="79.371428571428567"/>
    <x v="1"/>
    <s v="USD"/>
    <n v="1524286800"/>
    <x v="771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2.8141865844255975"/>
    <x v="0"/>
    <n v="63"/>
    <n v="41.174603174603178"/>
    <x v="1"/>
    <s v="USD"/>
    <n v="1362117600"/>
    <x v="250"/>
    <x v="770"/>
    <x v="250"/>
    <b v="0"/>
    <b v="1"/>
    <s v="theater/plays"/>
    <x v="3"/>
    <x v="3"/>
  </r>
  <r>
    <n v="860"/>
    <s v="Lee PLC"/>
    <s v="Re-contextualized leadingedge firmware"/>
    <n v="2000"/>
    <n v="5033"/>
    <n v="0.39737730975561297"/>
    <x v="1"/>
    <n v="65"/>
    <n v="77.430769230769229"/>
    <x v="1"/>
    <s v="USD"/>
    <n v="1550556000"/>
    <x v="772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0.94451003541912637"/>
    <x v="1"/>
    <n v="163"/>
    <n v="57.159509202453989"/>
    <x v="1"/>
    <s v="USD"/>
    <n v="1269147600"/>
    <x v="773"/>
    <x v="772"/>
    <x v="773"/>
    <b v="0"/>
    <b v="0"/>
    <s v="theater/plays"/>
    <x v="3"/>
    <x v="3"/>
  </r>
  <r>
    <n v="862"/>
    <s v="Lewis and Sons"/>
    <s v="Profound disintermediate open system"/>
    <n v="3500"/>
    <n v="6560"/>
    <n v="0.53353658536585369"/>
    <x v="1"/>
    <n v="85"/>
    <n v="77.17647058823529"/>
    <x v="1"/>
    <s v="USD"/>
    <n v="1312174800"/>
    <x v="774"/>
    <x v="773"/>
    <x v="774"/>
    <b v="0"/>
    <b v="0"/>
    <s v="theater/plays"/>
    <x v="3"/>
    <x v="3"/>
  </r>
  <r>
    <n v="863"/>
    <s v="Davis-Johnson"/>
    <s v="Automated reciprocal protocol"/>
    <n v="1400"/>
    <n v="5415"/>
    <n v="0.25854108956602029"/>
    <x v="1"/>
    <n v="217"/>
    <n v="24.953917050691246"/>
    <x v="1"/>
    <s v="USD"/>
    <n v="1434517200"/>
    <x v="331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0.28812512862728956"/>
    <x v="1"/>
    <n v="150"/>
    <n v="97.18"/>
    <x v="1"/>
    <s v="USD"/>
    <n v="1471582800"/>
    <x v="775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0.53815234362023723"/>
    <x v="1"/>
    <n v="3272"/>
    <n v="46.000916870415651"/>
    <x v="1"/>
    <s v="USD"/>
    <n v="1410757200"/>
    <x v="776"/>
    <x v="776"/>
    <x v="776"/>
    <b v="0"/>
    <b v="0"/>
    <s v="theater/plays"/>
    <x v="3"/>
    <x v="3"/>
  </r>
  <r>
    <n v="866"/>
    <s v="Jackson-Brown"/>
    <s v="Versatile 5thgeneration matrices"/>
    <n v="182800"/>
    <n v="79045"/>
    <n v="2.3126067429944968"/>
    <x v="3"/>
    <n v="898"/>
    <n v="88.023385300668153"/>
    <x v="1"/>
    <s v="USD"/>
    <n v="1304830800"/>
    <x v="777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0.61562139284340134"/>
    <x v="1"/>
    <n v="300"/>
    <n v="25.99"/>
    <x v="1"/>
    <s v="USD"/>
    <n v="1539061200"/>
    <x v="778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0.5410000772857253"/>
    <x v="1"/>
    <n v="126"/>
    <n v="102.69047619047619"/>
    <x v="1"/>
    <s v="USD"/>
    <n v="1381554000"/>
    <x v="779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4.2187825724411088"/>
    <x v="0"/>
    <n v="526"/>
    <n v="72.958174904942965"/>
    <x v="1"/>
    <s v="USD"/>
    <n v="1277096400"/>
    <x v="780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1.1127167630057804"/>
    <x v="0"/>
    <n v="121"/>
    <n v="57.190082644628099"/>
    <x v="1"/>
    <s v="USD"/>
    <n v="1440392400"/>
    <x v="781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0.36683221145953043"/>
    <x v="1"/>
    <n v="2320"/>
    <n v="84.013793103448279"/>
    <x v="1"/>
    <s v="USD"/>
    <n v="1509512400"/>
    <x v="782"/>
    <x v="535"/>
    <x v="782"/>
    <b v="0"/>
    <b v="1"/>
    <s v="theater/plays"/>
    <x v="3"/>
    <x v="3"/>
  </r>
  <r>
    <n v="872"/>
    <s v="Davis LLC"/>
    <s v="Compatible logistical paradigm"/>
    <n v="4700"/>
    <n v="7992"/>
    <n v="0.5880880880880881"/>
    <x v="1"/>
    <n v="81"/>
    <n v="98.666666666666671"/>
    <x v="2"/>
    <s v="AUD"/>
    <n v="1535950800"/>
    <x v="783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0.53110965332795079"/>
    <x v="1"/>
    <n v="1887"/>
    <n v="42.007419183889773"/>
    <x v="1"/>
    <s v="USD"/>
    <n v="1389160800"/>
    <x v="393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0.28823816215906156"/>
    <x v="1"/>
    <n v="4358"/>
    <n v="32.002753556677376"/>
    <x v="1"/>
    <s v="USD"/>
    <n v="1271998800"/>
    <x v="784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1.4455626715462031"/>
    <x v="0"/>
    <n v="67"/>
    <n v="81.567164179104481"/>
    <x v="1"/>
    <s v="USD"/>
    <n v="1294898400"/>
    <x v="785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3.9317858834675508"/>
    <x v="0"/>
    <n v="57"/>
    <n v="37.035087719298247"/>
    <x v="0"/>
    <s v="CAD"/>
    <n v="1559970000"/>
    <x v="229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1.2919733392298702"/>
    <x v="0"/>
    <n v="1229"/>
    <n v="103.033360455655"/>
    <x v="1"/>
    <s v="USD"/>
    <n v="1469509200"/>
    <x v="786"/>
    <x v="785"/>
    <x v="786"/>
    <b v="0"/>
    <b v="0"/>
    <s v="food/food trucks"/>
    <x v="0"/>
    <x v="0"/>
  </r>
  <r>
    <n v="878"/>
    <s v="Lutz Group"/>
    <s v="Enterprise-wide foreground paradigm"/>
    <n v="2700"/>
    <n v="1012"/>
    <n v="2.6679841897233203"/>
    <x v="0"/>
    <n v="12"/>
    <n v="84.333333333333329"/>
    <x v="6"/>
    <s v="EUR"/>
    <n v="1579068000"/>
    <x v="787"/>
    <x v="786"/>
    <x v="787"/>
    <b v="0"/>
    <b v="0"/>
    <s v="music/metal"/>
    <x v="1"/>
    <x v="16"/>
  </r>
  <r>
    <n v="879"/>
    <s v="Ortiz Inc"/>
    <s v="Stand-alone incremental parallelism"/>
    <n v="1000"/>
    <n v="5438"/>
    <n v="0.18389113644722324"/>
    <x v="1"/>
    <n v="53"/>
    <n v="102.60377358490567"/>
    <x v="1"/>
    <s v="USD"/>
    <n v="1487743200"/>
    <x v="341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0.43759483379164271"/>
    <x v="1"/>
    <n v="2414"/>
    <n v="79.992129246064621"/>
    <x v="1"/>
    <s v="USD"/>
    <n v="1563685200"/>
    <x v="788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2.5675035528185695"/>
    <x v="0"/>
    <n v="452"/>
    <n v="70.055309734513273"/>
    <x v="1"/>
    <s v="USD"/>
    <n v="1436418000"/>
    <x v="789"/>
    <x v="330"/>
    <x v="789"/>
    <b v="0"/>
    <b v="1"/>
    <s v="theater/plays"/>
    <x v="3"/>
    <x v="3"/>
  </r>
  <r>
    <n v="882"/>
    <s v="White-Rosario"/>
    <s v="Balanced demand-driven definition"/>
    <n v="800"/>
    <n v="2960"/>
    <n v="0.27027027027027029"/>
    <x v="1"/>
    <n v="80"/>
    <n v="37"/>
    <x v="1"/>
    <s v="USD"/>
    <n v="1421820000"/>
    <x v="790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0.42032389664977127"/>
    <x v="1"/>
    <n v="193"/>
    <n v="41.911917098445599"/>
    <x v="1"/>
    <s v="USD"/>
    <n v="1274763600"/>
    <x v="791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1.5616142776162525"/>
    <x v="0"/>
    <n v="1886"/>
    <n v="57.992576882290564"/>
    <x v="1"/>
    <s v="USD"/>
    <n v="1399179600"/>
    <x v="792"/>
    <x v="791"/>
    <x v="792"/>
    <b v="0"/>
    <b v="1"/>
    <s v="theater/plays"/>
    <x v="3"/>
    <x v="3"/>
  </r>
  <r>
    <n v="885"/>
    <s v="Lynch Ltd"/>
    <s v="Virtual analyzing collaboration"/>
    <n v="1800"/>
    <n v="2129"/>
    <n v="0.84546735556599339"/>
    <x v="1"/>
    <n v="52"/>
    <n v="40.942307692307693"/>
    <x v="1"/>
    <s v="USD"/>
    <n v="1275800400"/>
    <x v="556"/>
    <x v="792"/>
    <x v="556"/>
    <b v="0"/>
    <b v="0"/>
    <s v="theater/plays"/>
    <x v="3"/>
    <x v="3"/>
  </r>
  <r>
    <n v="886"/>
    <s v="Sanders LLC"/>
    <s v="Multi-tiered explicit focus group"/>
    <n v="150600"/>
    <n v="127745"/>
    <n v="1.1789111119808995"/>
    <x v="0"/>
    <n v="1825"/>
    <n v="69.9972602739726"/>
    <x v="1"/>
    <s v="USD"/>
    <n v="1282798800"/>
    <x v="488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3.4076015727391873"/>
    <x v="0"/>
    <n v="31"/>
    <n v="73.838709677419359"/>
    <x v="1"/>
    <s v="USD"/>
    <n v="1437109200"/>
    <x v="232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0.47642516839165433"/>
    <x v="1"/>
    <n v="290"/>
    <n v="41.979310344827589"/>
    <x v="1"/>
    <s v="USD"/>
    <n v="1491886800"/>
    <x v="793"/>
    <x v="795"/>
    <x v="793"/>
    <b v="0"/>
    <b v="0"/>
    <s v="theater/plays"/>
    <x v="3"/>
    <x v="3"/>
  </r>
  <r>
    <n v="889"/>
    <s v="Santos Group"/>
    <s v="Secured dynamic capacity"/>
    <n v="5600"/>
    <n v="9508"/>
    <n v="0.5889777029869584"/>
    <x v="1"/>
    <n v="122"/>
    <n v="77.93442622950819"/>
    <x v="1"/>
    <s v="USD"/>
    <n v="1394600400"/>
    <x v="794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0.86237319456653561"/>
    <x v="1"/>
    <n v="1470"/>
    <n v="106.01972789115646"/>
    <x v="1"/>
    <s v="USD"/>
    <n v="1561352400"/>
    <x v="138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0.38669760247486468"/>
    <x v="1"/>
    <n v="165"/>
    <n v="47.018181818181816"/>
    <x v="0"/>
    <s v="CAD"/>
    <n v="1322892000"/>
    <x v="795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0.43368268883267075"/>
    <x v="1"/>
    <n v="182"/>
    <n v="76.016483516483518"/>
    <x v="1"/>
    <s v="USD"/>
    <n v="1274418000"/>
    <x v="796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0.77994428969359331"/>
    <x v="1"/>
    <n v="199"/>
    <n v="54.120603015075375"/>
    <x v="6"/>
    <s v="EUR"/>
    <n v="1434344400"/>
    <x v="797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0.52992518703241898"/>
    <x v="1"/>
    <n v="56"/>
    <n v="57.285714285714285"/>
    <x v="4"/>
    <s v="GBP"/>
    <n v="1373518800"/>
    <x v="798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14.386028087864602"/>
    <x v="0"/>
    <n v="107"/>
    <n v="103.81308411214954"/>
    <x v="1"/>
    <s v="USD"/>
    <n v="1517637600"/>
    <x v="799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0.1291265048455047"/>
    <x v="1"/>
    <n v="1460"/>
    <n v="105.02602739726028"/>
    <x v="2"/>
    <s v="AUD"/>
    <n v="1310619600"/>
    <x v="800"/>
    <x v="803"/>
    <x v="800"/>
    <b v="0"/>
    <b v="1"/>
    <s v="food/food trucks"/>
    <x v="0"/>
    <x v="0"/>
  </r>
  <r>
    <n v="897"/>
    <s v="Berry-Cannon"/>
    <s v="Organized discrete encoding"/>
    <n v="8800"/>
    <n v="2437"/>
    <n v="3.6109971276159212"/>
    <x v="0"/>
    <n v="27"/>
    <n v="90.259259259259252"/>
    <x v="1"/>
    <s v="USD"/>
    <n v="1556427600"/>
    <x v="368"/>
    <x v="212"/>
    <x v="368"/>
    <b v="0"/>
    <b v="0"/>
    <s v="theater/plays"/>
    <x v="3"/>
    <x v="3"/>
  </r>
  <r>
    <n v="898"/>
    <s v="Davis-Gonzalez"/>
    <s v="Balanced regional flexibility"/>
    <n v="179100"/>
    <n v="93991"/>
    <n v="1.9055015905778212"/>
    <x v="0"/>
    <n v="1221"/>
    <n v="76.978705978705975"/>
    <x v="1"/>
    <s v="USD"/>
    <n v="1576476000"/>
    <x v="801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0.24564183835182252"/>
    <x v="1"/>
    <n v="123"/>
    <n v="102.60162601626017"/>
    <x v="5"/>
    <s v="CHF"/>
    <n v="1381122000"/>
    <x v="802"/>
    <x v="805"/>
    <x v="802"/>
    <b v="0"/>
    <b v="0"/>
    <s v="music/jazz"/>
    <x v="1"/>
    <x v="17"/>
  </r>
  <r>
    <n v="900"/>
    <s v="Powers, Smith and Deleon"/>
    <s v="Enhanced uniform service-desk"/>
    <n v="100"/>
    <n v="2"/>
    <n v="50"/>
    <x v="0"/>
    <n v="1"/>
    <n v="2"/>
    <x v="1"/>
    <s v="USD"/>
    <n v="1411102800"/>
    <x v="803"/>
    <x v="806"/>
    <x v="803"/>
    <b v="0"/>
    <b v="1"/>
    <s v="technology/web"/>
    <x v="2"/>
    <x v="2"/>
  </r>
  <r>
    <n v="901"/>
    <s v="Hogan Group"/>
    <s v="Versatile bottom-line definition"/>
    <n v="5600"/>
    <n v="8746"/>
    <n v="0.64029270523667958"/>
    <x v="1"/>
    <n v="159"/>
    <n v="55.0062893081761"/>
    <x v="1"/>
    <s v="USD"/>
    <n v="1531803600"/>
    <x v="482"/>
    <x v="807"/>
    <x v="482"/>
    <b v="0"/>
    <b v="1"/>
    <s v="music/rock"/>
    <x v="1"/>
    <x v="1"/>
  </r>
  <r>
    <n v="902"/>
    <s v="Wang, Silva and Byrd"/>
    <s v="Integrated bifurcated software"/>
    <n v="1400"/>
    <n v="3534"/>
    <n v="0.39615166949632147"/>
    <x v="1"/>
    <n v="110"/>
    <n v="32.127272727272725"/>
    <x v="1"/>
    <s v="USD"/>
    <n v="1454133600"/>
    <x v="496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57.827926657263752"/>
    <x v="2"/>
    <n v="14"/>
    <n v="50.642857142857146"/>
    <x v="1"/>
    <s v="USD"/>
    <n v="1336194000"/>
    <x v="804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8.1761006289308185"/>
    <x v="0"/>
    <n v="16"/>
    <n v="49.6875"/>
    <x v="1"/>
    <s v="USD"/>
    <n v="1349326800"/>
    <x v="805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0.60980316480123509"/>
    <x v="1"/>
    <n v="236"/>
    <n v="54.894067796610166"/>
    <x v="1"/>
    <s v="USD"/>
    <n v="1379566800"/>
    <x v="806"/>
    <x v="9"/>
    <x v="806"/>
    <b v="0"/>
    <b v="0"/>
    <s v="theater/plays"/>
    <x v="3"/>
    <x v="3"/>
  </r>
  <r>
    <n v="906"/>
    <s v="Hayes Group"/>
    <s v="Implemented even-keeled standardization"/>
    <n v="5500"/>
    <n v="8964"/>
    <n v="0.61356537260151722"/>
    <x v="1"/>
    <n v="191"/>
    <n v="46.931937172774866"/>
    <x v="1"/>
    <s v="USD"/>
    <n v="1494651600"/>
    <x v="807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4.9376017362995119"/>
    <x v="0"/>
    <n v="41"/>
    <n v="44.951219512195124"/>
    <x v="1"/>
    <s v="USD"/>
    <n v="1303880400"/>
    <x v="808"/>
    <x v="809"/>
    <x v="808"/>
    <b v="0"/>
    <b v="0"/>
    <s v="theater/plays"/>
    <x v="3"/>
    <x v="3"/>
  </r>
  <r>
    <n v="908"/>
    <s v="Bryant-Pope"/>
    <s v="Networked intangible help-desk"/>
    <n v="38200"/>
    <n v="121950"/>
    <n v="0.31324313243132429"/>
    <x v="1"/>
    <n v="3934"/>
    <n v="30.99898322318251"/>
    <x v="1"/>
    <s v="USD"/>
    <n v="1335934800"/>
    <x v="104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0.20879248347059506"/>
    <x v="1"/>
    <n v="80"/>
    <n v="107.7625"/>
    <x v="0"/>
    <s v="CAD"/>
    <n v="1528088400"/>
    <x v="809"/>
    <x v="384"/>
    <x v="809"/>
    <b v="0"/>
    <b v="1"/>
    <s v="theater/plays"/>
    <x v="3"/>
    <x v="3"/>
  </r>
  <r>
    <n v="910"/>
    <s v="King-Morris"/>
    <s v="Proactive incremental architecture"/>
    <n v="154500"/>
    <n v="30215"/>
    <n v="5.113354294224723"/>
    <x v="3"/>
    <n v="296"/>
    <n v="102.07770270270271"/>
    <x v="1"/>
    <s v="USD"/>
    <n v="1421906400"/>
    <x v="810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0.50264320998353407"/>
    <x v="1"/>
    <n v="462"/>
    <n v="24.976190476190474"/>
    <x v="1"/>
    <s v="USD"/>
    <n v="1568005200"/>
    <x v="811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0.12578616352201258"/>
    <x v="1"/>
    <n v="179"/>
    <n v="79.944134078212286"/>
    <x v="1"/>
    <s v="USD"/>
    <n v="1346821200"/>
    <x v="812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1.9754615038271048"/>
    <x v="0"/>
    <n v="523"/>
    <n v="67.946462715105156"/>
    <x v="2"/>
    <s v="AUD"/>
    <n v="1557637200"/>
    <x v="813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1.7410228509249184"/>
    <x v="0"/>
    <n v="141"/>
    <n v="26.070921985815602"/>
    <x v="4"/>
    <s v="GBP"/>
    <n v="1375592400"/>
    <x v="814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0.64255675322554306"/>
    <x v="1"/>
    <n v="1866"/>
    <n v="105.0032154340836"/>
    <x v="4"/>
    <s v="GBP"/>
    <n v="1503982800"/>
    <x v="815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2.7550260610573343"/>
    <x v="0"/>
    <n v="52"/>
    <n v="25.826923076923077"/>
    <x v="1"/>
    <s v="USD"/>
    <n v="1418882400"/>
    <x v="414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1.7167381974248928"/>
    <x v="2"/>
    <n v="27"/>
    <n v="77.666666666666671"/>
    <x v="4"/>
    <s v="GBP"/>
    <n v="1309237200"/>
    <x v="816"/>
    <x v="816"/>
    <x v="816"/>
    <b v="0"/>
    <b v="1"/>
    <s v="film &amp; video/shorts"/>
    <x v="4"/>
    <x v="12"/>
  </r>
  <r>
    <n v="918"/>
    <s v="Jones-Gonzalez"/>
    <s v="Seamless dynamic website"/>
    <n v="3800"/>
    <n v="9021"/>
    <n v="0.42123933045116951"/>
    <x v="1"/>
    <n v="156"/>
    <n v="57.82692307692308"/>
    <x v="5"/>
    <s v="CHF"/>
    <n v="1343365200"/>
    <x v="82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1.7021276595744681"/>
    <x v="0"/>
    <n v="225"/>
    <n v="92.955555555555549"/>
    <x v="2"/>
    <s v="AUD"/>
    <n v="1507957200"/>
    <x v="817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0.54774700289375777"/>
    <x v="1"/>
    <n v="255"/>
    <n v="37.945098039215686"/>
    <x v="1"/>
    <s v="USD"/>
    <n v="1549519200"/>
    <x v="818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132.56198347107437"/>
    <x v="0"/>
    <n v="38"/>
    <n v="31.842105263157894"/>
    <x v="1"/>
    <s v="USD"/>
    <n v="1329026400"/>
    <x v="819"/>
    <x v="819"/>
    <x v="819"/>
    <b v="0"/>
    <b v="0"/>
    <s v="technology/web"/>
    <x v="2"/>
    <x v="2"/>
  </r>
  <r>
    <n v="922"/>
    <s v="Soto-Anthony"/>
    <s v="Ameliorated logistical capability"/>
    <n v="51400"/>
    <n v="90440"/>
    <n v="0.56833259619637333"/>
    <x v="1"/>
    <n v="2261"/>
    <n v="40"/>
    <x v="1"/>
    <s v="USD"/>
    <n v="1544335200"/>
    <x v="320"/>
    <x v="609"/>
    <x v="320"/>
    <b v="0"/>
    <b v="1"/>
    <s v="music/world music"/>
    <x v="1"/>
    <x v="21"/>
  </r>
  <r>
    <n v="923"/>
    <s v="Wise and Sons"/>
    <s v="Sharable discrete definition"/>
    <n v="1700"/>
    <n v="4044"/>
    <n v="0.42037586547972305"/>
    <x v="1"/>
    <n v="40"/>
    <n v="101.1"/>
    <x v="1"/>
    <s v="USD"/>
    <n v="1279083600"/>
    <x v="820"/>
    <x v="547"/>
    <x v="820"/>
    <b v="0"/>
    <b v="0"/>
    <s v="theater/plays"/>
    <x v="3"/>
    <x v="3"/>
  </r>
  <r>
    <n v="924"/>
    <s v="Butler-Barr"/>
    <s v="User-friendly next generation core"/>
    <n v="39400"/>
    <n v="192292"/>
    <n v="0.20489671957231709"/>
    <x v="1"/>
    <n v="2289"/>
    <n v="84.006989951944078"/>
    <x v="6"/>
    <s v="EUR"/>
    <n v="1572498000"/>
    <x v="821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0.44629574531389465"/>
    <x v="1"/>
    <n v="65"/>
    <n v="103.41538461538461"/>
    <x v="1"/>
    <s v="USD"/>
    <n v="1506056400"/>
    <x v="822"/>
    <x v="821"/>
    <x v="822"/>
    <b v="0"/>
    <b v="0"/>
    <s v="theater/plays"/>
    <x v="3"/>
    <x v="3"/>
  </r>
  <r>
    <n v="926"/>
    <s v="Brown-Oliver"/>
    <s v="Synchronized cohesive encoding"/>
    <n v="8700"/>
    <n v="1577"/>
    <n v="5.516804058338618"/>
    <x v="0"/>
    <n v="15"/>
    <n v="105.13333333333334"/>
    <x v="1"/>
    <s v="USD"/>
    <n v="1463029200"/>
    <x v="823"/>
    <x v="151"/>
    <x v="823"/>
    <b v="0"/>
    <b v="0"/>
    <s v="food/food trucks"/>
    <x v="0"/>
    <x v="0"/>
  </r>
  <r>
    <n v="927"/>
    <s v="Davis-Gardner"/>
    <s v="Synergistic dynamic utilization"/>
    <n v="7200"/>
    <n v="3301"/>
    <n v="2.1811572250833082"/>
    <x v="0"/>
    <n v="37"/>
    <n v="89.21621621621621"/>
    <x v="1"/>
    <s v="USD"/>
    <n v="1342069200"/>
    <x v="824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0.85240292077846691"/>
    <x v="1"/>
    <n v="3777"/>
    <n v="51.995234312946785"/>
    <x v="6"/>
    <s v="EUR"/>
    <n v="1388296800"/>
    <x v="497"/>
    <x v="823"/>
    <x v="497"/>
    <b v="0"/>
    <b v="0"/>
    <s v="technology/web"/>
    <x v="2"/>
    <x v="2"/>
  </r>
  <r>
    <n v="929"/>
    <s v="Turner-Terrell"/>
    <s v="Polarized tertiary function"/>
    <n v="5500"/>
    <n v="11952"/>
    <n v="0.46017402945113789"/>
    <x v="1"/>
    <n v="184"/>
    <n v="64.956521739130437"/>
    <x v="4"/>
    <s v="GBP"/>
    <n v="1493787600"/>
    <x v="825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0.89058524173027986"/>
    <x v="1"/>
    <n v="85"/>
    <n v="46.235294117647058"/>
    <x v="1"/>
    <s v="USD"/>
    <n v="1424844000"/>
    <x v="826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1.3789492057950776"/>
    <x v="0"/>
    <n v="112"/>
    <n v="51.151785714285715"/>
    <x v="1"/>
    <s v="USD"/>
    <n v="1403931600"/>
    <x v="827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0.4710219127585501"/>
    <x v="1"/>
    <n v="144"/>
    <n v="33.909722222222221"/>
    <x v="1"/>
    <s v="USD"/>
    <n v="1394514000"/>
    <x v="828"/>
    <x v="827"/>
    <x v="828"/>
    <b v="0"/>
    <b v="0"/>
    <s v="music/rock"/>
    <x v="1"/>
    <x v="1"/>
  </r>
  <r>
    <n v="933"/>
    <s v="Espinoza Group"/>
    <s v="Implemented tangible support"/>
    <n v="73000"/>
    <n v="175015"/>
    <n v="0.41710710510527671"/>
    <x v="1"/>
    <n v="1902"/>
    <n v="92.016298633017882"/>
    <x v="1"/>
    <s v="USD"/>
    <n v="1365397200"/>
    <x v="829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0.54964539007092195"/>
    <x v="1"/>
    <n v="105"/>
    <n v="107.42857142857143"/>
    <x v="1"/>
    <s v="USD"/>
    <n v="1456120800"/>
    <x v="830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0.60926887734718338"/>
    <x v="1"/>
    <n v="132"/>
    <n v="75.848484848484844"/>
    <x v="1"/>
    <s v="USD"/>
    <n v="1437714000"/>
    <x v="94"/>
    <x v="830"/>
    <x v="94"/>
    <b v="0"/>
    <b v="0"/>
    <s v="theater/plays"/>
    <x v="3"/>
    <x v="3"/>
  </r>
  <r>
    <n v="936"/>
    <s v="Brown Ltd"/>
    <s v="Enhanced composite contingency"/>
    <n v="103200"/>
    <n v="1690"/>
    <n v="61.065088757396452"/>
    <x v="0"/>
    <n v="21"/>
    <n v="80.476190476190482"/>
    <x v="1"/>
    <s v="USD"/>
    <n v="1563771600"/>
    <x v="831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2.0143478107219845"/>
    <x v="3"/>
    <n v="976"/>
    <n v="86.978483606557376"/>
    <x v="1"/>
    <s v="USD"/>
    <n v="1448517600"/>
    <x v="832"/>
    <x v="832"/>
    <x v="832"/>
    <b v="0"/>
    <b v="0"/>
    <s v="film &amp; video/documentary"/>
    <x v="4"/>
    <x v="4"/>
  </r>
  <r>
    <n v="938"/>
    <s v="Allen Inc"/>
    <s v="Total dedicated benchmark"/>
    <n v="9200"/>
    <n v="10093"/>
    <n v="0.9115228376102249"/>
    <x v="1"/>
    <n v="96"/>
    <n v="105.13541666666667"/>
    <x v="1"/>
    <s v="USD"/>
    <n v="1528779600"/>
    <x v="833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2.031779109143006"/>
    <x v="0"/>
    <n v="67"/>
    <n v="57.298507462686565"/>
    <x v="1"/>
    <s v="USD"/>
    <n v="1304744400"/>
    <x v="834"/>
    <x v="834"/>
    <x v="834"/>
    <b v="0"/>
    <b v="1"/>
    <s v="games/video games"/>
    <x v="6"/>
    <x v="11"/>
  </r>
  <r>
    <n v="940"/>
    <s v="Wiggins Ltd"/>
    <s v="Upgradable analyzing core"/>
    <n v="9900"/>
    <n v="6161"/>
    <n v="1.6068819996753774"/>
    <x v="2"/>
    <n v="66"/>
    <n v="93.348484848484844"/>
    <x v="0"/>
    <s v="CAD"/>
    <n v="1354341600"/>
    <x v="835"/>
    <x v="835"/>
    <x v="835"/>
    <b v="0"/>
    <b v="0"/>
    <s v="technology/web"/>
    <x v="2"/>
    <x v="2"/>
  </r>
  <r>
    <n v="941"/>
    <s v="Luna-Horne"/>
    <s v="Profound exuding pricing structure"/>
    <n v="43000"/>
    <n v="5615"/>
    <n v="7.6580587711487089"/>
    <x v="0"/>
    <n v="78"/>
    <n v="71.987179487179489"/>
    <x v="1"/>
    <s v="USD"/>
    <n v="1294552800"/>
    <x v="836"/>
    <x v="836"/>
    <x v="836"/>
    <b v="1"/>
    <b v="0"/>
    <s v="theater/plays"/>
    <x v="3"/>
    <x v="3"/>
  </r>
  <r>
    <n v="942"/>
    <s v="Allen Inc"/>
    <s v="Horizontal optimizing model"/>
    <n v="9600"/>
    <n v="6205"/>
    <n v="1.5471394037066881"/>
    <x v="0"/>
    <n v="67"/>
    <n v="92.611940298507463"/>
    <x v="2"/>
    <s v="AUD"/>
    <n v="1295935200"/>
    <x v="611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0.62661876514328685"/>
    <x v="1"/>
    <n v="114"/>
    <n v="104.99122807017544"/>
    <x v="1"/>
    <s v="USD"/>
    <n v="1411534800"/>
    <x v="837"/>
    <x v="219"/>
    <x v="837"/>
    <b v="0"/>
    <b v="0"/>
    <s v="food/food trucks"/>
    <x v="0"/>
    <x v="0"/>
  </r>
  <r>
    <n v="944"/>
    <s v="Walter Inc"/>
    <s v="Streamlined 5thgeneration intranet"/>
    <n v="10000"/>
    <n v="8142"/>
    <n v="1.2281994595922379"/>
    <x v="0"/>
    <n v="263"/>
    <n v="30.958174904942965"/>
    <x v="2"/>
    <s v="AUD"/>
    <n v="1486706400"/>
    <x v="334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.0821610966759252"/>
    <x v="0"/>
    <n v="1691"/>
    <n v="33.001182732111175"/>
    <x v="1"/>
    <s v="USD"/>
    <n v="1333602000"/>
    <x v="838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10.086625541409633"/>
    <x v="0"/>
    <n v="181"/>
    <n v="84.187845303867405"/>
    <x v="1"/>
    <s v="USD"/>
    <n v="1308200400"/>
    <x v="839"/>
    <x v="839"/>
    <x v="839"/>
    <b v="0"/>
    <b v="0"/>
    <s v="theater/plays"/>
    <x v="3"/>
    <x v="3"/>
  </r>
  <r>
    <n v="947"/>
    <s v="Smith-Powell"/>
    <s v="Upgradable clear-thinking hardware"/>
    <n v="3600"/>
    <n v="961"/>
    <n v="3.7460978147762747"/>
    <x v="0"/>
    <n v="13"/>
    <n v="73.92307692307692"/>
    <x v="1"/>
    <s v="USD"/>
    <n v="1411707600"/>
    <x v="216"/>
    <x v="840"/>
    <x v="216"/>
    <b v="0"/>
    <b v="0"/>
    <s v="theater/plays"/>
    <x v="3"/>
    <x v="3"/>
  </r>
  <r>
    <n v="948"/>
    <s v="Smith-Hill"/>
    <s v="Integrated holistic paradigm"/>
    <n v="9400"/>
    <n v="5918"/>
    <n v="1.5883744508279825"/>
    <x v="3"/>
    <n v="160"/>
    <n v="36.987499999999997"/>
    <x v="1"/>
    <s v="USD"/>
    <n v="1418364000"/>
    <x v="840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0.61974789915966388"/>
    <x v="1"/>
    <n v="203"/>
    <n v="46.896551724137929"/>
    <x v="1"/>
    <s v="USD"/>
    <n v="1429333200"/>
    <x v="133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20"/>
    <x v="0"/>
    <n v="1"/>
    <n v="5"/>
    <x v="1"/>
    <s v="USD"/>
    <n v="1555390800"/>
    <x v="354"/>
    <x v="843"/>
    <x v="354"/>
    <b v="0"/>
    <b v="1"/>
    <s v="theater/plays"/>
    <x v="3"/>
    <x v="3"/>
  </r>
  <r>
    <n v="951"/>
    <s v="Peterson Ltd"/>
    <s v="Re-engineered 24hour matrix"/>
    <n v="14500"/>
    <n v="159056"/>
    <n v="9.1162860879187207E-2"/>
    <x v="1"/>
    <n v="1559"/>
    <n v="102.02437459910199"/>
    <x v="1"/>
    <s v="USD"/>
    <n v="1482732000"/>
    <x v="721"/>
    <x v="844"/>
    <x v="721"/>
    <b v="0"/>
    <b v="1"/>
    <s v="music/rock"/>
    <x v="1"/>
    <x v="1"/>
  </r>
  <r>
    <n v="952"/>
    <s v="Cummings-Hayes"/>
    <s v="Virtual multi-tasking core"/>
    <n v="145500"/>
    <n v="101987"/>
    <n v="1.4266524164844538"/>
    <x v="3"/>
    <n v="2266"/>
    <n v="45.007502206531335"/>
    <x v="1"/>
    <s v="USD"/>
    <n v="1470718800"/>
    <x v="841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1.6666666666666667"/>
    <x v="0"/>
    <n v="21"/>
    <n v="94.285714285714292"/>
    <x v="1"/>
    <s v="USD"/>
    <n v="1450591200"/>
    <x v="842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0.27240638428483732"/>
    <x v="1"/>
    <n v="1548"/>
    <n v="101.02325581395348"/>
    <x v="2"/>
    <s v="AUD"/>
    <n v="1348290000"/>
    <x v="843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9.0171325518485126E-2"/>
    <x v="1"/>
    <n v="80"/>
    <n v="97.037499999999994"/>
    <x v="1"/>
    <s v="USD"/>
    <n v="1353823200"/>
    <x v="844"/>
    <x v="847"/>
    <x v="844"/>
    <b v="0"/>
    <b v="0"/>
    <s v="theater/plays"/>
    <x v="3"/>
    <x v="3"/>
  </r>
  <r>
    <n v="956"/>
    <s v="Wood Inc"/>
    <s v="Re-engineered composite focus group"/>
    <n v="187600"/>
    <n v="35698"/>
    <n v="5.2551963695445121"/>
    <x v="0"/>
    <n v="830"/>
    <n v="43.00963855421687"/>
    <x v="1"/>
    <s v="USD"/>
    <n v="1450764000"/>
    <x v="845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0.7881614926813576"/>
    <x v="1"/>
    <n v="131"/>
    <n v="94.916030534351151"/>
    <x v="1"/>
    <s v="USD"/>
    <n v="1329372000"/>
    <x v="846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0.13612176710803117"/>
    <x v="1"/>
    <n v="112"/>
    <n v="72.151785714285708"/>
    <x v="1"/>
    <s v="USD"/>
    <n v="1277096400"/>
    <x v="847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21.866988387875132"/>
    <x v="0"/>
    <n v="130"/>
    <n v="51.007692307692309"/>
    <x v="1"/>
    <s v="USD"/>
    <n v="1277701200"/>
    <x v="688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1.1757161179991449"/>
    <x v="0"/>
    <n v="55"/>
    <n v="85.054545454545448"/>
    <x v="1"/>
    <s v="USD"/>
    <n v="1454911200"/>
    <x v="848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0.83823529411764708"/>
    <x v="1"/>
    <n v="155"/>
    <n v="43.87096774193548"/>
    <x v="1"/>
    <s v="USD"/>
    <n v="1297922400"/>
    <x v="248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0.33780613681148541"/>
    <x v="1"/>
    <n v="266"/>
    <n v="40.063909774436091"/>
    <x v="1"/>
    <s v="USD"/>
    <n v="1384408800"/>
    <x v="849"/>
    <x v="852"/>
    <x v="849"/>
    <b v="0"/>
    <b v="0"/>
    <s v="food/food trucks"/>
    <x v="0"/>
    <x v="0"/>
  </r>
  <r>
    <n v="963"/>
    <s v="Rodriguez-Robinson"/>
    <s v="Ergonomic methodical hub"/>
    <n v="5900"/>
    <n v="4997"/>
    <n v="1.180708425055033"/>
    <x v="0"/>
    <n v="114"/>
    <n v="43.833333333333336"/>
    <x v="6"/>
    <s v="EUR"/>
    <n v="1299304800"/>
    <x v="850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0.2810695837131571"/>
    <x v="1"/>
    <n v="155"/>
    <n v="84.92903225806451"/>
    <x v="1"/>
    <s v="USD"/>
    <n v="1431320400"/>
    <x v="851"/>
    <x v="854"/>
    <x v="851"/>
    <b v="0"/>
    <b v="0"/>
    <s v="theater/plays"/>
    <x v="3"/>
    <x v="3"/>
  </r>
  <r>
    <n v="965"/>
    <s v="Nunez-King"/>
    <s v="Phased clear-thinking policy"/>
    <n v="2200"/>
    <n v="8501"/>
    <n v="0.25879308316668626"/>
    <x v="1"/>
    <n v="207"/>
    <n v="41.067632850241544"/>
    <x v="4"/>
    <s v="GBP"/>
    <n v="1264399200"/>
    <x v="852"/>
    <x v="67"/>
    <x v="852"/>
    <b v="0"/>
    <b v="0"/>
    <s v="music/rock"/>
    <x v="1"/>
    <x v="1"/>
  </r>
  <r>
    <n v="966"/>
    <s v="Davis and Sons"/>
    <s v="Seamless solution-oriented capacity"/>
    <n v="1700"/>
    <n v="13468"/>
    <n v="0.12622512622512622"/>
    <x v="1"/>
    <n v="245"/>
    <n v="54.971428571428568"/>
    <x v="1"/>
    <s v="USD"/>
    <n v="1497502800"/>
    <x v="853"/>
    <x v="855"/>
    <x v="853"/>
    <b v="0"/>
    <b v="0"/>
    <s v="theater/plays"/>
    <x v="3"/>
    <x v="3"/>
  </r>
  <r>
    <n v="967"/>
    <s v="Howard-Douglas"/>
    <s v="Organized human-resource attitude"/>
    <n v="88400"/>
    <n v="121138"/>
    <n v="0.72974623982565334"/>
    <x v="1"/>
    <n v="1573"/>
    <n v="77.010807374443743"/>
    <x v="1"/>
    <s v="USD"/>
    <n v="1333688400"/>
    <x v="104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0.29567574226931131"/>
    <x v="1"/>
    <n v="114"/>
    <n v="71.201754385964918"/>
    <x v="1"/>
    <s v="USD"/>
    <n v="1293861600"/>
    <x v="854"/>
    <x v="344"/>
    <x v="854"/>
    <b v="0"/>
    <b v="0"/>
    <s v="food/food trucks"/>
    <x v="0"/>
    <x v="0"/>
  </r>
  <r>
    <n v="969"/>
    <s v="Lopez-King"/>
    <s v="Multi-lateral radical solution"/>
    <n v="7900"/>
    <n v="8550"/>
    <n v="0.92397660818713445"/>
    <x v="1"/>
    <n v="93"/>
    <n v="91.935483870967744"/>
    <x v="1"/>
    <s v="USD"/>
    <n v="1576994400"/>
    <x v="855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1.6458835567734438"/>
    <x v="0"/>
    <n v="594"/>
    <n v="97.069023569023571"/>
    <x v="1"/>
    <s v="USD"/>
    <n v="1304917200"/>
    <x v="856"/>
    <x v="857"/>
    <x v="856"/>
    <b v="0"/>
    <b v="0"/>
    <s v="theater/plays"/>
    <x v="3"/>
    <x v="3"/>
  </r>
  <r>
    <n v="971"/>
    <s v="Garner and Sons"/>
    <s v="Versatile neutral workforce"/>
    <n v="5100"/>
    <n v="1414"/>
    <n v="3.6067892503536068"/>
    <x v="0"/>
    <n v="24"/>
    <n v="58.916666666666664"/>
    <x v="1"/>
    <s v="USD"/>
    <n v="1381208400"/>
    <x v="857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0.43784094171691074"/>
    <x v="1"/>
    <n v="1681"/>
    <n v="58.015466983938133"/>
    <x v="1"/>
    <s v="USD"/>
    <n v="1401685200"/>
    <x v="858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4.6263753056234718"/>
    <x v="0"/>
    <n v="252"/>
    <n v="103.87301587301587"/>
    <x v="1"/>
    <s v="USD"/>
    <n v="1291960800"/>
    <x v="859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0.26746907388833169"/>
    <x v="1"/>
    <n v="32"/>
    <n v="93.46875"/>
    <x v="1"/>
    <s v="USD"/>
    <n v="1368853200"/>
    <x v="860"/>
    <x v="170"/>
    <x v="860"/>
    <b v="0"/>
    <b v="0"/>
    <s v="music/indie rock"/>
    <x v="1"/>
    <x v="7"/>
  </r>
  <r>
    <n v="975"/>
    <s v="Ayala Group"/>
    <s v="Right-sized maximized migration"/>
    <n v="5400"/>
    <n v="8366"/>
    <n v="0.64546975854649769"/>
    <x v="1"/>
    <n v="135"/>
    <n v="61.970370370370368"/>
    <x v="1"/>
    <s v="USD"/>
    <n v="1448776800"/>
    <x v="264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0.31041440322830982"/>
    <x v="1"/>
    <n v="140"/>
    <n v="92.042857142857144"/>
    <x v="1"/>
    <s v="USD"/>
    <n v="1296194400"/>
    <x v="65"/>
    <x v="862"/>
    <x v="65"/>
    <b v="0"/>
    <b v="1"/>
    <s v="theater/plays"/>
    <x v="3"/>
    <x v="3"/>
  </r>
  <r>
    <n v="977"/>
    <s v="Johnson Group"/>
    <s v="Vision-oriented interactive solution"/>
    <n v="7000"/>
    <n v="5177"/>
    <n v="1.3521344407958278"/>
    <x v="0"/>
    <n v="67"/>
    <n v="77.268656716417908"/>
    <x v="1"/>
    <s v="USD"/>
    <n v="1517983200"/>
    <x v="861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0.11572734637194769"/>
    <x v="1"/>
    <n v="92"/>
    <n v="93.923913043478265"/>
    <x v="1"/>
    <s v="USD"/>
    <n v="1478930400"/>
    <x v="862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0.69801957237604939"/>
    <x v="1"/>
    <n v="1015"/>
    <n v="84.969458128078813"/>
    <x v="4"/>
    <s v="GBP"/>
    <n v="1426395600"/>
    <x v="454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2.482513035736996"/>
    <x v="0"/>
    <n v="742"/>
    <n v="105.97035040431267"/>
    <x v="1"/>
    <s v="USD"/>
    <n v="1446181200"/>
    <x v="863"/>
    <x v="865"/>
    <x v="863"/>
    <b v="1"/>
    <b v="0"/>
    <s v="publishing/nonfiction"/>
    <x v="5"/>
    <x v="9"/>
  </r>
  <r>
    <n v="981"/>
    <s v="Diaz-Little"/>
    <s v="Grass-roots executive synergy"/>
    <n v="6700"/>
    <n v="11941"/>
    <n v="0.56109203584289424"/>
    <x v="1"/>
    <n v="323"/>
    <n v="36.969040247678016"/>
    <x v="1"/>
    <s v="USD"/>
    <n v="1514181600"/>
    <x v="864"/>
    <x v="866"/>
    <x v="864"/>
    <b v="0"/>
    <b v="0"/>
    <s v="technology/web"/>
    <x v="2"/>
    <x v="2"/>
  </r>
  <r>
    <n v="982"/>
    <s v="Freeman-French"/>
    <s v="Multi-layered optimal application"/>
    <n v="7200"/>
    <n v="6115"/>
    <n v="1.1774325429272281"/>
    <x v="0"/>
    <n v="75"/>
    <n v="81.533333333333331"/>
    <x v="1"/>
    <s v="USD"/>
    <n v="1311051600"/>
    <x v="865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0.68522961295938511"/>
    <x v="1"/>
    <n v="2326"/>
    <n v="80.999140154772135"/>
    <x v="1"/>
    <s v="USD"/>
    <n v="1564894800"/>
    <x v="866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0.65590312815338048"/>
    <x v="1"/>
    <n v="381"/>
    <n v="26.010498687664043"/>
    <x v="1"/>
    <s v="USD"/>
    <n v="1567918800"/>
    <x v="867"/>
    <x v="105"/>
    <x v="867"/>
    <b v="0"/>
    <b v="0"/>
    <s v="theater/plays"/>
    <x v="3"/>
    <x v="3"/>
  </r>
  <r>
    <n v="985"/>
    <s v="Logan-Curtis"/>
    <s v="Enhanced optimal ability"/>
    <n v="170600"/>
    <n v="114523"/>
    <n v="1.4896570994472726"/>
    <x v="0"/>
    <n v="4405"/>
    <n v="25.998410896708286"/>
    <x v="1"/>
    <s v="USD"/>
    <n v="1386309600"/>
    <x v="868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2.4809160305343512"/>
    <x v="0"/>
    <n v="92"/>
    <n v="34.173913043478258"/>
    <x v="1"/>
    <s v="USD"/>
    <n v="1301979600"/>
    <x v="296"/>
    <x v="253"/>
    <x v="296"/>
    <b v="0"/>
    <b v="0"/>
    <s v="music/rock"/>
    <x v="1"/>
    <x v="1"/>
  </r>
  <r>
    <n v="987"/>
    <s v="Wilson Group"/>
    <s v="Ameliorated foreground focus group"/>
    <n v="6200"/>
    <n v="13441"/>
    <n v="0.46127520273789152"/>
    <x v="1"/>
    <n v="480"/>
    <n v="28.002083333333335"/>
    <x v="1"/>
    <s v="USD"/>
    <n v="1493269200"/>
    <x v="869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1.9187589303939578"/>
    <x v="0"/>
    <n v="64"/>
    <n v="76.546875"/>
    <x v="1"/>
    <s v="USD"/>
    <n v="1478930400"/>
    <x v="274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0.20016680567139283"/>
    <x v="1"/>
    <n v="226"/>
    <n v="53.053097345132741"/>
    <x v="1"/>
    <s v="USD"/>
    <n v="1555390800"/>
    <x v="354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1.1405176195350197"/>
    <x v="0"/>
    <n v="64"/>
    <n v="106.859375"/>
    <x v="1"/>
    <s v="USD"/>
    <n v="1456984800"/>
    <x v="870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0.88359931475971509"/>
    <x v="1"/>
    <n v="241"/>
    <n v="46.020746887966808"/>
    <x v="1"/>
    <s v="USD"/>
    <n v="1411621200"/>
    <x v="871"/>
    <x v="870"/>
    <x v="871"/>
    <b v="0"/>
    <b v="1"/>
    <s v="music/rock"/>
    <x v="1"/>
    <x v="1"/>
  </r>
  <r>
    <n v="992"/>
    <s v="Morrow Inc"/>
    <s v="Networked global migration"/>
    <n v="3100"/>
    <n v="13223"/>
    <n v="0.23443999092490359"/>
    <x v="1"/>
    <n v="132"/>
    <n v="100.17424242424242"/>
    <x v="1"/>
    <s v="USD"/>
    <n v="1525669200"/>
    <x v="98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1.288117770767613"/>
    <x v="3"/>
    <n v="75"/>
    <n v="101.44"/>
    <x v="6"/>
    <s v="EUR"/>
    <n v="1450936800"/>
    <x v="872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1.9048776207255005"/>
    <x v="0"/>
    <n v="842"/>
    <n v="87.972684085510693"/>
    <x v="1"/>
    <s v="USD"/>
    <n v="1413522000"/>
    <x v="873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0.63505116959064323"/>
    <x v="1"/>
    <n v="2043"/>
    <n v="74.995594713656388"/>
    <x v="1"/>
    <s v="USD"/>
    <n v="1541307600"/>
    <x v="526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1.3710012463647694"/>
    <x v="0"/>
    <n v="112"/>
    <n v="42.982142857142854"/>
    <x v="1"/>
    <s v="USD"/>
    <n v="1357106400"/>
    <x v="874"/>
    <x v="875"/>
    <x v="874"/>
    <b v="0"/>
    <b v="0"/>
    <s v="theater/plays"/>
    <x v="3"/>
    <x v="3"/>
  </r>
  <r>
    <n v="997"/>
    <s v="Ball LLC"/>
    <s v="Right-sized full-range throughput"/>
    <n v="7600"/>
    <n v="4603"/>
    <n v="1.6510971105800565"/>
    <x v="3"/>
    <n v="139"/>
    <n v="33.115107913669064"/>
    <x v="6"/>
    <s v="EUR"/>
    <n v="1390197600"/>
    <x v="875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1.7608333553657827"/>
    <x v="0"/>
    <n v="374"/>
    <n v="101.13101604278074"/>
    <x v="1"/>
    <s v="USD"/>
    <n v="1265868000"/>
    <x v="876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1.7685732023750775"/>
    <x v="3"/>
    <n v="1122"/>
    <n v="55.98841354723708"/>
    <x v="1"/>
    <s v="USD"/>
    <n v="1467176400"/>
    <x v="877"/>
    <x v="878"/>
    <x v="877"/>
    <b v="0"/>
    <b v="0"/>
    <s v="food/food trucks"/>
    <x v="0"/>
    <x v="0"/>
  </r>
  <r>
    <m/>
    <m/>
    <m/>
    <m/>
    <m/>
    <m/>
    <x v="4"/>
    <m/>
    <m/>
    <x v="7"/>
    <m/>
    <m/>
    <x v="878"/>
    <x v="879"/>
    <x v="878"/>
    <m/>
    <m/>
    <m/>
    <x v="9"/>
    <x v="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CDAF39-A9E0-4181-9490-8BF9B674DA6E}" name="PivotTable3" cacheId="0" applyNumberFormats="0" applyBorderFormats="0" applyFontFormats="0" applyPatternFormats="0" applyAlignmentFormats="0" applyWidthHeightFormats="1" dataCaption="Values" missingCaption="0" updatedVersion="8" minRefreshableVersion="3" showDrill="0" useAutoFormatting="1" itemPrintTitles="1" createdVersion="8" indent="127" outline="1" outlineData="1" multipleFieldFilters="0" chartFormat="3">
  <location ref="A4:F15" firstHeaderRow="1" firstDataRow="2" firstDataCol="1"/>
  <pivotFields count="18">
    <pivotField showAll="0"/>
    <pivotField showAll="0">
      <items count="976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n="-0" h="1" x="4"/>
        <item t="default"/>
      </items>
    </pivotField>
    <pivotField showAll="0"/>
    <pivotField showAll="0"/>
    <pivotField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6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557AB8-AEFA-4C66-9347-4601E59E6C66}" name="PivotTable5" cacheId="0" applyNumberFormats="0" applyBorderFormats="0" applyFontFormats="0" applyPatternFormats="0" applyAlignmentFormats="0" applyWidthHeightFormats="1" dataCaption="Values" missingCaption="0" updatedVersion="8" minRefreshableVersion="3" showDrill="0" useAutoFormatting="1" itemPrintTitles="1" createdVersion="8" indent="127" outline="1" outlineData="1" multipleFieldFilters="0" chartFormat="5">
  <location ref="A4:F30" firstHeaderRow="1" firstDataRow="2" firstDataCol="1" rowPageCount="2" colPageCount="1"/>
  <pivotFields count="18">
    <pivotField showAll="0"/>
    <pivotField showAll="0">
      <items count="976">
        <item x="77"/>
        <item x="266"/>
        <item x="397"/>
        <item x="182"/>
        <item x="487"/>
        <item x="351"/>
        <item x="874"/>
        <item x="178"/>
        <item x="916"/>
        <item x="128"/>
        <item x="259"/>
        <item x="801"/>
        <item x="798"/>
        <item x="360"/>
        <item x="547"/>
        <item x="696"/>
        <item x="871"/>
        <item x="804"/>
        <item x="440"/>
        <item x="58"/>
        <item x="412"/>
        <item x="189"/>
        <item x="98"/>
        <item x="206"/>
        <item x="578"/>
        <item x="520"/>
        <item x="143"/>
        <item x="248"/>
        <item x="951"/>
        <item x="837"/>
        <item x="648"/>
        <item x="185"/>
        <item x="953"/>
        <item x="402"/>
        <item x="382"/>
        <item x="383"/>
        <item x="63"/>
        <item x="809"/>
        <item x="99"/>
        <item x="0"/>
        <item x="971"/>
        <item x="791"/>
        <item x="70"/>
        <item x="702"/>
        <item x="628"/>
        <item x="603"/>
        <item x="873"/>
        <item x="115"/>
        <item x="253"/>
        <item x="140"/>
        <item x="408"/>
        <item x="200"/>
        <item x="585"/>
        <item x="708"/>
        <item x="958"/>
        <item x="398"/>
        <item x="489"/>
        <item x="290"/>
        <item x="538"/>
        <item x="47"/>
        <item x="343"/>
        <item x="65"/>
        <item x="876"/>
        <item x="523"/>
        <item x="27"/>
        <item x="502"/>
        <item x="878"/>
        <item x="37"/>
        <item x="936"/>
        <item x="171"/>
        <item x="553"/>
        <item x="33"/>
        <item x="416"/>
        <item x="237"/>
        <item x="674"/>
        <item x="152"/>
        <item x="930"/>
        <item x="679"/>
        <item x="812"/>
        <item x="51"/>
        <item x="414"/>
        <item x="832"/>
        <item x="600"/>
        <item x="106"/>
        <item x="279"/>
        <item x="57"/>
        <item x="136"/>
        <item x="831"/>
        <item x="366"/>
        <item x="762"/>
        <item x="656"/>
        <item x="353"/>
        <item x="581"/>
        <item x="591"/>
        <item x="418"/>
        <item x="550"/>
        <item x="296"/>
        <item x="150"/>
        <item x="121"/>
        <item x="589"/>
        <item x="267"/>
        <item x="905"/>
        <item x="372"/>
        <item x="532"/>
        <item x="166"/>
        <item x="848"/>
        <item x="161"/>
        <item x="887"/>
        <item x="799"/>
        <item x="794"/>
        <item x="605"/>
        <item x="354"/>
        <item x="163"/>
        <item x="970"/>
        <item x="339"/>
        <item x="903"/>
        <item x="766"/>
        <item x="438"/>
        <item x="134"/>
        <item x="720"/>
        <item x="25"/>
        <item x="193"/>
        <item x="740"/>
        <item x="28"/>
        <item x="834"/>
        <item x="681"/>
        <item x="158"/>
        <item x="332"/>
        <item x="620"/>
        <item x="207"/>
        <item x="715"/>
        <item x="890"/>
        <item x="7"/>
        <item x="608"/>
        <item x="49"/>
        <item x="110"/>
        <item x="961"/>
        <item x="117"/>
        <item x="860"/>
        <item x="105"/>
        <item x="297"/>
        <item x="223"/>
        <item x="738"/>
        <item x="869"/>
        <item x="592"/>
        <item x="853"/>
        <item x="641"/>
        <item x="84"/>
        <item x="119"/>
        <item x="88"/>
        <item x="483"/>
        <item x="526"/>
        <item x="439"/>
        <item x="726"/>
        <item x="30"/>
        <item x="159"/>
        <item x="563"/>
        <item x="895"/>
        <item x="514"/>
        <item x="426"/>
        <item x="17"/>
        <item x="265"/>
        <item x="593"/>
        <item x="685"/>
        <item x="828"/>
        <item x="322"/>
        <item x="22"/>
        <item x="833"/>
        <item x="496"/>
        <item x="73"/>
        <item x="872"/>
        <item x="190"/>
        <item x="299"/>
        <item x="817"/>
        <item x="896"/>
        <item x="866"/>
        <item x="826"/>
        <item x="165"/>
        <item x="482"/>
        <item x="524"/>
        <item x="579"/>
        <item x="507"/>
        <item x="859"/>
        <item x="60"/>
        <item x="387"/>
        <item x="716"/>
        <item x="167"/>
        <item x="444"/>
        <item x="435"/>
        <item x="929"/>
        <item x="157"/>
        <item x="204"/>
        <item x="181"/>
        <item x="116"/>
        <item x="379"/>
        <item x="411"/>
        <item x="851"/>
        <item x="307"/>
        <item x="480"/>
        <item x="913"/>
        <item x="389"/>
        <item x="906"/>
        <item x="877"/>
        <item x="842"/>
        <item x="74"/>
        <item x="231"/>
        <item x="86"/>
        <item x="907"/>
        <item x="284"/>
        <item x="710"/>
        <item x="610"/>
        <item x="108"/>
        <item x="537"/>
        <item x="445"/>
        <item x="357"/>
        <item x="956"/>
        <item x="855"/>
        <item x="706"/>
        <item x="545"/>
        <item x="101"/>
        <item x="280"/>
        <item x="257"/>
        <item x="617"/>
        <item x="803"/>
        <item x="729"/>
        <item x="422"/>
        <item x="123"/>
        <item x="844"/>
        <item x="236"/>
        <item x="786"/>
        <item x="967"/>
        <item x="912"/>
        <item x="856"/>
        <item x="160"/>
        <item x="699"/>
        <item x="652"/>
        <item x="87"/>
        <item x="286"/>
        <item x="301"/>
        <item x="634"/>
        <item x="275"/>
        <item x="145"/>
        <item x="142"/>
        <item x="560"/>
        <item x="700"/>
        <item x="727"/>
        <item x="83"/>
        <item x="131"/>
        <item x="377"/>
        <item x="310"/>
        <item x="56"/>
        <item x="386"/>
        <item x="132"/>
        <item x="430"/>
        <item x="270"/>
        <item x="690"/>
        <item x="552"/>
        <item x="187"/>
        <item x="898"/>
        <item x="225"/>
        <item x="683"/>
        <item x="570"/>
        <item x="91"/>
        <item x="512"/>
        <item x="778"/>
        <item x="957"/>
        <item x="103"/>
        <item x="566"/>
        <item x="521"/>
        <item x="814"/>
        <item x="235"/>
        <item x="486"/>
        <item x="102"/>
        <item x="287"/>
        <item x="242"/>
        <item x="821"/>
        <item x="40"/>
        <item x="385"/>
        <item x="722"/>
        <item x="963"/>
        <item x="947"/>
        <item x="527"/>
        <item x="697"/>
        <item x="133"/>
        <item x="888"/>
        <item x="341"/>
        <item x="662"/>
        <item x="670"/>
        <item x="717"/>
        <item x="355"/>
        <item x="946"/>
        <item x="459"/>
        <item x="81"/>
        <item x="644"/>
        <item x="337"/>
        <item x="240"/>
        <item x="460"/>
        <item x="756"/>
        <item x="944"/>
        <item x="263"/>
        <item x="596"/>
        <item x="362"/>
        <item x="23"/>
        <item x="10"/>
        <item x="899"/>
        <item x="935"/>
        <item x="371"/>
        <item x="517"/>
        <item x="730"/>
        <item x="465"/>
        <item x="126"/>
        <item x="302"/>
        <item x="736"/>
        <item x="340"/>
        <item x="749"/>
        <item x="582"/>
        <item x="93"/>
        <item x="909"/>
        <item x="923"/>
        <item x="155"/>
        <item x="139"/>
        <item x="72"/>
        <item x="433"/>
        <item x="849"/>
        <item x="94"/>
        <item x="539"/>
        <item x="559"/>
        <item x="788"/>
        <item x="428"/>
        <item x="114"/>
        <item x="442"/>
        <item x="5"/>
        <item x="632"/>
        <item x="323"/>
        <item x="790"/>
        <item x="939"/>
        <item x="146"/>
        <item x="584"/>
        <item x="505"/>
        <item x="534"/>
        <item x="308"/>
        <item x="111"/>
        <item x="336"/>
        <item x="203"/>
        <item x="885"/>
        <item x="884"/>
        <item x="689"/>
        <item x="321"/>
        <item x="759"/>
        <item x="931"/>
        <item x="347"/>
        <item x="485"/>
        <item x="168"/>
        <item x="964"/>
        <item x="973"/>
        <item x="52"/>
        <item x="391"/>
        <item x="555"/>
        <item x="949"/>
        <item x="405"/>
        <item x="243"/>
        <item x="423"/>
        <item x="277"/>
        <item x="85"/>
        <item x="241"/>
        <item x="728"/>
        <item x="16"/>
        <item x="549"/>
        <item x="645"/>
        <item x="815"/>
        <item x="228"/>
        <item x="880"/>
        <item x="138"/>
        <item x="471"/>
        <item x="291"/>
        <item x="533"/>
        <item x="394"/>
        <item x="525"/>
        <item x="830"/>
        <item x="488"/>
        <item x="271"/>
        <item x="779"/>
        <item x="96"/>
        <item x="184"/>
        <item x="943"/>
        <item x="820"/>
        <item x="647"/>
        <item x="219"/>
        <item x="137"/>
        <item x="952"/>
        <item x="221"/>
        <item x="955"/>
        <item x="463"/>
        <item x="599"/>
        <item x="199"/>
        <item x="493"/>
        <item x="551"/>
        <item x="630"/>
        <item x="732"/>
        <item x="695"/>
        <item x="208"/>
        <item x="141"/>
        <item x="32"/>
        <item x="618"/>
        <item x="845"/>
        <item x="36"/>
        <item x="541"/>
        <item x="580"/>
        <item x="649"/>
        <item x="498"/>
        <item x="558"/>
        <item x="597"/>
        <item x="212"/>
        <item x="222"/>
        <item x="216"/>
        <item x="535"/>
        <item x="29"/>
        <item x="246"/>
        <item x="810"/>
        <item x="516"/>
        <item x="18"/>
        <item x="226"/>
        <item x="751"/>
        <item x="754"/>
        <item x="711"/>
        <item x="669"/>
        <item x="797"/>
        <item x="175"/>
        <item x="50"/>
        <item x="672"/>
        <item x="897"/>
        <item x="395"/>
        <item x="112"/>
        <item x="419"/>
        <item x="829"/>
        <item x="69"/>
        <item x="774"/>
        <item x="334"/>
        <item x="818"/>
        <item x="636"/>
        <item x="556"/>
        <item x="770"/>
        <item x="846"/>
        <item x="162"/>
        <item x="554"/>
        <item x="667"/>
        <item x="659"/>
        <item x="771"/>
        <item x="12"/>
        <item x="39"/>
        <item x="196"/>
        <item x="606"/>
        <item x="381"/>
        <item x="889"/>
        <item x="432"/>
        <item x="376"/>
        <item x="388"/>
        <item x="90"/>
        <item x="48"/>
        <item x="625"/>
        <item x="548"/>
        <item x="793"/>
        <item x="478"/>
        <item x="454"/>
        <item x="734"/>
        <item x="359"/>
        <item x="4"/>
        <item x="361"/>
        <item x="822"/>
        <item x="135"/>
        <item x="968"/>
        <item x="374"/>
        <item x="264"/>
        <item x="403"/>
        <item x="839"/>
        <item x="234"/>
        <item x="177"/>
        <item x="671"/>
        <item x="401"/>
        <item x="224"/>
        <item x="813"/>
        <item x="841"/>
        <item x="338"/>
        <item x="959"/>
        <item x="655"/>
        <item x="345"/>
        <item x="261"/>
        <item x="960"/>
        <item x="741"/>
        <item x="192"/>
        <item x="473"/>
        <item x="164"/>
        <item x="67"/>
        <item x="314"/>
        <item x="682"/>
        <item x="945"/>
        <item x="735"/>
        <item x="910"/>
        <item x="364"/>
        <item x="282"/>
        <item x="491"/>
        <item x="130"/>
        <item x="919"/>
        <item x="857"/>
        <item x="864"/>
        <item x="404"/>
        <item x="472"/>
        <item x="816"/>
        <item x="624"/>
        <item x="406"/>
        <item x="34"/>
        <item x="38"/>
        <item x="969"/>
        <item x="179"/>
        <item x="718"/>
        <item x="373"/>
        <item x="511"/>
        <item x="76"/>
        <item x="673"/>
        <item x="616"/>
        <item x="144"/>
        <item x="441"/>
        <item x="476"/>
        <item x="614"/>
        <item x="311"/>
        <item x="838"/>
        <item x="731"/>
        <item x="587"/>
        <item x="127"/>
        <item x="569"/>
        <item x="561"/>
        <item x="543"/>
        <item x="315"/>
        <item x="938"/>
        <item x="238"/>
        <item x="260"/>
        <item x="434"/>
        <item x="752"/>
        <item x="747"/>
        <item x="424"/>
        <item x="698"/>
        <item x="583"/>
        <item x="495"/>
        <item x="686"/>
        <item x="475"/>
        <item x="709"/>
        <item x="3"/>
        <item x="333"/>
        <item x="458"/>
        <item x="202"/>
        <item x="407"/>
        <item x="2"/>
        <item x="233"/>
        <item x="544"/>
        <item x="723"/>
        <item x="755"/>
        <item x="156"/>
        <item x="380"/>
        <item x="268"/>
        <item x="607"/>
        <item x="827"/>
        <item x="806"/>
        <item x="312"/>
        <item x="390"/>
        <item x="436"/>
        <item x="318"/>
        <item x="320"/>
        <item x="352"/>
        <item x="836"/>
        <item x="229"/>
        <item x="807"/>
        <item x="35"/>
        <item x="744"/>
        <item x="78"/>
        <item x="748"/>
        <item x="714"/>
        <item x="692"/>
        <item x="217"/>
        <item x="911"/>
        <item x="680"/>
        <item x="490"/>
        <item x="508"/>
        <item x="567"/>
        <item x="691"/>
        <item x="68"/>
        <item x="273"/>
        <item x="129"/>
        <item x="213"/>
        <item x="447"/>
        <item x="542"/>
        <item x="966"/>
        <item x="522"/>
        <item x="835"/>
        <item x="64"/>
        <item x="147"/>
        <item x="760"/>
        <item x="932"/>
        <item x="854"/>
        <item x="808"/>
        <item x="529"/>
        <item x="757"/>
        <item x="470"/>
        <item x="651"/>
        <item x="664"/>
        <item x="678"/>
        <item x="396"/>
        <item x="348"/>
        <item x="724"/>
        <item x="666"/>
        <item x="668"/>
        <item x="675"/>
        <item x="469"/>
        <item x="172"/>
        <item x="393"/>
        <item x="370"/>
        <item x="335"/>
        <item x="942"/>
        <item x="8"/>
        <item x="461"/>
        <item x="285"/>
        <item x="1"/>
        <item x="180"/>
        <item x="464"/>
        <item x="783"/>
        <item x="693"/>
        <item x="858"/>
        <item x="6"/>
        <item x="594"/>
        <item x="965"/>
        <item x="201"/>
        <item x="392"/>
        <item x="220"/>
        <item x="704"/>
        <item x="331"/>
        <item x="446"/>
        <item x="792"/>
        <item x="198"/>
        <item x="867"/>
        <item x="186"/>
        <item x="151"/>
        <item x="621"/>
        <item x="565"/>
        <item x="882"/>
        <item x="653"/>
        <item x="326"/>
        <item x="619"/>
        <item x="657"/>
        <item x="149"/>
        <item x="941"/>
        <item x="688"/>
        <item x="251"/>
        <item x="785"/>
        <item x="356"/>
        <item x="11"/>
        <item x="737"/>
        <item x="19"/>
        <item x="197"/>
        <item x="375"/>
        <item x="346"/>
        <item x="604"/>
        <item x="633"/>
        <item x="928"/>
        <item x="303"/>
        <item x="767"/>
        <item x="920"/>
        <item x="325"/>
        <item x="819"/>
        <item x="227"/>
        <item x="572"/>
        <item x="239"/>
        <item x="82"/>
        <item x="823"/>
        <item x="429"/>
        <item x="573"/>
        <item x="879"/>
        <item x="125"/>
        <item x="443"/>
        <item x="218"/>
        <item x="574"/>
        <item x="712"/>
        <item x="510"/>
        <item x="509"/>
        <item x="893"/>
        <item x="750"/>
        <item x="363"/>
        <item x="733"/>
        <item x="631"/>
        <item x="276"/>
        <item x="298"/>
        <item x="9"/>
        <item x="677"/>
        <item x="20"/>
        <item x="232"/>
        <item x="781"/>
        <item x="44"/>
        <item x="378"/>
        <item x="703"/>
        <item x="477"/>
        <item x="455"/>
        <item x="914"/>
        <item x="479"/>
        <item x="467"/>
        <item x="629"/>
        <item x="894"/>
        <item x="934"/>
        <item x="546"/>
        <item x="892"/>
        <item x="249"/>
        <item x="937"/>
        <item x="247"/>
        <item x="501"/>
        <item x="643"/>
        <item x="635"/>
        <item x="118"/>
        <item x="658"/>
        <item x="425"/>
        <item x="499"/>
        <item x="474"/>
        <item x="742"/>
        <item x="784"/>
        <item x="775"/>
        <item x="883"/>
        <item x="14"/>
        <item x="154"/>
        <item x="824"/>
        <item x="665"/>
        <item x="940"/>
        <item x="409"/>
        <item x="437"/>
        <item x="183"/>
        <item x="252"/>
        <item x="109"/>
        <item x="61"/>
        <item x="427"/>
        <item x="254"/>
        <item x="519"/>
        <item x="598"/>
        <item x="330"/>
        <item x="292"/>
        <item x="281"/>
        <item x="575"/>
        <item x="745"/>
        <item x="54"/>
        <item x="400"/>
        <item x="305"/>
        <item x="410"/>
        <item x="244"/>
        <item x="646"/>
        <item x="306"/>
        <item x="358"/>
        <item x="95"/>
        <item x="661"/>
        <item x="506"/>
        <item x="571"/>
        <item x="313"/>
        <item x="891"/>
        <item x="865"/>
        <item x="922"/>
        <item x="66"/>
        <item x="194"/>
        <item x="319"/>
        <item x="850"/>
        <item x="868"/>
        <item x="92"/>
        <item x="174"/>
        <item x="602"/>
        <item x="468"/>
        <item x="324"/>
        <item x="448"/>
        <item x="269"/>
        <item x="420"/>
        <item x="43"/>
        <item x="31"/>
        <item x="210"/>
        <item x="24"/>
        <item x="948"/>
        <item x="739"/>
        <item x="746"/>
        <item x="349"/>
        <item x="528"/>
        <item x="462"/>
        <item x="452"/>
        <item x="694"/>
        <item x="721"/>
        <item x="21"/>
        <item x="862"/>
        <item x="687"/>
        <item x="250"/>
        <item x="369"/>
        <item x="780"/>
        <item x="195"/>
        <item x="650"/>
        <item x="492"/>
        <item x="294"/>
        <item x="288"/>
        <item x="753"/>
        <item x="612"/>
        <item x="104"/>
        <item x="768"/>
        <item x="368"/>
        <item x="295"/>
        <item x="925"/>
        <item x="278"/>
        <item x="53"/>
        <item x="743"/>
        <item x="497"/>
        <item x="503"/>
        <item x="787"/>
        <item x="924"/>
        <item x="588"/>
        <item x="255"/>
        <item x="399"/>
        <item x="611"/>
        <item x="518"/>
        <item x="481"/>
        <item x="805"/>
        <item x="79"/>
        <item x="901"/>
        <item x="62"/>
        <item x="431"/>
        <item x="26"/>
        <item x="342"/>
        <item x="773"/>
        <item x="124"/>
        <item x="568"/>
        <item x="900"/>
        <item x="843"/>
        <item x="802"/>
        <item x="713"/>
        <item x="97"/>
        <item x="413"/>
        <item x="719"/>
        <item x="176"/>
        <item x="863"/>
        <item x="214"/>
        <item x="421"/>
        <item x="316"/>
        <item x="170"/>
        <item x="191"/>
        <item x="80"/>
        <item x="609"/>
        <item x="701"/>
        <item x="915"/>
        <item x="71"/>
        <item x="536"/>
        <item x="122"/>
        <item x="344"/>
        <item x="623"/>
        <item x="972"/>
        <item x="684"/>
        <item x="758"/>
        <item x="456"/>
        <item x="272"/>
        <item x="763"/>
        <item x="950"/>
        <item x="531"/>
        <item x="417"/>
        <item x="707"/>
        <item x="211"/>
        <item x="329"/>
        <item x="663"/>
        <item x="586"/>
        <item x="304"/>
        <item x="283"/>
        <item x="169"/>
        <item x="100"/>
        <item x="615"/>
        <item x="107"/>
        <item x="500"/>
        <item x="660"/>
        <item x="466"/>
        <item x="293"/>
        <item x="908"/>
        <item x="515"/>
        <item x="494"/>
        <item x="800"/>
        <item x="595"/>
        <item x="705"/>
        <item x="564"/>
        <item x="769"/>
        <item x="215"/>
        <item x="637"/>
        <item x="777"/>
        <item x="46"/>
        <item x="852"/>
        <item x="120"/>
        <item x="765"/>
        <item x="309"/>
        <item x="450"/>
        <item x="795"/>
        <item x="262"/>
        <item x="188"/>
        <item x="13"/>
        <item x="789"/>
        <item x="782"/>
        <item x="676"/>
        <item x="921"/>
        <item x="245"/>
        <item x="640"/>
        <item x="601"/>
        <item x="881"/>
        <item x="457"/>
        <item x="811"/>
        <item x="274"/>
        <item x="415"/>
        <item x="209"/>
        <item x="384"/>
        <item x="590"/>
        <item x="258"/>
        <item x="796"/>
        <item x="41"/>
        <item x="627"/>
        <item x="205"/>
        <item x="761"/>
        <item x="557"/>
        <item x="577"/>
        <item x="776"/>
        <item x="42"/>
        <item x="725"/>
        <item x="367"/>
        <item x="173"/>
        <item x="148"/>
        <item x="886"/>
        <item x="613"/>
        <item x="89"/>
        <item x="75"/>
        <item x="153"/>
        <item x="772"/>
        <item x="861"/>
        <item x="918"/>
        <item x="764"/>
        <item x="256"/>
        <item x="825"/>
        <item x="230"/>
        <item x="917"/>
        <item x="954"/>
        <item x="927"/>
        <item x="365"/>
        <item x="870"/>
        <item x="642"/>
        <item x="626"/>
        <item x="576"/>
        <item x="504"/>
        <item x="328"/>
        <item x="562"/>
        <item x="962"/>
        <item x="513"/>
        <item x="451"/>
        <item x="289"/>
        <item x="904"/>
        <item x="639"/>
        <item x="902"/>
        <item x="453"/>
        <item x="300"/>
        <item x="933"/>
        <item x="847"/>
        <item x="449"/>
        <item x="45"/>
        <item x="926"/>
        <item x="55"/>
        <item x="59"/>
        <item x="113"/>
        <item x="15"/>
        <item x="875"/>
        <item x="638"/>
        <item x="654"/>
        <item x="540"/>
        <item x="484"/>
        <item x="350"/>
        <item x="327"/>
        <item x="530"/>
        <item x="317"/>
        <item x="840"/>
        <item x="622"/>
        <item x="974"/>
        <item t="default"/>
      </items>
    </pivotField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n="-0" h="1" x="4"/>
        <item t="default"/>
      </items>
    </pivotField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>
      <items count="26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x="24"/>
        <item t="default"/>
      </items>
    </pivotField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h="1" x="24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9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CA404E-EEE1-41DA-A9F3-0E55DE034E73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E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h="1" x="2"/>
        <item x="1"/>
        <item h="1" x="4"/>
        <item t="default"/>
      </items>
    </pivotField>
    <pivotField showAll="0"/>
    <pivotField showAll="0"/>
    <pivotField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>
      <items count="880">
        <item x="256"/>
        <item x="67"/>
        <item x="646"/>
        <item x="753"/>
        <item x="720"/>
        <item x="876"/>
        <item x="243"/>
        <item x="681"/>
        <item x="28"/>
        <item x="852"/>
        <item x="200"/>
        <item x="492"/>
        <item x="456"/>
        <item x="686"/>
        <item x="174"/>
        <item x="546"/>
        <item x="773"/>
        <item x="194"/>
        <item x="554"/>
        <item x="149"/>
        <item x="87"/>
        <item x="298"/>
        <item x="395"/>
        <item x="402"/>
        <item x="493"/>
        <item x="436"/>
        <item x="122"/>
        <item x="680"/>
        <item x="784"/>
        <item x="691"/>
        <item x="385"/>
        <item x="764"/>
        <item x="40"/>
        <item x="684"/>
        <item x="791"/>
        <item x="796"/>
        <item x="780"/>
        <item x="430"/>
        <item x="369"/>
        <item x="582"/>
        <item x="468"/>
        <item x="847"/>
        <item x="556"/>
        <item x="820"/>
        <item x="137"/>
        <item x="634"/>
        <item x="269"/>
        <item x="551"/>
        <item x="688"/>
        <item x="46"/>
        <item x="622"/>
        <item x="233"/>
        <item x="592"/>
        <item x="8"/>
        <item x="438"/>
        <item x="465"/>
        <item x="690"/>
        <item x="208"/>
        <item x="254"/>
        <item x="192"/>
        <item x="306"/>
        <item x="123"/>
        <item x="486"/>
        <item x="488"/>
        <item x="498"/>
        <item x="52"/>
        <item x="177"/>
        <item x="11"/>
        <item x="10"/>
        <item x="581"/>
        <item x="76"/>
        <item x="131"/>
        <item x="282"/>
        <item x="421"/>
        <item x="38"/>
        <item x="615"/>
        <item x="602"/>
        <item x="99"/>
        <item x="352"/>
        <item x="207"/>
        <item x="569"/>
        <item x="372"/>
        <item x="494"/>
        <item x="263"/>
        <item x="547"/>
        <item x="309"/>
        <item x="171"/>
        <item x="859"/>
        <item x="323"/>
        <item x="70"/>
        <item x="423"/>
        <item x="160"/>
        <item x="519"/>
        <item x="351"/>
        <item x="375"/>
        <item x="746"/>
        <item x="17"/>
        <item x="785"/>
        <item x="345"/>
        <item x="854"/>
        <item x="69"/>
        <item x="530"/>
        <item x="397"/>
        <item x="611"/>
        <item x="65"/>
        <item x="381"/>
        <item x="562"/>
        <item x="836"/>
        <item x="408"/>
        <item x="248"/>
        <item x="751"/>
        <item x="299"/>
        <item x="347"/>
        <item x="850"/>
        <item x="85"/>
        <item x="36"/>
        <item x="713"/>
        <item x="61"/>
        <item x="647"/>
        <item x="538"/>
        <item x="308"/>
        <item x="198"/>
        <item x="296"/>
        <item x="246"/>
        <item x="255"/>
        <item x="808"/>
        <item x="575"/>
        <item x="777"/>
        <item x="856"/>
        <item x="542"/>
        <item x="747"/>
        <item x="693"/>
        <item x="307"/>
        <item x="754"/>
        <item x="699"/>
        <item x="834"/>
        <item x="718"/>
        <item x="25"/>
        <item x="839"/>
        <item x="767"/>
        <item x="226"/>
        <item x="42"/>
        <item x="800"/>
        <item x="214"/>
        <item x="865"/>
        <item x="816"/>
        <item x="453"/>
        <item x="422"/>
        <item x="774"/>
        <item x="128"/>
        <item x="710"/>
        <item x="540"/>
        <item x="127"/>
        <item x="660"/>
        <item x="521"/>
        <item x="21"/>
        <item x="83"/>
        <item x="403"/>
        <item x="113"/>
        <item x="625"/>
        <item x="196"/>
        <item x="297"/>
        <item x="685"/>
        <item x="433"/>
        <item x="280"/>
        <item x="709"/>
        <item x="325"/>
        <item x="96"/>
        <item x="363"/>
        <item x="124"/>
        <item x="210"/>
        <item x="140"/>
        <item x="638"/>
        <item x="539"/>
        <item x="528"/>
        <item x="644"/>
        <item x="378"/>
        <item x="327"/>
        <item x="212"/>
        <item x="318"/>
        <item x="487"/>
        <item x="631"/>
        <item x="348"/>
        <item x="371"/>
        <item x="795"/>
        <item x="342"/>
        <item x="761"/>
        <item x="396"/>
        <item x="765"/>
        <item x="846"/>
        <item x="384"/>
        <item x="819"/>
        <item x="770"/>
        <item x="301"/>
        <item x="616"/>
        <item x="590"/>
        <item x="458"/>
        <item x="544"/>
        <item x="278"/>
        <item x="516"/>
        <item x="470"/>
        <item x="730"/>
        <item x="273"/>
        <item x="14"/>
        <item x="281"/>
        <item x="51"/>
        <item x="838"/>
        <item x="268"/>
        <item x="654"/>
        <item x="613"/>
        <item x="749"/>
        <item x="448"/>
        <item x="275"/>
        <item x="399"/>
        <item x="648"/>
        <item x="545"/>
        <item x="769"/>
        <item x="104"/>
        <item x="483"/>
        <item x="136"/>
        <item x="804"/>
        <item x="419"/>
        <item x="766"/>
        <item x="662"/>
        <item x="698"/>
        <item x="370"/>
        <item x="215"/>
        <item x="295"/>
        <item x="726"/>
        <item x="678"/>
        <item x="163"/>
        <item x="60"/>
        <item x="82"/>
        <item x="824"/>
        <item x="619"/>
        <item x="732"/>
        <item x="476"/>
        <item x="213"/>
        <item x="735"/>
        <item x="5"/>
        <item x="812"/>
        <item x="107"/>
        <item x="41"/>
        <item x="132"/>
        <item x="627"/>
        <item x="805"/>
        <item x="253"/>
        <item x="843"/>
        <item x="639"/>
        <item x="90"/>
        <item x="147"/>
        <item x="260"/>
        <item x="719"/>
        <item x="261"/>
        <item x="844"/>
        <item x="697"/>
        <item x="244"/>
        <item x="424"/>
        <item x="270"/>
        <item x="835"/>
        <item x="252"/>
        <item x="567"/>
        <item x="874"/>
        <item x="669"/>
        <item x="388"/>
        <item x="143"/>
        <item x="257"/>
        <item x="406"/>
        <item x="440"/>
        <item x="39"/>
        <item x="129"/>
        <item x="589"/>
        <item x="353"/>
        <item x="173"/>
        <item x="250"/>
        <item x="181"/>
        <item x="599"/>
        <item x="319"/>
        <item x="416"/>
        <item x="426"/>
        <item x="479"/>
        <item x="101"/>
        <item x="829"/>
        <item x="860"/>
        <item x="574"/>
        <item x="167"/>
        <item x="481"/>
        <item x="380"/>
        <item x="184"/>
        <item x="515"/>
        <item x="444"/>
        <item x="279"/>
        <item x="161"/>
        <item x="364"/>
        <item x="451"/>
        <item x="661"/>
        <item x="224"/>
        <item x="722"/>
        <item x="467"/>
        <item x="329"/>
        <item x="568"/>
        <item x="659"/>
        <item x="377"/>
        <item x="239"/>
        <item x="798"/>
        <item x="558"/>
        <item x="814"/>
        <item x="50"/>
        <item x="617"/>
        <item x="382"/>
        <item x="340"/>
        <item x="205"/>
        <item x="573"/>
        <item x="806"/>
        <item x="509"/>
        <item x="373"/>
        <item x="504"/>
        <item x="857"/>
        <item x="779"/>
        <item x="802"/>
        <item x="245"/>
        <item x="300"/>
        <item x="9"/>
        <item x="284"/>
        <item x="637"/>
        <item x="2"/>
        <item x="432"/>
        <item x="849"/>
        <item x="412"/>
        <item x="125"/>
        <item x="650"/>
        <item x="632"/>
        <item x="714"/>
        <item x="701"/>
        <item x="868"/>
        <item x="441"/>
        <item x="499"/>
        <item x="497"/>
        <item x="151"/>
        <item x="393"/>
        <item x="105"/>
        <item x="374"/>
        <item x="286"/>
        <item x="875"/>
        <item x="114"/>
        <item x="738"/>
        <item x="16"/>
        <item x="305"/>
        <item x="541"/>
        <item x="604"/>
        <item x="409"/>
        <item x="828"/>
        <item x="743"/>
        <item x="794"/>
        <item x="564"/>
        <item x="310"/>
        <item x="238"/>
        <item x="165"/>
        <item x="702"/>
        <item x="234"/>
        <item x="230"/>
        <item x="47"/>
        <item x="756"/>
        <item x="219"/>
        <item x="534"/>
        <item x="792"/>
        <item x="439"/>
        <item x="411"/>
        <item x="536"/>
        <item x="180"/>
        <item x="552"/>
        <item x="858"/>
        <item x="471"/>
        <item x="559"/>
        <item x="130"/>
        <item x="302"/>
        <item x="24"/>
        <item x="53"/>
        <item x="827"/>
        <item x="186"/>
        <item x="115"/>
        <item x="485"/>
        <item x="360"/>
        <item x="757"/>
        <item x="20"/>
        <item x="145"/>
        <item x="166"/>
        <item x="603"/>
        <item x="672"/>
        <item x="43"/>
        <item x="195"/>
        <item x="724"/>
        <item x="658"/>
        <item x="1"/>
        <item x="237"/>
        <item x="108"/>
        <item x="139"/>
        <item x="618"/>
        <item x="803"/>
        <item x="460"/>
        <item x="776"/>
        <item x="871"/>
        <item x="216"/>
        <item x="744"/>
        <item x="407"/>
        <item x="117"/>
        <item x="687"/>
        <item x="873"/>
        <item x="665"/>
        <item x="837"/>
        <item x="694"/>
        <item x="218"/>
        <item x="33"/>
        <item x="457"/>
        <item x="707"/>
        <item x="666"/>
        <item x="586"/>
        <item x="182"/>
        <item x="677"/>
        <item x="259"/>
        <item x="450"/>
        <item x="840"/>
        <item x="95"/>
        <item x="531"/>
        <item x="414"/>
        <item x="550"/>
        <item x="474"/>
        <item x="241"/>
        <item x="242"/>
        <item x="56"/>
        <item x="437"/>
        <item x="810"/>
        <item x="790"/>
        <item x="692"/>
        <item x="356"/>
        <item x="517"/>
        <item x="579"/>
        <item x="513"/>
        <item x="557"/>
        <item x="675"/>
        <item x="97"/>
        <item x="826"/>
        <item x="752"/>
        <item x="333"/>
        <item x="75"/>
        <item x="290"/>
        <item x="454"/>
        <item x="527"/>
        <item x="355"/>
        <item x="66"/>
        <item x="116"/>
        <item x="277"/>
        <item x="133"/>
        <item x="86"/>
        <item x="851"/>
        <item x="84"/>
        <item x="478"/>
        <item x="446"/>
        <item x="220"/>
        <item x="670"/>
        <item x="62"/>
        <item x="336"/>
        <item x="543"/>
        <item x="560"/>
        <item x="135"/>
        <item x="797"/>
        <item x="748"/>
        <item x="311"/>
        <item x="507"/>
        <item x="48"/>
        <item x="331"/>
        <item x="193"/>
        <item x="549"/>
        <item x="477"/>
        <item x="365"/>
        <item x="94"/>
        <item x="405"/>
        <item x="532"/>
        <item x="71"/>
        <item x="789"/>
        <item x="7"/>
        <item x="93"/>
        <item x="711"/>
        <item x="606"/>
        <item x="612"/>
        <item x="232"/>
        <item x="328"/>
        <item x="337"/>
        <item x="415"/>
        <item x="781"/>
        <item x="112"/>
        <item x="610"/>
        <item x="343"/>
        <item x="155"/>
        <item x="188"/>
        <item x="58"/>
        <item x="522"/>
        <item x="168"/>
        <item x="27"/>
        <item x="533"/>
        <item x="682"/>
        <item x="863"/>
        <item x="587"/>
        <item x="563"/>
        <item x="338"/>
        <item x="700"/>
        <item x="750"/>
        <item x="118"/>
        <item x="445"/>
        <item x="832"/>
        <item x="152"/>
        <item x="359"/>
        <item x="0"/>
        <item x="845"/>
        <item x="313"/>
        <item x="264"/>
        <item x="872"/>
        <item x="733"/>
        <item x="291"/>
        <item x="510"/>
        <item x="842"/>
        <item x="656"/>
        <item x="495"/>
        <item x="31"/>
        <item x="727"/>
        <item x="258"/>
        <item x="464"/>
        <item x="508"/>
        <item x="88"/>
        <item x="830"/>
        <item x="249"/>
        <item x="183"/>
        <item x="758"/>
        <item x="621"/>
        <item x="496"/>
        <item x="287"/>
        <item x="848"/>
        <item x="715"/>
        <item x="529"/>
        <item x="475"/>
        <item x="664"/>
        <item x="870"/>
        <item x="73"/>
        <item x="217"/>
        <item x="689"/>
        <item x="674"/>
        <item x="523"/>
        <item x="605"/>
        <item x="514"/>
        <item x="288"/>
        <item x="293"/>
        <item x="624"/>
        <item x="572"/>
        <item x="203"/>
        <item x="823"/>
        <item x="736"/>
        <item x="731"/>
        <item x="148"/>
        <item x="668"/>
        <item x="141"/>
        <item x="13"/>
        <item x="553"/>
        <item x="706"/>
        <item x="877"/>
        <item x="583"/>
        <item x="390"/>
        <item x="576"/>
        <item x="649"/>
        <item x="225"/>
        <item x="786"/>
        <item x="524"/>
        <item x="712"/>
        <item x="657"/>
        <item x="81"/>
        <item x="841"/>
        <item x="775"/>
        <item x="491"/>
        <item x="89"/>
        <item x="121"/>
        <item x="170"/>
        <item x="292"/>
        <item x="577"/>
        <item x="169"/>
        <item x="190"/>
        <item x="221"/>
        <item x="435"/>
        <item x="276"/>
        <item x="723"/>
        <item x="417"/>
        <item x="45"/>
        <item x="591"/>
        <item x="676"/>
        <item x="518"/>
        <item x="72"/>
        <item x="274"/>
        <item x="862"/>
        <item x="413"/>
        <item x="447"/>
        <item x="473"/>
        <item x="316"/>
        <item x="520"/>
        <item x="721"/>
        <item x="251"/>
        <item x="240"/>
        <item x="431"/>
        <item x="197"/>
        <item x="350"/>
        <item x="571"/>
        <item x="679"/>
        <item x="673"/>
        <item x="228"/>
        <item x="247"/>
        <item x="146"/>
        <item x="334"/>
        <item x="341"/>
        <item x="367"/>
        <item x="742"/>
        <item x="607"/>
        <item x="596"/>
        <item x="594"/>
        <item x="34"/>
        <item x="204"/>
        <item x="588"/>
        <item x="671"/>
        <item x="391"/>
        <item x="705"/>
        <item x="793"/>
        <item x="63"/>
        <item x="489"/>
        <item x="869"/>
        <item x="825"/>
        <item x="235"/>
        <item x="463"/>
        <item x="100"/>
        <item x="304"/>
        <item x="392"/>
        <item x="653"/>
        <item x="472"/>
        <item x="853"/>
        <item x="807"/>
        <item x="59"/>
        <item x="620"/>
        <item x="191"/>
        <item x="400"/>
        <item x="418"/>
        <item x="294"/>
        <item x="376"/>
        <item x="222"/>
        <item x="601"/>
        <item x="696"/>
        <item x="401"/>
        <item x="455"/>
        <item x="142"/>
        <item x="745"/>
        <item x="164"/>
        <item x="335"/>
        <item x="326"/>
        <item x="429"/>
        <item x="357"/>
        <item x="227"/>
        <item x="289"/>
        <item x="159"/>
        <item x="570"/>
        <item x="815"/>
        <item x="68"/>
        <item x="57"/>
        <item x="6"/>
        <item x="420"/>
        <item x="109"/>
        <item x="266"/>
        <item x="79"/>
        <item x="172"/>
        <item x="822"/>
        <item x="158"/>
        <item x="332"/>
        <item x="175"/>
        <item x="346"/>
        <item x="641"/>
        <item x="366"/>
        <item x="267"/>
        <item x="817"/>
        <item x="386"/>
        <item x="537"/>
        <item x="782"/>
        <item x="272"/>
        <item x="202"/>
        <item x="157"/>
        <item x="317"/>
        <item x="480"/>
        <item x="80"/>
        <item x="111"/>
        <item x="737"/>
        <item x="608"/>
        <item x="642"/>
        <item x="425"/>
        <item x="231"/>
        <item x="763"/>
        <item x="609"/>
        <item x="321"/>
        <item x="729"/>
        <item x="500"/>
        <item x="864"/>
        <item x="126"/>
        <item x="443"/>
        <item x="32"/>
        <item x="434"/>
        <item x="799"/>
        <item x="442"/>
        <item x="134"/>
        <item x="330"/>
        <item x="236"/>
        <item x="861"/>
        <item x="54"/>
        <item x="462"/>
        <item x="623"/>
        <item x="643"/>
        <item x="717"/>
        <item x="349"/>
        <item x="635"/>
        <item x="663"/>
        <item x="187"/>
        <item x="77"/>
        <item x="22"/>
        <item x="734"/>
        <item x="404"/>
        <item x="771"/>
        <item x="600"/>
        <item x="103"/>
        <item x="578"/>
        <item x="98"/>
        <item x="179"/>
        <item x="506"/>
        <item x="502"/>
        <item x="759"/>
        <item x="78"/>
        <item x="484"/>
        <item x="449"/>
        <item x="362"/>
        <item x="809"/>
        <item x="312"/>
        <item x="64"/>
        <item x="833"/>
        <item x="655"/>
        <item x="74"/>
        <item x="387"/>
        <item x="593"/>
        <item x="55"/>
        <item x="189"/>
        <item x="741"/>
        <item x="683"/>
        <item x="344"/>
        <item x="452"/>
        <item x="501"/>
        <item x="482"/>
        <item x="762"/>
        <item x="26"/>
        <item x="29"/>
        <item x="760"/>
        <item x="271"/>
        <item x="783"/>
        <item x="18"/>
        <item x="201"/>
        <item x="633"/>
        <item x="512"/>
        <item x="503"/>
        <item x="120"/>
        <item x="106"/>
        <item x="755"/>
        <item x="379"/>
        <item x="778"/>
        <item x="598"/>
        <item x="199"/>
        <item x="283"/>
        <item x="428"/>
        <item x="398"/>
        <item x="526"/>
        <item x="315"/>
        <item x="614"/>
        <item x="144"/>
        <item x="320"/>
        <item x="394"/>
        <item x="595"/>
        <item x="597"/>
        <item x="156"/>
        <item x="652"/>
        <item x="651"/>
        <item x="358"/>
        <item x="628"/>
        <item x="725"/>
        <item x="4"/>
        <item x="636"/>
        <item x="566"/>
        <item x="740"/>
        <item x="704"/>
        <item x="209"/>
        <item x="285"/>
        <item x="262"/>
        <item x="703"/>
        <item x="818"/>
        <item x="772"/>
        <item x="35"/>
        <item x="565"/>
        <item x="548"/>
        <item x="525"/>
        <item x="185"/>
        <item x="162"/>
        <item x="44"/>
        <item x="667"/>
        <item x="427"/>
        <item x="19"/>
        <item x="585"/>
        <item x="23"/>
        <item x="110"/>
        <item x="153"/>
        <item x="91"/>
        <item x="354"/>
        <item x="490"/>
        <item x="368"/>
        <item x="178"/>
        <item x="211"/>
        <item x="584"/>
        <item x="154"/>
        <item x="561"/>
        <item x="813"/>
        <item x="30"/>
        <item x="716"/>
        <item x="739"/>
        <item x="138"/>
        <item x="645"/>
        <item x="176"/>
        <item x="229"/>
        <item x="119"/>
        <item x="339"/>
        <item x="505"/>
        <item x="469"/>
        <item x="461"/>
        <item x="708"/>
        <item x="788"/>
        <item x="831"/>
        <item x="640"/>
        <item x="265"/>
        <item x="866"/>
        <item x="695"/>
        <item x="314"/>
        <item x="811"/>
        <item x="102"/>
        <item x="626"/>
        <item x="3"/>
        <item x="867"/>
        <item x="389"/>
        <item x="92"/>
        <item x="629"/>
        <item x="383"/>
        <item x="150"/>
        <item x="12"/>
        <item x="410"/>
        <item x="361"/>
        <item x="37"/>
        <item x="821"/>
        <item x="324"/>
        <item x="303"/>
        <item x="466"/>
        <item x="322"/>
        <item x="49"/>
        <item x="555"/>
        <item x="223"/>
        <item x="15"/>
        <item x="768"/>
        <item x="630"/>
        <item x="535"/>
        <item x="459"/>
        <item x="801"/>
        <item x="855"/>
        <item x="511"/>
        <item x="728"/>
        <item x="206"/>
        <item x="787"/>
        <item x="580"/>
        <item x="878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841F25-E5E0-4BDA-937F-AAA693FAD6F1}" name="Table2" displayName="Table2" ref="F6:M19" totalsRowShown="0">
  <autoFilter ref="F6:M19" xr:uid="{C0841F25-E5E0-4BDA-937F-AAA693FAD6F1}"/>
  <tableColumns count="8">
    <tableColumn id="1" xr3:uid="{2FCF007C-0198-47B2-A3C9-CF432FEC74E3}" name="Column1"/>
    <tableColumn id="2" xr3:uid="{06F426DE-2166-444A-B92B-930B2BC10838}" name="Column2"/>
    <tableColumn id="3" xr3:uid="{206FFD52-F16B-4EB3-A74C-A6E3A075C911}" name="Column3"/>
    <tableColumn id="4" xr3:uid="{7768D0D3-FE00-468C-8CAA-12E158D8D93D}" name="Column4"/>
    <tableColumn id="5" xr3:uid="{183CA1A1-3A4A-46A1-AB19-D40E89BD37AD}" name="Column5"/>
    <tableColumn id="6" xr3:uid="{5EBE2E7A-6CA3-48D8-A6E6-3D3466F41097}" name="Column6"/>
    <tableColumn id="7" xr3:uid="{FF54CD30-E492-4C98-AD8C-1AE32CCCDADD}" name="Column7"/>
    <tableColumn id="8" xr3:uid="{9F6DC067-0B2C-462F-8C06-B49731F230F4}" name="Column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C000"/>
      </a:accent1>
      <a:accent2>
        <a:srgbClr val="FF0000"/>
      </a:accent2>
      <a:accent3>
        <a:srgbClr val="AEABAB"/>
      </a:accent3>
      <a:accent4>
        <a:srgbClr val="0070C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B1" zoomScale="55" zoomScaleNormal="90" workbookViewId="0">
      <selection activeCell="B3" sqref="B3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5" max="5" width="11.19921875" customWidth="1"/>
    <col min="6" max="6" width="11.19921875" style="7"/>
    <col min="8" max="8" width="13" bestFit="1" customWidth="1"/>
    <col min="9" max="9" width="13" style="5" customWidth="1"/>
    <col min="12" max="13" width="11.19921875" bestFit="1" customWidth="1"/>
    <col min="14" max="14" width="29.19921875" customWidth="1"/>
    <col min="15" max="15" width="31" customWidth="1"/>
    <col min="18" max="18" width="28" bestFit="1" customWidth="1"/>
    <col min="19" max="19" width="18.296875" customWidth="1"/>
    <col min="20" max="21" width="17.69921875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4" t="s">
        <v>3</v>
      </c>
      <c r="F1" s="6" t="s">
        <v>2029</v>
      </c>
      <c r="G1" s="4" t="s">
        <v>4</v>
      </c>
      <c r="H1" s="1" t="s">
        <v>5</v>
      </c>
      <c r="I1" s="8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7">
        <v>0</v>
      </c>
      <c r="G2" t="s">
        <v>14</v>
      </c>
      <c r="H2">
        <v>0</v>
      </c>
      <c r="I2" s="5">
        <v>0</v>
      </c>
      <c r="J2" t="s">
        <v>15</v>
      </c>
      <c r="K2" t="s">
        <v>16</v>
      </c>
      <c r="L2">
        <v>1448690400</v>
      </c>
      <c r="M2">
        <v>1450159200</v>
      </c>
      <c r="N2" s="11">
        <f>(((L2/60)/60)/24)+DATE(1970,1,1)</f>
        <v>42336.25</v>
      </c>
      <c r="O2" s="11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7">
        <f>D3/E3</f>
        <v>9.6153846153846159E-2</v>
      </c>
      <c r="G3" t="s">
        <v>20</v>
      </c>
      <c r="H3">
        <v>158</v>
      </c>
      <c r="I3" s="5">
        <f>E3/H3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1">
        <f t="shared" ref="N3:N66" si="0">(((L3/60)/60)/24)+DATE(1970,1,1)</f>
        <v>41870.208333333336</v>
      </c>
      <c r="O3" s="11">
        <f t="shared" ref="O3:O66" si="1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7">
        <f t="shared" ref="F4:F67" si="2">D4/E4</f>
        <v>0.7605789942675919</v>
      </c>
      <c r="G4" t="s">
        <v>20</v>
      </c>
      <c r="H4">
        <v>1425</v>
      </c>
      <c r="I4" s="5">
        <f t="shared" ref="I4:I67" si="3">E4/H4</f>
        <v>100.01614035087719</v>
      </c>
      <c r="J4" t="s">
        <v>26</v>
      </c>
      <c r="K4" t="s">
        <v>27</v>
      </c>
      <c r="L4">
        <v>1384668000</v>
      </c>
      <c r="M4">
        <v>1384840800</v>
      </c>
      <c r="N4" s="11">
        <f t="shared" si="0"/>
        <v>41595.25</v>
      </c>
      <c r="O4" s="11">
        <f t="shared" si="1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7">
        <f t="shared" si="2"/>
        <v>1.6955995155429955</v>
      </c>
      <c r="G5" t="s">
        <v>14</v>
      </c>
      <c r="H5">
        <v>24</v>
      </c>
      <c r="I5" s="5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1">
        <f t="shared" si="0"/>
        <v>43688.208333333328</v>
      </c>
      <c r="O5" s="11">
        <f t="shared" si="1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7">
        <f t="shared" si="2"/>
        <v>1.4434947768281101</v>
      </c>
      <c r="G6" t="s">
        <v>14</v>
      </c>
      <c r="H6">
        <v>53</v>
      </c>
      <c r="I6" s="5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1">
        <f t="shared" si="0"/>
        <v>43485.25</v>
      </c>
      <c r="O6" s="11">
        <f t="shared" si="1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7">
        <f t="shared" si="2"/>
        <v>0.57597574838954146</v>
      </c>
      <c r="G7" t="s">
        <v>20</v>
      </c>
      <c r="H7">
        <v>174</v>
      </c>
      <c r="I7" s="5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1">
        <f t="shared" si="0"/>
        <v>41149.208333333336</v>
      </c>
      <c r="O7" s="11">
        <f t="shared" si="1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7">
        <f t="shared" si="2"/>
        <v>4.7706422018348622</v>
      </c>
      <c r="G8" t="s">
        <v>14</v>
      </c>
      <c r="H8">
        <v>18</v>
      </c>
      <c r="I8" s="5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1">
        <f t="shared" si="0"/>
        <v>42991.208333333328</v>
      </c>
      <c r="O8" s="11">
        <f t="shared" si="1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7">
        <f t="shared" si="2"/>
        <v>0.30527101282138253</v>
      </c>
      <c r="G9" t="s">
        <v>20</v>
      </c>
      <c r="H9">
        <v>227</v>
      </c>
      <c r="I9" s="5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1">
        <f t="shared" si="0"/>
        <v>42229.208333333328</v>
      </c>
      <c r="O9" s="11">
        <f t="shared" si="1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7">
        <f t="shared" si="2"/>
        <v>5.0168595643853093</v>
      </c>
      <c r="G10" t="s">
        <v>47</v>
      </c>
      <c r="H10">
        <v>708</v>
      </c>
      <c r="I10" s="5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1">
        <f t="shared" si="0"/>
        <v>40399.208333333336</v>
      </c>
      <c r="O10" s="11">
        <f t="shared" si="1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7">
        <f t="shared" si="2"/>
        <v>1.9326683291770574</v>
      </c>
      <c r="G11" t="s">
        <v>14</v>
      </c>
      <c r="H11">
        <v>44</v>
      </c>
      <c r="I11" s="5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1">
        <f t="shared" si="0"/>
        <v>41536.208333333336</v>
      </c>
      <c r="O11" s="11">
        <f t="shared" si="1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7">
        <f t="shared" si="2"/>
        <v>0.37577684636508168</v>
      </c>
      <c r="G12" t="s">
        <v>20</v>
      </c>
      <c r="H12">
        <v>220</v>
      </c>
      <c r="I12" s="5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1">
        <f t="shared" si="0"/>
        <v>40404.208333333336</v>
      </c>
      <c r="O12" s="11">
        <f t="shared" si="1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7">
        <f t="shared" si="2"/>
        <v>2.0792079207920793</v>
      </c>
      <c r="G13" t="s">
        <v>14</v>
      </c>
      <c r="H13">
        <v>27</v>
      </c>
      <c r="I13" s="5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1">
        <f t="shared" si="0"/>
        <v>40442.208333333336</v>
      </c>
      <c r="O13" s="11">
        <f t="shared" si="1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7">
        <f t="shared" si="2"/>
        <v>1.1192041215135904</v>
      </c>
      <c r="G14" t="s">
        <v>14</v>
      </c>
      <c r="H14">
        <v>55</v>
      </c>
      <c r="I14" s="5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1">
        <f t="shared" si="0"/>
        <v>43760.208333333328</v>
      </c>
      <c r="O14" s="11">
        <f t="shared" si="1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7">
        <f t="shared" si="2"/>
        <v>0.40796503156872266</v>
      </c>
      <c r="G15" t="s">
        <v>20</v>
      </c>
      <c r="H15">
        <v>98</v>
      </c>
      <c r="I15" s="5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1">
        <f t="shared" si="0"/>
        <v>42532.208333333328</v>
      </c>
      <c r="O15" s="11">
        <f t="shared" si="1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7">
        <f t="shared" si="2"/>
        <v>1.4976897339210793</v>
      </c>
      <c r="G16" t="s">
        <v>14</v>
      </c>
      <c r="H16">
        <v>200</v>
      </c>
      <c r="I16" s="5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1">
        <f t="shared" si="0"/>
        <v>40974.25</v>
      </c>
      <c r="O16" s="11">
        <f t="shared" si="1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7">
        <f t="shared" si="2"/>
        <v>2.1138126724631645</v>
      </c>
      <c r="G17" t="s">
        <v>14</v>
      </c>
      <c r="H17">
        <v>452</v>
      </c>
      <c r="I17" s="5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1">
        <f t="shared" si="0"/>
        <v>43809.25</v>
      </c>
      <c r="O17" s="11">
        <f t="shared" si="1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7">
        <f t="shared" si="2"/>
        <v>0.15397156054705191</v>
      </c>
      <c r="G18" t="s">
        <v>20</v>
      </c>
      <c r="H18">
        <v>100</v>
      </c>
      <c r="I18" s="5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1">
        <f t="shared" si="0"/>
        <v>41661.25</v>
      </c>
      <c r="O18" s="11">
        <f t="shared" si="1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7">
        <f t="shared" si="2"/>
        <v>0.62738699988876112</v>
      </c>
      <c r="G19" t="s">
        <v>20</v>
      </c>
      <c r="H19">
        <v>1249</v>
      </c>
      <c r="I19" s="5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1">
        <f t="shared" si="0"/>
        <v>40555.25</v>
      </c>
      <c r="O19" s="11">
        <f t="shared" si="1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7">
        <f t="shared" si="2"/>
        <v>1.4944982755789127</v>
      </c>
      <c r="G20" t="s">
        <v>74</v>
      </c>
      <c r="H20">
        <v>135</v>
      </c>
      <c r="I20" s="5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1">
        <f t="shared" si="0"/>
        <v>43351.208333333328</v>
      </c>
      <c r="O20" s="11">
        <f t="shared" si="1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7">
        <f t="shared" si="2"/>
        <v>2.0605980679832516</v>
      </c>
      <c r="G21" t="s">
        <v>14</v>
      </c>
      <c r="H21">
        <v>674</v>
      </c>
      <c r="I21" s="5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1">
        <f t="shared" si="0"/>
        <v>43528.25</v>
      </c>
      <c r="O21" s="11">
        <f t="shared" si="1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7">
        <f t="shared" si="2"/>
        <v>0.89092580575383951</v>
      </c>
      <c r="G22" t="s">
        <v>20</v>
      </c>
      <c r="H22">
        <v>1396</v>
      </c>
      <c r="I22" s="5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1">
        <f t="shared" si="0"/>
        <v>41848.208333333336</v>
      </c>
      <c r="O22" s="11">
        <f t="shared" si="1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7">
        <f t="shared" si="2"/>
        <v>2.4394674694417771</v>
      </c>
      <c r="G23" t="s">
        <v>14</v>
      </c>
      <c r="H23">
        <v>558</v>
      </c>
      <c r="I23" s="5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1">
        <f t="shared" si="0"/>
        <v>40770.208333333336</v>
      </c>
      <c r="O23" s="11">
        <f t="shared" si="1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7">
        <f t="shared" si="2"/>
        <v>0.78081648830757033</v>
      </c>
      <c r="G24" t="s">
        <v>20</v>
      </c>
      <c r="H24">
        <v>890</v>
      </c>
      <c r="I24" s="5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1">
        <f t="shared" si="0"/>
        <v>43193.208333333328</v>
      </c>
      <c r="O24" s="11">
        <f t="shared" si="1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7">
        <f t="shared" si="2"/>
        <v>0.30116450274394324</v>
      </c>
      <c r="G25" t="s">
        <v>20</v>
      </c>
      <c r="H25">
        <v>142</v>
      </c>
      <c r="I25" s="5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1">
        <f t="shared" si="0"/>
        <v>43510.25</v>
      </c>
      <c r="O25" s="11">
        <f t="shared" si="1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7">
        <f t="shared" si="2"/>
        <v>0.88627142541987591</v>
      </c>
      <c r="G26" t="s">
        <v>20</v>
      </c>
      <c r="H26">
        <v>2673</v>
      </c>
      <c r="I26" s="5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1">
        <f t="shared" si="0"/>
        <v>41811.208333333336</v>
      </c>
      <c r="O26" s="11">
        <f t="shared" si="1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7">
        <f t="shared" si="2"/>
        <v>0.46202956989247312</v>
      </c>
      <c r="G27" t="s">
        <v>20</v>
      </c>
      <c r="H27">
        <v>163</v>
      </c>
      <c r="I27" s="5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1">
        <f t="shared" si="0"/>
        <v>40681.208333333336</v>
      </c>
      <c r="O27" s="11">
        <f t="shared" si="1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7">
        <f t="shared" si="2"/>
        <v>2.0747288377658548</v>
      </c>
      <c r="G28" t="s">
        <v>74</v>
      </c>
      <c r="H28">
        <v>1480</v>
      </c>
      <c r="I28" s="5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1">
        <f t="shared" si="0"/>
        <v>43312.208333333328</v>
      </c>
      <c r="O28" s="11">
        <f t="shared" si="1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7">
        <f t="shared" si="2"/>
        <v>1.2507817385866167</v>
      </c>
      <c r="G29" t="s">
        <v>14</v>
      </c>
      <c r="H29">
        <v>15</v>
      </c>
      <c r="I29" s="5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1">
        <f t="shared" si="0"/>
        <v>42280.208333333328</v>
      </c>
      <c r="O29" s="11">
        <f t="shared" si="1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7">
        <f t="shared" si="2"/>
        <v>0.95033966650924551</v>
      </c>
      <c r="G30" t="s">
        <v>20</v>
      </c>
      <c r="H30">
        <v>2220</v>
      </c>
      <c r="I30" s="5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1">
        <f t="shared" si="0"/>
        <v>40218.25</v>
      </c>
      <c r="O30" s="11">
        <f t="shared" si="1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7">
        <f t="shared" si="2"/>
        <v>0.30404398370483227</v>
      </c>
      <c r="G31" t="s">
        <v>20</v>
      </c>
      <c r="H31">
        <v>1606</v>
      </c>
      <c r="I31" s="5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1">
        <f t="shared" si="0"/>
        <v>43301.208333333328</v>
      </c>
      <c r="O31" s="11">
        <f t="shared" si="1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7">
        <f t="shared" si="2"/>
        <v>0.62262193012798339</v>
      </c>
      <c r="G32" t="s">
        <v>20</v>
      </c>
      <c r="H32">
        <v>129</v>
      </c>
      <c r="I32" s="5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1">
        <f t="shared" si="0"/>
        <v>43609.208333333328</v>
      </c>
      <c r="O32" s="11">
        <f t="shared" si="1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7">
        <f t="shared" si="2"/>
        <v>0.32258064516129031</v>
      </c>
      <c r="G33" t="s">
        <v>20</v>
      </c>
      <c r="H33">
        <v>226</v>
      </c>
      <c r="I33" s="5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1">
        <f t="shared" si="0"/>
        <v>42374.25</v>
      </c>
      <c r="O33" s="11">
        <f t="shared" si="1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7">
        <f t="shared" si="2"/>
        <v>1.1519686117067385</v>
      </c>
      <c r="G34" t="s">
        <v>14</v>
      </c>
      <c r="H34">
        <v>2307</v>
      </c>
      <c r="I34" s="5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1">
        <f t="shared" si="0"/>
        <v>43110.25</v>
      </c>
      <c r="O34" s="11">
        <f t="shared" si="1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7">
        <f t="shared" si="2"/>
        <v>0.26467579850895784</v>
      </c>
      <c r="G35" t="s">
        <v>20</v>
      </c>
      <c r="H35">
        <v>5419</v>
      </c>
      <c r="I35" s="5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1">
        <f t="shared" si="0"/>
        <v>41917.208333333336</v>
      </c>
      <c r="O35" s="11">
        <f t="shared" si="1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7">
        <f t="shared" si="2"/>
        <v>0.66310160427807485</v>
      </c>
      <c r="G36" t="s">
        <v>20</v>
      </c>
      <c r="H36">
        <v>165</v>
      </c>
      <c r="I36" s="5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1">
        <f t="shared" si="0"/>
        <v>42817.208333333328</v>
      </c>
      <c r="O36" s="11">
        <f t="shared" si="1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7">
        <f t="shared" si="2"/>
        <v>0.66533070381915727</v>
      </c>
      <c r="G37" t="s">
        <v>20</v>
      </c>
      <c r="H37">
        <v>1965</v>
      </c>
      <c r="I37" s="5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1">
        <f t="shared" si="0"/>
        <v>43484.25</v>
      </c>
      <c r="O37" s="11">
        <f t="shared" si="1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7">
        <f t="shared" si="2"/>
        <v>0.63578564940962756</v>
      </c>
      <c r="G38" t="s">
        <v>20</v>
      </c>
      <c r="H38">
        <v>16</v>
      </c>
      <c r="I38" s="5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1">
        <f t="shared" si="0"/>
        <v>40600.25</v>
      </c>
      <c r="O38" s="11">
        <f t="shared" si="1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7">
        <f t="shared" si="2"/>
        <v>0.71434870799894168</v>
      </c>
      <c r="G39" t="s">
        <v>20</v>
      </c>
      <c r="H39">
        <v>107</v>
      </c>
      <c r="I39" s="5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1">
        <f t="shared" si="0"/>
        <v>43744.208333333328</v>
      </c>
      <c r="O39" s="11">
        <f t="shared" si="1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7">
        <f t="shared" si="2"/>
        <v>0.30738720872583042</v>
      </c>
      <c r="G40" t="s">
        <v>20</v>
      </c>
      <c r="H40">
        <v>134</v>
      </c>
      <c r="I40" s="5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1">
        <f t="shared" si="0"/>
        <v>40469.208333333336</v>
      </c>
      <c r="O40" s="11">
        <f t="shared" si="1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7">
        <f t="shared" si="2"/>
        <v>1.9693654266958425</v>
      </c>
      <c r="G41" t="s">
        <v>14</v>
      </c>
      <c r="H41">
        <v>88</v>
      </c>
      <c r="I41" s="5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1">
        <f t="shared" si="0"/>
        <v>41330.25</v>
      </c>
      <c r="O41" s="11">
        <f t="shared" si="1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7">
        <f t="shared" si="2"/>
        <v>0.59147734910606264</v>
      </c>
      <c r="G42" t="s">
        <v>20</v>
      </c>
      <c r="H42">
        <v>198</v>
      </c>
      <c r="I42" s="5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1">
        <f t="shared" si="0"/>
        <v>40334.208333333336</v>
      </c>
      <c r="O42" s="11">
        <f t="shared" si="1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7">
        <f t="shared" si="2"/>
        <v>0.4696410600469641</v>
      </c>
      <c r="G43" t="s">
        <v>20</v>
      </c>
      <c r="H43">
        <v>111</v>
      </c>
      <c r="I43" s="5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1">
        <f t="shared" si="0"/>
        <v>41156.208333333336</v>
      </c>
      <c r="O43" s="11">
        <f t="shared" si="1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7">
        <f t="shared" si="2"/>
        <v>0.22525341008634714</v>
      </c>
      <c r="G44" t="s">
        <v>20</v>
      </c>
      <c r="H44">
        <v>222</v>
      </c>
      <c r="I44" s="5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1">
        <f t="shared" si="0"/>
        <v>40728.208333333336</v>
      </c>
      <c r="O44" s="11">
        <f t="shared" si="1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7">
        <f t="shared" si="2"/>
        <v>0.53781071686233362</v>
      </c>
      <c r="G45" t="s">
        <v>20</v>
      </c>
      <c r="H45">
        <v>6212</v>
      </c>
      <c r="I45" s="5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1">
        <f t="shared" si="0"/>
        <v>41844.208333333336</v>
      </c>
      <c r="O45" s="11">
        <f t="shared" si="1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7">
        <f t="shared" si="2"/>
        <v>0.15178825538373969</v>
      </c>
      <c r="G46" t="s">
        <v>20</v>
      </c>
      <c r="H46">
        <v>98</v>
      </c>
      <c r="I46" s="5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1">
        <f t="shared" si="0"/>
        <v>43541.208333333328</v>
      </c>
      <c r="O46" s="11">
        <f t="shared" si="1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7">
        <f t="shared" si="2"/>
        <v>2.0971302428256071</v>
      </c>
      <c r="G47" t="s">
        <v>14</v>
      </c>
      <c r="H47">
        <v>48</v>
      </c>
      <c r="I47" s="5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1">
        <f t="shared" si="0"/>
        <v>42676.208333333328</v>
      </c>
      <c r="O47" s="11">
        <f t="shared" si="1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7">
        <f t="shared" si="2"/>
        <v>0.87120320226041914</v>
      </c>
      <c r="G48" t="s">
        <v>20</v>
      </c>
      <c r="H48">
        <v>92</v>
      </c>
      <c r="I48" s="5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1">
        <f t="shared" si="0"/>
        <v>40367.208333333336</v>
      </c>
      <c r="O48" s="11">
        <f t="shared" si="1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7">
        <f t="shared" si="2"/>
        <v>0.210408191892271</v>
      </c>
      <c r="G49" t="s">
        <v>20</v>
      </c>
      <c r="H49">
        <v>149</v>
      </c>
      <c r="I49" s="5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1">
        <f t="shared" si="0"/>
        <v>41727.208333333336</v>
      </c>
      <c r="O49" s="11">
        <f t="shared" si="1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7">
        <f t="shared" si="2"/>
        <v>0.25841597988545884</v>
      </c>
      <c r="G50" t="s">
        <v>20</v>
      </c>
      <c r="H50">
        <v>2431</v>
      </c>
      <c r="I50" s="5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1">
        <f t="shared" si="0"/>
        <v>42180.208333333328</v>
      </c>
      <c r="O50" s="11">
        <f t="shared" si="1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7">
        <f t="shared" si="2"/>
        <v>0.52735662491760049</v>
      </c>
      <c r="G51" t="s">
        <v>20</v>
      </c>
      <c r="H51">
        <v>303</v>
      </c>
      <c r="I51" s="5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1">
        <f t="shared" si="0"/>
        <v>43758.208333333328</v>
      </c>
      <c r="O51" s="11">
        <f t="shared" si="1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7">
        <f t="shared" si="2"/>
        <v>50</v>
      </c>
      <c r="G52" t="s">
        <v>14</v>
      </c>
      <c r="H52">
        <v>1</v>
      </c>
      <c r="I52" s="5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1">
        <f t="shared" si="0"/>
        <v>41487.208333333336</v>
      </c>
      <c r="O52" s="11">
        <f t="shared" si="1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7">
        <f t="shared" si="2"/>
        <v>1.0885206171726003</v>
      </c>
      <c r="G53" t="s">
        <v>14</v>
      </c>
      <c r="H53">
        <v>1467</v>
      </c>
      <c r="I53" s="5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1">
        <f t="shared" si="0"/>
        <v>40995.208333333336</v>
      </c>
      <c r="O53" s="11">
        <f t="shared" si="1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7">
        <f t="shared" si="2"/>
        <v>2.928019520130134</v>
      </c>
      <c r="G54" t="s">
        <v>14</v>
      </c>
      <c r="H54">
        <v>75</v>
      </c>
      <c r="I54" s="5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1">
        <f t="shared" si="0"/>
        <v>40436.208333333336</v>
      </c>
      <c r="O54" s="11">
        <f t="shared" si="1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7">
        <f t="shared" si="2"/>
        <v>0.71220459695694405</v>
      </c>
      <c r="G55" t="s">
        <v>20</v>
      </c>
      <c r="H55">
        <v>209</v>
      </c>
      <c r="I55" s="5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1">
        <f t="shared" si="0"/>
        <v>41779.208333333336</v>
      </c>
      <c r="O55" s="11">
        <f t="shared" si="1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7">
        <f t="shared" si="2"/>
        <v>1.1127596439169138</v>
      </c>
      <c r="G56" t="s">
        <v>14</v>
      </c>
      <c r="H56">
        <v>120</v>
      </c>
      <c r="I56" s="5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1">
        <f t="shared" si="0"/>
        <v>43170.25</v>
      </c>
      <c r="O56" s="11">
        <f t="shared" si="1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7">
        <f t="shared" si="2"/>
        <v>0.56189341052273112</v>
      </c>
      <c r="G57" t="s">
        <v>20</v>
      </c>
      <c r="H57">
        <v>131</v>
      </c>
      <c r="I57" s="5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1">
        <f t="shared" si="0"/>
        <v>43311.208333333328</v>
      </c>
      <c r="O57" s="11">
        <f t="shared" si="1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7">
        <f t="shared" si="2"/>
        <v>0.69607587227007739</v>
      </c>
      <c r="G58" t="s">
        <v>20</v>
      </c>
      <c r="H58">
        <v>164</v>
      </c>
      <c r="I58" s="5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1">
        <f t="shared" si="0"/>
        <v>42014.25</v>
      </c>
      <c r="O58" s="11">
        <f t="shared" si="1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7">
        <f t="shared" si="2"/>
        <v>0.46452026269421753</v>
      </c>
      <c r="G59" t="s">
        <v>20</v>
      </c>
      <c r="H59">
        <v>201</v>
      </c>
      <c r="I59" s="5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1">
        <f t="shared" si="0"/>
        <v>42979.208333333328</v>
      </c>
      <c r="O59" s="11">
        <f t="shared" si="1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7">
        <f t="shared" si="2"/>
        <v>0.44031311154598823</v>
      </c>
      <c r="G60" t="s">
        <v>20</v>
      </c>
      <c r="H60">
        <v>211</v>
      </c>
      <c r="I60" s="5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1">
        <f t="shared" si="0"/>
        <v>42268.208333333328</v>
      </c>
      <c r="O60" s="11">
        <f t="shared" si="1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7">
        <f t="shared" si="2"/>
        <v>0.36354193715917943</v>
      </c>
      <c r="G61" t="s">
        <v>20</v>
      </c>
      <c r="H61">
        <v>128</v>
      </c>
      <c r="I61" s="5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1">
        <f t="shared" si="0"/>
        <v>42898.208333333328</v>
      </c>
      <c r="O61" s="11">
        <f t="shared" si="1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7">
        <f t="shared" si="2"/>
        <v>0.69266233813981193</v>
      </c>
      <c r="G62" t="s">
        <v>20</v>
      </c>
      <c r="H62">
        <v>1600</v>
      </c>
      <c r="I62" s="5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1">
        <f t="shared" si="0"/>
        <v>41107.208333333336</v>
      </c>
      <c r="O62" s="11">
        <f t="shared" si="1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7">
        <f t="shared" si="2"/>
        <v>1.078213802435724</v>
      </c>
      <c r="G63" t="s">
        <v>14</v>
      </c>
      <c r="H63">
        <v>2253</v>
      </c>
      <c r="I63" s="5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1">
        <f t="shared" si="0"/>
        <v>40595.25</v>
      </c>
      <c r="O63" s="11">
        <f t="shared" si="1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7">
        <f t="shared" si="2"/>
        <v>0.13838915029061721</v>
      </c>
      <c r="G64" t="s">
        <v>20</v>
      </c>
      <c r="H64">
        <v>249</v>
      </c>
      <c r="I64" s="5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1">
        <f t="shared" si="0"/>
        <v>42160.208333333328</v>
      </c>
      <c r="O64" s="11">
        <f t="shared" si="1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7">
        <f t="shared" si="2"/>
        <v>8.4380610412926398</v>
      </c>
      <c r="G65" t="s">
        <v>14</v>
      </c>
      <c r="H65">
        <v>5</v>
      </c>
      <c r="I65" s="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1">
        <f t="shared" si="0"/>
        <v>42853.208333333328</v>
      </c>
      <c r="O65" s="11">
        <f t="shared" si="1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7">
        <f t="shared" si="2"/>
        <v>1.0241404535479151</v>
      </c>
      <c r="G66" t="s">
        <v>14</v>
      </c>
      <c r="H66">
        <v>38</v>
      </c>
      <c r="I66" s="5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1">
        <f t="shared" si="0"/>
        <v>43283.208333333328</v>
      </c>
      <c r="O66" s="11">
        <f t="shared" si="1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7">
        <f t="shared" si="2"/>
        <v>0.42346407497396737</v>
      </c>
      <c r="G67" t="s">
        <v>20</v>
      </c>
      <c r="H67">
        <v>236</v>
      </c>
      <c r="I67" s="5">
        <f t="shared" si="3"/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1">
        <f t="shared" ref="N67:N130" si="4">(((L67/60)/60)/24)+DATE(1970,1,1)</f>
        <v>40570.25</v>
      </c>
      <c r="O67" s="11">
        <f t="shared" ref="O67:O130" si="5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7">
        <f t="shared" ref="F68:F131" si="6">D68/E68</f>
        <v>2.2188217291507271</v>
      </c>
      <c r="G68" t="s">
        <v>14</v>
      </c>
      <c r="H68">
        <v>12</v>
      </c>
      <c r="I68" s="5">
        <f t="shared" ref="I68:I131" si="7">E68/H68</f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1">
        <f t="shared" si="4"/>
        <v>42102.208333333328</v>
      </c>
      <c r="O68" s="11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7">
        <f t="shared" si="6"/>
        <v>0.61581786720048859</v>
      </c>
      <c r="G69" t="s">
        <v>20</v>
      </c>
      <c r="H69">
        <v>4065</v>
      </c>
      <c r="I69" s="5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1">
        <f t="shared" si="4"/>
        <v>40203.25</v>
      </c>
      <c r="O69" s="11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7">
        <f t="shared" si="6"/>
        <v>0.39288668320926384</v>
      </c>
      <c r="G70" t="s">
        <v>20</v>
      </c>
      <c r="H70">
        <v>246</v>
      </c>
      <c r="I70" s="5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1">
        <f t="shared" si="4"/>
        <v>42943.208333333328</v>
      </c>
      <c r="O70" s="11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7">
        <f t="shared" si="6"/>
        <v>4.1557075223566544</v>
      </c>
      <c r="G71" t="s">
        <v>74</v>
      </c>
      <c r="H71">
        <v>17</v>
      </c>
      <c r="I71" s="5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1">
        <f t="shared" si="4"/>
        <v>40531.25</v>
      </c>
      <c r="O71" s="11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7">
        <f t="shared" si="6"/>
        <v>0.80813692870085674</v>
      </c>
      <c r="G72" t="s">
        <v>20</v>
      </c>
      <c r="H72">
        <v>2475</v>
      </c>
      <c r="I72" s="5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1">
        <f t="shared" si="4"/>
        <v>40484.208333333336</v>
      </c>
      <c r="O72" s="11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7">
        <f t="shared" si="6"/>
        <v>0.92535471930906843</v>
      </c>
      <c r="G73" t="s">
        <v>20</v>
      </c>
      <c r="H73">
        <v>76</v>
      </c>
      <c r="I73" s="5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1">
        <f t="shared" si="4"/>
        <v>43799.25</v>
      </c>
      <c r="O73" s="11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7">
        <f t="shared" si="6"/>
        <v>0.14917951268025859</v>
      </c>
      <c r="G74" t="s">
        <v>20</v>
      </c>
      <c r="H74">
        <v>54</v>
      </c>
      <c r="I74" s="5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1">
        <f t="shared" si="4"/>
        <v>42186.208333333328</v>
      </c>
      <c r="O74" s="11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7">
        <f t="shared" si="6"/>
        <v>0.15130228034151086</v>
      </c>
      <c r="G75" t="s">
        <v>20</v>
      </c>
      <c r="H75">
        <v>88</v>
      </c>
      <c r="I75" s="5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1">
        <f t="shared" si="4"/>
        <v>42701.25</v>
      </c>
      <c r="O75" s="11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7">
        <f t="shared" si="6"/>
        <v>0.81658291457286436</v>
      </c>
      <c r="G76" t="s">
        <v>20</v>
      </c>
      <c r="H76">
        <v>85</v>
      </c>
      <c r="I76" s="5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1">
        <f t="shared" si="4"/>
        <v>42456.208333333328</v>
      </c>
      <c r="O76" s="11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7">
        <f t="shared" si="6"/>
        <v>0.66411063946323434</v>
      </c>
      <c r="G77" t="s">
        <v>20</v>
      </c>
      <c r="H77">
        <v>170</v>
      </c>
      <c r="I77" s="5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1">
        <f t="shared" si="4"/>
        <v>43296.208333333328</v>
      </c>
      <c r="O77" s="11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7">
        <f t="shared" si="6"/>
        <v>1.2803016886647984</v>
      </c>
      <c r="G78" t="s">
        <v>14</v>
      </c>
      <c r="H78">
        <v>1684</v>
      </c>
      <c r="I78" s="5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1">
        <f t="shared" si="4"/>
        <v>42027.25</v>
      </c>
      <c r="O78" s="11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7">
        <f t="shared" si="6"/>
        <v>2.1300448430493275</v>
      </c>
      <c r="G79" t="s">
        <v>14</v>
      </c>
      <c r="H79">
        <v>56</v>
      </c>
      <c r="I79" s="5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1">
        <f t="shared" si="4"/>
        <v>40448.208333333336</v>
      </c>
      <c r="O79" s="11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7">
        <f t="shared" si="6"/>
        <v>0.33244680851063829</v>
      </c>
      <c r="G80" t="s">
        <v>20</v>
      </c>
      <c r="H80">
        <v>330</v>
      </c>
      <c r="I80" s="5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1">
        <f t="shared" si="4"/>
        <v>43206.208333333328</v>
      </c>
      <c r="O80" s="11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7">
        <f t="shared" si="6"/>
        <v>1.4368101819628121</v>
      </c>
      <c r="G81" t="s">
        <v>14</v>
      </c>
      <c r="H81">
        <v>838</v>
      </c>
      <c r="I81" s="5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1">
        <f t="shared" si="4"/>
        <v>43267.208333333328</v>
      </c>
      <c r="O81" s="11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7">
        <f t="shared" si="6"/>
        <v>0.15687393040501996</v>
      </c>
      <c r="G82" t="s">
        <v>20</v>
      </c>
      <c r="H82">
        <v>127</v>
      </c>
      <c r="I82" s="5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1">
        <f t="shared" si="4"/>
        <v>42976.208333333328</v>
      </c>
      <c r="O82" s="11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7">
        <f t="shared" si="6"/>
        <v>0.44377525952928126</v>
      </c>
      <c r="G83" t="s">
        <v>20</v>
      </c>
      <c r="H83">
        <v>411</v>
      </c>
      <c r="I83" s="5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1">
        <f t="shared" si="4"/>
        <v>43062.25</v>
      </c>
      <c r="O83" s="11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7">
        <f t="shared" si="6"/>
        <v>6.678688305616777E-2</v>
      </c>
      <c r="G84" t="s">
        <v>20</v>
      </c>
      <c r="H84">
        <v>180</v>
      </c>
      <c r="I84" s="5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1">
        <f t="shared" si="4"/>
        <v>43482.25</v>
      </c>
      <c r="O84" s="11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7">
        <f t="shared" si="6"/>
        <v>2.6602660266026601</v>
      </c>
      <c r="G85" t="s">
        <v>14</v>
      </c>
      <c r="H85">
        <v>1000</v>
      </c>
      <c r="I85" s="5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1">
        <f t="shared" si="4"/>
        <v>42579.208333333328</v>
      </c>
      <c r="O85" s="11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7">
        <f t="shared" si="6"/>
        <v>0.75546145703012224</v>
      </c>
      <c r="G86" t="s">
        <v>20</v>
      </c>
      <c r="H86">
        <v>374</v>
      </c>
      <c r="I86" s="5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1">
        <f t="shared" si="4"/>
        <v>41118.208333333336</v>
      </c>
      <c r="O86" s="11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7">
        <f t="shared" si="6"/>
        <v>0.76205287713841363</v>
      </c>
      <c r="G87" t="s">
        <v>20</v>
      </c>
      <c r="H87">
        <v>71</v>
      </c>
      <c r="I87" s="5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1">
        <f t="shared" si="4"/>
        <v>40797.208333333336</v>
      </c>
      <c r="O87" s="11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7">
        <f t="shared" si="6"/>
        <v>0.59653365578395812</v>
      </c>
      <c r="G88" t="s">
        <v>20</v>
      </c>
      <c r="H88">
        <v>203</v>
      </c>
      <c r="I88" s="5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1">
        <f t="shared" si="4"/>
        <v>42128.208333333328</v>
      </c>
      <c r="O88" s="11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7">
        <f t="shared" si="6"/>
        <v>1.6132964889466841</v>
      </c>
      <c r="G89" t="s">
        <v>14</v>
      </c>
      <c r="H89">
        <v>1482</v>
      </c>
      <c r="I89" s="5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1">
        <f t="shared" si="4"/>
        <v>40610.25</v>
      </c>
      <c r="O89" s="11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7">
        <f t="shared" si="6"/>
        <v>0.38350910834132312</v>
      </c>
      <c r="G90" t="s">
        <v>20</v>
      </c>
      <c r="H90">
        <v>113</v>
      </c>
      <c r="I90" s="5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1">
        <f t="shared" si="4"/>
        <v>42110.208333333328</v>
      </c>
      <c r="O90" s="11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7">
        <f t="shared" si="6"/>
        <v>0.39590125756870054</v>
      </c>
      <c r="G91" t="s">
        <v>20</v>
      </c>
      <c r="H91">
        <v>96</v>
      </c>
      <c r="I91" s="5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1">
        <f t="shared" si="4"/>
        <v>40283.208333333336</v>
      </c>
      <c r="O91" s="11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7">
        <f t="shared" si="6"/>
        <v>1.2720156555772995</v>
      </c>
      <c r="G92" t="s">
        <v>14</v>
      </c>
      <c r="H92">
        <v>106</v>
      </c>
      <c r="I92" s="5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1">
        <f t="shared" si="4"/>
        <v>42425.25</v>
      </c>
      <c r="O92" s="11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7">
        <f t="shared" si="6"/>
        <v>2.0659275921165383</v>
      </c>
      <c r="G93" t="s">
        <v>14</v>
      </c>
      <c r="H93">
        <v>679</v>
      </c>
      <c r="I93" s="5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1">
        <f t="shared" si="4"/>
        <v>42588.208333333328</v>
      </c>
      <c r="O93" s="11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7">
        <f t="shared" si="6"/>
        <v>0.38628681796233705</v>
      </c>
      <c r="G94" t="s">
        <v>20</v>
      </c>
      <c r="H94">
        <v>498</v>
      </c>
      <c r="I94" s="5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1">
        <f t="shared" si="4"/>
        <v>40352.208333333336</v>
      </c>
      <c r="O94" s="11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7">
        <f t="shared" si="6"/>
        <v>1.6515627609028949</v>
      </c>
      <c r="G95" t="s">
        <v>74</v>
      </c>
      <c r="H95">
        <v>610</v>
      </c>
      <c r="I95" s="5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1">
        <f t="shared" si="4"/>
        <v>41202.208333333336</v>
      </c>
      <c r="O95" s="11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7">
        <f t="shared" si="6"/>
        <v>0.32928352446917225</v>
      </c>
      <c r="G96" t="s">
        <v>20</v>
      </c>
      <c r="H96">
        <v>180</v>
      </c>
      <c r="I96" s="5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1">
        <f t="shared" si="4"/>
        <v>43562.208333333328</v>
      </c>
      <c r="O96" s="11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7">
        <f t="shared" si="6"/>
        <v>0.88495575221238942</v>
      </c>
      <c r="G97" t="s">
        <v>20</v>
      </c>
      <c r="H97">
        <v>27</v>
      </c>
      <c r="I97" s="5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1">
        <f t="shared" si="4"/>
        <v>43752.208333333328</v>
      </c>
      <c r="O97" s="11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7">
        <f t="shared" si="6"/>
        <v>0.46002653237675972</v>
      </c>
      <c r="G98" t="s">
        <v>20</v>
      </c>
      <c r="H98">
        <v>2331</v>
      </c>
      <c r="I98" s="5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1">
        <f t="shared" si="4"/>
        <v>40612.25</v>
      </c>
      <c r="O98" s="11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7">
        <f t="shared" si="6"/>
        <v>0.10791068315763261</v>
      </c>
      <c r="G99" t="s">
        <v>20</v>
      </c>
      <c r="H99">
        <v>113</v>
      </c>
      <c r="I99" s="5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1">
        <f t="shared" si="4"/>
        <v>42180.208333333328</v>
      </c>
      <c r="O99" s="11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7">
        <f t="shared" si="6"/>
        <v>2.9680434584686353</v>
      </c>
      <c r="G100" t="s">
        <v>14</v>
      </c>
      <c r="H100">
        <v>1220</v>
      </c>
      <c r="I100" s="5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1">
        <f t="shared" si="4"/>
        <v>42212.208333333328</v>
      </c>
      <c r="O100" s="11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7">
        <f t="shared" si="6"/>
        <v>0.50832720219383321</v>
      </c>
      <c r="G101" t="s">
        <v>20</v>
      </c>
      <c r="H101">
        <v>164</v>
      </c>
      <c r="I101" s="5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1">
        <f t="shared" si="4"/>
        <v>41968.25</v>
      </c>
      <c r="O101" s="11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7">
        <f t="shared" si="6"/>
        <v>100</v>
      </c>
      <c r="G102" t="s">
        <v>14</v>
      </c>
      <c r="H102">
        <v>1</v>
      </c>
      <c r="I102" s="5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1">
        <f t="shared" si="4"/>
        <v>40835.208333333336</v>
      </c>
      <c r="O102" s="11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7">
        <f t="shared" si="6"/>
        <v>9.7900576525617317E-2</v>
      </c>
      <c r="G103" t="s">
        <v>20</v>
      </c>
      <c r="H103">
        <v>164</v>
      </c>
      <c r="I103" s="5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1">
        <f t="shared" si="4"/>
        <v>42056.25</v>
      </c>
      <c r="O103" s="11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7">
        <f t="shared" si="6"/>
        <v>0.35501823066589905</v>
      </c>
      <c r="G104" t="s">
        <v>20</v>
      </c>
      <c r="H104">
        <v>336</v>
      </c>
      <c r="I104" s="5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1">
        <f t="shared" si="4"/>
        <v>43234.208333333328</v>
      </c>
      <c r="O104" s="11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7">
        <f t="shared" si="6"/>
        <v>4.0633888663145061</v>
      </c>
      <c r="G105" t="s">
        <v>14</v>
      </c>
      <c r="H105">
        <v>37</v>
      </c>
      <c r="I105" s="5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1">
        <f t="shared" si="4"/>
        <v>40475.208333333336</v>
      </c>
      <c r="O105" s="11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7">
        <f t="shared" si="6"/>
        <v>0.69861624751645446</v>
      </c>
      <c r="G106" t="s">
        <v>20</v>
      </c>
      <c r="H106">
        <v>1917</v>
      </c>
      <c r="I106" s="5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1">
        <f t="shared" si="4"/>
        <v>42878.208333333328</v>
      </c>
      <c r="O106" s="11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7">
        <f t="shared" si="6"/>
        <v>0.69183029809746666</v>
      </c>
      <c r="G107" t="s">
        <v>20</v>
      </c>
      <c r="H107">
        <v>95</v>
      </c>
      <c r="I107" s="5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1">
        <f t="shared" si="4"/>
        <v>41366.208333333336</v>
      </c>
      <c r="O107" s="11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7">
        <f t="shared" si="6"/>
        <v>0.27845209196058834</v>
      </c>
      <c r="G108" t="s">
        <v>20</v>
      </c>
      <c r="H108">
        <v>147</v>
      </c>
      <c r="I108" s="5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1">
        <f t="shared" si="4"/>
        <v>43716.208333333328</v>
      </c>
      <c r="O108" s="11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7">
        <f t="shared" si="6"/>
        <v>0.53623410448904552</v>
      </c>
      <c r="G109" t="s">
        <v>20</v>
      </c>
      <c r="H109">
        <v>86</v>
      </c>
      <c r="I109" s="5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1">
        <f t="shared" si="4"/>
        <v>43213.208333333328</v>
      </c>
      <c r="O109" s="11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7">
        <f t="shared" si="6"/>
        <v>0.16799193638705343</v>
      </c>
      <c r="G110" t="s">
        <v>20</v>
      </c>
      <c r="H110">
        <v>83</v>
      </c>
      <c r="I110" s="5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1">
        <f t="shared" si="4"/>
        <v>41005.208333333336</v>
      </c>
      <c r="O110" s="11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7">
        <f t="shared" si="6"/>
        <v>1.6888600194868464</v>
      </c>
      <c r="G111" t="s">
        <v>14</v>
      </c>
      <c r="H111">
        <v>60</v>
      </c>
      <c r="I111" s="5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1">
        <f t="shared" si="4"/>
        <v>41651.25</v>
      </c>
      <c r="O111" s="11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7">
        <f t="shared" si="6"/>
        <v>6.6832496362697702</v>
      </c>
      <c r="G112" t="s">
        <v>14</v>
      </c>
      <c r="H112">
        <v>296</v>
      </c>
      <c r="I112" s="5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1">
        <f t="shared" si="4"/>
        <v>43354.208333333328</v>
      </c>
      <c r="O112" s="11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7">
        <f t="shared" si="6"/>
        <v>0.83363881987155986</v>
      </c>
      <c r="G113" t="s">
        <v>20</v>
      </c>
      <c r="H113">
        <v>676</v>
      </c>
      <c r="I113" s="5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1">
        <f t="shared" si="4"/>
        <v>41174.208333333336</v>
      </c>
      <c r="O113" s="11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7">
        <f t="shared" si="6"/>
        <v>0.37198258804907003</v>
      </c>
      <c r="G114" t="s">
        <v>20</v>
      </c>
      <c r="H114">
        <v>361</v>
      </c>
      <c r="I114" s="5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1">
        <f t="shared" si="4"/>
        <v>41875.208333333336</v>
      </c>
      <c r="O114" s="11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7">
        <f t="shared" si="6"/>
        <v>0.26533729999195949</v>
      </c>
      <c r="G115" t="s">
        <v>20</v>
      </c>
      <c r="H115">
        <v>131</v>
      </c>
      <c r="I115" s="5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1">
        <f t="shared" si="4"/>
        <v>42990.208333333328</v>
      </c>
      <c r="O115" s="11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7">
        <f t="shared" si="6"/>
        <v>0.13752171395483498</v>
      </c>
      <c r="G116" t="s">
        <v>20</v>
      </c>
      <c r="H116">
        <v>126</v>
      </c>
      <c r="I116" s="5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1">
        <f t="shared" si="4"/>
        <v>43564.208333333328</v>
      </c>
      <c r="O116" s="11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7">
        <f t="shared" si="6"/>
        <v>1.1466343838989697</v>
      </c>
      <c r="G117" t="s">
        <v>14</v>
      </c>
      <c r="H117">
        <v>3304</v>
      </c>
      <c r="I117" s="5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1">
        <f t="shared" si="4"/>
        <v>43056.25</v>
      </c>
      <c r="O117" s="11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7">
        <f t="shared" si="6"/>
        <v>1.1363636363636365</v>
      </c>
      <c r="G118" t="s">
        <v>14</v>
      </c>
      <c r="H118">
        <v>73</v>
      </c>
      <c r="I118" s="5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1">
        <f t="shared" si="4"/>
        <v>42265.208333333328</v>
      </c>
      <c r="O118" s="11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7">
        <f t="shared" si="6"/>
        <v>0.57491493605537958</v>
      </c>
      <c r="G119" t="s">
        <v>20</v>
      </c>
      <c r="H119">
        <v>275</v>
      </c>
      <c r="I119" s="5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1">
        <f t="shared" si="4"/>
        <v>40808.208333333336</v>
      </c>
      <c r="O119" s="11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7">
        <f t="shared" si="6"/>
        <v>0.85025980160604631</v>
      </c>
      <c r="G120" t="s">
        <v>20</v>
      </c>
      <c r="H120">
        <v>67</v>
      </c>
      <c r="I120" s="5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1">
        <f t="shared" si="4"/>
        <v>41665.25</v>
      </c>
      <c r="O120" s="11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7">
        <f t="shared" si="6"/>
        <v>0.46520282843319688</v>
      </c>
      <c r="G121" t="s">
        <v>20</v>
      </c>
      <c r="H121">
        <v>154</v>
      </c>
      <c r="I121" s="5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1">
        <f t="shared" si="4"/>
        <v>41806.208333333336</v>
      </c>
      <c r="O121" s="11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7">
        <f t="shared" si="6"/>
        <v>0.66891121561921052</v>
      </c>
      <c r="G122" t="s">
        <v>20</v>
      </c>
      <c r="H122">
        <v>1782</v>
      </c>
      <c r="I122" s="5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1">
        <f t="shared" si="4"/>
        <v>42111.208333333328</v>
      </c>
      <c r="O122" s="11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7">
        <f t="shared" si="6"/>
        <v>0.45591328589688107</v>
      </c>
      <c r="G123" t="s">
        <v>20</v>
      </c>
      <c r="H123">
        <v>903</v>
      </c>
      <c r="I123" s="5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1">
        <f t="shared" si="4"/>
        <v>41917.208333333336</v>
      </c>
      <c r="O123" s="11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7">
        <f t="shared" si="6"/>
        <v>1.5535744705013912</v>
      </c>
      <c r="G124" t="s">
        <v>14</v>
      </c>
      <c r="H124">
        <v>3387</v>
      </c>
      <c r="I124" s="5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1">
        <f t="shared" si="4"/>
        <v>41970.25</v>
      </c>
      <c r="O124" s="11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7">
        <f t="shared" si="6"/>
        <v>5.3698779161126557</v>
      </c>
      <c r="G125" t="s">
        <v>14</v>
      </c>
      <c r="H125">
        <v>662</v>
      </c>
      <c r="I125" s="5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1">
        <f t="shared" si="4"/>
        <v>42332.25</v>
      </c>
      <c r="O125" s="11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7">
        <f t="shared" si="6"/>
        <v>0.2719096423342397</v>
      </c>
      <c r="G126" t="s">
        <v>20</v>
      </c>
      <c r="H126">
        <v>94</v>
      </c>
      <c r="I126" s="5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1">
        <f t="shared" si="4"/>
        <v>43598.208333333328</v>
      </c>
      <c r="O126" s="11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7">
        <f t="shared" si="6"/>
        <v>0.62536873156342188</v>
      </c>
      <c r="G127" t="s">
        <v>20</v>
      </c>
      <c r="H127">
        <v>180</v>
      </c>
      <c r="I127" s="5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1">
        <f t="shared" si="4"/>
        <v>43362.208333333328</v>
      </c>
      <c r="O127" s="11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7">
        <f t="shared" si="6"/>
        <v>2.5884482238533693</v>
      </c>
      <c r="G128" t="s">
        <v>14</v>
      </c>
      <c r="H128">
        <v>774</v>
      </c>
      <c r="I128" s="5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1">
        <f t="shared" si="4"/>
        <v>42596.208333333328</v>
      </c>
      <c r="O128" s="11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7">
        <f t="shared" si="6"/>
        <v>1.9447114025665668</v>
      </c>
      <c r="G129" t="s">
        <v>14</v>
      </c>
      <c r="H129">
        <v>672</v>
      </c>
      <c r="I129" s="5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1">
        <f t="shared" si="4"/>
        <v>40310.208333333336</v>
      </c>
      <c r="O129" s="11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7">
        <f t="shared" si="6"/>
        <v>1.6574326227814817</v>
      </c>
      <c r="G130" t="s">
        <v>74</v>
      </c>
      <c r="H130">
        <v>532</v>
      </c>
      <c r="I130" s="5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1">
        <f t="shared" si="4"/>
        <v>40417.208333333336</v>
      </c>
      <c r="O130" s="11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7">
        <f t="shared" si="6"/>
        <v>31.223717409587888</v>
      </c>
      <c r="G131" t="s">
        <v>74</v>
      </c>
      <c r="H131">
        <v>55</v>
      </c>
      <c r="I131" s="5">
        <f t="shared" si="7"/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1">
        <f t="shared" ref="N131:N194" si="8">(((L131/60)/60)/24)+DATE(1970,1,1)</f>
        <v>42038.25</v>
      </c>
      <c r="O131" s="11">
        <f t="shared" ref="O131:O194" si="9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7">
        <f t="shared" ref="F132:F195" si="10">D132/E132</f>
        <v>0.64321608040201006</v>
      </c>
      <c r="G132" t="s">
        <v>20</v>
      </c>
      <c r="H132">
        <v>533</v>
      </c>
      <c r="I132" s="5">
        <f t="shared" ref="I132:I195" si="11">E132/H132</f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1">
        <f t="shared" si="8"/>
        <v>40842.208333333336</v>
      </c>
      <c r="O132" s="11">
        <f t="shared" si="9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7">
        <f t="shared" si="10"/>
        <v>0.99147583616268153</v>
      </c>
      <c r="G133" t="s">
        <v>20</v>
      </c>
      <c r="H133">
        <v>2443</v>
      </c>
      <c r="I133" s="5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1">
        <f t="shared" si="8"/>
        <v>41607.25</v>
      </c>
      <c r="O133" s="11">
        <f t="shared" si="9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7">
        <f t="shared" si="10"/>
        <v>0.86071987480438183</v>
      </c>
      <c r="G134" t="s">
        <v>20</v>
      </c>
      <c r="H134">
        <v>89</v>
      </c>
      <c r="I134" s="5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1">
        <f t="shared" si="8"/>
        <v>43112.25</v>
      </c>
      <c r="O134" s="11">
        <f t="shared" si="9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7">
        <f t="shared" si="10"/>
        <v>0.32177332856632107</v>
      </c>
      <c r="G135" t="s">
        <v>20</v>
      </c>
      <c r="H135">
        <v>159</v>
      </c>
      <c r="I135" s="5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1">
        <f t="shared" si="8"/>
        <v>40767.208333333336</v>
      </c>
      <c r="O135" s="11">
        <f t="shared" si="9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7">
        <f t="shared" si="10"/>
        <v>1.1143714720903144</v>
      </c>
      <c r="G136" t="s">
        <v>14</v>
      </c>
      <c r="H136">
        <v>940</v>
      </c>
      <c r="I136" s="5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1">
        <f t="shared" si="8"/>
        <v>40713.208333333336</v>
      </c>
      <c r="O136" s="11">
        <f t="shared" si="9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7">
        <f t="shared" si="10"/>
        <v>1.403061224489796</v>
      </c>
      <c r="G137" t="s">
        <v>14</v>
      </c>
      <c r="H137">
        <v>117</v>
      </c>
      <c r="I137" s="5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1">
        <f t="shared" si="8"/>
        <v>41340.25</v>
      </c>
      <c r="O137" s="11">
        <f t="shared" si="9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7">
        <f t="shared" si="10"/>
        <v>30.429988974641677</v>
      </c>
      <c r="G138" t="s">
        <v>74</v>
      </c>
      <c r="H138">
        <v>58</v>
      </c>
      <c r="I138" s="5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1">
        <f t="shared" si="8"/>
        <v>41797.208333333336</v>
      </c>
      <c r="O138" s="11">
        <f t="shared" si="9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7">
        <f t="shared" si="10"/>
        <v>0.38200339558573854</v>
      </c>
      <c r="G139" t="s">
        <v>20</v>
      </c>
      <c r="H139">
        <v>50</v>
      </c>
      <c r="I139" s="5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1">
        <f t="shared" si="8"/>
        <v>40457.208333333336</v>
      </c>
      <c r="O139" s="11">
        <f t="shared" si="9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7">
        <f t="shared" si="10"/>
        <v>1.0416666666666667</v>
      </c>
      <c r="G140" t="s">
        <v>14</v>
      </c>
      <c r="H140">
        <v>115</v>
      </c>
      <c r="I140" s="5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1">
        <f t="shared" si="8"/>
        <v>41180.208333333336</v>
      </c>
      <c r="O140" s="11">
        <f t="shared" si="9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7">
        <f t="shared" si="10"/>
        <v>4.7854099553153899</v>
      </c>
      <c r="G141" t="s">
        <v>14</v>
      </c>
      <c r="H141">
        <v>326</v>
      </c>
      <c r="I141" s="5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1">
        <f t="shared" si="8"/>
        <v>42115.208333333328</v>
      </c>
      <c r="O141" s="11">
        <f t="shared" si="9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7">
        <f t="shared" si="10"/>
        <v>0.44810167834446796</v>
      </c>
      <c r="G142" t="s">
        <v>20</v>
      </c>
      <c r="H142">
        <v>186</v>
      </c>
      <c r="I142" s="5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1">
        <f t="shared" si="8"/>
        <v>43156.25</v>
      </c>
      <c r="O142" s="11">
        <f t="shared" si="9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7">
        <f t="shared" si="10"/>
        <v>0.98433935979670251</v>
      </c>
      <c r="G143" t="s">
        <v>20</v>
      </c>
      <c r="H143">
        <v>1071</v>
      </c>
      <c r="I143" s="5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1">
        <f t="shared" si="8"/>
        <v>42167.208333333328</v>
      </c>
      <c r="O143" s="11">
        <f t="shared" si="9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7">
        <f t="shared" si="10"/>
        <v>0.43470700747696051</v>
      </c>
      <c r="G144" t="s">
        <v>20</v>
      </c>
      <c r="H144">
        <v>117</v>
      </c>
      <c r="I144" s="5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1">
        <f t="shared" si="8"/>
        <v>41005.208333333336</v>
      </c>
      <c r="O144" s="11">
        <f t="shared" si="9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7">
        <f t="shared" si="10"/>
        <v>0.73750341436765909</v>
      </c>
      <c r="G145" t="s">
        <v>20</v>
      </c>
      <c r="H145">
        <v>70</v>
      </c>
      <c r="I145" s="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1">
        <f t="shared" si="8"/>
        <v>40357.208333333336</v>
      </c>
      <c r="O145" s="11">
        <f t="shared" si="9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7">
        <f t="shared" si="10"/>
        <v>0.77459333849728895</v>
      </c>
      <c r="G146" t="s">
        <v>20</v>
      </c>
      <c r="H146">
        <v>135</v>
      </c>
      <c r="I146" s="5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1">
        <f t="shared" si="8"/>
        <v>43633.208333333328</v>
      </c>
      <c r="O146" s="11">
        <f t="shared" si="9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7">
        <f t="shared" si="10"/>
        <v>0.42281152753348666</v>
      </c>
      <c r="G147" t="s">
        <v>20</v>
      </c>
      <c r="H147">
        <v>768</v>
      </c>
      <c r="I147" s="5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1">
        <f t="shared" si="8"/>
        <v>41889.208333333336</v>
      </c>
      <c r="O147" s="11">
        <f t="shared" si="9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7">
        <f t="shared" si="10"/>
        <v>5.7971014492753623</v>
      </c>
      <c r="G148" t="s">
        <v>74</v>
      </c>
      <c r="H148">
        <v>51</v>
      </c>
      <c r="I148" s="5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1">
        <f t="shared" si="8"/>
        <v>40855.25</v>
      </c>
      <c r="O148" s="11">
        <f t="shared" si="9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7">
        <f t="shared" si="10"/>
        <v>0.88893648923637147</v>
      </c>
      <c r="G149" t="s">
        <v>20</v>
      </c>
      <c r="H149">
        <v>199</v>
      </c>
      <c r="I149" s="5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1">
        <f t="shared" si="8"/>
        <v>42534.208333333328</v>
      </c>
      <c r="O149" s="11">
        <f t="shared" si="9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7">
        <f t="shared" si="10"/>
        <v>0.82629942247889832</v>
      </c>
      <c r="G150" t="s">
        <v>20</v>
      </c>
      <c r="H150">
        <v>107</v>
      </c>
      <c r="I150" s="5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1">
        <f t="shared" si="8"/>
        <v>42941.208333333328</v>
      </c>
      <c r="O150" s="11">
        <f t="shared" si="9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7">
        <f t="shared" si="10"/>
        <v>0.45481220657276994</v>
      </c>
      <c r="G151" t="s">
        <v>20</v>
      </c>
      <c r="H151">
        <v>195</v>
      </c>
      <c r="I151" s="5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1">
        <f t="shared" si="8"/>
        <v>41275.25</v>
      </c>
      <c r="O151" s="11">
        <f t="shared" si="9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7">
        <f t="shared" si="10"/>
        <v>100</v>
      </c>
      <c r="G152" t="s">
        <v>14</v>
      </c>
      <c r="H152">
        <v>1</v>
      </c>
      <c r="I152" s="5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1">
        <f t="shared" si="8"/>
        <v>43450.25</v>
      </c>
      <c r="O152" s="11">
        <f t="shared" si="9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7">
        <f t="shared" si="10"/>
        <v>1.558435657734816</v>
      </c>
      <c r="G153" t="s">
        <v>14</v>
      </c>
      <c r="H153">
        <v>1467</v>
      </c>
      <c r="I153" s="5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1">
        <f t="shared" si="8"/>
        <v>41799.208333333336</v>
      </c>
      <c r="O153" s="11">
        <f t="shared" si="9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7">
        <f t="shared" si="10"/>
        <v>0.23636891777209479</v>
      </c>
      <c r="G154" t="s">
        <v>20</v>
      </c>
      <c r="H154">
        <v>3376</v>
      </c>
      <c r="I154" s="5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1">
        <f t="shared" si="8"/>
        <v>42783.25</v>
      </c>
      <c r="O154" s="11">
        <f t="shared" si="9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7">
        <f t="shared" si="10"/>
        <v>1.0754519851003908</v>
      </c>
      <c r="G155" t="s">
        <v>14</v>
      </c>
      <c r="H155">
        <v>5681</v>
      </c>
      <c r="I155" s="5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1">
        <f t="shared" si="8"/>
        <v>41201.208333333336</v>
      </c>
      <c r="O155" s="11">
        <f t="shared" si="9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7">
        <f t="shared" si="10"/>
        <v>1.7019374068554396</v>
      </c>
      <c r="G156" t="s">
        <v>14</v>
      </c>
      <c r="H156">
        <v>1059</v>
      </c>
      <c r="I156" s="5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1">
        <f t="shared" si="8"/>
        <v>42502.208333333328</v>
      </c>
      <c r="O156" s="11">
        <f t="shared" si="9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7">
        <f t="shared" si="10"/>
        <v>1.5379357484620642</v>
      </c>
      <c r="G157" t="s">
        <v>14</v>
      </c>
      <c r="H157">
        <v>1194</v>
      </c>
      <c r="I157" s="5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1">
        <f t="shared" si="8"/>
        <v>40262.208333333336</v>
      </c>
      <c r="O157" s="11">
        <f t="shared" si="9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7">
        <f t="shared" si="10"/>
        <v>1.3524559708701791</v>
      </c>
      <c r="G158" t="s">
        <v>74</v>
      </c>
      <c r="H158">
        <v>379</v>
      </c>
      <c r="I158" s="5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1">
        <f t="shared" si="8"/>
        <v>43743.208333333328</v>
      </c>
      <c r="O158" s="11">
        <f t="shared" si="9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7">
        <f t="shared" si="10"/>
        <v>1.8987341772151898</v>
      </c>
      <c r="G159" t="s">
        <v>14</v>
      </c>
      <c r="H159">
        <v>30</v>
      </c>
      <c r="I159" s="5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1">
        <f t="shared" si="8"/>
        <v>41638.25</v>
      </c>
      <c r="O159" s="11">
        <f t="shared" si="9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7">
        <f t="shared" si="10"/>
        <v>0.45258620689655171</v>
      </c>
      <c r="G160" t="s">
        <v>20</v>
      </c>
      <c r="H160">
        <v>41</v>
      </c>
      <c r="I160" s="5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1">
        <f t="shared" si="8"/>
        <v>42346.25</v>
      </c>
      <c r="O160" s="11">
        <f t="shared" si="9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7">
        <f t="shared" si="10"/>
        <v>0.99988495047640957</v>
      </c>
      <c r="G161" t="s">
        <v>20</v>
      </c>
      <c r="H161">
        <v>1821</v>
      </c>
      <c r="I161" s="5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1">
        <f t="shared" si="8"/>
        <v>43551.208333333328</v>
      </c>
      <c r="O161" s="11">
        <f t="shared" si="9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7">
        <f t="shared" si="10"/>
        <v>0.61609549480169423</v>
      </c>
      <c r="G162" t="s">
        <v>20</v>
      </c>
      <c r="H162">
        <v>164</v>
      </c>
      <c r="I162" s="5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1">
        <f t="shared" si="8"/>
        <v>43582.208333333328</v>
      </c>
      <c r="O162" s="11">
        <f t="shared" si="9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7">
        <f t="shared" si="10"/>
        <v>1.2790697674418605</v>
      </c>
      <c r="G163" t="s">
        <v>14</v>
      </c>
      <c r="H163">
        <v>75</v>
      </c>
      <c r="I163" s="5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1">
        <f t="shared" si="8"/>
        <v>42270.208333333328</v>
      </c>
      <c r="O163" s="11">
        <f t="shared" si="9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7">
        <f t="shared" si="10"/>
        <v>0.66783446463761764</v>
      </c>
      <c r="G164" t="s">
        <v>20</v>
      </c>
      <c r="H164">
        <v>157</v>
      </c>
      <c r="I164" s="5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1">
        <f t="shared" si="8"/>
        <v>43442.25</v>
      </c>
      <c r="O164" s="11">
        <f t="shared" si="9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7">
        <f t="shared" si="10"/>
        <v>0.39485559566787004</v>
      </c>
      <c r="G165" t="s">
        <v>20</v>
      </c>
      <c r="H165">
        <v>246</v>
      </c>
      <c r="I165" s="5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1">
        <f t="shared" si="8"/>
        <v>43028.208333333328</v>
      </c>
      <c r="O165" s="11">
        <f t="shared" si="9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7">
        <f t="shared" si="10"/>
        <v>0.99830851381380381</v>
      </c>
      <c r="G166" t="s">
        <v>20</v>
      </c>
      <c r="H166">
        <v>1396</v>
      </c>
      <c r="I166" s="5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1">
        <f t="shared" si="8"/>
        <v>43016.208333333328</v>
      </c>
      <c r="O166" s="11">
        <f t="shared" si="9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7">
        <f t="shared" si="10"/>
        <v>0.81973902556243705</v>
      </c>
      <c r="G167" t="s">
        <v>20</v>
      </c>
      <c r="H167">
        <v>2506</v>
      </c>
      <c r="I167" s="5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1">
        <f t="shared" si="8"/>
        <v>42948.208333333328</v>
      </c>
      <c r="O167" s="11">
        <f t="shared" si="9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7">
        <f t="shared" si="10"/>
        <v>0.72922092417590589</v>
      </c>
      <c r="G168" t="s">
        <v>20</v>
      </c>
      <c r="H168">
        <v>244</v>
      </c>
      <c r="I168" s="5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1">
        <f t="shared" si="8"/>
        <v>40534.25</v>
      </c>
      <c r="O168" s="11">
        <f t="shared" si="9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7">
        <f t="shared" si="10"/>
        <v>0.24065161051462422</v>
      </c>
      <c r="G169" t="s">
        <v>20</v>
      </c>
      <c r="H169">
        <v>146</v>
      </c>
      <c r="I169" s="5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1">
        <f t="shared" si="8"/>
        <v>41435.208333333336</v>
      </c>
      <c r="O169" s="11">
        <f t="shared" si="9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7">
        <f t="shared" si="10"/>
        <v>3.1939561672525993</v>
      </c>
      <c r="G170" t="s">
        <v>14</v>
      </c>
      <c r="H170">
        <v>955</v>
      </c>
      <c r="I170" s="5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1">
        <f t="shared" si="8"/>
        <v>43518.25</v>
      </c>
      <c r="O170" s="11">
        <f t="shared" si="9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7">
        <f t="shared" si="10"/>
        <v>0.23580370606511422</v>
      </c>
      <c r="G171" t="s">
        <v>20</v>
      </c>
      <c r="H171">
        <v>1267</v>
      </c>
      <c r="I171" s="5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1">
        <f t="shared" si="8"/>
        <v>41077.208333333336</v>
      </c>
      <c r="O171" s="11">
        <f t="shared" si="9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7">
        <f t="shared" si="10"/>
        <v>34.026772793053546</v>
      </c>
      <c r="G172" t="s">
        <v>14</v>
      </c>
      <c r="H172">
        <v>67</v>
      </c>
      <c r="I172" s="5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1">
        <f t="shared" si="8"/>
        <v>42950.208333333328</v>
      </c>
      <c r="O172" s="11">
        <f t="shared" si="9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7">
        <f t="shared" si="10"/>
        <v>9.4049904030710181</v>
      </c>
      <c r="G173" t="s">
        <v>14</v>
      </c>
      <c r="H173">
        <v>5</v>
      </c>
      <c r="I173" s="5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1">
        <f t="shared" si="8"/>
        <v>41718.208333333336</v>
      </c>
      <c r="O173" s="11">
        <f t="shared" si="9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7">
        <f t="shared" si="10"/>
        <v>1.2066365007541477</v>
      </c>
      <c r="G174" t="s">
        <v>14</v>
      </c>
      <c r="H174">
        <v>26</v>
      </c>
      <c r="I174" s="5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1">
        <f t="shared" si="8"/>
        <v>41839.208333333336</v>
      </c>
      <c r="O174" s="11">
        <f t="shared" si="9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7">
        <f t="shared" si="10"/>
        <v>0.61344244615726207</v>
      </c>
      <c r="G175" t="s">
        <v>20</v>
      </c>
      <c r="H175">
        <v>1561</v>
      </c>
      <c r="I175" s="5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1">
        <f t="shared" si="8"/>
        <v>41412.208333333336</v>
      </c>
      <c r="O175" s="11">
        <f t="shared" si="9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7">
        <f t="shared" si="10"/>
        <v>0.11177347242921014</v>
      </c>
      <c r="G176" t="s">
        <v>20</v>
      </c>
      <c r="H176">
        <v>48</v>
      </c>
      <c r="I176" s="5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1">
        <f t="shared" si="8"/>
        <v>42282.208333333328</v>
      </c>
      <c r="O176" s="11">
        <f t="shared" si="9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7">
        <f t="shared" si="10"/>
        <v>3.8180324069196572</v>
      </c>
      <c r="G177" t="s">
        <v>14</v>
      </c>
      <c r="H177">
        <v>1130</v>
      </c>
      <c r="I177" s="5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1">
        <f t="shared" si="8"/>
        <v>42613.208333333328</v>
      </c>
      <c r="O177" s="11">
        <f t="shared" si="9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7">
        <f t="shared" si="10"/>
        <v>1.3362770160353241</v>
      </c>
      <c r="G178" t="s">
        <v>14</v>
      </c>
      <c r="H178">
        <v>782</v>
      </c>
      <c r="I178" s="5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1">
        <f t="shared" si="8"/>
        <v>42616.208333333328</v>
      </c>
      <c r="O178" s="11">
        <f t="shared" si="9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7">
        <f t="shared" si="10"/>
        <v>0.24010941067991806</v>
      </c>
      <c r="G179" t="s">
        <v>20</v>
      </c>
      <c r="H179">
        <v>2739</v>
      </c>
      <c r="I179" s="5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1">
        <f t="shared" si="8"/>
        <v>40497.25</v>
      </c>
      <c r="O179" s="11">
        <f t="shared" si="9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7">
        <f t="shared" si="10"/>
        <v>1.0394110004330879</v>
      </c>
      <c r="G180" t="s">
        <v>14</v>
      </c>
      <c r="H180">
        <v>210</v>
      </c>
      <c r="I180" s="5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1">
        <f t="shared" si="8"/>
        <v>42999.208333333328</v>
      </c>
      <c r="O180" s="11">
        <f t="shared" si="9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7">
        <f t="shared" si="10"/>
        <v>0.2795489524766781</v>
      </c>
      <c r="G181" t="s">
        <v>20</v>
      </c>
      <c r="H181">
        <v>3537</v>
      </c>
      <c r="I181" s="5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1">
        <f t="shared" si="8"/>
        <v>41350.208333333336</v>
      </c>
      <c r="O181" s="11">
        <f t="shared" si="9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7">
        <f t="shared" si="10"/>
        <v>0.32419414597999258</v>
      </c>
      <c r="G182" t="s">
        <v>20</v>
      </c>
      <c r="H182">
        <v>2107</v>
      </c>
      <c r="I182" s="5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1">
        <f t="shared" si="8"/>
        <v>40259.208333333336</v>
      </c>
      <c r="O182" s="11">
        <f t="shared" si="9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7">
        <f t="shared" si="10"/>
        <v>1.6180620884289747</v>
      </c>
      <c r="G183" t="s">
        <v>14</v>
      </c>
      <c r="H183">
        <v>136</v>
      </c>
      <c r="I183" s="5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1">
        <f t="shared" si="8"/>
        <v>43012.208333333328</v>
      </c>
      <c r="O183" s="11">
        <f t="shared" si="9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7">
        <f t="shared" si="10"/>
        <v>0.13844189016602809</v>
      </c>
      <c r="G184" t="s">
        <v>20</v>
      </c>
      <c r="H184">
        <v>3318</v>
      </c>
      <c r="I184" s="5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1">
        <f t="shared" si="8"/>
        <v>43631.208333333328</v>
      </c>
      <c r="O184" s="11">
        <f t="shared" si="9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7">
        <f t="shared" si="10"/>
        <v>1.446808510638298</v>
      </c>
      <c r="G185" t="s">
        <v>14</v>
      </c>
      <c r="H185">
        <v>86</v>
      </c>
      <c r="I185" s="5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1">
        <f t="shared" si="8"/>
        <v>40430.208333333336</v>
      </c>
      <c r="O185" s="11">
        <f t="shared" si="9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7">
        <f t="shared" si="10"/>
        <v>0.34123222748815168</v>
      </c>
      <c r="G186" t="s">
        <v>20</v>
      </c>
      <c r="H186">
        <v>340</v>
      </c>
      <c r="I186" s="5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1">
        <f t="shared" si="8"/>
        <v>43588.208333333328</v>
      </c>
      <c r="O186" s="11">
        <f t="shared" si="9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7">
        <f t="shared" si="10"/>
        <v>1.392757660167131</v>
      </c>
      <c r="G187" t="s">
        <v>14</v>
      </c>
      <c r="H187">
        <v>19</v>
      </c>
      <c r="I187" s="5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1">
        <f t="shared" si="8"/>
        <v>43233.208333333328</v>
      </c>
      <c r="O187" s="11">
        <f t="shared" si="9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7">
        <f t="shared" si="10"/>
        <v>3.1313914944636436</v>
      </c>
      <c r="G188" t="s">
        <v>14</v>
      </c>
      <c r="H188">
        <v>886</v>
      </c>
      <c r="I188" s="5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1">
        <f t="shared" si="8"/>
        <v>41782.208333333336</v>
      </c>
      <c r="O188" s="11">
        <f t="shared" si="9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7">
        <f t="shared" si="10"/>
        <v>0.43502138975604115</v>
      </c>
      <c r="G189" t="s">
        <v>20</v>
      </c>
      <c r="H189">
        <v>1442</v>
      </c>
      <c r="I189" s="5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1">
        <f t="shared" si="8"/>
        <v>41328.25</v>
      </c>
      <c r="O189" s="11">
        <f t="shared" si="9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7">
        <f t="shared" si="10"/>
        <v>3.1238095238095238</v>
      </c>
      <c r="G190" t="s">
        <v>14</v>
      </c>
      <c r="H190">
        <v>35</v>
      </c>
      <c r="I190" s="5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1">
        <f t="shared" si="8"/>
        <v>41975.25</v>
      </c>
      <c r="O190" s="11">
        <f t="shared" si="9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7">
        <f t="shared" si="10"/>
        <v>4.250733268153942</v>
      </c>
      <c r="G191" t="s">
        <v>74</v>
      </c>
      <c r="H191">
        <v>441</v>
      </c>
      <c r="I191" s="5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1">
        <f t="shared" si="8"/>
        <v>42433.25</v>
      </c>
      <c r="O191" s="11">
        <f t="shared" si="9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7">
        <f t="shared" si="10"/>
        <v>1.4578408195429473</v>
      </c>
      <c r="G192" t="s">
        <v>14</v>
      </c>
      <c r="H192">
        <v>24</v>
      </c>
      <c r="I192" s="5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1">
        <f t="shared" si="8"/>
        <v>41429.208333333336</v>
      </c>
      <c r="O192" s="11">
        <f t="shared" si="9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7">
        <f t="shared" si="10"/>
        <v>2.6348808030112925</v>
      </c>
      <c r="G193" t="s">
        <v>14</v>
      </c>
      <c r="H193">
        <v>86</v>
      </c>
      <c r="I193" s="5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1">
        <f t="shared" si="8"/>
        <v>43536.208333333328</v>
      </c>
      <c r="O193" s="11">
        <f t="shared" si="9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7">
        <f t="shared" si="10"/>
        <v>5.0017611835153222</v>
      </c>
      <c r="G194" t="s">
        <v>14</v>
      </c>
      <c r="H194">
        <v>243</v>
      </c>
      <c r="I194" s="5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1">
        <f t="shared" si="8"/>
        <v>41817.208333333336</v>
      </c>
      <c r="O194" s="11">
        <f t="shared" si="9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7">
        <f t="shared" si="10"/>
        <v>2.191235059760956</v>
      </c>
      <c r="G195" t="s">
        <v>14</v>
      </c>
      <c r="H195">
        <v>65</v>
      </c>
      <c r="I195" s="5">
        <f t="shared" si="11"/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1">
        <f t="shared" ref="N195:N258" si="12">(((L195/60)/60)/24)+DATE(1970,1,1)</f>
        <v>43198.208333333328</v>
      </c>
      <c r="O195" s="11">
        <f t="shared" ref="O195:O258" si="13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7">
        <f t="shared" ref="F196:F259" si="14">D196/E196</f>
        <v>0.81459385039008725</v>
      </c>
      <c r="G196" t="s">
        <v>20</v>
      </c>
      <c r="H196">
        <v>126</v>
      </c>
      <c r="I196" s="5">
        <f t="shared" ref="I196:I259" si="15">E196/H196</f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1">
        <f t="shared" si="12"/>
        <v>42261.208333333328</v>
      </c>
      <c r="O196" s="11">
        <f t="shared" si="13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7">
        <f t="shared" si="14"/>
        <v>0.27643158318316219</v>
      </c>
      <c r="G197" t="s">
        <v>20</v>
      </c>
      <c r="H197">
        <v>524</v>
      </c>
      <c r="I197" s="5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1">
        <f t="shared" si="12"/>
        <v>43310.208333333328</v>
      </c>
      <c r="O197" s="11">
        <f t="shared" si="13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7">
        <f t="shared" si="14"/>
        <v>1.5836230204712245</v>
      </c>
      <c r="G198" t="s">
        <v>14</v>
      </c>
      <c r="H198">
        <v>100</v>
      </c>
      <c r="I198" s="5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1">
        <f t="shared" si="12"/>
        <v>42616.208333333328</v>
      </c>
      <c r="O198" s="11">
        <f t="shared" si="13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7">
        <f t="shared" si="14"/>
        <v>0.33534006056964899</v>
      </c>
      <c r="G199" t="s">
        <v>20</v>
      </c>
      <c r="H199">
        <v>1989</v>
      </c>
      <c r="I199" s="5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1">
        <f t="shared" si="12"/>
        <v>42909.208333333328</v>
      </c>
      <c r="O199" s="11">
        <f t="shared" si="13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7">
        <f t="shared" si="14"/>
        <v>10.461844065552061</v>
      </c>
      <c r="G200" t="s">
        <v>14</v>
      </c>
      <c r="H200">
        <v>168</v>
      </c>
      <c r="I200" s="5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1">
        <f t="shared" si="12"/>
        <v>40396.208333333336</v>
      </c>
      <c r="O200" s="11">
        <f t="shared" si="13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7">
        <f t="shared" si="14"/>
        <v>1.859504132231405</v>
      </c>
      <c r="G201" t="s">
        <v>14</v>
      </c>
      <c r="H201">
        <v>13</v>
      </c>
      <c r="I201" s="5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1">
        <f t="shared" si="12"/>
        <v>42192.208333333328</v>
      </c>
      <c r="O201" s="11">
        <f t="shared" si="13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7">
        <f t="shared" si="14"/>
        <v>50</v>
      </c>
      <c r="G202" t="s">
        <v>14</v>
      </c>
      <c r="H202">
        <v>1</v>
      </c>
      <c r="I202" s="5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1">
        <f t="shared" si="12"/>
        <v>40262.208333333336</v>
      </c>
      <c r="O202" s="11">
        <f t="shared" si="13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7">
        <f t="shared" si="14"/>
        <v>0.14680181754631247</v>
      </c>
      <c r="G203" t="s">
        <v>20</v>
      </c>
      <c r="H203">
        <v>157</v>
      </c>
      <c r="I203" s="5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1">
        <f t="shared" si="12"/>
        <v>41845.208333333336</v>
      </c>
      <c r="O203" s="11">
        <f t="shared" si="13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7">
        <f t="shared" si="14"/>
        <v>1.2685312547760965</v>
      </c>
      <c r="G204" t="s">
        <v>74</v>
      </c>
      <c r="H204">
        <v>82</v>
      </c>
      <c r="I204" s="5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1">
        <f t="shared" si="12"/>
        <v>40818.208333333336</v>
      </c>
      <c r="O204" s="11">
        <f t="shared" si="13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7">
        <f t="shared" si="14"/>
        <v>0.74400376396622769</v>
      </c>
      <c r="G205" t="s">
        <v>20</v>
      </c>
      <c r="H205">
        <v>4498</v>
      </c>
      <c r="I205" s="5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1">
        <f t="shared" si="12"/>
        <v>42752.25</v>
      </c>
      <c r="O205" s="11">
        <f t="shared" si="13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7">
        <f t="shared" si="14"/>
        <v>29.655990510083036</v>
      </c>
      <c r="G206" t="s">
        <v>14</v>
      </c>
      <c r="H206">
        <v>40</v>
      </c>
      <c r="I206" s="5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1">
        <f t="shared" si="12"/>
        <v>40636.208333333336</v>
      </c>
      <c r="O206" s="11">
        <f t="shared" si="13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7">
        <f t="shared" si="14"/>
        <v>0.23156394727467047</v>
      </c>
      <c r="G207" t="s">
        <v>20</v>
      </c>
      <c r="H207">
        <v>80</v>
      </c>
      <c r="I207" s="5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1">
        <f t="shared" si="12"/>
        <v>43390.208333333328</v>
      </c>
      <c r="O207" s="11">
        <f t="shared" si="13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7">
        <f t="shared" si="14"/>
        <v>2.5743707093821508</v>
      </c>
      <c r="G208" t="s">
        <v>74</v>
      </c>
      <c r="H208">
        <v>57</v>
      </c>
      <c r="I208" s="5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1">
        <f t="shared" si="12"/>
        <v>40236.25</v>
      </c>
      <c r="O208" s="11">
        <f t="shared" si="13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7">
        <f t="shared" si="14"/>
        <v>0.23490721165139769</v>
      </c>
      <c r="G209" t="s">
        <v>20</v>
      </c>
      <c r="H209">
        <v>43</v>
      </c>
      <c r="I209" s="5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1">
        <f t="shared" si="12"/>
        <v>43340.208333333328</v>
      </c>
      <c r="O209" s="11">
        <f t="shared" si="13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7">
        <f t="shared" si="14"/>
        <v>0.98890060770428412</v>
      </c>
      <c r="G210" t="s">
        <v>20</v>
      </c>
      <c r="H210">
        <v>2053</v>
      </c>
      <c r="I210" s="5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1">
        <f t="shared" si="12"/>
        <v>43048.25</v>
      </c>
      <c r="O210" s="11">
        <f t="shared" si="13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7">
        <f t="shared" si="14"/>
        <v>4.7194991749975737</v>
      </c>
      <c r="G211" t="s">
        <v>47</v>
      </c>
      <c r="H211">
        <v>808</v>
      </c>
      <c r="I211" s="5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1">
        <f t="shared" si="12"/>
        <v>42496.208333333328</v>
      </c>
      <c r="O211" s="11">
        <f t="shared" si="13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7">
        <f t="shared" si="14"/>
        <v>1.4831177027453455</v>
      </c>
      <c r="G212" t="s">
        <v>14</v>
      </c>
      <c r="H212">
        <v>226</v>
      </c>
      <c r="I212" s="5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1">
        <f t="shared" si="12"/>
        <v>42797.25</v>
      </c>
      <c r="O212" s="11">
        <f t="shared" si="13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7">
        <f t="shared" si="14"/>
        <v>1.0534813319878911</v>
      </c>
      <c r="G213" t="s">
        <v>14</v>
      </c>
      <c r="H213">
        <v>1625</v>
      </c>
      <c r="I213" s="5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1">
        <f t="shared" si="12"/>
        <v>41513.208333333336</v>
      </c>
      <c r="O213" s="11">
        <f t="shared" si="13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7">
        <f t="shared" si="14"/>
        <v>0.65853658536585369</v>
      </c>
      <c r="G214" t="s">
        <v>20</v>
      </c>
      <c r="H214">
        <v>168</v>
      </c>
      <c r="I214" s="5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1">
        <f t="shared" si="12"/>
        <v>43814.25</v>
      </c>
      <c r="O214" s="11">
        <f t="shared" si="13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7">
        <f t="shared" si="14"/>
        <v>0.51239004599269011</v>
      </c>
      <c r="G215" t="s">
        <v>20</v>
      </c>
      <c r="H215">
        <v>4289</v>
      </c>
      <c r="I215" s="5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1">
        <f t="shared" si="12"/>
        <v>40488.208333333336</v>
      </c>
      <c r="O215" s="11">
        <f t="shared" si="13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7">
        <f t="shared" si="14"/>
        <v>9.773806199385647E-2</v>
      </c>
      <c r="G216" t="s">
        <v>20</v>
      </c>
      <c r="H216">
        <v>165</v>
      </c>
      <c r="I216" s="5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1">
        <f t="shared" si="12"/>
        <v>40409.208333333336</v>
      </c>
      <c r="O216" s="11">
        <f t="shared" si="13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7">
        <f t="shared" si="14"/>
        <v>26.029216467463481</v>
      </c>
      <c r="G217" t="s">
        <v>14</v>
      </c>
      <c r="H217">
        <v>143</v>
      </c>
      <c r="I217" s="5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1">
        <f t="shared" si="12"/>
        <v>43509.25</v>
      </c>
      <c r="O217" s="11">
        <f t="shared" si="13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7">
        <f t="shared" si="14"/>
        <v>0.64486729086853078</v>
      </c>
      <c r="G218" t="s">
        <v>20</v>
      </c>
      <c r="H218">
        <v>1815</v>
      </c>
      <c r="I218" s="5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1">
        <f t="shared" si="12"/>
        <v>40869.25</v>
      </c>
      <c r="O218" s="11">
        <f t="shared" si="13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7">
        <f t="shared" si="14"/>
        <v>2.2344632280568457</v>
      </c>
      <c r="G219" t="s">
        <v>14</v>
      </c>
      <c r="H219">
        <v>934</v>
      </c>
      <c r="I219" s="5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1">
        <f t="shared" si="12"/>
        <v>43583.208333333328</v>
      </c>
      <c r="O219" s="11">
        <f t="shared" si="13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7">
        <f t="shared" si="14"/>
        <v>0.46307579819644162</v>
      </c>
      <c r="G220" t="s">
        <v>20</v>
      </c>
      <c r="H220">
        <v>397</v>
      </c>
      <c r="I220" s="5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1">
        <f t="shared" si="12"/>
        <v>40858.25</v>
      </c>
      <c r="O220" s="11">
        <f t="shared" si="13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7">
        <f t="shared" si="14"/>
        <v>0.30108955428637446</v>
      </c>
      <c r="G221" t="s">
        <v>20</v>
      </c>
      <c r="H221">
        <v>1539</v>
      </c>
      <c r="I221" s="5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1">
        <f t="shared" si="12"/>
        <v>41137.208333333336</v>
      </c>
      <c r="O221" s="11">
        <f t="shared" si="13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7">
        <f t="shared" si="14"/>
        <v>11.84407796101949</v>
      </c>
      <c r="G222" t="s">
        <v>14</v>
      </c>
      <c r="H222">
        <v>17</v>
      </c>
      <c r="I222" s="5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1">
        <f t="shared" si="12"/>
        <v>40725.208333333336</v>
      </c>
      <c r="O222" s="11">
        <f t="shared" si="13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7">
        <f t="shared" si="14"/>
        <v>1.0139364099140449</v>
      </c>
      <c r="G223" t="s">
        <v>14</v>
      </c>
      <c r="H223">
        <v>2179</v>
      </c>
      <c r="I223" s="5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1">
        <f t="shared" si="12"/>
        <v>41081.208333333336</v>
      </c>
      <c r="O223" s="11">
        <f t="shared" si="13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7">
        <f t="shared" si="14"/>
        <v>0.72474709346217725</v>
      </c>
      <c r="G224" t="s">
        <v>20</v>
      </c>
      <c r="H224">
        <v>138</v>
      </c>
      <c r="I224" s="5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1">
        <f t="shared" si="12"/>
        <v>41914.208333333336</v>
      </c>
      <c r="O224" s="11">
        <f t="shared" si="13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7">
        <f t="shared" si="14"/>
        <v>1.0659731125682259</v>
      </c>
      <c r="G225" t="s">
        <v>14</v>
      </c>
      <c r="H225">
        <v>931</v>
      </c>
      <c r="I225" s="5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1">
        <f t="shared" si="12"/>
        <v>42445.208333333328</v>
      </c>
      <c r="O225" s="11">
        <f t="shared" si="13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7">
        <f t="shared" si="14"/>
        <v>0.24774594001658773</v>
      </c>
      <c r="G226" t="s">
        <v>20</v>
      </c>
      <c r="H226">
        <v>3594</v>
      </c>
      <c r="I226" s="5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1">
        <f t="shared" si="12"/>
        <v>41906.208333333336</v>
      </c>
      <c r="O226" s="11">
        <f t="shared" si="13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7">
        <f t="shared" si="14"/>
        <v>0.38435809929817799</v>
      </c>
      <c r="G227" t="s">
        <v>20</v>
      </c>
      <c r="H227">
        <v>5880</v>
      </c>
      <c r="I227" s="5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1">
        <f t="shared" si="12"/>
        <v>41762.208333333336</v>
      </c>
      <c r="O227" s="11">
        <f t="shared" si="13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7">
        <f t="shared" si="14"/>
        <v>0.27275206836985183</v>
      </c>
      <c r="G228" t="s">
        <v>20</v>
      </c>
      <c r="H228">
        <v>112</v>
      </c>
      <c r="I228" s="5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1">
        <f t="shared" si="12"/>
        <v>40276.208333333336</v>
      </c>
      <c r="O228" s="11">
        <f t="shared" si="13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7">
        <f t="shared" si="14"/>
        <v>0.59269496160621304</v>
      </c>
      <c r="G229" t="s">
        <v>20</v>
      </c>
      <c r="H229">
        <v>943</v>
      </c>
      <c r="I229" s="5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1">
        <f t="shared" si="12"/>
        <v>42139.208333333328</v>
      </c>
      <c r="O229" s="11">
        <f t="shared" si="13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7">
        <f t="shared" si="14"/>
        <v>0.83397842179108805</v>
      </c>
      <c r="G230" t="s">
        <v>20</v>
      </c>
      <c r="H230">
        <v>2468</v>
      </c>
      <c r="I230" s="5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1">
        <f t="shared" si="12"/>
        <v>42613.208333333328</v>
      </c>
      <c r="O230" s="11">
        <f t="shared" si="13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7">
        <f t="shared" si="14"/>
        <v>0.51629090821360935</v>
      </c>
      <c r="G231" t="s">
        <v>20</v>
      </c>
      <c r="H231">
        <v>2551</v>
      </c>
      <c r="I231" s="5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1">
        <f t="shared" si="12"/>
        <v>42887.208333333328</v>
      </c>
      <c r="O231" s="11">
        <f t="shared" si="13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7">
        <f t="shared" si="14"/>
        <v>0.23800079333597779</v>
      </c>
      <c r="G232" t="s">
        <v>20</v>
      </c>
      <c r="H232">
        <v>101</v>
      </c>
      <c r="I232" s="5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1">
        <f t="shared" si="12"/>
        <v>43805.25</v>
      </c>
      <c r="O232" s="11">
        <f t="shared" si="13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7">
        <f t="shared" si="14"/>
        <v>1.3036393264530146</v>
      </c>
      <c r="G233" t="s">
        <v>74</v>
      </c>
      <c r="H233">
        <v>67</v>
      </c>
      <c r="I233" s="5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1">
        <f t="shared" si="12"/>
        <v>41415.208333333336</v>
      </c>
      <c r="O233" s="11">
        <f t="shared" si="13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7">
        <f t="shared" si="14"/>
        <v>0.58389146488064569</v>
      </c>
      <c r="G234" t="s">
        <v>20</v>
      </c>
      <c r="H234">
        <v>92</v>
      </c>
      <c r="I234" s="5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1">
        <f t="shared" si="12"/>
        <v>42576.208333333328</v>
      </c>
      <c r="O234" s="11">
        <f t="shared" si="13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7">
        <f t="shared" si="14"/>
        <v>0.6333333333333333</v>
      </c>
      <c r="G235" t="s">
        <v>20</v>
      </c>
      <c r="H235">
        <v>62</v>
      </c>
      <c r="I235" s="5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1">
        <f t="shared" si="12"/>
        <v>40706.208333333336</v>
      </c>
      <c r="O235" s="11">
        <f t="shared" si="13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7">
        <f t="shared" si="14"/>
        <v>0.91675834250091681</v>
      </c>
      <c r="G236" t="s">
        <v>20</v>
      </c>
      <c r="H236">
        <v>149</v>
      </c>
      <c r="I236" s="5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1">
        <f t="shared" si="12"/>
        <v>42969.208333333328</v>
      </c>
      <c r="O236" s="11">
        <f t="shared" si="13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7">
        <f t="shared" si="14"/>
        <v>2.3962106436333239</v>
      </c>
      <c r="G237" t="s">
        <v>14</v>
      </c>
      <c r="H237">
        <v>92</v>
      </c>
      <c r="I237" s="5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1">
        <f t="shared" si="12"/>
        <v>42779.25</v>
      </c>
      <c r="O237" s="11">
        <f t="shared" si="13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7">
        <f t="shared" si="14"/>
        <v>9.1371732593106643</v>
      </c>
      <c r="G238" t="s">
        <v>14</v>
      </c>
      <c r="H238">
        <v>57</v>
      </c>
      <c r="I238" s="5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1">
        <f t="shared" si="12"/>
        <v>43641.208333333328</v>
      </c>
      <c r="O238" s="11">
        <f t="shared" si="13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7">
        <f t="shared" si="14"/>
        <v>0.62744568884091212</v>
      </c>
      <c r="G239" t="s">
        <v>20</v>
      </c>
      <c r="H239">
        <v>329</v>
      </c>
      <c r="I239" s="5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1">
        <f t="shared" si="12"/>
        <v>41754.208333333336</v>
      </c>
      <c r="O239" s="11">
        <f t="shared" si="13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7">
        <f t="shared" si="14"/>
        <v>0.2367330834484119</v>
      </c>
      <c r="G240" t="s">
        <v>20</v>
      </c>
      <c r="H240">
        <v>97</v>
      </c>
      <c r="I240" s="5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1">
        <f t="shared" si="12"/>
        <v>43083.25</v>
      </c>
      <c r="O240" s="11">
        <f t="shared" si="13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7">
        <f t="shared" si="14"/>
        <v>1.0233450591621363</v>
      </c>
      <c r="G241" t="s">
        <v>14</v>
      </c>
      <c r="H241">
        <v>41</v>
      </c>
      <c r="I241" s="5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1">
        <f t="shared" si="12"/>
        <v>42245.208333333328</v>
      </c>
      <c r="O241" s="11">
        <f t="shared" si="13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7">
        <f t="shared" si="14"/>
        <v>0.23878366524804262</v>
      </c>
      <c r="G242" t="s">
        <v>20</v>
      </c>
      <c r="H242">
        <v>1784</v>
      </c>
      <c r="I242" s="5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1">
        <f t="shared" si="12"/>
        <v>40396.208333333336</v>
      </c>
      <c r="O242" s="11">
        <f t="shared" si="13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7">
        <f t="shared" si="14"/>
        <v>0.9811971187161167</v>
      </c>
      <c r="G243" t="s">
        <v>20</v>
      </c>
      <c r="H243">
        <v>1684</v>
      </c>
      <c r="I243" s="5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1">
        <f t="shared" si="12"/>
        <v>41742.208333333336</v>
      </c>
      <c r="O243" s="11">
        <f t="shared" si="13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7">
        <f t="shared" si="14"/>
        <v>0.78292478329760462</v>
      </c>
      <c r="G244" t="s">
        <v>20</v>
      </c>
      <c r="H244">
        <v>250</v>
      </c>
      <c r="I244" s="5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1">
        <f t="shared" si="12"/>
        <v>42865.208333333328</v>
      </c>
      <c r="O244" s="11">
        <f t="shared" si="13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7">
        <f t="shared" si="14"/>
        <v>0.224609375</v>
      </c>
      <c r="G245" t="s">
        <v>20</v>
      </c>
      <c r="H245">
        <v>238</v>
      </c>
      <c r="I245" s="5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1">
        <f t="shared" si="12"/>
        <v>43163.25</v>
      </c>
      <c r="O245" s="11">
        <f t="shared" si="13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7">
        <f t="shared" si="14"/>
        <v>0.17552657973921765</v>
      </c>
      <c r="G246" t="s">
        <v>20</v>
      </c>
      <c r="H246">
        <v>53</v>
      </c>
      <c r="I246" s="5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1">
        <f t="shared" si="12"/>
        <v>41834.208333333336</v>
      </c>
      <c r="O246" s="11">
        <f t="shared" si="13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7">
        <f t="shared" si="14"/>
        <v>0.19633064789113805</v>
      </c>
      <c r="G247" t="s">
        <v>20</v>
      </c>
      <c r="H247">
        <v>214</v>
      </c>
      <c r="I247" s="5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1">
        <f t="shared" si="12"/>
        <v>41736.208333333336</v>
      </c>
      <c r="O247" s="11">
        <f t="shared" si="13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7">
        <f t="shared" si="14"/>
        <v>0.30718820397296742</v>
      </c>
      <c r="G248" t="s">
        <v>20</v>
      </c>
      <c r="H248">
        <v>222</v>
      </c>
      <c r="I248" s="5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1">
        <f t="shared" si="12"/>
        <v>41491.208333333336</v>
      </c>
      <c r="O248" s="11">
        <f t="shared" si="13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7">
        <f t="shared" si="14"/>
        <v>0.10722524883839314</v>
      </c>
      <c r="G249" t="s">
        <v>20</v>
      </c>
      <c r="H249">
        <v>1884</v>
      </c>
      <c r="I249" s="5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1">
        <f t="shared" si="12"/>
        <v>42726.25</v>
      </c>
      <c r="O249" s="11">
        <f t="shared" si="13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7">
        <f t="shared" si="14"/>
        <v>0.47317408227123559</v>
      </c>
      <c r="G250" t="s">
        <v>20</v>
      </c>
      <c r="H250">
        <v>218</v>
      </c>
      <c r="I250" s="5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1">
        <f t="shared" si="12"/>
        <v>42004.25</v>
      </c>
      <c r="O250" s="11">
        <f t="shared" si="13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7">
        <f t="shared" si="14"/>
        <v>0.36586454088461884</v>
      </c>
      <c r="G251" t="s">
        <v>20</v>
      </c>
      <c r="H251">
        <v>6465</v>
      </c>
      <c r="I251" s="5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1">
        <f t="shared" si="12"/>
        <v>42006.25</v>
      </c>
      <c r="O251" s="11">
        <f t="shared" si="13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7">
        <f t="shared" si="14"/>
        <v>33.333333333333336</v>
      </c>
      <c r="G252" t="s">
        <v>14</v>
      </c>
      <c r="H252">
        <v>1</v>
      </c>
      <c r="I252" s="5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1">
        <f t="shared" si="12"/>
        <v>40203.25</v>
      </c>
      <c r="O252" s="11">
        <f t="shared" si="13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7">
        <f t="shared" si="14"/>
        <v>1.8489583333333333</v>
      </c>
      <c r="G253" t="s">
        <v>14</v>
      </c>
      <c r="H253">
        <v>101</v>
      </c>
      <c r="I253" s="5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1">
        <f t="shared" si="12"/>
        <v>41252.25</v>
      </c>
      <c r="O253" s="11">
        <f t="shared" si="13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7">
        <f t="shared" si="14"/>
        <v>0.1596678907871627</v>
      </c>
      <c r="G254" t="s">
        <v>20</v>
      </c>
      <c r="H254">
        <v>59</v>
      </c>
      <c r="I254" s="5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1">
        <f t="shared" si="12"/>
        <v>41572.208333333336</v>
      </c>
      <c r="O254" s="11">
        <f t="shared" si="13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7">
        <f t="shared" si="14"/>
        <v>1.1233254130416694</v>
      </c>
      <c r="G255" t="s">
        <v>14</v>
      </c>
      <c r="H255">
        <v>1335</v>
      </c>
      <c r="I255" s="5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1">
        <f t="shared" si="12"/>
        <v>40641.208333333336</v>
      </c>
      <c r="O255" s="11">
        <f t="shared" si="13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7">
        <f t="shared" si="14"/>
        <v>0.54085831863609646</v>
      </c>
      <c r="G256" t="s">
        <v>20</v>
      </c>
      <c r="H256">
        <v>88</v>
      </c>
      <c r="I256" s="5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1">
        <f t="shared" si="12"/>
        <v>42787.25</v>
      </c>
      <c r="O256" s="11">
        <f t="shared" si="13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7">
        <f t="shared" si="14"/>
        <v>0.83217036233007702</v>
      </c>
      <c r="G257" t="s">
        <v>20</v>
      </c>
      <c r="H257">
        <v>1697</v>
      </c>
      <c r="I257" s="5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1">
        <f t="shared" si="12"/>
        <v>40590.25</v>
      </c>
      <c r="O257" s="11">
        <f t="shared" si="13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7">
        <f t="shared" si="14"/>
        <v>4.2752867570385815</v>
      </c>
      <c r="G258" t="s">
        <v>14</v>
      </c>
      <c r="H258">
        <v>15</v>
      </c>
      <c r="I258" s="5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1">
        <f t="shared" si="12"/>
        <v>42393.25</v>
      </c>
      <c r="O258" s="11">
        <f t="shared" si="13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7">
        <f t="shared" si="14"/>
        <v>0.68493150684931503</v>
      </c>
      <c r="G259" t="s">
        <v>20</v>
      </c>
      <c r="H259">
        <v>92</v>
      </c>
      <c r="I259" s="5">
        <f t="shared" si="15"/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1">
        <f t="shared" ref="N259:N322" si="16">(((L259/60)/60)/24)+DATE(1970,1,1)</f>
        <v>41338.25</v>
      </c>
      <c r="O259" s="11">
        <f t="shared" ref="O259:O322" si="17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7">
        <f t="shared" ref="F260:F323" si="18">D260/E260</f>
        <v>0.37246722288438616</v>
      </c>
      <c r="G260" t="s">
        <v>20</v>
      </c>
      <c r="H260">
        <v>186</v>
      </c>
      <c r="I260" s="5">
        <f t="shared" ref="I260:I323" si="19">E260/H260</f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1">
        <f t="shared" si="16"/>
        <v>42712.25</v>
      </c>
      <c r="O260" s="11">
        <f t="shared" si="17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7">
        <f t="shared" si="18"/>
        <v>0.16736401673640167</v>
      </c>
      <c r="G261" t="s">
        <v>20</v>
      </c>
      <c r="H261">
        <v>138</v>
      </c>
      <c r="I261" s="5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1">
        <f t="shared" si="16"/>
        <v>41251.25</v>
      </c>
      <c r="O261" s="11">
        <f t="shared" si="17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7">
        <f t="shared" si="18"/>
        <v>0.63412179164569704</v>
      </c>
      <c r="G262" t="s">
        <v>20</v>
      </c>
      <c r="H262">
        <v>261</v>
      </c>
      <c r="I262" s="5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1">
        <f t="shared" si="16"/>
        <v>41180.208333333336</v>
      </c>
      <c r="O262" s="11">
        <f t="shared" si="17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7">
        <f t="shared" si="18"/>
        <v>3.2049576093981673</v>
      </c>
      <c r="G263" t="s">
        <v>14</v>
      </c>
      <c r="H263">
        <v>454</v>
      </c>
      <c r="I263" s="5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1">
        <f t="shared" si="16"/>
        <v>40415.208333333336</v>
      </c>
      <c r="O263" s="11">
        <f t="shared" si="17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7">
        <f t="shared" si="18"/>
        <v>0.31906906906906907</v>
      </c>
      <c r="G264" t="s">
        <v>20</v>
      </c>
      <c r="H264">
        <v>107</v>
      </c>
      <c r="I264" s="5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1">
        <f t="shared" si="16"/>
        <v>40638.208333333336</v>
      </c>
      <c r="O264" s="11">
        <f t="shared" si="17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7">
        <f t="shared" si="18"/>
        <v>0.26961695797694313</v>
      </c>
      <c r="G265" t="s">
        <v>20</v>
      </c>
      <c r="H265">
        <v>199</v>
      </c>
      <c r="I265" s="5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1">
        <f t="shared" si="16"/>
        <v>40187.25</v>
      </c>
      <c r="O265" s="11">
        <f t="shared" si="17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7">
        <f t="shared" si="18"/>
        <v>0.27573696145124715</v>
      </c>
      <c r="G266" t="s">
        <v>20</v>
      </c>
      <c r="H266">
        <v>5512</v>
      </c>
      <c r="I266" s="5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1">
        <f t="shared" si="16"/>
        <v>41317.25</v>
      </c>
      <c r="O266" s="11">
        <f t="shared" si="17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7">
        <f t="shared" si="18"/>
        <v>0.81246891062841986</v>
      </c>
      <c r="G267" t="s">
        <v>20</v>
      </c>
      <c r="H267">
        <v>86</v>
      </c>
      <c r="I267" s="5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1">
        <f t="shared" si="16"/>
        <v>42372.25</v>
      </c>
      <c r="O267" s="11">
        <f t="shared" si="17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7">
        <f t="shared" si="18"/>
        <v>1.3026472026262486</v>
      </c>
      <c r="G268" t="s">
        <v>14</v>
      </c>
      <c r="H268">
        <v>3182</v>
      </c>
      <c r="I268" s="5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1">
        <f t="shared" si="16"/>
        <v>41950.25</v>
      </c>
      <c r="O268" s="11">
        <f t="shared" si="17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7">
        <f t="shared" si="18"/>
        <v>0.42804530609408659</v>
      </c>
      <c r="G269" t="s">
        <v>20</v>
      </c>
      <c r="H269">
        <v>2768</v>
      </c>
      <c r="I269" s="5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1">
        <f t="shared" si="16"/>
        <v>41206.208333333336</v>
      </c>
      <c r="O269" s="11">
        <f t="shared" si="17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7">
        <f t="shared" si="18"/>
        <v>0.55391432791728212</v>
      </c>
      <c r="G270" t="s">
        <v>20</v>
      </c>
      <c r="H270">
        <v>48</v>
      </c>
      <c r="I270" s="5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1">
        <f t="shared" si="16"/>
        <v>41186.208333333336</v>
      </c>
      <c r="O270" s="11">
        <f t="shared" si="17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7">
        <f t="shared" si="18"/>
        <v>0.39583804569102016</v>
      </c>
      <c r="G271" t="s">
        <v>20</v>
      </c>
      <c r="H271">
        <v>87</v>
      </c>
      <c r="I271" s="5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1">
        <f t="shared" si="16"/>
        <v>43496.25</v>
      </c>
      <c r="O271" s="11">
        <f t="shared" si="17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7">
        <f t="shared" si="18"/>
        <v>3.6796445196783751</v>
      </c>
      <c r="G272" t="s">
        <v>74</v>
      </c>
      <c r="H272">
        <v>1890</v>
      </c>
      <c r="I272" s="5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1">
        <f t="shared" si="16"/>
        <v>40514.25</v>
      </c>
      <c r="O272" s="11">
        <f t="shared" si="17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7">
        <f t="shared" si="18"/>
        <v>78.699436763952889</v>
      </c>
      <c r="G273" t="s">
        <v>47</v>
      </c>
      <c r="H273">
        <v>61</v>
      </c>
      <c r="I273" s="5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1">
        <f t="shared" si="16"/>
        <v>42345.25</v>
      </c>
      <c r="O273" s="11">
        <f t="shared" si="17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7">
        <f t="shared" si="18"/>
        <v>0.32893678105427138</v>
      </c>
      <c r="G274" t="s">
        <v>20</v>
      </c>
      <c r="H274">
        <v>1894</v>
      </c>
      <c r="I274" s="5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1">
        <f t="shared" si="16"/>
        <v>43656.208333333328</v>
      </c>
      <c r="O274" s="11">
        <f t="shared" si="17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7">
        <f t="shared" si="18"/>
        <v>0.72869955156950672</v>
      </c>
      <c r="G275" t="s">
        <v>20</v>
      </c>
      <c r="H275">
        <v>282</v>
      </c>
      <c r="I275" s="5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1">
        <f t="shared" si="16"/>
        <v>42995.208333333328</v>
      </c>
      <c r="O275" s="11">
        <f t="shared" si="17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7">
        <f t="shared" si="18"/>
        <v>3.1047865459249677</v>
      </c>
      <c r="G276" t="s">
        <v>14</v>
      </c>
      <c r="H276">
        <v>15</v>
      </c>
      <c r="I276" s="5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1">
        <f t="shared" si="16"/>
        <v>43045.25</v>
      </c>
      <c r="O276" s="11">
        <f t="shared" si="17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7">
        <f t="shared" si="18"/>
        <v>0.41405669391655164</v>
      </c>
      <c r="G277" t="s">
        <v>20</v>
      </c>
      <c r="H277">
        <v>116</v>
      </c>
      <c r="I277" s="5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1">
        <f t="shared" si="16"/>
        <v>43561.208333333328</v>
      </c>
      <c r="O277" s="11">
        <f t="shared" si="17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7">
        <f t="shared" si="18"/>
        <v>1.0330578512396693</v>
      </c>
      <c r="G278" t="s">
        <v>14</v>
      </c>
      <c r="H278">
        <v>133</v>
      </c>
      <c r="I278" s="5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1">
        <f t="shared" si="16"/>
        <v>41018.208333333336</v>
      </c>
      <c r="O278" s="11">
        <f t="shared" si="17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7">
        <f t="shared" si="18"/>
        <v>9.3770931011386477E-2</v>
      </c>
      <c r="G279" t="s">
        <v>20</v>
      </c>
      <c r="H279">
        <v>83</v>
      </c>
      <c r="I279" s="5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1">
        <f t="shared" si="16"/>
        <v>40378.208333333336</v>
      </c>
      <c r="O279" s="11">
        <f t="shared" si="17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7">
        <f t="shared" si="18"/>
        <v>0.30685305148312308</v>
      </c>
      <c r="G280" t="s">
        <v>20</v>
      </c>
      <c r="H280">
        <v>91</v>
      </c>
      <c r="I280" s="5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1">
        <f t="shared" si="16"/>
        <v>41239.25</v>
      </c>
      <c r="O280" s="11">
        <f t="shared" si="17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7">
        <f t="shared" si="18"/>
        <v>0.58582308142940831</v>
      </c>
      <c r="G281" t="s">
        <v>20</v>
      </c>
      <c r="H281">
        <v>546</v>
      </c>
      <c r="I281" s="5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1">
        <f t="shared" si="16"/>
        <v>43346.208333333328</v>
      </c>
      <c r="O281" s="11">
        <f t="shared" si="17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7">
        <f t="shared" si="18"/>
        <v>0.17198679141441936</v>
      </c>
      <c r="G282" t="s">
        <v>20</v>
      </c>
      <c r="H282">
        <v>393</v>
      </c>
      <c r="I282" s="5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1">
        <f t="shared" si="16"/>
        <v>43060.25</v>
      </c>
      <c r="O282" s="11">
        <f t="shared" si="17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7">
        <f t="shared" si="18"/>
        <v>1.0926457303788724</v>
      </c>
      <c r="G283" t="s">
        <v>14</v>
      </c>
      <c r="H283">
        <v>2062</v>
      </c>
      <c r="I283" s="5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1">
        <f t="shared" si="16"/>
        <v>40979.25</v>
      </c>
      <c r="O283" s="11">
        <f t="shared" si="17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7">
        <f t="shared" si="18"/>
        <v>0.92551784927280745</v>
      </c>
      <c r="G284" t="s">
        <v>20</v>
      </c>
      <c r="H284">
        <v>133</v>
      </c>
      <c r="I284" s="5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1">
        <f t="shared" si="16"/>
        <v>42701.25</v>
      </c>
      <c r="O284" s="11">
        <f t="shared" si="17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7">
        <f t="shared" si="18"/>
        <v>5.3394858272907051</v>
      </c>
      <c r="G285" t="s">
        <v>14</v>
      </c>
      <c r="H285">
        <v>29</v>
      </c>
      <c r="I285" s="5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1">
        <f t="shared" si="16"/>
        <v>42520.208333333328</v>
      </c>
      <c r="O285" s="11">
        <f t="shared" si="17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7">
        <f t="shared" si="18"/>
        <v>1.2020115294983442</v>
      </c>
      <c r="G286" t="s">
        <v>14</v>
      </c>
      <c r="H286">
        <v>132</v>
      </c>
      <c r="I286" s="5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1">
        <f t="shared" si="16"/>
        <v>41030.208333333336</v>
      </c>
      <c r="O286" s="11">
        <f t="shared" si="17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7">
        <f t="shared" si="18"/>
        <v>0.14157621519584709</v>
      </c>
      <c r="G287" t="s">
        <v>20</v>
      </c>
      <c r="H287">
        <v>254</v>
      </c>
      <c r="I287" s="5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1">
        <f t="shared" si="16"/>
        <v>42623.208333333328</v>
      </c>
      <c r="O287" s="11">
        <f t="shared" si="17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7">
        <f t="shared" si="18"/>
        <v>5.7319629800071583</v>
      </c>
      <c r="G288" t="s">
        <v>74</v>
      </c>
      <c r="H288">
        <v>184</v>
      </c>
      <c r="I288" s="5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1">
        <f t="shared" si="16"/>
        <v>42697.25</v>
      </c>
      <c r="O288" s="11">
        <f t="shared" si="17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7">
        <f t="shared" si="18"/>
        <v>0.47680314841444033</v>
      </c>
      <c r="G289" t="s">
        <v>20</v>
      </c>
      <c r="H289">
        <v>176</v>
      </c>
      <c r="I289" s="5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1">
        <f t="shared" si="16"/>
        <v>42122.208333333328</v>
      </c>
      <c r="O289" s="11">
        <f t="shared" si="17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7">
        <f t="shared" si="18"/>
        <v>1.0226442658875092</v>
      </c>
      <c r="G290" t="s">
        <v>14</v>
      </c>
      <c r="H290">
        <v>137</v>
      </c>
      <c r="I290" s="5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1">
        <f t="shared" si="16"/>
        <v>40982.208333333336</v>
      </c>
      <c r="O290" s="11">
        <f t="shared" si="17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7">
        <f t="shared" si="18"/>
        <v>5.9373608431052396E-2</v>
      </c>
      <c r="G291" t="s">
        <v>20</v>
      </c>
      <c r="H291">
        <v>337</v>
      </c>
      <c r="I291" s="5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1">
        <f t="shared" si="16"/>
        <v>42219.208333333328</v>
      </c>
      <c r="O291" s="11">
        <f t="shared" si="17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7">
        <f t="shared" si="18"/>
        <v>1.838163145156015</v>
      </c>
      <c r="G292" t="s">
        <v>14</v>
      </c>
      <c r="H292">
        <v>908</v>
      </c>
      <c r="I292" s="5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1">
        <f t="shared" si="16"/>
        <v>41404.208333333336</v>
      </c>
      <c r="O292" s="11">
        <f t="shared" si="17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7">
        <f t="shared" si="18"/>
        <v>0.21900474510281057</v>
      </c>
      <c r="G293" t="s">
        <v>20</v>
      </c>
      <c r="H293">
        <v>107</v>
      </c>
      <c r="I293" s="5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1">
        <f t="shared" si="16"/>
        <v>40831.208333333336</v>
      </c>
      <c r="O293" s="11">
        <f t="shared" si="17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7">
        <f t="shared" si="18"/>
        <v>10.181311018131101</v>
      </c>
      <c r="G294" t="s">
        <v>14</v>
      </c>
      <c r="H294">
        <v>10</v>
      </c>
      <c r="I294" s="5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1">
        <f t="shared" si="16"/>
        <v>40984.208333333336</v>
      </c>
      <c r="O294" s="11">
        <f t="shared" si="17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7">
        <f t="shared" si="18"/>
        <v>6.103286384976526</v>
      </c>
      <c r="G295" t="s">
        <v>74</v>
      </c>
      <c r="H295">
        <v>32</v>
      </c>
      <c r="I295" s="5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1">
        <f t="shared" si="16"/>
        <v>40456.208333333336</v>
      </c>
      <c r="O295" s="11">
        <f t="shared" si="17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7">
        <f t="shared" si="18"/>
        <v>7.4645434187608856E-2</v>
      </c>
      <c r="G296" t="s">
        <v>20</v>
      </c>
      <c r="H296">
        <v>183</v>
      </c>
      <c r="I296" s="5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1">
        <f t="shared" si="16"/>
        <v>43399.208333333328</v>
      </c>
      <c r="O296" s="11">
        <f t="shared" si="17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7">
        <f t="shared" si="18"/>
        <v>2.8050429699428521</v>
      </c>
      <c r="G297" t="s">
        <v>14</v>
      </c>
      <c r="H297">
        <v>1910</v>
      </c>
      <c r="I297" s="5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1">
        <f t="shared" si="16"/>
        <v>41562.208333333336</v>
      </c>
      <c r="O297" s="11">
        <f t="shared" si="17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7">
        <f t="shared" si="18"/>
        <v>1.8198090692124105</v>
      </c>
      <c r="G298" t="s">
        <v>14</v>
      </c>
      <c r="H298">
        <v>38</v>
      </c>
      <c r="I298" s="5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1">
        <f t="shared" si="16"/>
        <v>43493.25</v>
      </c>
      <c r="O298" s="11">
        <f t="shared" si="17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7">
        <f t="shared" si="18"/>
        <v>1.0611643330876934</v>
      </c>
      <c r="G299" t="s">
        <v>14</v>
      </c>
      <c r="H299">
        <v>104</v>
      </c>
      <c r="I299" s="5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1">
        <f t="shared" si="16"/>
        <v>41653.25</v>
      </c>
      <c r="O299" s="11">
        <f t="shared" si="17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7">
        <f t="shared" si="18"/>
        <v>0.69485805042684134</v>
      </c>
      <c r="G300" t="s">
        <v>20</v>
      </c>
      <c r="H300">
        <v>72</v>
      </c>
      <c r="I300" s="5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1">
        <f t="shared" si="16"/>
        <v>42426.25</v>
      </c>
      <c r="O300" s="11">
        <f t="shared" si="17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7">
        <f t="shared" si="18"/>
        <v>1.9447287615148414</v>
      </c>
      <c r="G301" t="s">
        <v>14</v>
      </c>
      <c r="H301">
        <v>49</v>
      </c>
      <c r="I301" s="5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1">
        <f t="shared" si="16"/>
        <v>42432.25</v>
      </c>
      <c r="O301" s="11">
        <f t="shared" si="17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7">
        <f t="shared" si="18"/>
        <v>20</v>
      </c>
      <c r="G302" t="s">
        <v>14</v>
      </c>
      <c r="H302">
        <v>1</v>
      </c>
      <c r="I302" s="5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1">
        <f t="shared" si="16"/>
        <v>42977.208333333328</v>
      </c>
      <c r="O302" s="11">
        <f t="shared" si="17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7">
        <f t="shared" si="18"/>
        <v>7.4367873078829944E-2</v>
      </c>
      <c r="G303" t="s">
        <v>20</v>
      </c>
      <c r="H303">
        <v>295</v>
      </c>
      <c r="I303" s="5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1">
        <f t="shared" si="16"/>
        <v>42061.25</v>
      </c>
      <c r="O303" s="11">
        <f t="shared" si="17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7">
        <f t="shared" si="18"/>
        <v>3.1402162251382357</v>
      </c>
      <c r="G304" t="s">
        <v>14</v>
      </c>
      <c r="H304">
        <v>245</v>
      </c>
      <c r="I304" s="5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1">
        <f t="shared" si="16"/>
        <v>43345.208333333328</v>
      </c>
      <c r="O304" s="11">
        <f t="shared" si="17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7">
        <f t="shared" si="18"/>
        <v>1.2103951584193664</v>
      </c>
      <c r="G305" t="s">
        <v>14</v>
      </c>
      <c r="H305">
        <v>32</v>
      </c>
      <c r="I305" s="5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1">
        <f t="shared" si="16"/>
        <v>42376.25</v>
      </c>
      <c r="O305" s="11">
        <f t="shared" si="17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7">
        <f t="shared" si="18"/>
        <v>0.18310227569971227</v>
      </c>
      <c r="G306" t="s">
        <v>20</v>
      </c>
      <c r="H306">
        <v>142</v>
      </c>
      <c r="I306" s="5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1">
        <f t="shared" si="16"/>
        <v>42589.208333333328</v>
      </c>
      <c r="O306" s="11">
        <f t="shared" si="17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7">
        <f t="shared" si="18"/>
        <v>0.34938857000249562</v>
      </c>
      <c r="G307" t="s">
        <v>20</v>
      </c>
      <c r="H307">
        <v>85</v>
      </c>
      <c r="I307" s="5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1">
        <f t="shared" si="16"/>
        <v>42448.208333333328</v>
      </c>
      <c r="O307" s="11">
        <f t="shared" si="17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7">
        <f t="shared" si="18"/>
        <v>12.645914396887159</v>
      </c>
      <c r="G308" t="s">
        <v>14</v>
      </c>
      <c r="H308">
        <v>7</v>
      </c>
      <c r="I308" s="5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1">
        <f t="shared" si="16"/>
        <v>42930.208333333328</v>
      </c>
      <c r="O308" s="11">
        <f t="shared" si="17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7">
        <f t="shared" si="18"/>
        <v>0.75679157178018541</v>
      </c>
      <c r="G309" t="s">
        <v>20</v>
      </c>
      <c r="H309">
        <v>659</v>
      </c>
      <c r="I309" s="5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1">
        <f t="shared" si="16"/>
        <v>41066.208333333336</v>
      </c>
      <c r="O309" s="11">
        <f t="shared" si="17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7">
        <f t="shared" si="18"/>
        <v>1.3499314755596163</v>
      </c>
      <c r="G310" t="s">
        <v>14</v>
      </c>
      <c r="H310">
        <v>803</v>
      </c>
      <c r="I310" s="5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1">
        <f t="shared" si="16"/>
        <v>40651.208333333336</v>
      </c>
      <c r="O310" s="11">
        <f t="shared" si="17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7">
        <f t="shared" si="18"/>
        <v>1.3281503077421444</v>
      </c>
      <c r="G311" t="s">
        <v>74</v>
      </c>
      <c r="H311">
        <v>75</v>
      </c>
      <c r="I311" s="5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1">
        <f t="shared" si="16"/>
        <v>40807.208333333336</v>
      </c>
      <c r="O311" s="11">
        <f t="shared" si="17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7">
        <f t="shared" si="18"/>
        <v>4.918032786885246</v>
      </c>
      <c r="G312" t="s">
        <v>14</v>
      </c>
      <c r="H312">
        <v>16</v>
      </c>
      <c r="I312" s="5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1">
        <f t="shared" si="16"/>
        <v>40277.208333333336</v>
      </c>
      <c r="O312" s="11">
        <f t="shared" si="17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7">
        <f t="shared" si="18"/>
        <v>0.49172650640024979</v>
      </c>
      <c r="G313" t="s">
        <v>20</v>
      </c>
      <c r="H313">
        <v>121</v>
      </c>
      <c r="I313" s="5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1">
        <f t="shared" si="16"/>
        <v>40590.25</v>
      </c>
      <c r="O313" s="11">
        <f t="shared" si="17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7">
        <f t="shared" si="18"/>
        <v>0.32234312361940604</v>
      </c>
      <c r="G314" t="s">
        <v>20</v>
      </c>
      <c r="H314">
        <v>3742</v>
      </c>
      <c r="I314" s="5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1">
        <f t="shared" si="16"/>
        <v>41572.208333333336</v>
      </c>
      <c r="O314" s="11">
        <f t="shared" si="17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7">
        <f t="shared" si="18"/>
        <v>0.25296079107738301</v>
      </c>
      <c r="G315" t="s">
        <v>20</v>
      </c>
      <c r="H315">
        <v>223</v>
      </c>
      <c r="I315" s="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1">
        <f t="shared" si="16"/>
        <v>40966.25</v>
      </c>
      <c r="O315" s="11">
        <f t="shared" si="17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7">
        <f t="shared" si="18"/>
        <v>0.33931168201648088</v>
      </c>
      <c r="G316" t="s">
        <v>20</v>
      </c>
      <c r="H316">
        <v>133</v>
      </c>
      <c r="I316" s="5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1">
        <f t="shared" si="16"/>
        <v>43536.208333333328</v>
      </c>
      <c r="O316" s="11">
        <f t="shared" si="17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7">
        <f t="shared" si="18"/>
        <v>2.9503105590062111</v>
      </c>
      <c r="G317" t="s">
        <v>14</v>
      </c>
      <c r="H317">
        <v>31</v>
      </c>
      <c r="I317" s="5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1">
        <f t="shared" si="16"/>
        <v>41783.208333333336</v>
      </c>
      <c r="O317" s="11">
        <f t="shared" si="17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7">
        <f t="shared" si="18"/>
        <v>1.4997656616153725</v>
      </c>
      <c r="G318" t="s">
        <v>14</v>
      </c>
      <c r="H318">
        <v>108</v>
      </c>
      <c r="I318" s="5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1">
        <f t="shared" si="16"/>
        <v>43788.25</v>
      </c>
      <c r="O318" s="11">
        <f t="shared" si="17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7">
        <f t="shared" si="18"/>
        <v>5.2009456264775418</v>
      </c>
      <c r="G319" t="s">
        <v>14</v>
      </c>
      <c r="H319">
        <v>30</v>
      </c>
      <c r="I319" s="5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1">
        <f t="shared" si="16"/>
        <v>42869.208333333328</v>
      </c>
      <c r="O319" s="11">
        <f t="shared" si="17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7">
        <f t="shared" si="18"/>
        <v>6.3122923588039868</v>
      </c>
      <c r="G320" t="s">
        <v>14</v>
      </c>
      <c r="H320">
        <v>17</v>
      </c>
      <c r="I320" s="5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1">
        <f t="shared" si="16"/>
        <v>41684.25</v>
      </c>
      <c r="O320" s="11">
        <f t="shared" si="17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7">
        <f t="shared" si="18"/>
        <v>2.5838203629652416</v>
      </c>
      <c r="G321" t="s">
        <v>74</v>
      </c>
      <c r="H321">
        <v>64</v>
      </c>
      <c r="I321" s="5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1">
        <f t="shared" si="16"/>
        <v>40402.208333333336</v>
      </c>
      <c r="O321" s="11">
        <f t="shared" si="17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7">
        <f t="shared" si="18"/>
        <v>10.430054374691053</v>
      </c>
      <c r="G322" t="s">
        <v>14</v>
      </c>
      <c r="H322">
        <v>80</v>
      </c>
      <c r="I322" s="5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1">
        <f t="shared" si="16"/>
        <v>40673.208333333336</v>
      </c>
      <c r="O322" s="11">
        <f t="shared" si="17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7">
        <f t="shared" si="18"/>
        <v>1.0621984515839473</v>
      </c>
      <c r="G323" t="s">
        <v>14</v>
      </c>
      <c r="H323">
        <v>2468</v>
      </c>
      <c r="I323" s="5">
        <f t="shared" si="19"/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1">
        <f t="shared" ref="N323:N386" si="20">(((L323/60)/60)/24)+DATE(1970,1,1)</f>
        <v>40634.208333333336</v>
      </c>
      <c r="O323" s="11">
        <f t="shared" ref="O323:O386" si="21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7">
        <f t="shared" ref="F324:F387" si="22">D324/E324</f>
        <v>0.60037580775752764</v>
      </c>
      <c r="G324" t="s">
        <v>20</v>
      </c>
      <c r="H324">
        <v>5168</v>
      </c>
      <c r="I324" s="5">
        <f t="shared" ref="I324:I387" si="23">E324/H324</f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1">
        <f t="shared" si="20"/>
        <v>40507.25</v>
      </c>
      <c r="O324" s="11">
        <f t="shared" si="21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7">
        <f t="shared" si="22"/>
        <v>4.1433891992551208</v>
      </c>
      <c r="G325" t="s">
        <v>14</v>
      </c>
      <c r="H325">
        <v>26</v>
      </c>
      <c r="I325" s="5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1">
        <f t="shared" si="20"/>
        <v>41725.208333333336</v>
      </c>
      <c r="O325" s="11">
        <f t="shared" si="21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7">
        <f t="shared" si="22"/>
        <v>0.60954670329670335</v>
      </c>
      <c r="G326" t="s">
        <v>20</v>
      </c>
      <c r="H326">
        <v>307</v>
      </c>
      <c r="I326" s="5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1">
        <f t="shared" si="20"/>
        <v>42176.208333333328</v>
      </c>
      <c r="O326" s="11">
        <f t="shared" si="21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7">
        <f t="shared" si="22"/>
        <v>1.1022553840936069</v>
      </c>
      <c r="G327" t="s">
        <v>14</v>
      </c>
      <c r="H327">
        <v>73</v>
      </c>
      <c r="I327" s="5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1">
        <f t="shared" si="20"/>
        <v>43267.208333333328</v>
      </c>
      <c r="O327" s="11">
        <f t="shared" si="21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7">
        <f t="shared" si="22"/>
        <v>2.1647624774503909</v>
      </c>
      <c r="G328" t="s">
        <v>14</v>
      </c>
      <c r="H328">
        <v>128</v>
      </c>
      <c r="I328" s="5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1">
        <f t="shared" si="20"/>
        <v>42364.25</v>
      </c>
      <c r="O328" s="11">
        <f t="shared" si="21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7">
        <f t="shared" si="22"/>
        <v>2.5948103792415171</v>
      </c>
      <c r="G329" t="s">
        <v>14</v>
      </c>
      <c r="H329">
        <v>33</v>
      </c>
      <c r="I329" s="5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1">
        <f t="shared" si="20"/>
        <v>43705.208333333328</v>
      </c>
      <c r="O329" s="11">
        <f t="shared" si="21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7">
        <f t="shared" si="22"/>
        <v>0.74871421419143414</v>
      </c>
      <c r="G330" t="s">
        <v>20</v>
      </c>
      <c r="H330">
        <v>2441</v>
      </c>
      <c r="I330" s="5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1">
        <f t="shared" si="20"/>
        <v>43434.25</v>
      </c>
      <c r="O330" s="11">
        <f t="shared" si="21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7">
        <f t="shared" si="22"/>
        <v>4.3674628672533409</v>
      </c>
      <c r="G331" t="s">
        <v>47</v>
      </c>
      <c r="H331">
        <v>211</v>
      </c>
      <c r="I331" s="5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1">
        <f t="shared" si="20"/>
        <v>42716.25</v>
      </c>
      <c r="O331" s="11">
        <f t="shared" si="21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7">
        <f t="shared" si="22"/>
        <v>0.54067062409754529</v>
      </c>
      <c r="G332" t="s">
        <v>20</v>
      </c>
      <c r="H332">
        <v>1385</v>
      </c>
      <c r="I332" s="5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1">
        <f t="shared" si="20"/>
        <v>43077.25</v>
      </c>
      <c r="O332" s="11">
        <f t="shared" si="21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7">
        <f t="shared" si="22"/>
        <v>0.22536365498873182</v>
      </c>
      <c r="G333" t="s">
        <v>20</v>
      </c>
      <c r="H333">
        <v>190</v>
      </c>
      <c r="I333" s="5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1">
        <f t="shared" si="20"/>
        <v>40896.25</v>
      </c>
      <c r="O333" s="11">
        <f t="shared" si="21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7">
        <f t="shared" si="22"/>
        <v>0.50004831384674853</v>
      </c>
      <c r="G334" t="s">
        <v>20</v>
      </c>
      <c r="H334">
        <v>470</v>
      </c>
      <c r="I334" s="5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1">
        <f t="shared" si="20"/>
        <v>41361.208333333336</v>
      </c>
      <c r="O334" s="11">
        <f t="shared" si="21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7">
        <f t="shared" si="22"/>
        <v>0.80672268907563027</v>
      </c>
      <c r="G335" t="s">
        <v>20</v>
      </c>
      <c r="H335">
        <v>253</v>
      </c>
      <c r="I335" s="5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1">
        <f t="shared" si="20"/>
        <v>43424.25</v>
      </c>
      <c r="O335" s="11">
        <f t="shared" si="21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7">
        <f t="shared" si="22"/>
        <v>0.53586750635432012</v>
      </c>
      <c r="G336" t="s">
        <v>20</v>
      </c>
      <c r="H336">
        <v>1113</v>
      </c>
      <c r="I336" s="5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1">
        <f t="shared" si="20"/>
        <v>43110.25</v>
      </c>
      <c r="O336" s="11">
        <f t="shared" si="21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7">
        <f t="shared" si="22"/>
        <v>0.87500251726846168</v>
      </c>
      <c r="G337" t="s">
        <v>20</v>
      </c>
      <c r="H337">
        <v>2283</v>
      </c>
      <c r="I337" s="5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1">
        <f t="shared" si="20"/>
        <v>43784.25</v>
      </c>
      <c r="O337" s="11">
        <f t="shared" si="21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7">
        <f t="shared" si="22"/>
        <v>1.0305821987697152</v>
      </c>
      <c r="G338" t="s">
        <v>14</v>
      </c>
      <c r="H338">
        <v>1072</v>
      </c>
      <c r="I338" s="5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1">
        <f t="shared" si="20"/>
        <v>40527.25</v>
      </c>
      <c r="O338" s="11">
        <f t="shared" si="21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7">
        <f t="shared" si="22"/>
        <v>0.81420595533498763</v>
      </c>
      <c r="G339" t="s">
        <v>20</v>
      </c>
      <c r="H339">
        <v>1095</v>
      </c>
      <c r="I339" s="5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1">
        <f t="shared" si="20"/>
        <v>43780.25</v>
      </c>
      <c r="O339" s="11">
        <f t="shared" si="21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7">
        <f t="shared" si="22"/>
        <v>0.55821244061995168</v>
      </c>
      <c r="G340" t="s">
        <v>20</v>
      </c>
      <c r="H340">
        <v>1690</v>
      </c>
      <c r="I340" s="5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1">
        <f t="shared" si="20"/>
        <v>40821.208333333336</v>
      </c>
      <c r="O340" s="11">
        <f t="shared" si="21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7">
        <f t="shared" si="22"/>
        <v>1.2507570613173784</v>
      </c>
      <c r="G341" t="s">
        <v>74</v>
      </c>
      <c r="H341">
        <v>1297</v>
      </c>
      <c r="I341" s="5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1">
        <f t="shared" si="20"/>
        <v>42949.208333333328</v>
      </c>
      <c r="O341" s="11">
        <f t="shared" si="21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7">
        <f t="shared" si="22"/>
        <v>1.0610914083056859</v>
      </c>
      <c r="G342" t="s">
        <v>14</v>
      </c>
      <c r="H342">
        <v>393</v>
      </c>
      <c r="I342" s="5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1">
        <f t="shared" si="20"/>
        <v>40889.25</v>
      </c>
      <c r="O342" s="11">
        <f t="shared" si="21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7">
        <f t="shared" si="22"/>
        <v>1.1810657490932763</v>
      </c>
      <c r="G343" t="s">
        <v>14</v>
      </c>
      <c r="H343">
        <v>1257</v>
      </c>
      <c r="I343" s="5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1">
        <f t="shared" si="20"/>
        <v>42244.208333333328</v>
      </c>
      <c r="O343" s="11">
        <f t="shared" si="21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7">
        <f t="shared" si="22"/>
        <v>1.5032638714536781</v>
      </c>
      <c r="G344" t="s">
        <v>14</v>
      </c>
      <c r="H344">
        <v>328</v>
      </c>
      <c r="I344" s="5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1">
        <f t="shared" si="20"/>
        <v>41475.208333333336</v>
      </c>
      <c r="O344" s="11">
        <f t="shared" si="21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7">
        <f t="shared" si="22"/>
        <v>1.8545229754790851</v>
      </c>
      <c r="G345" t="s">
        <v>14</v>
      </c>
      <c r="H345">
        <v>147</v>
      </c>
      <c r="I345" s="5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1">
        <f t="shared" si="20"/>
        <v>41597.25</v>
      </c>
      <c r="O345" s="11">
        <f t="shared" si="21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7">
        <f t="shared" si="22"/>
        <v>2.3818994925204016</v>
      </c>
      <c r="G346" t="s">
        <v>14</v>
      </c>
      <c r="H346">
        <v>830</v>
      </c>
      <c r="I346" s="5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1">
        <f t="shared" si="20"/>
        <v>43122.25</v>
      </c>
      <c r="O346" s="11">
        <f t="shared" si="21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7">
        <f t="shared" si="22"/>
        <v>6.8051297551707757</v>
      </c>
      <c r="G347" t="s">
        <v>14</v>
      </c>
      <c r="H347">
        <v>331</v>
      </c>
      <c r="I347" s="5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1">
        <f t="shared" si="20"/>
        <v>42194.208333333328</v>
      </c>
      <c r="O347" s="11">
        <f t="shared" si="21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7">
        <f t="shared" si="22"/>
        <v>2.9006526468455403</v>
      </c>
      <c r="G348" t="s">
        <v>14</v>
      </c>
      <c r="H348">
        <v>25</v>
      </c>
      <c r="I348" s="5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1">
        <f t="shared" si="20"/>
        <v>42971.208333333328</v>
      </c>
      <c r="O348" s="11">
        <f t="shared" si="21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7">
        <f t="shared" si="22"/>
        <v>7.1388910922503365E-2</v>
      </c>
      <c r="G349" t="s">
        <v>20</v>
      </c>
      <c r="H349">
        <v>191</v>
      </c>
      <c r="I349" s="5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1">
        <f t="shared" si="20"/>
        <v>42046.25</v>
      </c>
      <c r="O349" s="11">
        <f t="shared" si="21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7">
        <f t="shared" si="22"/>
        <v>1.3933330065885747</v>
      </c>
      <c r="G350" t="s">
        <v>14</v>
      </c>
      <c r="H350">
        <v>3483</v>
      </c>
      <c r="I350" s="5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1">
        <f t="shared" si="20"/>
        <v>42782.25</v>
      </c>
      <c r="O350" s="11">
        <f t="shared" si="21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7">
        <f t="shared" si="22"/>
        <v>1.8841576523062173</v>
      </c>
      <c r="G351" t="s">
        <v>14</v>
      </c>
      <c r="H351">
        <v>923</v>
      </c>
      <c r="I351" s="5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1">
        <f t="shared" si="20"/>
        <v>42930.208333333328</v>
      </c>
      <c r="O351" s="11">
        <f t="shared" si="21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7">
        <f t="shared" si="22"/>
        <v>20</v>
      </c>
      <c r="G352" t="s">
        <v>14</v>
      </c>
      <c r="H352">
        <v>1</v>
      </c>
      <c r="I352" s="5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1">
        <f t="shared" si="20"/>
        <v>42144.208333333328</v>
      </c>
      <c r="O352" s="11">
        <f t="shared" si="21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7">
        <f t="shared" si="22"/>
        <v>0.7830414980291871</v>
      </c>
      <c r="G353" t="s">
        <v>20</v>
      </c>
      <c r="H353">
        <v>2013</v>
      </c>
      <c r="I353" s="5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1">
        <f t="shared" si="20"/>
        <v>42240.208333333328</v>
      </c>
      <c r="O353" s="11">
        <f t="shared" si="21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7">
        <f t="shared" si="22"/>
        <v>2.8659160696008188</v>
      </c>
      <c r="G354" t="s">
        <v>14</v>
      </c>
      <c r="H354">
        <v>33</v>
      </c>
      <c r="I354" s="5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1">
        <f t="shared" si="20"/>
        <v>42315.25</v>
      </c>
      <c r="O354" s="11">
        <f t="shared" si="21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7">
        <f t="shared" si="22"/>
        <v>0.24354708939482897</v>
      </c>
      <c r="G355" t="s">
        <v>20</v>
      </c>
      <c r="H355">
        <v>1703</v>
      </c>
      <c r="I355" s="5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1">
        <f t="shared" si="20"/>
        <v>43651.208333333328</v>
      </c>
      <c r="O355" s="11">
        <f t="shared" si="21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7">
        <f t="shared" si="22"/>
        <v>0.80816110227874938</v>
      </c>
      <c r="G356" t="s">
        <v>20</v>
      </c>
      <c r="H356">
        <v>80</v>
      </c>
      <c r="I356" s="5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1">
        <f t="shared" si="20"/>
        <v>41520.208333333336</v>
      </c>
      <c r="O356" s="11">
        <f t="shared" si="21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7">
        <f t="shared" si="22"/>
        <v>1.6956715751896474</v>
      </c>
      <c r="G357" t="s">
        <v>47</v>
      </c>
      <c r="H357">
        <v>86</v>
      </c>
      <c r="I357" s="5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1">
        <f t="shared" si="20"/>
        <v>42757.25</v>
      </c>
      <c r="O357" s="11">
        <f t="shared" si="21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7">
        <f t="shared" si="22"/>
        <v>2.7105800058292044</v>
      </c>
      <c r="G358" t="s">
        <v>14</v>
      </c>
      <c r="H358">
        <v>40</v>
      </c>
      <c r="I358" s="5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1">
        <f t="shared" si="20"/>
        <v>40922.25</v>
      </c>
      <c r="O358" s="11">
        <f t="shared" si="21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7">
        <f t="shared" si="22"/>
        <v>0.54079473312955562</v>
      </c>
      <c r="G359" t="s">
        <v>20</v>
      </c>
      <c r="H359">
        <v>41</v>
      </c>
      <c r="I359" s="5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1">
        <f t="shared" si="20"/>
        <v>42250.208333333328</v>
      </c>
      <c r="O359" s="11">
        <f t="shared" si="21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7">
        <f t="shared" si="22"/>
        <v>8.4642233856893547</v>
      </c>
      <c r="G360" t="s">
        <v>14</v>
      </c>
      <c r="H360">
        <v>23</v>
      </c>
      <c r="I360" s="5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1">
        <f t="shared" si="20"/>
        <v>43322.208333333328</v>
      </c>
      <c r="O360" s="11">
        <f t="shared" si="21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7">
        <f t="shared" si="22"/>
        <v>0.33478406427854035</v>
      </c>
      <c r="G361" t="s">
        <v>20</v>
      </c>
      <c r="H361">
        <v>187</v>
      </c>
      <c r="I361" s="5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1">
        <f t="shared" si="20"/>
        <v>40782.208333333336</v>
      </c>
      <c r="O361" s="11">
        <f t="shared" si="21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7">
        <f t="shared" si="22"/>
        <v>0.4417902495337892</v>
      </c>
      <c r="G362" t="s">
        <v>20</v>
      </c>
      <c r="H362">
        <v>2875</v>
      </c>
      <c r="I362" s="5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1">
        <f t="shared" si="20"/>
        <v>40544.25</v>
      </c>
      <c r="O362" s="11">
        <f t="shared" si="21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7">
        <f t="shared" si="22"/>
        <v>0.57615755290173898</v>
      </c>
      <c r="G363" t="s">
        <v>20</v>
      </c>
      <c r="H363">
        <v>88</v>
      </c>
      <c r="I363" s="5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1">
        <f t="shared" si="20"/>
        <v>43015.208333333328</v>
      </c>
      <c r="O363" s="11">
        <f t="shared" si="21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7">
        <f t="shared" si="22"/>
        <v>0.26899309342057431</v>
      </c>
      <c r="G364" t="s">
        <v>20</v>
      </c>
      <c r="H364">
        <v>191</v>
      </c>
      <c r="I364" s="5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1">
        <f t="shared" si="20"/>
        <v>40570.25</v>
      </c>
      <c r="O364" s="11">
        <f t="shared" si="21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7">
        <f t="shared" si="22"/>
        <v>0.62424969987995194</v>
      </c>
      <c r="G365" t="s">
        <v>20</v>
      </c>
      <c r="H365">
        <v>139</v>
      </c>
      <c r="I365" s="5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1">
        <f t="shared" si="20"/>
        <v>40904.25</v>
      </c>
      <c r="O365" s="11">
        <f t="shared" si="21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7">
        <f t="shared" si="22"/>
        <v>6.1868426479686531E-2</v>
      </c>
      <c r="G366" t="s">
        <v>20</v>
      </c>
      <c r="H366">
        <v>186</v>
      </c>
      <c r="I366" s="5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1">
        <f t="shared" si="20"/>
        <v>43164.25</v>
      </c>
      <c r="O366" s="11">
        <f t="shared" si="21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7">
        <f t="shared" si="22"/>
        <v>0.13634426927993182</v>
      </c>
      <c r="G367" t="s">
        <v>20</v>
      </c>
      <c r="H367">
        <v>112</v>
      </c>
      <c r="I367" s="5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1">
        <f t="shared" si="20"/>
        <v>42733.25</v>
      </c>
      <c r="O367" s="11">
        <f t="shared" si="21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7">
        <f t="shared" si="22"/>
        <v>0.1688872208669544</v>
      </c>
      <c r="G368" t="s">
        <v>20</v>
      </c>
      <c r="H368">
        <v>101</v>
      </c>
      <c r="I368" s="5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1">
        <f t="shared" si="20"/>
        <v>40546.25</v>
      </c>
      <c r="O368" s="11">
        <f t="shared" si="21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7">
        <f t="shared" si="22"/>
        <v>5.2941176470588234</v>
      </c>
      <c r="G369" t="s">
        <v>14</v>
      </c>
      <c r="H369">
        <v>75</v>
      </c>
      <c r="I369" s="5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1">
        <f t="shared" si="20"/>
        <v>41930.208333333336</v>
      </c>
      <c r="O369" s="11">
        <f t="shared" si="21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7">
        <f t="shared" si="22"/>
        <v>0.36126163679310824</v>
      </c>
      <c r="G370" t="s">
        <v>20</v>
      </c>
      <c r="H370">
        <v>206</v>
      </c>
      <c r="I370" s="5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1">
        <f t="shared" si="20"/>
        <v>40464.208333333336</v>
      </c>
      <c r="O370" s="11">
        <f t="shared" si="21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7">
        <f t="shared" si="22"/>
        <v>0.36627552058604085</v>
      </c>
      <c r="G371" t="s">
        <v>20</v>
      </c>
      <c r="H371">
        <v>154</v>
      </c>
      <c r="I371" s="5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1">
        <f t="shared" si="20"/>
        <v>41308.25</v>
      </c>
      <c r="O371" s="11">
        <f t="shared" si="21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7">
        <f t="shared" si="22"/>
        <v>0.62749699661945069</v>
      </c>
      <c r="G372" t="s">
        <v>20</v>
      </c>
      <c r="H372">
        <v>5966</v>
      </c>
      <c r="I372" s="5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1">
        <f t="shared" si="20"/>
        <v>43570.208333333328</v>
      </c>
      <c r="O372" s="11">
        <f t="shared" si="21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7">
        <f t="shared" si="22"/>
        <v>1.4734054980141733</v>
      </c>
      <c r="G373" t="s">
        <v>14</v>
      </c>
      <c r="H373">
        <v>2176</v>
      </c>
      <c r="I373" s="5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1">
        <f t="shared" si="20"/>
        <v>42043.25</v>
      </c>
      <c r="O373" s="11">
        <f t="shared" si="21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7">
        <f t="shared" si="22"/>
        <v>6.2831611281764871E-2</v>
      </c>
      <c r="G374" t="s">
        <v>20</v>
      </c>
      <c r="H374">
        <v>169</v>
      </c>
      <c r="I374" s="5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1">
        <f t="shared" si="20"/>
        <v>42012.25</v>
      </c>
      <c r="O374" s="11">
        <f t="shared" si="21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7">
        <f t="shared" si="22"/>
        <v>0.13695211545367672</v>
      </c>
      <c r="G375" t="s">
        <v>20</v>
      </c>
      <c r="H375">
        <v>2106</v>
      </c>
      <c r="I375" s="5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1">
        <f t="shared" si="20"/>
        <v>42964.208333333328</v>
      </c>
      <c r="O375" s="11">
        <f t="shared" si="21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7">
        <f t="shared" si="22"/>
        <v>7.5839260635165138</v>
      </c>
      <c r="G376" t="s">
        <v>14</v>
      </c>
      <c r="H376">
        <v>441</v>
      </c>
      <c r="I376" s="5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1">
        <f t="shared" si="20"/>
        <v>43476.25</v>
      </c>
      <c r="O376" s="11">
        <f t="shared" si="21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7">
        <f t="shared" si="22"/>
        <v>1.8255578093306288</v>
      </c>
      <c r="G377" t="s">
        <v>14</v>
      </c>
      <c r="H377">
        <v>25</v>
      </c>
      <c r="I377" s="5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1">
        <f t="shared" si="20"/>
        <v>42293.208333333328</v>
      </c>
      <c r="O377" s="11">
        <f t="shared" si="21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7">
        <f t="shared" si="22"/>
        <v>0.27698574338085541</v>
      </c>
      <c r="G378" t="s">
        <v>20</v>
      </c>
      <c r="H378">
        <v>131</v>
      </c>
      <c r="I378" s="5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1">
        <f t="shared" si="20"/>
        <v>41826.208333333336</v>
      </c>
      <c r="O378" s="11">
        <f t="shared" si="21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7">
        <f t="shared" si="22"/>
        <v>9.7489211455472731</v>
      </c>
      <c r="G379" t="s">
        <v>14</v>
      </c>
      <c r="H379">
        <v>127</v>
      </c>
      <c r="I379" s="5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1">
        <f t="shared" si="20"/>
        <v>43760.208333333328</v>
      </c>
      <c r="O379" s="11">
        <f t="shared" si="21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7">
        <f t="shared" si="22"/>
        <v>7.1618037135278518</v>
      </c>
      <c r="G380" t="s">
        <v>14</v>
      </c>
      <c r="H380">
        <v>355</v>
      </c>
      <c r="I380" s="5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1">
        <f t="shared" si="20"/>
        <v>43241.208333333328</v>
      </c>
      <c r="O380" s="11">
        <f t="shared" si="21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7">
        <f t="shared" si="22"/>
        <v>2.4725274725274726</v>
      </c>
      <c r="G381" t="s">
        <v>14</v>
      </c>
      <c r="H381">
        <v>44</v>
      </c>
      <c r="I381" s="5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1">
        <f t="shared" si="20"/>
        <v>40843.208333333336</v>
      </c>
      <c r="O381" s="11">
        <f t="shared" si="21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7">
        <f t="shared" si="22"/>
        <v>0.62375249500998009</v>
      </c>
      <c r="G382" t="s">
        <v>20</v>
      </c>
      <c r="H382">
        <v>84</v>
      </c>
      <c r="I382" s="5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1">
        <f t="shared" si="20"/>
        <v>41448.208333333336</v>
      </c>
      <c r="O382" s="11">
        <f t="shared" si="21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7">
        <f t="shared" si="22"/>
        <v>0.54364550210277973</v>
      </c>
      <c r="G383" t="s">
        <v>20</v>
      </c>
      <c r="H383">
        <v>155</v>
      </c>
      <c r="I383" s="5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1">
        <f t="shared" si="20"/>
        <v>42163.208333333328</v>
      </c>
      <c r="O383" s="11">
        <f t="shared" si="21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7">
        <f t="shared" si="22"/>
        <v>1.5681544028950543</v>
      </c>
      <c r="G384" t="s">
        <v>14</v>
      </c>
      <c r="H384">
        <v>67</v>
      </c>
      <c r="I384" s="5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1">
        <f t="shared" si="20"/>
        <v>43024.208333333328</v>
      </c>
      <c r="O384" s="11">
        <f t="shared" si="21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7">
        <f t="shared" si="22"/>
        <v>0.44369321783224169</v>
      </c>
      <c r="G385" t="s">
        <v>20</v>
      </c>
      <c r="H385">
        <v>189</v>
      </c>
      <c r="I385" s="5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1">
        <f t="shared" si="20"/>
        <v>43509.25</v>
      </c>
      <c r="O385" s="11">
        <f t="shared" si="21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7">
        <f t="shared" si="22"/>
        <v>0.58136284867795851</v>
      </c>
      <c r="G386" t="s">
        <v>20</v>
      </c>
      <c r="H386">
        <v>4799</v>
      </c>
      <c r="I386" s="5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1">
        <f t="shared" si="20"/>
        <v>42776.25</v>
      </c>
      <c r="O386" s="11">
        <f t="shared" si="21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7">
        <f t="shared" si="22"/>
        <v>0.68414850771205971</v>
      </c>
      <c r="G387" t="s">
        <v>20</v>
      </c>
      <c r="H387">
        <v>1137</v>
      </c>
      <c r="I387" s="5">
        <f t="shared" si="23"/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1">
        <f t="shared" ref="N387:N450" si="24">(((L387/60)/60)/24)+DATE(1970,1,1)</f>
        <v>43553.208333333328</v>
      </c>
      <c r="O387" s="11">
        <f t="shared" ref="O387:O450" si="25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7">
        <f t="shared" ref="F388:F451" si="26">D388/E388</f>
        <v>1.3084960503698553</v>
      </c>
      <c r="G388" t="s">
        <v>14</v>
      </c>
      <c r="H388">
        <v>1068</v>
      </c>
      <c r="I388" s="5">
        <f t="shared" ref="I388:I451" si="27">E388/H388</f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1">
        <f t="shared" si="24"/>
        <v>40355.208333333336</v>
      </c>
      <c r="O388" s="11">
        <f t="shared" si="25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7">
        <f t="shared" si="26"/>
        <v>2.5470265217899288</v>
      </c>
      <c r="G389" t="s">
        <v>14</v>
      </c>
      <c r="H389">
        <v>424</v>
      </c>
      <c r="I389" s="5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1">
        <f t="shared" si="24"/>
        <v>41072.208333333336</v>
      </c>
      <c r="O389" s="11">
        <f t="shared" si="25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7">
        <f t="shared" si="26"/>
        <v>8.873087030452929</v>
      </c>
      <c r="G390" t="s">
        <v>74</v>
      </c>
      <c r="H390">
        <v>145</v>
      </c>
      <c r="I390" s="5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1">
        <f t="shared" si="24"/>
        <v>40912.25</v>
      </c>
      <c r="O390" s="11">
        <f t="shared" si="25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7">
        <f t="shared" si="26"/>
        <v>0.81892809219354334</v>
      </c>
      <c r="G391" t="s">
        <v>20</v>
      </c>
      <c r="H391">
        <v>1152</v>
      </c>
      <c r="I391" s="5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1">
        <f t="shared" si="24"/>
        <v>40479.208333333336</v>
      </c>
      <c r="O391" s="11">
        <f t="shared" si="25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7">
        <f t="shared" si="26"/>
        <v>0.53607326334599059</v>
      </c>
      <c r="G392" t="s">
        <v>20</v>
      </c>
      <c r="H392">
        <v>50</v>
      </c>
      <c r="I392" s="5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1">
        <f t="shared" si="24"/>
        <v>41530.208333333336</v>
      </c>
      <c r="O392" s="11">
        <f t="shared" si="25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7">
        <f t="shared" si="26"/>
        <v>13.749146369223766</v>
      </c>
      <c r="G393" t="s">
        <v>14</v>
      </c>
      <c r="H393">
        <v>151</v>
      </c>
      <c r="I393" s="5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1">
        <f t="shared" si="24"/>
        <v>41653.25</v>
      </c>
      <c r="O393" s="11">
        <f t="shared" si="25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7">
        <f t="shared" si="26"/>
        <v>1.5234062712817931</v>
      </c>
      <c r="G394" t="s">
        <v>14</v>
      </c>
      <c r="H394">
        <v>1608</v>
      </c>
      <c r="I394" s="5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1">
        <f t="shared" si="24"/>
        <v>40549.25</v>
      </c>
      <c r="O394" s="11">
        <f t="shared" si="25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7">
        <f t="shared" si="26"/>
        <v>0.43675411021782068</v>
      </c>
      <c r="G395" t="s">
        <v>20</v>
      </c>
      <c r="H395">
        <v>3059</v>
      </c>
      <c r="I395" s="5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1">
        <f t="shared" si="24"/>
        <v>42933.208333333328</v>
      </c>
      <c r="O395" s="11">
        <f t="shared" si="25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7">
        <f t="shared" si="26"/>
        <v>0.21304926764314247</v>
      </c>
      <c r="G396" t="s">
        <v>20</v>
      </c>
      <c r="H396">
        <v>34</v>
      </c>
      <c r="I396" s="5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1">
        <f t="shared" si="24"/>
        <v>41484.208333333336</v>
      </c>
      <c r="O396" s="11">
        <f t="shared" si="25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7">
        <f t="shared" si="26"/>
        <v>0.76856462437757089</v>
      </c>
      <c r="G397" t="s">
        <v>20</v>
      </c>
      <c r="H397">
        <v>220</v>
      </c>
      <c r="I397" s="5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1">
        <f t="shared" si="24"/>
        <v>40885.25</v>
      </c>
      <c r="O397" s="11">
        <f t="shared" si="25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7">
        <f t="shared" si="26"/>
        <v>0.59860800914143253</v>
      </c>
      <c r="G398" t="s">
        <v>20</v>
      </c>
      <c r="H398">
        <v>1604</v>
      </c>
      <c r="I398" s="5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1">
        <f t="shared" si="24"/>
        <v>43378.208333333328</v>
      </c>
      <c r="O398" s="11">
        <f t="shared" si="25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7">
        <f t="shared" si="26"/>
        <v>0.57516154228502447</v>
      </c>
      <c r="G399" t="s">
        <v>20</v>
      </c>
      <c r="H399">
        <v>454</v>
      </c>
      <c r="I399" s="5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1">
        <f t="shared" si="24"/>
        <v>41417.208333333336</v>
      </c>
      <c r="O399" s="11">
        <f t="shared" si="25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7">
        <f t="shared" si="26"/>
        <v>0.13932142271758727</v>
      </c>
      <c r="G400" t="s">
        <v>20</v>
      </c>
      <c r="H400">
        <v>123</v>
      </c>
      <c r="I400" s="5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1">
        <f t="shared" si="24"/>
        <v>43228.208333333328</v>
      </c>
      <c r="O400" s="11">
        <f t="shared" si="25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7">
        <f t="shared" si="26"/>
        <v>1.5661467638868769</v>
      </c>
      <c r="G401" t="s">
        <v>14</v>
      </c>
      <c r="H401">
        <v>941</v>
      </c>
      <c r="I401" s="5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1">
        <f t="shared" si="24"/>
        <v>40576.25</v>
      </c>
      <c r="O401" s="11">
        <f t="shared" si="25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7">
        <f t="shared" si="26"/>
        <v>50</v>
      </c>
      <c r="G402" t="s">
        <v>14</v>
      </c>
      <c r="H402">
        <v>1</v>
      </c>
      <c r="I402" s="5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1">
        <f t="shared" si="24"/>
        <v>41502.208333333336</v>
      </c>
      <c r="O402" s="11">
        <f t="shared" si="25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7">
        <f t="shared" si="26"/>
        <v>6.5349985477781009E-2</v>
      </c>
      <c r="G403" t="s">
        <v>20</v>
      </c>
      <c r="H403">
        <v>299</v>
      </c>
      <c r="I403" s="5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1">
        <f t="shared" si="24"/>
        <v>43765.208333333328</v>
      </c>
      <c r="O403" s="11">
        <f t="shared" si="25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7">
        <f t="shared" si="26"/>
        <v>2.4779361846571621</v>
      </c>
      <c r="G404" t="s">
        <v>14</v>
      </c>
      <c r="H404">
        <v>40</v>
      </c>
      <c r="I404" s="5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1">
        <f t="shared" si="24"/>
        <v>40914.25</v>
      </c>
      <c r="O404" s="11">
        <f t="shared" si="25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7">
        <f t="shared" si="26"/>
        <v>1.1598151877739604</v>
      </c>
      <c r="G405" t="s">
        <v>14</v>
      </c>
      <c r="H405">
        <v>3015</v>
      </c>
      <c r="I405" s="5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1">
        <f t="shared" si="24"/>
        <v>40310.208333333336</v>
      </c>
      <c r="O405" s="11">
        <f t="shared" si="25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7">
        <f t="shared" si="26"/>
        <v>0.31687197465024203</v>
      </c>
      <c r="G406" t="s">
        <v>20</v>
      </c>
      <c r="H406">
        <v>2237</v>
      </c>
      <c r="I406" s="5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1">
        <f t="shared" si="24"/>
        <v>43053.25</v>
      </c>
      <c r="O406" s="11">
        <f t="shared" si="25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7">
        <f t="shared" si="26"/>
        <v>1.1158442341764994</v>
      </c>
      <c r="G407" t="s">
        <v>14</v>
      </c>
      <c r="H407">
        <v>435</v>
      </c>
      <c r="I407" s="5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1">
        <f t="shared" si="24"/>
        <v>43255.208333333328</v>
      </c>
      <c r="O407" s="11">
        <f t="shared" si="25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7">
        <f t="shared" si="26"/>
        <v>0.54901303382087929</v>
      </c>
      <c r="G408" t="s">
        <v>20</v>
      </c>
      <c r="H408">
        <v>645</v>
      </c>
      <c r="I408" s="5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1">
        <f t="shared" si="24"/>
        <v>41304.25</v>
      </c>
      <c r="O408" s="11">
        <f t="shared" si="25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7">
        <f t="shared" si="26"/>
        <v>0.28099173553719009</v>
      </c>
      <c r="G409" t="s">
        <v>20</v>
      </c>
      <c r="H409">
        <v>484</v>
      </c>
      <c r="I409" s="5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1">
        <f t="shared" si="24"/>
        <v>43751.208333333328</v>
      </c>
      <c r="O409" s="11">
        <f t="shared" si="25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7">
        <f t="shared" si="26"/>
        <v>0.75851265561876491</v>
      </c>
      <c r="G410" t="s">
        <v>20</v>
      </c>
      <c r="H410">
        <v>154</v>
      </c>
      <c r="I410" s="5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1">
        <f t="shared" si="24"/>
        <v>42541.208333333328</v>
      </c>
      <c r="O410" s="11">
        <f t="shared" si="25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7">
        <f t="shared" si="26"/>
        <v>2.1590981466148653</v>
      </c>
      <c r="G411" t="s">
        <v>14</v>
      </c>
      <c r="H411">
        <v>714</v>
      </c>
      <c r="I411" s="5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1">
        <f t="shared" si="24"/>
        <v>42843.208333333328</v>
      </c>
      <c r="O411" s="11">
        <f t="shared" si="25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7">
        <f t="shared" si="26"/>
        <v>2.7675741861135119</v>
      </c>
      <c r="G412" t="s">
        <v>47</v>
      </c>
      <c r="H412">
        <v>1111</v>
      </c>
      <c r="I412" s="5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1">
        <f t="shared" si="24"/>
        <v>42122.208333333328</v>
      </c>
      <c r="O412" s="11">
        <f t="shared" si="25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7">
        <f t="shared" si="26"/>
        <v>0.9557652248498959</v>
      </c>
      <c r="G413" t="s">
        <v>20</v>
      </c>
      <c r="H413">
        <v>82</v>
      </c>
      <c r="I413" s="5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1">
        <f t="shared" si="24"/>
        <v>42884.208333333328</v>
      </c>
      <c r="O413" s="11">
        <f t="shared" si="25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7">
        <f t="shared" si="26"/>
        <v>0.149508756941478</v>
      </c>
      <c r="G414" t="s">
        <v>20</v>
      </c>
      <c r="H414">
        <v>134</v>
      </c>
      <c r="I414" s="5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1">
        <f t="shared" si="24"/>
        <v>41642.25</v>
      </c>
      <c r="O414" s="11">
        <f t="shared" si="25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7">
        <f t="shared" si="26"/>
        <v>1.6110109837793722</v>
      </c>
      <c r="G415" t="s">
        <v>47</v>
      </c>
      <c r="H415">
        <v>1089</v>
      </c>
      <c r="I415" s="5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1">
        <f t="shared" si="24"/>
        <v>43431.25</v>
      </c>
      <c r="O415" s="11">
        <f t="shared" si="25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7">
        <f t="shared" si="26"/>
        <v>1.1806405068849786</v>
      </c>
      <c r="G416" t="s">
        <v>14</v>
      </c>
      <c r="H416">
        <v>5497</v>
      </c>
      <c r="I416" s="5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1">
        <f t="shared" si="24"/>
        <v>40288.208333333336</v>
      </c>
      <c r="O416" s="11">
        <f t="shared" si="25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7">
        <f t="shared" si="26"/>
        <v>9.0423836838750802</v>
      </c>
      <c r="G417" t="s">
        <v>14</v>
      </c>
      <c r="H417">
        <v>418</v>
      </c>
      <c r="I417" s="5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1">
        <f t="shared" si="24"/>
        <v>40921.25</v>
      </c>
      <c r="O417" s="11">
        <f t="shared" si="25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7">
        <f t="shared" si="26"/>
        <v>2.281085294965004</v>
      </c>
      <c r="G418" t="s">
        <v>14</v>
      </c>
      <c r="H418">
        <v>1439</v>
      </c>
      <c r="I418" s="5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1">
        <f t="shared" si="24"/>
        <v>40560.25</v>
      </c>
      <c r="O418" s="11">
        <f t="shared" si="25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7">
        <f t="shared" si="26"/>
        <v>1.8027571580063626</v>
      </c>
      <c r="G419" t="s">
        <v>14</v>
      </c>
      <c r="H419">
        <v>15</v>
      </c>
      <c r="I419" s="5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1">
        <f t="shared" si="24"/>
        <v>43407.208333333328</v>
      </c>
      <c r="O419" s="11">
        <f t="shared" si="25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7">
        <f t="shared" si="26"/>
        <v>1.7421751114800506</v>
      </c>
      <c r="G420" t="s">
        <v>14</v>
      </c>
      <c r="H420">
        <v>1999</v>
      </c>
      <c r="I420" s="5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1">
        <f t="shared" si="24"/>
        <v>41035.208333333336</v>
      </c>
      <c r="O420" s="11">
        <f t="shared" si="25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7">
        <f t="shared" si="26"/>
        <v>0.81014316326022107</v>
      </c>
      <c r="G421" t="s">
        <v>20</v>
      </c>
      <c r="H421">
        <v>5203</v>
      </c>
      <c r="I421" s="5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1">
        <f t="shared" si="24"/>
        <v>40899.25</v>
      </c>
      <c r="O421" s="11">
        <f t="shared" si="25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7">
        <f t="shared" si="26"/>
        <v>0.77845243655612639</v>
      </c>
      <c r="G422" t="s">
        <v>20</v>
      </c>
      <c r="H422">
        <v>94</v>
      </c>
      <c r="I422" s="5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1">
        <f t="shared" si="24"/>
        <v>42911.208333333328</v>
      </c>
      <c r="O422" s="11">
        <f t="shared" si="25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7">
        <f t="shared" si="26"/>
        <v>1.5627597672485454</v>
      </c>
      <c r="G423" t="s">
        <v>14</v>
      </c>
      <c r="H423">
        <v>118</v>
      </c>
      <c r="I423" s="5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1">
        <f t="shared" si="24"/>
        <v>42915.208333333328</v>
      </c>
      <c r="O423" s="11">
        <f t="shared" si="25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7">
        <f t="shared" si="26"/>
        <v>0.78555304740406318</v>
      </c>
      <c r="G424" t="s">
        <v>20</v>
      </c>
      <c r="H424">
        <v>205</v>
      </c>
      <c r="I424" s="5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1">
        <f t="shared" si="24"/>
        <v>40285.208333333336</v>
      </c>
      <c r="O424" s="11">
        <f t="shared" si="25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7">
        <f t="shared" si="26"/>
        <v>9.4002416841569669</v>
      </c>
      <c r="G425" t="s">
        <v>14</v>
      </c>
      <c r="H425">
        <v>162</v>
      </c>
      <c r="I425" s="5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1">
        <f t="shared" si="24"/>
        <v>40808.208333333336</v>
      </c>
      <c r="O425" s="11">
        <f t="shared" si="25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7">
        <f t="shared" si="26"/>
        <v>2.4709302325581395</v>
      </c>
      <c r="G426" t="s">
        <v>14</v>
      </c>
      <c r="H426">
        <v>83</v>
      </c>
      <c r="I426" s="5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1">
        <f t="shared" si="24"/>
        <v>43208.208333333328</v>
      </c>
      <c r="O426" s="11">
        <f t="shared" si="25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7">
        <f t="shared" si="26"/>
        <v>0.34762456546929316</v>
      </c>
      <c r="G427" t="s">
        <v>20</v>
      </c>
      <c r="H427">
        <v>92</v>
      </c>
      <c r="I427" s="5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1">
        <f t="shared" si="24"/>
        <v>42213.208333333328</v>
      </c>
      <c r="O427" s="11">
        <f t="shared" si="25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7">
        <f t="shared" si="26"/>
        <v>0.17453699214583535</v>
      </c>
      <c r="G428" t="s">
        <v>20</v>
      </c>
      <c r="H428">
        <v>219</v>
      </c>
      <c r="I428" s="5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1">
        <f t="shared" si="24"/>
        <v>41332.25</v>
      </c>
      <c r="O428" s="11">
        <f t="shared" si="25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7">
        <f t="shared" si="26"/>
        <v>0.88570587459013894</v>
      </c>
      <c r="G429" t="s">
        <v>20</v>
      </c>
      <c r="H429">
        <v>2526</v>
      </c>
      <c r="I429" s="5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1">
        <f t="shared" si="24"/>
        <v>41895.208333333336</v>
      </c>
      <c r="O429" s="11">
        <f t="shared" si="25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7">
        <f t="shared" si="26"/>
        <v>2.1557497289367946</v>
      </c>
      <c r="G430" t="s">
        <v>14</v>
      </c>
      <c r="H430">
        <v>747</v>
      </c>
      <c r="I430" s="5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1">
        <f t="shared" si="24"/>
        <v>40585.25</v>
      </c>
      <c r="O430" s="11">
        <f t="shared" si="25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7">
        <f t="shared" si="26"/>
        <v>1.1028286689262143</v>
      </c>
      <c r="G431" t="s">
        <v>74</v>
      </c>
      <c r="H431">
        <v>2138</v>
      </c>
      <c r="I431" s="5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1">
        <f t="shared" si="24"/>
        <v>41680.25</v>
      </c>
      <c r="O431" s="11">
        <f t="shared" si="25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7">
        <f t="shared" si="26"/>
        <v>1.4762165117550574</v>
      </c>
      <c r="G432" t="s">
        <v>14</v>
      </c>
      <c r="H432">
        <v>84</v>
      </c>
      <c r="I432" s="5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1">
        <f t="shared" si="24"/>
        <v>43737.208333333328</v>
      </c>
      <c r="O432" s="11">
        <f t="shared" si="25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7">
        <f t="shared" si="26"/>
        <v>0.51950697769175924</v>
      </c>
      <c r="G433" t="s">
        <v>20</v>
      </c>
      <c r="H433">
        <v>94</v>
      </c>
      <c r="I433" s="5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1">
        <f t="shared" si="24"/>
        <v>43273.208333333328</v>
      </c>
      <c r="O433" s="11">
        <f t="shared" si="25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7">
        <f t="shared" si="26"/>
        <v>1.2089810017271156</v>
      </c>
      <c r="G434" t="s">
        <v>14</v>
      </c>
      <c r="H434">
        <v>91</v>
      </c>
      <c r="I434" s="5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1">
        <f t="shared" si="24"/>
        <v>41761.208333333336</v>
      </c>
      <c r="O434" s="11">
        <f t="shared" si="25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7">
        <f t="shared" si="26"/>
        <v>1.8462474336552352</v>
      </c>
      <c r="G435" t="s">
        <v>14</v>
      </c>
      <c r="H435">
        <v>792</v>
      </c>
      <c r="I435" s="5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1">
        <f t="shared" si="24"/>
        <v>41603.25</v>
      </c>
      <c r="O435" s="11">
        <f t="shared" si="25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7">
        <f t="shared" si="26"/>
        <v>5.9800664451827243</v>
      </c>
      <c r="G436" t="s">
        <v>74</v>
      </c>
      <c r="H436">
        <v>10</v>
      </c>
      <c r="I436" s="5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1">
        <f t="shared" si="24"/>
        <v>42705.25</v>
      </c>
      <c r="O436" s="11">
        <f t="shared" si="25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7">
        <f t="shared" si="26"/>
        <v>0.85560296429373461</v>
      </c>
      <c r="G437" t="s">
        <v>20</v>
      </c>
      <c r="H437">
        <v>1713</v>
      </c>
      <c r="I437" s="5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1">
        <f t="shared" si="24"/>
        <v>41988.25</v>
      </c>
      <c r="O437" s="11">
        <f t="shared" si="25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7">
        <f t="shared" si="26"/>
        <v>9.5043134961251649E-2</v>
      </c>
      <c r="G438" t="s">
        <v>20</v>
      </c>
      <c r="H438">
        <v>249</v>
      </c>
      <c r="I438" s="5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1">
        <f t="shared" si="24"/>
        <v>43575.208333333328</v>
      </c>
      <c r="O438" s="11">
        <f t="shared" si="25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7">
        <f t="shared" si="26"/>
        <v>0.81251880830574785</v>
      </c>
      <c r="G439" t="s">
        <v>20</v>
      </c>
      <c r="H439">
        <v>192</v>
      </c>
      <c r="I439" s="5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1">
        <f t="shared" si="24"/>
        <v>42260.208333333328</v>
      </c>
      <c r="O439" s="11">
        <f t="shared" si="25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7">
        <f t="shared" si="26"/>
        <v>0.55978957307614485</v>
      </c>
      <c r="G440" t="s">
        <v>20</v>
      </c>
      <c r="H440">
        <v>247</v>
      </c>
      <c r="I440" s="5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1">
        <f t="shared" si="24"/>
        <v>41337.25</v>
      </c>
      <c r="O440" s="11">
        <f t="shared" si="25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7">
        <f t="shared" si="26"/>
        <v>0.28146679881070369</v>
      </c>
      <c r="G441" t="s">
        <v>20</v>
      </c>
      <c r="H441">
        <v>2293</v>
      </c>
      <c r="I441" s="5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1">
        <f t="shared" si="24"/>
        <v>42680.208333333328</v>
      </c>
      <c r="O441" s="11">
        <f t="shared" si="25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7">
        <f t="shared" si="26"/>
        <v>0.61764103305735329</v>
      </c>
      <c r="G442" t="s">
        <v>20</v>
      </c>
      <c r="H442">
        <v>3131</v>
      </c>
      <c r="I442" s="5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1">
        <f t="shared" si="24"/>
        <v>42916.208333333328</v>
      </c>
      <c r="O442" s="11">
        <f t="shared" si="25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7">
        <f t="shared" si="26"/>
        <v>4.0137614678899078</v>
      </c>
      <c r="G443" t="s">
        <v>14</v>
      </c>
      <c r="H443">
        <v>32</v>
      </c>
      <c r="I443" s="5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1">
        <f t="shared" si="24"/>
        <v>41025.208333333336</v>
      </c>
      <c r="O443" s="11">
        <f t="shared" si="25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7">
        <f t="shared" si="26"/>
        <v>0.50321498462398662</v>
      </c>
      <c r="G444" t="s">
        <v>20</v>
      </c>
      <c r="H444">
        <v>143</v>
      </c>
      <c r="I444" s="5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1">
        <f t="shared" si="24"/>
        <v>42980.208333333328</v>
      </c>
      <c r="O444" s="11">
        <f t="shared" si="25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7">
        <f t="shared" si="26"/>
        <v>2.8774752475247523</v>
      </c>
      <c r="G445" t="s">
        <v>74</v>
      </c>
      <c r="H445">
        <v>90</v>
      </c>
      <c r="I445" s="5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1">
        <f t="shared" si="24"/>
        <v>40451.208333333336</v>
      </c>
      <c r="O445" s="11">
        <f t="shared" si="25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7">
        <f t="shared" si="26"/>
        <v>0.56683123057231666</v>
      </c>
      <c r="G446" t="s">
        <v>20</v>
      </c>
      <c r="H446">
        <v>296</v>
      </c>
      <c r="I446" s="5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1">
        <f t="shared" si="24"/>
        <v>40748.208333333336</v>
      </c>
      <c r="O446" s="11">
        <f t="shared" si="25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7">
        <f t="shared" si="26"/>
        <v>0.19554893379271812</v>
      </c>
      <c r="G447" t="s">
        <v>20</v>
      </c>
      <c r="H447">
        <v>170</v>
      </c>
      <c r="I447" s="5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1">
        <f t="shared" si="24"/>
        <v>40515.25</v>
      </c>
      <c r="O447" s="11">
        <f t="shared" si="25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7">
        <f t="shared" si="26"/>
        <v>1.2188564258827748</v>
      </c>
      <c r="G448" t="s">
        <v>14</v>
      </c>
      <c r="H448">
        <v>186</v>
      </c>
      <c r="I448" s="5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1">
        <f t="shared" si="24"/>
        <v>41261.25</v>
      </c>
      <c r="O448" s="11">
        <f t="shared" si="25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7">
        <f t="shared" si="26"/>
        <v>4.1108226942840496</v>
      </c>
      <c r="G449" t="s">
        <v>74</v>
      </c>
      <c r="H449">
        <v>439</v>
      </c>
      <c r="I449" s="5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1">
        <f t="shared" si="24"/>
        <v>43088.25</v>
      </c>
      <c r="O449" s="11">
        <f t="shared" si="25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7">
        <f t="shared" si="26"/>
        <v>1.9808743169398908</v>
      </c>
      <c r="G450" t="s">
        <v>14</v>
      </c>
      <c r="H450">
        <v>605</v>
      </c>
      <c r="I450" s="5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1">
        <f t="shared" si="24"/>
        <v>41378.208333333336</v>
      </c>
      <c r="O450" s="11">
        <f t="shared" si="25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7">
        <f t="shared" si="26"/>
        <v>0.10341261633919338</v>
      </c>
      <c r="G451" t="s">
        <v>20</v>
      </c>
      <c r="H451">
        <v>86</v>
      </c>
      <c r="I451" s="5">
        <f t="shared" si="27"/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1">
        <f t="shared" ref="N451:N514" si="28">(((L451/60)/60)/24)+DATE(1970,1,1)</f>
        <v>43530.25</v>
      </c>
      <c r="O451" s="11">
        <f t="shared" ref="O451:O514" si="29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7">
        <f t="shared" ref="F452:F515" si="30">D452/E452</f>
        <v>25</v>
      </c>
      <c r="G452" t="s">
        <v>14</v>
      </c>
      <c r="H452">
        <v>1</v>
      </c>
      <c r="I452" s="5">
        <f t="shared" ref="I452:I515" si="31">E452/H452</f>
        <v>4</v>
      </c>
      <c r="J452" t="s">
        <v>15</v>
      </c>
      <c r="K452" t="s">
        <v>16</v>
      </c>
      <c r="L452">
        <v>1540098000</v>
      </c>
      <c r="M452">
        <v>1542088800</v>
      </c>
      <c r="N452" s="11">
        <f t="shared" si="28"/>
        <v>43394.208333333328</v>
      </c>
      <c r="O452" s="11">
        <f t="shared" si="29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7">
        <f t="shared" si="30"/>
        <v>0.81403385590942501</v>
      </c>
      <c r="G453" t="s">
        <v>20</v>
      </c>
      <c r="H453">
        <v>6286</v>
      </c>
      <c r="I453" s="5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1">
        <f t="shared" si="28"/>
        <v>42935.208333333328</v>
      </c>
      <c r="O453" s="11">
        <f t="shared" si="29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7">
        <f t="shared" si="30"/>
        <v>1.5763546798029557</v>
      </c>
      <c r="G454" t="s">
        <v>14</v>
      </c>
      <c r="H454">
        <v>31</v>
      </c>
      <c r="I454" s="5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1">
        <f t="shared" si="28"/>
        <v>40365.208333333336</v>
      </c>
      <c r="O454" s="11">
        <f t="shared" si="29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7">
        <f t="shared" si="30"/>
        <v>1.7751997586351205</v>
      </c>
      <c r="G455" t="s">
        <v>14</v>
      </c>
      <c r="H455">
        <v>1181</v>
      </c>
      <c r="I455" s="5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1">
        <f t="shared" si="28"/>
        <v>42705.25</v>
      </c>
      <c r="O455" s="11">
        <f t="shared" si="29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7">
        <f t="shared" si="30"/>
        <v>2.2688598979013044</v>
      </c>
      <c r="G456" t="s">
        <v>14</v>
      </c>
      <c r="H456">
        <v>39</v>
      </c>
      <c r="I456" s="5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1">
        <f t="shared" si="28"/>
        <v>41568.208333333336</v>
      </c>
      <c r="O456" s="11">
        <f t="shared" si="29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7">
        <f t="shared" si="30"/>
        <v>0.84479057895347487</v>
      </c>
      <c r="G457" t="s">
        <v>20</v>
      </c>
      <c r="H457">
        <v>3727</v>
      </c>
      <c r="I457" s="5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1">
        <f t="shared" si="28"/>
        <v>40809.208333333336</v>
      </c>
      <c r="O457" s="11">
        <f t="shared" si="29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7">
        <f t="shared" si="30"/>
        <v>0.96039045382384969</v>
      </c>
      <c r="G458" t="s">
        <v>20</v>
      </c>
      <c r="H458">
        <v>1605</v>
      </c>
      <c r="I458" s="5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1">
        <f t="shared" si="28"/>
        <v>43141.25</v>
      </c>
      <c r="O458" s="11">
        <f t="shared" si="29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7">
        <f t="shared" si="30"/>
        <v>3.7537537537537538</v>
      </c>
      <c r="G459" t="s">
        <v>14</v>
      </c>
      <c r="H459">
        <v>46</v>
      </c>
      <c r="I459" s="5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1">
        <f t="shared" si="28"/>
        <v>42657.208333333328</v>
      </c>
      <c r="O459" s="11">
        <f t="shared" si="29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7">
        <f t="shared" si="30"/>
        <v>0.28473708152915606</v>
      </c>
      <c r="G460" t="s">
        <v>20</v>
      </c>
      <c r="H460">
        <v>2120</v>
      </c>
      <c r="I460" s="5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1">
        <f t="shared" si="28"/>
        <v>40265.208333333336</v>
      </c>
      <c r="O460" s="11">
        <f t="shared" si="29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7">
        <f t="shared" si="30"/>
        <v>1.1103278110680297</v>
      </c>
      <c r="G461" t="s">
        <v>14</v>
      </c>
      <c r="H461">
        <v>105</v>
      </c>
      <c r="I461" s="5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1">
        <f t="shared" si="28"/>
        <v>42001.25</v>
      </c>
      <c r="O461" s="11">
        <f t="shared" si="29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7">
        <f t="shared" si="30"/>
        <v>0.58266569555717407</v>
      </c>
      <c r="G462" t="s">
        <v>20</v>
      </c>
      <c r="H462">
        <v>50</v>
      </c>
      <c r="I462" s="5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1">
        <f t="shared" si="28"/>
        <v>40399.208333333336</v>
      </c>
      <c r="O462" s="11">
        <f t="shared" si="29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7">
        <f t="shared" si="30"/>
        <v>0.70898574852533836</v>
      </c>
      <c r="G463" t="s">
        <v>20</v>
      </c>
      <c r="H463">
        <v>2080</v>
      </c>
      <c r="I463" s="5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1">
        <f t="shared" si="28"/>
        <v>41757.208333333336</v>
      </c>
      <c r="O463" s="11">
        <f t="shared" si="29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7">
        <f t="shared" si="30"/>
        <v>3.2701700904146604</v>
      </c>
      <c r="G464" t="s">
        <v>14</v>
      </c>
      <c r="H464">
        <v>535</v>
      </c>
      <c r="I464" s="5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1">
        <f t="shared" si="28"/>
        <v>41304.25</v>
      </c>
      <c r="O464" s="11">
        <f t="shared" si="29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7">
        <f t="shared" si="30"/>
        <v>0.92451726155646574</v>
      </c>
      <c r="G465" t="s">
        <v>20</v>
      </c>
      <c r="H465">
        <v>2105</v>
      </c>
      <c r="I465" s="5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1">
        <f t="shared" si="28"/>
        <v>41639.25</v>
      </c>
      <c r="O465" s="11">
        <f t="shared" si="29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7">
        <f t="shared" si="30"/>
        <v>0.74931593348768677</v>
      </c>
      <c r="G466" t="s">
        <v>20</v>
      </c>
      <c r="H466">
        <v>2436</v>
      </c>
      <c r="I466" s="5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1">
        <f t="shared" si="28"/>
        <v>43142.25</v>
      </c>
      <c r="O466" s="11">
        <f t="shared" si="29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7">
        <f t="shared" si="30"/>
        <v>0.53233661796352927</v>
      </c>
      <c r="G467" t="s">
        <v>20</v>
      </c>
      <c r="H467">
        <v>80</v>
      </c>
      <c r="I467" s="5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1">
        <f t="shared" si="28"/>
        <v>43127.25</v>
      </c>
      <c r="O467" s="11">
        <f t="shared" si="29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7">
        <f t="shared" si="30"/>
        <v>0.30120481927710846</v>
      </c>
      <c r="G468" t="s">
        <v>20</v>
      </c>
      <c r="H468">
        <v>42</v>
      </c>
      <c r="I468" s="5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1">
        <f t="shared" si="28"/>
        <v>41409.208333333336</v>
      </c>
      <c r="O468" s="11">
        <f t="shared" si="29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7">
        <f t="shared" si="30"/>
        <v>0.17384825530858064</v>
      </c>
      <c r="G469" t="s">
        <v>20</v>
      </c>
      <c r="H469">
        <v>139</v>
      </c>
      <c r="I469" s="5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1">
        <f t="shared" si="28"/>
        <v>42331.25</v>
      </c>
      <c r="O469" s="11">
        <f t="shared" si="29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7">
        <f t="shared" si="30"/>
        <v>2.4691358024691357</v>
      </c>
      <c r="G470" t="s">
        <v>14</v>
      </c>
      <c r="H470">
        <v>16</v>
      </c>
      <c r="I470" s="5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1">
        <f t="shared" si="28"/>
        <v>43569.208333333328</v>
      </c>
      <c r="O470" s="11">
        <f t="shared" si="29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7">
        <f t="shared" si="30"/>
        <v>0.5422153369481022</v>
      </c>
      <c r="G471" t="s">
        <v>20</v>
      </c>
      <c r="H471">
        <v>159</v>
      </c>
      <c r="I471" s="5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1">
        <f t="shared" si="28"/>
        <v>42142.208333333328</v>
      </c>
      <c r="O471" s="11">
        <f t="shared" si="29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7">
        <f t="shared" si="30"/>
        <v>0.34988823014870252</v>
      </c>
      <c r="G472" t="s">
        <v>20</v>
      </c>
      <c r="H472">
        <v>381</v>
      </c>
      <c r="I472" s="5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1">
        <f t="shared" si="28"/>
        <v>42716.25</v>
      </c>
      <c r="O472" s="11">
        <f t="shared" si="29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7">
        <f t="shared" si="30"/>
        <v>0.31347962382445144</v>
      </c>
      <c r="G473" t="s">
        <v>20</v>
      </c>
      <c r="H473">
        <v>194</v>
      </c>
      <c r="I473" s="5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1">
        <f t="shared" si="28"/>
        <v>41031.208333333336</v>
      </c>
      <c r="O473" s="11">
        <f t="shared" si="29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7">
        <f t="shared" si="30"/>
        <v>2.5488051440124622</v>
      </c>
      <c r="G474" t="s">
        <v>14</v>
      </c>
      <c r="H474">
        <v>575</v>
      </c>
      <c r="I474" s="5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1">
        <f t="shared" si="28"/>
        <v>43535.208333333328</v>
      </c>
      <c r="O474" s="11">
        <f t="shared" si="29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7">
        <f t="shared" si="30"/>
        <v>0.56135623666778933</v>
      </c>
      <c r="G475" t="s">
        <v>20</v>
      </c>
      <c r="H475">
        <v>106</v>
      </c>
      <c r="I475" s="5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1">
        <f t="shared" si="28"/>
        <v>43277.208333333328</v>
      </c>
      <c r="O475" s="11">
        <f t="shared" si="29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7">
        <f t="shared" si="30"/>
        <v>0.2738600575106121</v>
      </c>
      <c r="G476" t="s">
        <v>20</v>
      </c>
      <c r="H476">
        <v>142</v>
      </c>
      <c r="I476" s="5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1">
        <f t="shared" si="28"/>
        <v>41989.25</v>
      </c>
      <c r="O476" s="11">
        <f t="shared" si="29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7">
        <f t="shared" si="30"/>
        <v>0.87760910815939275</v>
      </c>
      <c r="G477" t="s">
        <v>20</v>
      </c>
      <c r="H477">
        <v>211</v>
      </c>
      <c r="I477" s="5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1">
        <f t="shared" si="28"/>
        <v>41450.208333333336</v>
      </c>
      <c r="O477" s="11">
        <f t="shared" si="29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7">
        <f t="shared" si="30"/>
        <v>3.3524736528833023</v>
      </c>
      <c r="G478" t="s">
        <v>14</v>
      </c>
      <c r="H478">
        <v>1120</v>
      </c>
      <c r="I478" s="5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1">
        <f t="shared" si="28"/>
        <v>43322.208333333328</v>
      </c>
      <c r="O478" s="11">
        <f t="shared" si="29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7">
        <f t="shared" si="30"/>
        <v>1.8426186863212659</v>
      </c>
      <c r="G479" t="s">
        <v>14</v>
      </c>
      <c r="H479">
        <v>113</v>
      </c>
      <c r="I479" s="5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1">
        <f t="shared" si="28"/>
        <v>40720.208333333336</v>
      </c>
      <c r="O479" s="11">
        <f t="shared" si="29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7">
        <f t="shared" si="30"/>
        <v>0.42311642466621158</v>
      </c>
      <c r="G480" t="s">
        <v>20</v>
      </c>
      <c r="H480">
        <v>2756</v>
      </c>
      <c r="I480" s="5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1">
        <f t="shared" si="28"/>
        <v>42072.208333333328</v>
      </c>
      <c r="O480" s="11">
        <f t="shared" si="29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7">
        <f t="shared" si="30"/>
        <v>0.19496344435418358</v>
      </c>
      <c r="G481" t="s">
        <v>20</v>
      </c>
      <c r="H481">
        <v>173</v>
      </c>
      <c r="I481" s="5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1">
        <f t="shared" si="28"/>
        <v>42945.208333333328</v>
      </c>
      <c r="O481" s="11">
        <f t="shared" si="29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7">
        <f t="shared" si="30"/>
        <v>0.99353049907578561</v>
      </c>
      <c r="G482" t="s">
        <v>20</v>
      </c>
      <c r="H482">
        <v>87</v>
      </c>
      <c r="I482" s="5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1">
        <f t="shared" si="28"/>
        <v>40248.25</v>
      </c>
      <c r="O482" s="11">
        <f t="shared" si="29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7">
        <f t="shared" si="30"/>
        <v>1.2292801270547924</v>
      </c>
      <c r="G483" t="s">
        <v>14</v>
      </c>
      <c r="H483">
        <v>1538</v>
      </c>
      <c r="I483" s="5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1">
        <f t="shared" si="28"/>
        <v>41913.208333333336</v>
      </c>
      <c r="O483" s="11">
        <f t="shared" si="29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7">
        <f t="shared" si="30"/>
        <v>6.0957910014513788</v>
      </c>
      <c r="G484" t="s">
        <v>14</v>
      </c>
      <c r="H484">
        <v>9</v>
      </c>
      <c r="I484" s="5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1">
        <f t="shared" si="28"/>
        <v>40963.25</v>
      </c>
      <c r="O484" s="11">
        <f t="shared" si="29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7">
        <f t="shared" si="30"/>
        <v>1.8948503192636206</v>
      </c>
      <c r="G485" t="s">
        <v>14</v>
      </c>
      <c r="H485">
        <v>554</v>
      </c>
      <c r="I485" s="5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1">
        <f t="shared" si="28"/>
        <v>43811.25</v>
      </c>
      <c r="O485" s="11">
        <f t="shared" si="29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7">
        <f t="shared" si="30"/>
        <v>0.38431077238675165</v>
      </c>
      <c r="G486" t="s">
        <v>20</v>
      </c>
      <c r="H486">
        <v>1572</v>
      </c>
      <c r="I486" s="5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1">
        <f t="shared" si="28"/>
        <v>41855.208333333336</v>
      </c>
      <c r="O486" s="11">
        <f t="shared" si="29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7">
        <f t="shared" si="30"/>
        <v>3.2538428386726044</v>
      </c>
      <c r="G487" t="s">
        <v>14</v>
      </c>
      <c r="H487">
        <v>648</v>
      </c>
      <c r="I487" s="5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1">
        <f t="shared" si="28"/>
        <v>43626.208333333328</v>
      </c>
      <c r="O487" s="11">
        <f t="shared" si="29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7">
        <f t="shared" si="30"/>
        <v>7.4074074074074074</v>
      </c>
      <c r="G488" t="s">
        <v>14</v>
      </c>
      <c r="H488">
        <v>21</v>
      </c>
      <c r="I488" s="5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1">
        <f t="shared" si="28"/>
        <v>43168.25</v>
      </c>
      <c r="O488" s="11">
        <f t="shared" si="29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7">
        <f t="shared" si="30"/>
        <v>0.55983027448432676</v>
      </c>
      <c r="G489" t="s">
        <v>20</v>
      </c>
      <c r="H489">
        <v>2346</v>
      </c>
      <c r="I489" s="5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1">
        <f t="shared" si="28"/>
        <v>42845.208333333328</v>
      </c>
      <c r="O489" s="11">
        <f t="shared" si="29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7">
        <f t="shared" si="30"/>
        <v>0.45442853468232874</v>
      </c>
      <c r="G490" t="s">
        <v>20</v>
      </c>
      <c r="H490">
        <v>115</v>
      </c>
      <c r="I490" s="5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1">
        <f t="shared" si="28"/>
        <v>42403.25</v>
      </c>
      <c r="O490" s="11">
        <f t="shared" si="29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7">
        <f t="shared" si="30"/>
        <v>0.98511617946246921</v>
      </c>
      <c r="G491" t="s">
        <v>20</v>
      </c>
      <c r="H491">
        <v>85</v>
      </c>
      <c r="I491" s="5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1">
        <f t="shared" si="28"/>
        <v>40406.208333333336</v>
      </c>
      <c r="O491" s="11">
        <f t="shared" si="29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7">
        <f t="shared" si="30"/>
        <v>0.52219321148825071</v>
      </c>
      <c r="G492" t="s">
        <v>20</v>
      </c>
      <c r="H492">
        <v>144</v>
      </c>
      <c r="I492" s="5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1">
        <f t="shared" si="28"/>
        <v>43786.25</v>
      </c>
      <c r="O492" s="11">
        <f t="shared" si="29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7">
        <f t="shared" si="30"/>
        <v>0.32749643962937552</v>
      </c>
      <c r="G493" t="s">
        <v>20</v>
      </c>
      <c r="H493">
        <v>2443</v>
      </c>
      <c r="I493" s="5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1">
        <f t="shared" si="28"/>
        <v>41456.208333333336</v>
      </c>
      <c r="O493" s="11">
        <f t="shared" si="29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7">
        <f t="shared" si="30"/>
        <v>4.1674848901398613</v>
      </c>
      <c r="G494" t="s">
        <v>74</v>
      </c>
      <c r="H494">
        <v>595</v>
      </c>
      <c r="I494" s="5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1">
        <f t="shared" si="28"/>
        <v>40336.208333333336</v>
      </c>
      <c r="O494" s="11">
        <f t="shared" si="29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7">
        <f t="shared" si="30"/>
        <v>0.1381639545594105</v>
      </c>
      <c r="G495" t="s">
        <v>20</v>
      </c>
      <c r="H495">
        <v>64</v>
      </c>
      <c r="I495" s="5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1">
        <f t="shared" si="28"/>
        <v>43645.208333333328</v>
      </c>
      <c r="O495" s="11">
        <f t="shared" si="29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7">
        <f t="shared" si="30"/>
        <v>0.18269511838643671</v>
      </c>
      <c r="G496" t="s">
        <v>20</v>
      </c>
      <c r="H496">
        <v>268</v>
      </c>
      <c r="I496" s="5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1">
        <f t="shared" si="28"/>
        <v>40990.208333333336</v>
      </c>
      <c r="O496" s="11">
        <f t="shared" si="29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7">
        <f t="shared" si="30"/>
        <v>0.24125452352231605</v>
      </c>
      <c r="G497" t="s">
        <v>20</v>
      </c>
      <c r="H497">
        <v>195</v>
      </c>
      <c r="I497" s="5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1">
        <f t="shared" si="28"/>
        <v>41800.208333333336</v>
      </c>
      <c r="O497" s="11">
        <f t="shared" si="29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7">
        <f t="shared" si="30"/>
        <v>110.25794841031794</v>
      </c>
      <c r="G498" t="s">
        <v>14</v>
      </c>
      <c r="H498">
        <v>54</v>
      </c>
      <c r="I498" s="5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1">
        <f t="shared" si="28"/>
        <v>42876.208333333328</v>
      </c>
      <c r="O498" s="11">
        <f t="shared" si="29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7">
        <f t="shared" si="30"/>
        <v>2.9262466407882952</v>
      </c>
      <c r="G499" t="s">
        <v>14</v>
      </c>
      <c r="H499">
        <v>120</v>
      </c>
      <c r="I499" s="5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1">
        <f t="shared" si="28"/>
        <v>42724.25</v>
      </c>
      <c r="O499" s="11">
        <f t="shared" si="29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7">
        <f t="shared" si="30"/>
        <v>4.1755726838957621</v>
      </c>
      <c r="G500" t="s">
        <v>14</v>
      </c>
      <c r="H500">
        <v>579</v>
      </c>
      <c r="I500" s="5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1">
        <f t="shared" si="28"/>
        <v>42005.25</v>
      </c>
      <c r="O500" s="11">
        <f t="shared" si="29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7">
        <f t="shared" si="30"/>
        <v>2.0801849053249177</v>
      </c>
      <c r="G501" t="s">
        <v>14</v>
      </c>
      <c r="H501">
        <v>2072</v>
      </c>
      <c r="I501" s="5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1">
        <f t="shared" si="28"/>
        <v>42444.208333333328</v>
      </c>
      <c r="O501" s="11">
        <f t="shared" si="29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7" t="e">
        <f t="shared" si="30"/>
        <v>#DIV/0!</v>
      </c>
      <c r="G502" t="s">
        <v>14</v>
      </c>
      <c r="H502">
        <v>0</v>
      </c>
      <c r="I502" s="5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1">
        <f t="shared" si="28"/>
        <v>41395.208333333336</v>
      </c>
      <c r="O502" s="11">
        <f t="shared" si="29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7">
        <f t="shared" si="30"/>
        <v>1.4256146571006933</v>
      </c>
      <c r="G503" t="s">
        <v>14</v>
      </c>
      <c r="H503">
        <v>1796</v>
      </c>
      <c r="I503" s="5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1">
        <f t="shared" si="28"/>
        <v>41345.208333333336</v>
      </c>
      <c r="O503" s="11">
        <f t="shared" si="29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7">
        <f t="shared" si="30"/>
        <v>0.18870663376397154</v>
      </c>
      <c r="G504" t="s">
        <v>20</v>
      </c>
      <c r="H504">
        <v>186</v>
      </c>
      <c r="I504" s="5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1">
        <f t="shared" si="28"/>
        <v>41117.208333333336</v>
      </c>
      <c r="O504" s="11">
        <f t="shared" si="29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7">
        <f t="shared" si="30"/>
        <v>0.55455276950177235</v>
      </c>
      <c r="G505" t="s">
        <v>20</v>
      </c>
      <c r="H505">
        <v>460</v>
      </c>
      <c r="I505" s="5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1">
        <f t="shared" si="28"/>
        <v>42186.208333333328</v>
      </c>
      <c r="O505" s="11">
        <f t="shared" si="29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7">
        <f t="shared" si="30"/>
        <v>1.0831889081455806</v>
      </c>
      <c r="G506" t="s">
        <v>14</v>
      </c>
      <c r="H506">
        <v>62</v>
      </c>
      <c r="I506" s="5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1">
        <f t="shared" si="28"/>
        <v>42142.208333333328</v>
      </c>
      <c r="O506" s="11">
        <f t="shared" si="29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7">
        <f t="shared" si="30"/>
        <v>7.1937264943586463</v>
      </c>
      <c r="G507" t="s">
        <v>14</v>
      </c>
      <c r="H507">
        <v>347</v>
      </c>
      <c r="I507" s="5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1">
        <f t="shared" si="28"/>
        <v>41341.25</v>
      </c>
      <c r="O507" s="11">
        <f t="shared" si="29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7">
        <f t="shared" si="30"/>
        <v>0.10786581492623176</v>
      </c>
      <c r="G508" t="s">
        <v>20</v>
      </c>
      <c r="H508">
        <v>2528</v>
      </c>
      <c r="I508" s="5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1">
        <f t="shared" si="28"/>
        <v>43062.25</v>
      </c>
      <c r="O508" s="11">
        <f t="shared" si="29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7">
        <f t="shared" si="30"/>
        <v>2.5089605734767026</v>
      </c>
      <c r="G509" t="s">
        <v>14</v>
      </c>
      <c r="H509">
        <v>19</v>
      </c>
      <c r="I509" s="5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1">
        <f t="shared" si="28"/>
        <v>41373.208333333336</v>
      </c>
      <c r="O509" s="11">
        <f t="shared" si="29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7">
        <f t="shared" si="30"/>
        <v>0.89103291713961408</v>
      </c>
      <c r="G510" t="s">
        <v>20</v>
      </c>
      <c r="H510">
        <v>3657</v>
      </c>
      <c r="I510" s="5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1">
        <f t="shared" si="28"/>
        <v>43310.208333333328</v>
      </c>
      <c r="O510" s="11">
        <f t="shared" si="29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7">
        <f t="shared" si="30"/>
        <v>1.4099238557442892</v>
      </c>
      <c r="G511" t="s">
        <v>14</v>
      </c>
      <c r="H511">
        <v>1258</v>
      </c>
      <c r="I511" s="5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1">
        <f t="shared" si="28"/>
        <v>41034.208333333336</v>
      </c>
      <c r="O511" s="11">
        <f t="shared" si="29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7">
        <f t="shared" si="30"/>
        <v>0.83970287436753144</v>
      </c>
      <c r="G512" t="s">
        <v>20</v>
      </c>
      <c r="H512">
        <v>131</v>
      </c>
      <c r="I512" s="5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1">
        <f t="shared" si="28"/>
        <v>43251.208333333328</v>
      </c>
      <c r="O512" s="11">
        <f t="shared" si="29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7">
        <f t="shared" si="30"/>
        <v>4.1636148515409319</v>
      </c>
      <c r="G513" t="s">
        <v>14</v>
      </c>
      <c r="H513">
        <v>362</v>
      </c>
      <c r="I513" s="5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1">
        <f t="shared" si="28"/>
        <v>43671.208333333328</v>
      </c>
      <c r="O513" s="11">
        <f t="shared" si="29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7">
        <f t="shared" si="30"/>
        <v>0.71777882946837046</v>
      </c>
      <c r="G514" t="s">
        <v>20</v>
      </c>
      <c r="H514">
        <v>239</v>
      </c>
      <c r="I514" s="5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1">
        <f t="shared" si="28"/>
        <v>41825.208333333336</v>
      </c>
      <c r="O514" s="11">
        <f t="shared" si="29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7">
        <f t="shared" si="30"/>
        <v>2.5460122699386503</v>
      </c>
      <c r="G515" t="s">
        <v>74</v>
      </c>
      <c r="H515">
        <v>35</v>
      </c>
      <c r="I515" s="5">
        <f t="shared" si="31"/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1">
        <f t="shared" ref="N515:N578" si="32">(((L515/60)/60)/24)+DATE(1970,1,1)</f>
        <v>40430.208333333336</v>
      </c>
      <c r="O515" s="11">
        <f t="shared" ref="O515:O578" si="33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7">
        <f t="shared" ref="F516:F579" si="34">D516/E516</f>
        <v>4.4565112617678242</v>
      </c>
      <c r="G516" t="s">
        <v>74</v>
      </c>
      <c r="H516">
        <v>528</v>
      </c>
      <c r="I516" s="5">
        <f t="shared" ref="I516:I579" si="35">E516/H516</f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1">
        <f t="shared" si="32"/>
        <v>41614.25</v>
      </c>
      <c r="O516" s="11">
        <f t="shared" si="33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7">
        <f t="shared" si="34"/>
        <v>1.7927871586408173</v>
      </c>
      <c r="G517" t="s">
        <v>14</v>
      </c>
      <c r="H517">
        <v>133</v>
      </c>
      <c r="I517" s="5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1">
        <f t="shared" si="32"/>
        <v>40900.25</v>
      </c>
      <c r="O517" s="11">
        <f t="shared" si="33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7">
        <f t="shared" si="34"/>
        <v>2.3516615407696349</v>
      </c>
      <c r="G518" t="s">
        <v>14</v>
      </c>
      <c r="H518">
        <v>846</v>
      </c>
      <c r="I518" s="5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1">
        <f t="shared" si="32"/>
        <v>40396.208333333336</v>
      </c>
      <c r="O518" s="11">
        <f t="shared" si="33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7">
        <f t="shared" si="34"/>
        <v>0.8928571428571429</v>
      </c>
      <c r="G519" t="s">
        <v>20</v>
      </c>
      <c r="H519">
        <v>78</v>
      </c>
      <c r="I519" s="5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1">
        <f t="shared" si="32"/>
        <v>42860.208333333328</v>
      </c>
      <c r="O519" s="11">
        <f t="shared" si="33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7">
        <f t="shared" si="34"/>
        <v>14.14790996784566</v>
      </c>
      <c r="G520" t="s">
        <v>14</v>
      </c>
      <c r="H520">
        <v>10</v>
      </c>
      <c r="I520" s="5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1">
        <f t="shared" si="32"/>
        <v>43154.25</v>
      </c>
      <c r="O520" s="11">
        <f t="shared" si="33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7">
        <f t="shared" si="34"/>
        <v>0.98284311014258696</v>
      </c>
      <c r="G521" t="s">
        <v>20</v>
      </c>
      <c r="H521">
        <v>1773</v>
      </c>
      <c r="I521" s="5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1">
        <f t="shared" si="32"/>
        <v>42012.25</v>
      </c>
      <c r="O521" s="11">
        <f t="shared" si="33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7">
        <f t="shared" si="34"/>
        <v>0.23487962419260131</v>
      </c>
      <c r="G522" t="s">
        <v>20</v>
      </c>
      <c r="H522">
        <v>32</v>
      </c>
      <c r="I522" s="5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1">
        <f t="shared" si="32"/>
        <v>43574.208333333328</v>
      </c>
      <c r="O522" s="11">
        <f t="shared" si="33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7">
        <f t="shared" si="34"/>
        <v>0.68709881565862041</v>
      </c>
      <c r="G523" t="s">
        <v>20</v>
      </c>
      <c r="H523">
        <v>369</v>
      </c>
      <c r="I523" s="5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1">
        <f t="shared" si="32"/>
        <v>42605.208333333328</v>
      </c>
      <c r="O523" s="11">
        <f t="shared" si="33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7">
        <f t="shared" si="34"/>
        <v>3.081335041796327</v>
      </c>
      <c r="G524" t="s">
        <v>14</v>
      </c>
      <c r="H524">
        <v>191</v>
      </c>
      <c r="I524" s="5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1">
        <f t="shared" si="32"/>
        <v>41093.208333333336</v>
      </c>
      <c r="O524" s="11">
        <f t="shared" si="33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7">
        <f t="shared" si="34"/>
        <v>0.14278914802475012</v>
      </c>
      <c r="G525" t="s">
        <v>20</v>
      </c>
      <c r="H525">
        <v>89</v>
      </c>
      <c r="I525" s="5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1">
        <f t="shared" si="32"/>
        <v>40241.25</v>
      </c>
      <c r="O525" s="11">
        <f t="shared" si="33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7">
        <f t="shared" si="34"/>
        <v>1.1918260698087162</v>
      </c>
      <c r="G526" t="s">
        <v>14</v>
      </c>
      <c r="H526">
        <v>1979</v>
      </c>
      <c r="I526" s="5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1">
        <f t="shared" si="32"/>
        <v>40294.208333333336</v>
      </c>
      <c r="O526" s="11">
        <f t="shared" si="33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7">
        <f t="shared" si="34"/>
        <v>1.1877828054298643</v>
      </c>
      <c r="G527" t="s">
        <v>14</v>
      </c>
      <c r="H527">
        <v>63</v>
      </c>
      <c r="I527" s="5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1">
        <f t="shared" si="32"/>
        <v>40505.25</v>
      </c>
      <c r="O527" s="11">
        <f t="shared" si="33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7">
        <f t="shared" si="34"/>
        <v>0.64122373300370827</v>
      </c>
      <c r="G528" t="s">
        <v>20</v>
      </c>
      <c r="H528">
        <v>147</v>
      </c>
      <c r="I528" s="5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1">
        <f t="shared" si="32"/>
        <v>42364.25</v>
      </c>
      <c r="O528" s="11">
        <f t="shared" si="33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7">
        <f t="shared" si="34"/>
        <v>1.0038200339558574</v>
      </c>
      <c r="G529" t="s">
        <v>14</v>
      </c>
      <c r="H529">
        <v>6080</v>
      </c>
      <c r="I529" s="5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1">
        <f t="shared" si="32"/>
        <v>42405.25</v>
      </c>
      <c r="O529" s="11">
        <f t="shared" si="33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7">
        <f t="shared" si="34"/>
        <v>1.2453300124533002</v>
      </c>
      <c r="G530" t="s">
        <v>14</v>
      </c>
      <c r="H530">
        <v>80</v>
      </c>
      <c r="I530" s="5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1">
        <f t="shared" si="32"/>
        <v>41601.25</v>
      </c>
      <c r="O530" s="11">
        <f t="shared" si="33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7">
        <f t="shared" si="34"/>
        <v>8.8850174216027877</v>
      </c>
      <c r="G531" t="s">
        <v>14</v>
      </c>
      <c r="H531">
        <v>9</v>
      </c>
      <c r="I531" s="5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1">
        <f t="shared" si="32"/>
        <v>41769.208333333336</v>
      </c>
      <c r="O531" s="11">
        <f t="shared" si="33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7">
        <f t="shared" si="34"/>
        <v>1.090025745369986</v>
      </c>
      <c r="G532" t="s">
        <v>14</v>
      </c>
      <c r="H532">
        <v>1784</v>
      </c>
      <c r="I532" s="5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1">
        <f t="shared" si="32"/>
        <v>40421.208333333336</v>
      </c>
      <c r="O532" s="11">
        <f t="shared" si="33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7">
        <f t="shared" si="34"/>
        <v>1.0468884926375759</v>
      </c>
      <c r="G533" t="s">
        <v>47</v>
      </c>
      <c r="H533">
        <v>3640</v>
      </c>
      <c r="I533" s="5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1">
        <f t="shared" si="32"/>
        <v>41589.25</v>
      </c>
      <c r="O533" s="11">
        <f t="shared" si="33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7">
        <f t="shared" si="34"/>
        <v>0.19885657469550086</v>
      </c>
      <c r="G534" t="s">
        <v>20</v>
      </c>
      <c r="H534">
        <v>126</v>
      </c>
      <c r="I534" s="5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1">
        <f t="shared" si="32"/>
        <v>43125.25</v>
      </c>
      <c r="O534" s="11">
        <f t="shared" si="33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7">
        <f t="shared" si="34"/>
        <v>0.62796736308029943</v>
      </c>
      <c r="G535" t="s">
        <v>20</v>
      </c>
      <c r="H535">
        <v>2218</v>
      </c>
      <c r="I535" s="5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1">
        <f t="shared" si="32"/>
        <v>41479.208333333336</v>
      </c>
      <c r="O535" s="11">
        <f t="shared" si="33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7">
        <f t="shared" si="34"/>
        <v>6.6567052670900262</v>
      </c>
      <c r="G536" t="s">
        <v>14</v>
      </c>
      <c r="H536">
        <v>243</v>
      </c>
      <c r="I536" s="5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1">
        <f t="shared" si="32"/>
        <v>43329.208333333328</v>
      </c>
      <c r="O536" s="11">
        <f t="shared" si="33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7">
        <f t="shared" si="34"/>
        <v>0.20745232585973031</v>
      </c>
      <c r="G537" t="s">
        <v>20</v>
      </c>
      <c r="H537">
        <v>202</v>
      </c>
      <c r="I537" s="5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1">
        <f t="shared" si="32"/>
        <v>43259.208333333328</v>
      </c>
      <c r="O537" s="11">
        <f t="shared" si="33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7">
        <f t="shared" si="34"/>
        <v>0.66680274886031166</v>
      </c>
      <c r="G538" t="s">
        <v>20</v>
      </c>
      <c r="H538">
        <v>140</v>
      </c>
      <c r="I538" s="5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1">
        <f t="shared" si="32"/>
        <v>40414.208333333336</v>
      </c>
      <c r="O538" s="11">
        <f t="shared" si="33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7">
        <f t="shared" si="34"/>
        <v>0.85308535907413963</v>
      </c>
      <c r="G539" t="s">
        <v>20</v>
      </c>
      <c r="H539">
        <v>1052</v>
      </c>
      <c r="I539" s="5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1">
        <f t="shared" si="32"/>
        <v>43342.208333333328</v>
      </c>
      <c r="O539" s="11">
        <f t="shared" si="33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7">
        <f t="shared" si="34"/>
        <v>2.6528035908405512</v>
      </c>
      <c r="G540" t="s">
        <v>14</v>
      </c>
      <c r="H540">
        <v>1296</v>
      </c>
      <c r="I540" s="5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1">
        <f t="shared" si="32"/>
        <v>41539.208333333336</v>
      </c>
      <c r="O540" s="11">
        <f t="shared" si="33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7">
        <f t="shared" si="34"/>
        <v>1.3764044943820224</v>
      </c>
      <c r="G541" t="s">
        <v>14</v>
      </c>
      <c r="H541">
        <v>77</v>
      </c>
      <c r="I541" s="5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1">
        <f t="shared" si="32"/>
        <v>43647.208333333328</v>
      </c>
      <c r="O541" s="11">
        <f t="shared" si="33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7">
        <f t="shared" si="34"/>
        <v>0.37596651769880118</v>
      </c>
      <c r="G542" t="s">
        <v>20</v>
      </c>
      <c r="H542">
        <v>247</v>
      </c>
      <c r="I542" s="5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1">
        <f t="shared" si="32"/>
        <v>43225.208333333328</v>
      </c>
      <c r="O542" s="11">
        <f t="shared" si="33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7">
        <f t="shared" si="34"/>
        <v>4.1312723390428445</v>
      </c>
      <c r="G543" t="s">
        <v>14</v>
      </c>
      <c r="H543">
        <v>395</v>
      </c>
      <c r="I543" s="5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1">
        <f t="shared" si="32"/>
        <v>42165.208333333328</v>
      </c>
      <c r="O543" s="11">
        <f t="shared" si="33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7">
        <f t="shared" si="34"/>
        <v>39.896373056994818</v>
      </c>
      <c r="G544" t="s">
        <v>14</v>
      </c>
      <c r="H544">
        <v>49</v>
      </c>
      <c r="I544" s="5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1">
        <f t="shared" si="32"/>
        <v>42391.25</v>
      </c>
      <c r="O544" s="11">
        <f t="shared" si="33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7">
        <f t="shared" si="34"/>
        <v>6.1237738026543562</v>
      </c>
      <c r="G545" t="s">
        <v>14</v>
      </c>
      <c r="H545">
        <v>180</v>
      </c>
      <c r="I545" s="5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1">
        <f t="shared" si="32"/>
        <v>41528.208333333336</v>
      </c>
      <c r="O545" s="11">
        <f t="shared" si="33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7">
        <f t="shared" si="34"/>
        <v>0.36166365280289331</v>
      </c>
      <c r="G546" t="s">
        <v>20</v>
      </c>
      <c r="H546">
        <v>84</v>
      </c>
      <c r="I546" s="5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1">
        <f t="shared" si="32"/>
        <v>42377.25</v>
      </c>
      <c r="O546" s="11">
        <f t="shared" si="33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7">
        <f t="shared" si="34"/>
        <v>1.1260808365171928</v>
      </c>
      <c r="G547" t="s">
        <v>14</v>
      </c>
      <c r="H547">
        <v>2690</v>
      </c>
      <c r="I547" s="5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1">
        <f t="shared" si="32"/>
        <v>43824.25</v>
      </c>
      <c r="O547" s="11">
        <f t="shared" si="33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7">
        <f t="shared" si="34"/>
        <v>0.611353711790393</v>
      </c>
      <c r="G548" t="s">
        <v>20</v>
      </c>
      <c r="H548">
        <v>88</v>
      </c>
      <c r="I548" s="5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1">
        <f t="shared" si="32"/>
        <v>43360.208333333328</v>
      </c>
      <c r="O548" s="11">
        <f t="shared" si="33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7">
        <f t="shared" si="34"/>
        <v>0.10319917440660474</v>
      </c>
      <c r="G549" t="s">
        <v>20</v>
      </c>
      <c r="H549">
        <v>156</v>
      </c>
      <c r="I549" s="5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1">
        <f t="shared" si="32"/>
        <v>42029.25</v>
      </c>
      <c r="O549" s="11">
        <f t="shared" si="33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7">
        <f t="shared" si="34"/>
        <v>0.36912114544825042</v>
      </c>
      <c r="G550" t="s">
        <v>20</v>
      </c>
      <c r="H550">
        <v>2985</v>
      </c>
      <c r="I550" s="5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1">
        <f t="shared" si="32"/>
        <v>42461.208333333328</v>
      </c>
      <c r="O550" s="11">
        <f t="shared" si="33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7">
        <f t="shared" si="34"/>
        <v>0.35184809703851244</v>
      </c>
      <c r="G551" t="s">
        <v>20</v>
      </c>
      <c r="H551">
        <v>762</v>
      </c>
      <c r="I551" s="5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1">
        <f t="shared" si="32"/>
        <v>41422.208333333336</v>
      </c>
      <c r="O551" s="11">
        <f t="shared" si="33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7">
        <f t="shared" si="34"/>
        <v>25</v>
      </c>
      <c r="G552" t="s">
        <v>74</v>
      </c>
      <c r="H552">
        <v>1</v>
      </c>
      <c r="I552" s="5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1">
        <f t="shared" si="32"/>
        <v>40968.25</v>
      </c>
      <c r="O552" s="11">
        <f t="shared" si="33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7">
        <f t="shared" si="34"/>
        <v>1.7055247258470805</v>
      </c>
      <c r="G553" t="s">
        <v>14</v>
      </c>
      <c r="H553">
        <v>2779</v>
      </c>
      <c r="I553" s="5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1">
        <f t="shared" si="32"/>
        <v>41993.25</v>
      </c>
      <c r="O553" s="11">
        <f t="shared" si="33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7">
        <f t="shared" si="34"/>
        <v>1.0151139183397249</v>
      </c>
      <c r="G554" t="s">
        <v>14</v>
      </c>
      <c r="H554">
        <v>92</v>
      </c>
      <c r="I554" s="5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1">
        <f t="shared" si="32"/>
        <v>42700.25</v>
      </c>
      <c r="O554" s="11">
        <f t="shared" si="33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7">
        <f t="shared" si="34"/>
        <v>2.2739996267761455</v>
      </c>
      <c r="G555" t="s">
        <v>14</v>
      </c>
      <c r="H555">
        <v>1028</v>
      </c>
      <c r="I555" s="5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1">
        <f t="shared" si="32"/>
        <v>40545.25</v>
      </c>
      <c r="O555" s="11">
        <f t="shared" si="33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7">
        <f t="shared" si="34"/>
        <v>0.65935591338145472</v>
      </c>
      <c r="G556" t="s">
        <v>20</v>
      </c>
      <c r="H556">
        <v>554</v>
      </c>
      <c r="I556" s="5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1">
        <f t="shared" si="32"/>
        <v>42723.25</v>
      </c>
      <c r="O556" s="11">
        <f t="shared" si="33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7">
        <f t="shared" si="34"/>
        <v>0.44715735680317981</v>
      </c>
      <c r="G557" t="s">
        <v>20</v>
      </c>
      <c r="H557">
        <v>135</v>
      </c>
      <c r="I557" s="5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1">
        <f t="shared" si="32"/>
        <v>41731.208333333336</v>
      </c>
      <c r="O557" s="11">
        <f t="shared" si="33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7">
        <f t="shared" si="34"/>
        <v>0.41710114702815432</v>
      </c>
      <c r="G558" t="s">
        <v>20</v>
      </c>
      <c r="H558">
        <v>122</v>
      </c>
      <c r="I558" s="5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1">
        <f t="shared" si="32"/>
        <v>40792.208333333336</v>
      </c>
      <c r="O558" s="11">
        <f t="shared" si="33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7">
        <f t="shared" si="34"/>
        <v>0.50167224080267558</v>
      </c>
      <c r="G559" t="s">
        <v>20</v>
      </c>
      <c r="H559">
        <v>221</v>
      </c>
      <c r="I559" s="5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1">
        <f t="shared" si="32"/>
        <v>42279.208333333328</v>
      </c>
      <c r="O559" s="11">
        <f t="shared" si="33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7">
        <f t="shared" si="34"/>
        <v>0.72809440120512181</v>
      </c>
      <c r="G560" t="s">
        <v>20</v>
      </c>
      <c r="H560">
        <v>126</v>
      </c>
      <c r="I560" s="5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1">
        <f t="shared" si="32"/>
        <v>42424.25</v>
      </c>
      <c r="O560" s="11">
        <f t="shared" si="33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7">
        <f t="shared" si="34"/>
        <v>0.99039700529528507</v>
      </c>
      <c r="G561" t="s">
        <v>20</v>
      </c>
      <c r="H561">
        <v>1022</v>
      </c>
      <c r="I561" s="5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1">
        <f t="shared" si="32"/>
        <v>42584.208333333328</v>
      </c>
      <c r="O561" s="11">
        <f t="shared" si="33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7">
        <f t="shared" si="34"/>
        <v>0.12591921023471342</v>
      </c>
      <c r="G562" t="s">
        <v>20</v>
      </c>
      <c r="H562">
        <v>3177</v>
      </c>
      <c r="I562" s="5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1">
        <f t="shared" si="32"/>
        <v>40865.25</v>
      </c>
      <c r="O562" s="11">
        <f t="shared" si="33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7">
        <f t="shared" si="34"/>
        <v>0.27048958615093321</v>
      </c>
      <c r="G563" t="s">
        <v>20</v>
      </c>
      <c r="H563">
        <v>198</v>
      </c>
      <c r="I563" s="5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1">
        <f t="shared" si="32"/>
        <v>40833.208333333336</v>
      </c>
      <c r="O563" s="11">
        <f t="shared" si="33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7">
        <f t="shared" si="34"/>
        <v>7.8014184397163122</v>
      </c>
      <c r="G564" t="s">
        <v>14</v>
      </c>
      <c r="H564">
        <v>26</v>
      </c>
      <c r="I564" s="5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1">
        <f t="shared" si="32"/>
        <v>43536.208333333328</v>
      </c>
      <c r="O564" s="11">
        <f t="shared" si="33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7">
        <f t="shared" si="34"/>
        <v>0.72449579009203058</v>
      </c>
      <c r="G565" t="s">
        <v>20</v>
      </c>
      <c r="H565">
        <v>85</v>
      </c>
      <c r="I565" s="5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1">
        <f t="shared" si="32"/>
        <v>43417.25</v>
      </c>
      <c r="O565" s="11">
        <f t="shared" si="33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7">
        <f t="shared" si="34"/>
        <v>1.1931283726917175</v>
      </c>
      <c r="G566" t="s">
        <v>14</v>
      </c>
      <c r="H566">
        <v>1790</v>
      </c>
      <c r="I566" s="5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1">
        <f t="shared" si="32"/>
        <v>42078.208333333328</v>
      </c>
      <c r="O566" s="11">
        <f t="shared" si="33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7">
        <f t="shared" si="34"/>
        <v>0.48875704294263672</v>
      </c>
      <c r="G567" t="s">
        <v>20</v>
      </c>
      <c r="H567">
        <v>3596</v>
      </c>
      <c r="I567" s="5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1">
        <f t="shared" si="32"/>
        <v>40862.25</v>
      </c>
      <c r="O567" s="11">
        <f t="shared" si="33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7">
        <f t="shared" si="34"/>
        <v>2.2550921435499514</v>
      </c>
      <c r="G568" t="s">
        <v>14</v>
      </c>
      <c r="H568">
        <v>37</v>
      </c>
      <c r="I568" s="5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1">
        <f t="shared" si="32"/>
        <v>42424.25</v>
      </c>
      <c r="O568" s="11">
        <f t="shared" si="33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7">
        <f t="shared" si="34"/>
        <v>0.45745038681466532</v>
      </c>
      <c r="G569" t="s">
        <v>20</v>
      </c>
      <c r="H569">
        <v>244</v>
      </c>
      <c r="I569" s="5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1">
        <f t="shared" si="32"/>
        <v>41830.208333333336</v>
      </c>
      <c r="O569" s="11">
        <f t="shared" si="33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7">
        <f t="shared" si="34"/>
        <v>0.53753860774530771</v>
      </c>
      <c r="G570" t="s">
        <v>20</v>
      </c>
      <c r="H570">
        <v>5180</v>
      </c>
      <c r="I570" s="5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1">
        <f t="shared" si="32"/>
        <v>40374.208333333336</v>
      </c>
      <c r="O570" s="11">
        <f t="shared" si="33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7">
        <f t="shared" si="34"/>
        <v>0.42133948223456663</v>
      </c>
      <c r="G571" t="s">
        <v>20</v>
      </c>
      <c r="H571">
        <v>589</v>
      </c>
      <c r="I571" s="5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1">
        <f t="shared" si="32"/>
        <v>40554.25</v>
      </c>
      <c r="O571" s="11">
        <f t="shared" si="33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7">
        <f t="shared" si="34"/>
        <v>0.32716748458537814</v>
      </c>
      <c r="G572" t="s">
        <v>20</v>
      </c>
      <c r="H572">
        <v>2725</v>
      </c>
      <c r="I572" s="5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1">
        <f t="shared" si="32"/>
        <v>41993.25</v>
      </c>
      <c r="O572" s="11">
        <f t="shared" si="33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7">
        <f t="shared" si="34"/>
        <v>1.062215477996965</v>
      </c>
      <c r="G573" t="s">
        <v>14</v>
      </c>
      <c r="H573">
        <v>35</v>
      </c>
      <c r="I573" s="5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1">
        <f t="shared" si="32"/>
        <v>42174.208333333328</v>
      </c>
      <c r="O573" s="11">
        <f t="shared" si="33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7">
        <f t="shared" si="34"/>
        <v>1.838235294117647</v>
      </c>
      <c r="G574" t="s">
        <v>74</v>
      </c>
      <c r="H574">
        <v>94</v>
      </c>
      <c r="I574" s="5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1">
        <f t="shared" si="32"/>
        <v>42275.208333333328</v>
      </c>
      <c r="O574" s="11">
        <f t="shared" si="33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7">
        <f t="shared" si="34"/>
        <v>0.89381003201707576</v>
      </c>
      <c r="G575" t="s">
        <v>20</v>
      </c>
      <c r="H575">
        <v>300</v>
      </c>
      <c r="I575" s="5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1">
        <f t="shared" si="32"/>
        <v>41761.208333333336</v>
      </c>
      <c r="O575" s="11">
        <f t="shared" si="33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7">
        <f t="shared" si="34"/>
        <v>0.2708939500351159</v>
      </c>
      <c r="G576" t="s">
        <v>20</v>
      </c>
      <c r="H576">
        <v>144</v>
      </c>
      <c r="I576" s="5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1">
        <f t="shared" si="32"/>
        <v>43806.25</v>
      </c>
      <c r="O576" s="11">
        <f t="shared" si="33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7">
        <f t="shared" si="34"/>
        <v>1.589057820339177</v>
      </c>
      <c r="G577" t="s">
        <v>14</v>
      </c>
      <c r="H577">
        <v>558</v>
      </c>
      <c r="I577" s="5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1">
        <f t="shared" si="32"/>
        <v>41779.208333333336</v>
      </c>
      <c r="O577" s="11">
        <f t="shared" si="33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7">
        <f t="shared" si="34"/>
        <v>1.5401714830104796</v>
      </c>
      <c r="G578" t="s">
        <v>14</v>
      </c>
      <c r="H578">
        <v>64</v>
      </c>
      <c r="I578" s="5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1">
        <f t="shared" si="32"/>
        <v>43040.208333333328</v>
      </c>
      <c r="O578" s="11">
        <f t="shared" si="33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7">
        <f t="shared" si="34"/>
        <v>5.304010349288486</v>
      </c>
      <c r="G579" t="s">
        <v>74</v>
      </c>
      <c r="H579">
        <v>37</v>
      </c>
      <c r="I579" s="5">
        <f t="shared" si="35"/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1">
        <f t="shared" ref="N579:N642" si="36">(((L579/60)/60)/24)+DATE(1970,1,1)</f>
        <v>40613.25</v>
      </c>
      <c r="O579" s="11">
        <f t="shared" ref="O579:O642" si="37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7">
        <f t="shared" ref="F580:F643" si="38">D580/E580</f>
        <v>5.9685799109351807</v>
      </c>
      <c r="G580" t="s">
        <v>14</v>
      </c>
      <c r="H580">
        <v>245</v>
      </c>
      <c r="I580" s="5">
        <f t="shared" ref="I580:I643" si="39">E580/H580</f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1">
        <f t="shared" si="36"/>
        <v>40878.25</v>
      </c>
      <c r="O580" s="11">
        <f t="shared" si="37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7">
        <f t="shared" si="38"/>
        <v>0.98899345988195886</v>
      </c>
      <c r="G581" t="s">
        <v>20</v>
      </c>
      <c r="H581">
        <v>87</v>
      </c>
      <c r="I581" s="5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1">
        <f t="shared" si="36"/>
        <v>40762.208333333336</v>
      </c>
      <c r="O581" s="11">
        <f t="shared" si="37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7">
        <f t="shared" si="38"/>
        <v>0.29282381098824695</v>
      </c>
      <c r="G582" t="s">
        <v>20</v>
      </c>
      <c r="H582">
        <v>3116</v>
      </c>
      <c r="I582" s="5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1">
        <f t="shared" si="36"/>
        <v>41696.25</v>
      </c>
      <c r="O582" s="11">
        <f t="shared" si="37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7">
        <f t="shared" si="38"/>
        <v>1.5620932048945586</v>
      </c>
      <c r="G583" t="s">
        <v>14</v>
      </c>
      <c r="H583">
        <v>71</v>
      </c>
      <c r="I583" s="5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1">
        <f t="shared" si="36"/>
        <v>40662.208333333336</v>
      </c>
      <c r="O583" s="11">
        <f t="shared" si="37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7">
        <f t="shared" si="38"/>
        <v>1.9201059368792761</v>
      </c>
      <c r="G584" t="s">
        <v>14</v>
      </c>
      <c r="H584">
        <v>42</v>
      </c>
      <c r="I584" s="5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1">
        <f t="shared" si="36"/>
        <v>42165.208333333328</v>
      </c>
      <c r="O584" s="11">
        <f t="shared" si="37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7">
        <f t="shared" si="38"/>
        <v>0.31017166114156303</v>
      </c>
      <c r="G585" t="s">
        <v>20</v>
      </c>
      <c r="H585">
        <v>909</v>
      </c>
      <c r="I585" s="5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1">
        <f t="shared" si="36"/>
        <v>40959.25</v>
      </c>
      <c r="O585" s="11">
        <f t="shared" si="37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7">
        <f t="shared" si="38"/>
        <v>0.83676335286426806</v>
      </c>
      <c r="G586" t="s">
        <v>20</v>
      </c>
      <c r="H586">
        <v>1613</v>
      </c>
      <c r="I586" s="5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1">
        <f t="shared" si="36"/>
        <v>41024.208333333336</v>
      </c>
      <c r="O586" s="11">
        <f t="shared" si="37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7">
        <f t="shared" si="38"/>
        <v>0.68120933792575589</v>
      </c>
      <c r="G587" t="s">
        <v>20</v>
      </c>
      <c r="H587">
        <v>136</v>
      </c>
      <c r="I587" s="5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1">
        <f t="shared" si="36"/>
        <v>40255.208333333336</v>
      </c>
      <c r="O587" s="11">
        <f t="shared" si="37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7">
        <f t="shared" si="38"/>
        <v>0.10519987977156597</v>
      </c>
      <c r="G588" t="s">
        <v>20</v>
      </c>
      <c r="H588">
        <v>130</v>
      </c>
      <c r="I588" s="5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1">
        <f t="shared" si="36"/>
        <v>40499.25</v>
      </c>
      <c r="O588" s="11">
        <f t="shared" si="37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7">
        <f t="shared" si="38"/>
        <v>1.3718622300058376</v>
      </c>
      <c r="G589" t="s">
        <v>14</v>
      </c>
      <c r="H589">
        <v>156</v>
      </c>
      <c r="I589" s="5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1">
        <f t="shared" si="36"/>
        <v>43484.25</v>
      </c>
      <c r="O589" s="11">
        <f t="shared" si="37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7">
        <f t="shared" si="38"/>
        <v>1.2656906285888674</v>
      </c>
      <c r="G590" t="s">
        <v>14</v>
      </c>
      <c r="H590">
        <v>1368</v>
      </c>
      <c r="I590" s="5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1">
        <f t="shared" si="36"/>
        <v>40262.208333333336</v>
      </c>
      <c r="O590" s="11">
        <f t="shared" si="37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7">
        <f t="shared" si="38"/>
        <v>1.5450811656561705</v>
      </c>
      <c r="G591" t="s">
        <v>14</v>
      </c>
      <c r="H591">
        <v>102</v>
      </c>
      <c r="I591" s="5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1">
        <f t="shared" si="36"/>
        <v>42190.208333333328</v>
      </c>
      <c r="O591" s="11">
        <f t="shared" si="37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7">
        <f t="shared" si="38"/>
        <v>1.2190934065934067</v>
      </c>
      <c r="G592" t="s">
        <v>14</v>
      </c>
      <c r="H592">
        <v>86</v>
      </c>
      <c r="I592" s="5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1">
        <f t="shared" si="36"/>
        <v>41994.25</v>
      </c>
      <c r="O592" s="11">
        <f t="shared" si="37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7">
        <f t="shared" si="38"/>
        <v>9.6370061034371984E-2</v>
      </c>
      <c r="G593" t="s">
        <v>20</v>
      </c>
      <c r="H593">
        <v>102</v>
      </c>
      <c r="I593" s="5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1">
        <f t="shared" si="36"/>
        <v>40373.208333333336</v>
      </c>
      <c r="O593" s="11">
        <f t="shared" si="37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7">
        <f t="shared" si="38"/>
        <v>7.7458874672726372</v>
      </c>
      <c r="G594" t="s">
        <v>14</v>
      </c>
      <c r="H594">
        <v>253</v>
      </c>
      <c r="I594" s="5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1">
        <f t="shared" si="36"/>
        <v>41789.208333333336</v>
      </c>
      <c r="O594" s="11">
        <f t="shared" si="37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7">
        <f t="shared" si="38"/>
        <v>0.64581917063222294</v>
      </c>
      <c r="G595" t="s">
        <v>20</v>
      </c>
      <c r="H595">
        <v>4006</v>
      </c>
      <c r="I595" s="5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1">
        <f t="shared" si="36"/>
        <v>41724.208333333336</v>
      </c>
      <c r="O595" s="11">
        <f t="shared" si="37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7">
        <f t="shared" si="38"/>
        <v>14.086146682188591</v>
      </c>
      <c r="G596" t="s">
        <v>14</v>
      </c>
      <c r="H596">
        <v>157</v>
      </c>
      <c r="I596" s="5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1">
        <f t="shared" si="36"/>
        <v>42548.208333333328</v>
      </c>
      <c r="O596" s="11">
        <f t="shared" si="37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7">
        <f t="shared" si="38"/>
        <v>0.47955250861216275</v>
      </c>
      <c r="G597" t="s">
        <v>20</v>
      </c>
      <c r="H597">
        <v>1629</v>
      </c>
      <c r="I597" s="5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1">
        <f t="shared" si="36"/>
        <v>40253.208333333336</v>
      </c>
      <c r="O597" s="11">
        <f t="shared" si="37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7">
        <f t="shared" si="38"/>
        <v>1.0031746031746032</v>
      </c>
      <c r="G598" t="s">
        <v>14</v>
      </c>
      <c r="H598">
        <v>183</v>
      </c>
      <c r="I598" s="5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1">
        <f t="shared" si="36"/>
        <v>42434.25</v>
      </c>
      <c r="O598" s="11">
        <f t="shared" si="37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7">
        <f t="shared" si="38"/>
        <v>0.49603774726271854</v>
      </c>
      <c r="G599" t="s">
        <v>20</v>
      </c>
      <c r="H599">
        <v>2188</v>
      </c>
      <c r="I599" s="5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1">
        <f t="shared" si="36"/>
        <v>43786.25</v>
      </c>
      <c r="O599" s="11">
        <f t="shared" si="37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7">
        <f t="shared" si="38"/>
        <v>0.61693997771055564</v>
      </c>
      <c r="G600" t="s">
        <v>20</v>
      </c>
      <c r="H600">
        <v>2409</v>
      </c>
      <c r="I600" s="5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1">
        <f t="shared" si="36"/>
        <v>40344.208333333336</v>
      </c>
      <c r="O600" s="11">
        <f t="shared" si="37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7">
        <f t="shared" si="38"/>
        <v>27.445226917057902</v>
      </c>
      <c r="G601" t="s">
        <v>14</v>
      </c>
      <c r="H601">
        <v>82</v>
      </c>
      <c r="I601" s="5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1">
        <f t="shared" si="36"/>
        <v>42047.25</v>
      </c>
      <c r="O601" s="11">
        <f t="shared" si="37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7">
        <f t="shared" si="38"/>
        <v>20</v>
      </c>
      <c r="G602" t="s">
        <v>14</v>
      </c>
      <c r="H602">
        <v>1</v>
      </c>
      <c r="I602" s="5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1">
        <f t="shared" si="36"/>
        <v>41485.208333333336</v>
      </c>
      <c r="O602" s="11">
        <f t="shared" si="37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7">
        <f t="shared" si="38"/>
        <v>0.48394530649869411</v>
      </c>
      <c r="G603" t="s">
        <v>20</v>
      </c>
      <c r="H603">
        <v>194</v>
      </c>
      <c r="I603" s="5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1">
        <f t="shared" si="36"/>
        <v>41789.208333333336</v>
      </c>
      <c r="O603" s="11">
        <f t="shared" si="37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7">
        <f t="shared" si="38"/>
        <v>0.77981047644116874</v>
      </c>
      <c r="G604" t="s">
        <v>20</v>
      </c>
      <c r="H604">
        <v>1140</v>
      </c>
      <c r="I604" s="5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1">
        <f t="shared" si="36"/>
        <v>42160.208333333328</v>
      </c>
      <c r="O604" s="11">
        <f t="shared" si="37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7">
        <f t="shared" si="38"/>
        <v>0.83569851781772309</v>
      </c>
      <c r="G605" t="s">
        <v>20</v>
      </c>
      <c r="H605">
        <v>102</v>
      </c>
      <c r="I605" s="5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1">
        <f t="shared" si="36"/>
        <v>43573.208333333328</v>
      </c>
      <c r="O605" s="11">
        <f t="shared" si="37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7">
        <f t="shared" si="38"/>
        <v>0.58571824773174497</v>
      </c>
      <c r="G606" t="s">
        <v>20</v>
      </c>
      <c r="H606">
        <v>2857</v>
      </c>
      <c r="I606" s="5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1">
        <f t="shared" si="36"/>
        <v>40565.25</v>
      </c>
      <c r="O606" s="11">
        <f t="shared" si="37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7">
        <f t="shared" si="38"/>
        <v>0.53415344771770801</v>
      </c>
      <c r="G607" t="s">
        <v>20</v>
      </c>
      <c r="H607">
        <v>107</v>
      </c>
      <c r="I607" s="5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1">
        <f t="shared" si="36"/>
        <v>42280.208333333328</v>
      </c>
      <c r="O607" s="11">
        <f t="shared" si="37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7">
        <f t="shared" si="38"/>
        <v>0.53083528493364562</v>
      </c>
      <c r="G608" t="s">
        <v>20</v>
      </c>
      <c r="H608">
        <v>160</v>
      </c>
      <c r="I608" s="5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1">
        <f t="shared" si="36"/>
        <v>42436.25</v>
      </c>
      <c r="O608" s="11">
        <f t="shared" si="37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7">
        <f t="shared" si="38"/>
        <v>0.76162221102913097</v>
      </c>
      <c r="G609" t="s">
        <v>20</v>
      </c>
      <c r="H609">
        <v>2230</v>
      </c>
      <c r="I609" s="5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1">
        <f t="shared" si="36"/>
        <v>41721.208333333336</v>
      </c>
      <c r="O609" s="11">
        <f t="shared" si="37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7">
        <f t="shared" si="38"/>
        <v>0.35214446952595935</v>
      </c>
      <c r="G610" t="s">
        <v>20</v>
      </c>
      <c r="H610">
        <v>316</v>
      </c>
      <c r="I610" s="5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1">
        <f t="shared" si="36"/>
        <v>43530.25</v>
      </c>
      <c r="O610" s="11">
        <f t="shared" si="37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7">
        <f t="shared" si="38"/>
        <v>0.83042683939544926</v>
      </c>
      <c r="G611" t="s">
        <v>20</v>
      </c>
      <c r="H611">
        <v>117</v>
      </c>
      <c r="I611" s="5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1">
        <f t="shared" si="36"/>
        <v>43481.25</v>
      </c>
      <c r="O611" s="11">
        <f t="shared" si="37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7">
        <f t="shared" si="38"/>
        <v>0.23863154842882311</v>
      </c>
      <c r="G612" t="s">
        <v>20</v>
      </c>
      <c r="H612">
        <v>6406</v>
      </c>
      <c r="I612" s="5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1">
        <f t="shared" si="36"/>
        <v>41259.25</v>
      </c>
      <c r="O612" s="11">
        <f t="shared" si="37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7">
        <f t="shared" si="38"/>
        <v>7.21830985915493</v>
      </c>
      <c r="G613" t="s">
        <v>74</v>
      </c>
      <c r="H613">
        <v>15</v>
      </c>
      <c r="I613" s="5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1">
        <f t="shared" si="36"/>
        <v>41480.208333333336</v>
      </c>
      <c r="O613" s="11">
        <f t="shared" si="37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7">
        <f t="shared" si="38"/>
        <v>0.71717755928282245</v>
      </c>
      <c r="G614" t="s">
        <v>20</v>
      </c>
      <c r="H614">
        <v>192</v>
      </c>
      <c r="I614" s="5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1">
        <f t="shared" si="36"/>
        <v>40474.208333333336</v>
      </c>
      <c r="O614" s="11">
        <f t="shared" si="37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7">
        <f t="shared" si="38"/>
        <v>0.57471264367816088</v>
      </c>
      <c r="G615" t="s">
        <v>20</v>
      </c>
      <c r="H615">
        <v>26</v>
      </c>
      <c r="I615" s="5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1">
        <f t="shared" si="36"/>
        <v>42973.208333333328</v>
      </c>
      <c r="O615" s="11">
        <f t="shared" si="37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7">
        <f t="shared" si="38"/>
        <v>0.64312583424341707</v>
      </c>
      <c r="G616" t="s">
        <v>20</v>
      </c>
      <c r="H616">
        <v>723</v>
      </c>
      <c r="I616" s="5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1">
        <f t="shared" si="36"/>
        <v>42746.25</v>
      </c>
      <c r="O616" s="11">
        <f t="shared" si="37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7">
        <f t="shared" si="38"/>
        <v>0.58669243511871894</v>
      </c>
      <c r="G617" t="s">
        <v>20</v>
      </c>
      <c r="H617">
        <v>170</v>
      </c>
      <c r="I617" s="5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1">
        <f t="shared" si="36"/>
        <v>42489.208333333328</v>
      </c>
      <c r="O617" s="11">
        <f t="shared" si="37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7">
        <f t="shared" si="38"/>
        <v>0.52766097782174948</v>
      </c>
      <c r="G618" t="s">
        <v>20</v>
      </c>
      <c r="H618">
        <v>238</v>
      </c>
      <c r="I618" s="5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1">
        <f t="shared" si="36"/>
        <v>41537.208333333336</v>
      </c>
      <c r="O618" s="11">
        <f t="shared" si="37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7">
        <f t="shared" si="38"/>
        <v>0.40045766590389015</v>
      </c>
      <c r="G619" t="s">
        <v>20</v>
      </c>
      <c r="H619">
        <v>55</v>
      </c>
      <c r="I619" s="5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1">
        <f t="shared" si="36"/>
        <v>41794.208333333336</v>
      </c>
      <c r="O619" s="11">
        <f t="shared" si="37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7">
        <f t="shared" si="38"/>
        <v>2.0466420025351155</v>
      </c>
      <c r="G620" t="s">
        <v>14</v>
      </c>
      <c r="H620">
        <v>1198</v>
      </c>
      <c r="I620" s="5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1">
        <f t="shared" si="36"/>
        <v>41396.208333333336</v>
      </c>
      <c r="O620" s="11">
        <f t="shared" si="37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7">
        <f t="shared" si="38"/>
        <v>3.5134601933389531</v>
      </c>
      <c r="G621" t="s">
        <v>14</v>
      </c>
      <c r="H621">
        <v>648</v>
      </c>
      <c r="I621" s="5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1">
        <f t="shared" si="36"/>
        <v>40669.208333333336</v>
      </c>
      <c r="O621" s="11">
        <f t="shared" si="37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7">
        <f t="shared" si="38"/>
        <v>0.37310195227765725</v>
      </c>
      <c r="G622" t="s">
        <v>20</v>
      </c>
      <c r="H622">
        <v>128</v>
      </c>
      <c r="I622" s="5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1">
        <f t="shared" si="36"/>
        <v>42559.208333333328</v>
      </c>
      <c r="O622" s="11">
        <f t="shared" si="37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7">
        <f t="shared" si="38"/>
        <v>0.16134216513622698</v>
      </c>
      <c r="G623" t="s">
        <v>20</v>
      </c>
      <c r="H623">
        <v>2144</v>
      </c>
      <c r="I623" s="5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1">
        <f t="shared" si="36"/>
        <v>42626.208333333328</v>
      </c>
      <c r="O623" s="11">
        <f t="shared" si="37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7">
        <f t="shared" si="38"/>
        <v>31.947261663286003</v>
      </c>
      <c r="G624" t="s">
        <v>14</v>
      </c>
      <c r="H624">
        <v>64</v>
      </c>
      <c r="I624" s="5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1">
        <f t="shared" si="36"/>
        <v>43205.208333333328</v>
      </c>
      <c r="O624" s="11">
        <f t="shared" si="37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7">
        <f t="shared" si="38"/>
        <v>0.6253066854103948</v>
      </c>
      <c r="G625" t="s">
        <v>20</v>
      </c>
      <c r="H625">
        <v>2693</v>
      </c>
      <c r="I625" s="5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1">
        <f t="shared" si="36"/>
        <v>42201.208333333328</v>
      </c>
      <c r="O625" s="11">
        <f t="shared" si="37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7">
        <f t="shared" si="38"/>
        <v>0.35791985402484383</v>
      </c>
      <c r="G626" t="s">
        <v>20</v>
      </c>
      <c r="H626">
        <v>432</v>
      </c>
      <c r="I626" s="5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1">
        <f t="shared" si="36"/>
        <v>42029.25</v>
      </c>
      <c r="O626" s="11">
        <f t="shared" si="37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7">
        <f t="shared" si="38"/>
        <v>1.2924349474409789</v>
      </c>
      <c r="G627" t="s">
        <v>14</v>
      </c>
      <c r="H627">
        <v>62</v>
      </c>
      <c r="I627" s="5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1">
        <f t="shared" si="36"/>
        <v>43857.25</v>
      </c>
      <c r="O627" s="11">
        <f t="shared" si="37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7">
        <f t="shared" si="38"/>
        <v>0.48466489965921999</v>
      </c>
      <c r="G628" t="s">
        <v>20</v>
      </c>
      <c r="H628">
        <v>189</v>
      </c>
      <c r="I628" s="5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1">
        <f t="shared" si="36"/>
        <v>40449.208333333336</v>
      </c>
      <c r="O628" s="11">
        <f t="shared" si="37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7">
        <f t="shared" si="38"/>
        <v>0.14404033129276198</v>
      </c>
      <c r="G629" t="s">
        <v>20</v>
      </c>
      <c r="H629">
        <v>154</v>
      </c>
      <c r="I629" s="5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1">
        <f t="shared" si="36"/>
        <v>40345.208333333336</v>
      </c>
      <c r="O629" s="11">
        <f t="shared" si="37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7">
        <f t="shared" si="38"/>
        <v>0.6588072122052705</v>
      </c>
      <c r="G630" t="s">
        <v>20</v>
      </c>
      <c r="H630">
        <v>96</v>
      </c>
      <c r="I630" s="5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1">
        <f t="shared" si="36"/>
        <v>40455.208333333336</v>
      </c>
      <c r="O630" s="11">
        <f t="shared" si="37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7">
        <f t="shared" si="38"/>
        <v>1.5484173336217464</v>
      </c>
      <c r="G631" t="s">
        <v>14</v>
      </c>
      <c r="H631">
        <v>750</v>
      </c>
      <c r="I631" s="5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1">
        <f t="shared" si="36"/>
        <v>42557.208333333328</v>
      </c>
      <c r="O631" s="11">
        <f t="shared" si="37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7">
        <f t="shared" si="38"/>
        <v>1.5904905407667838</v>
      </c>
      <c r="G632" t="s">
        <v>74</v>
      </c>
      <c r="H632">
        <v>87</v>
      </c>
      <c r="I632" s="5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1">
        <f t="shared" si="36"/>
        <v>43586.208333333328</v>
      </c>
      <c r="O632" s="11">
        <f t="shared" si="37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7">
        <f t="shared" si="38"/>
        <v>0.32216635103071467</v>
      </c>
      <c r="G633" t="s">
        <v>20</v>
      </c>
      <c r="H633">
        <v>3063</v>
      </c>
      <c r="I633" s="5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1">
        <f t="shared" si="36"/>
        <v>43550.208333333328</v>
      </c>
      <c r="O633" s="11">
        <f t="shared" si="37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7">
        <f t="shared" si="38"/>
        <v>2.3331823182965503</v>
      </c>
      <c r="G634" t="s">
        <v>47</v>
      </c>
      <c r="H634">
        <v>278</v>
      </c>
      <c r="I634" s="5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1">
        <f t="shared" si="36"/>
        <v>41945.208333333336</v>
      </c>
      <c r="O634" s="11">
        <f t="shared" si="37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7">
        <f t="shared" si="38"/>
        <v>1.2030885257676422</v>
      </c>
      <c r="G635" t="s">
        <v>14</v>
      </c>
      <c r="H635">
        <v>105</v>
      </c>
      <c r="I635" s="5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1">
        <f t="shared" si="36"/>
        <v>42315.25</v>
      </c>
      <c r="O635" s="11">
        <f t="shared" si="37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7">
        <f t="shared" si="38"/>
        <v>1.273377574765147</v>
      </c>
      <c r="G636" t="s">
        <v>74</v>
      </c>
      <c r="H636">
        <v>1658</v>
      </c>
      <c r="I636" s="5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1">
        <f t="shared" si="36"/>
        <v>42819.208333333328</v>
      </c>
      <c r="O636" s="11">
        <f t="shared" si="37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7">
        <f t="shared" si="38"/>
        <v>0.87647392647707922</v>
      </c>
      <c r="G637" t="s">
        <v>20</v>
      </c>
      <c r="H637">
        <v>2266</v>
      </c>
      <c r="I637" s="5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1">
        <f t="shared" si="36"/>
        <v>41314.25</v>
      </c>
      <c r="O637" s="11">
        <f t="shared" si="37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7">
        <f t="shared" si="38"/>
        <v>1.5494823302584038</v>
      </c>
      <c r="G638" t="s">
        <v>14</v>
      </c>
      <c r="H638">
        <v>2604</v>
      </c>
      <c r="I638" s="5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1">
        <f t="shared" si="36"/>
        <v>40926.25</v>
      </c>
      <c r="O638" s="11">
        <f t="shared" si="37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7">
        <f t="shared" si="38"/>
        <v>1.2592592592592593</v>
      </c>
      <c r="G639" t="s">
        <v>14</v>
      </c>
      <c r="H639">
        <v>65</v>
      </c>
      <c r="I639" s="5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1">
        <f t="shared" si="36"/>
        <v>42688.25</v>
      </c>
      <c r="O639" s="11">
        <f t="shared" si="37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7">
        <f t="shared" si="38"/>
        <v>8.7572440437862209</v>
      </c>
      <c r="G640" t="s">
        <v>14</v>
      </c>
      <c r="H640">
        <v>94</v>
      </c>
      <c r="I640" s="5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1">
        <f t="shared" si="36"/>
        <v>40386.208333333336</v>
      </c>
      <c r="O640" s="11">
        <f t="shared" si="37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7">
        <f t="shared" si="38"/>
        <v>1.7798013245033113</v>
      </c>
      <c r="G641" t="s">
        <v>47</v>
      </c>
      <c r="H641">
        <v>45</v>
      </c>
      <c r="I641" s="5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1">
        <f t="shared" si="36"/>
        <v>43309.208333333328</v>
      </c>
      <c r="O641" s="11">
        <f t="shared" si="37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7">
        <f t="shared" si="38"/>
        <v>6.0599929182052712</v>
      </c>
      <c r="G642" t="s">
        <v>14</v>
      </c>
      <c r="H642">
        <v>257</v>
      </c>
      <c r="I642" s="5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1">
        <f t="shared" si="36"/>
        <v>42387.25</v>
      </c>
      <c r="O642" s="11">
        <f t="shared" si="37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7">
        <f t="shared" si="38"/>
        <v>0.83355502349915755</v>
      </c>
      <c r="G643" t="s">
        <v>20</v>
      </c>
      <c r="H643">
        <v>194</v>
      </c>
      <c r="I643" s="5">
        <f t="shared" si="39"/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1">
        <f t="shared" ref="N643:N706" si="40">(((L643/60)/60)/24)+DATE(1970,1,1)</f>
        <v>42786.25</v>
      </c>
      <c r="O643" s="11">
        <f t="shared" ref="O643:O706" si="41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7">
        <f t="shared" ref="F644:F707" si="42">D644/E644</f>
        <v>0.68749065909430573</v>
      </c>
      <c r="G644" t="s">
        <v>20</v>
      </c>
      <c r="H644">
        <v>129</v>
      </c>
      <c r="I644" s="5">
        <f t="shared" ref="I644:I707" si="43">E644/H644</f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1">
        <f t="shared" si="40"/>
        <v>43451.25</v>
      </c>
      <c r="O644" s="11">
        <f t="shared" si="41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7">
        <f t="shared" si="42"/>
        <v>0.45170678469653791</v>
      </c>
      <c r="G645" t="s">
        <v>20</v>
      </c>
      <c r="H645">
        <v>375</v>
      </c>
      <c r="I645" s="5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1">
        <f t="shared" si="40"/>
        <v>42795.25</v>
      </c>
      <c r="O645" s="11">
        <f t="shared" si="41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7">
        <f t="shared" si="42"/>
        <v>2.0662568306010929</v>
      </c>
      <c r="G646" t="s">
        <v>14</v>
      </c>
      <c r="H646">
        <v>2928</v>
      </c>
      <c r="I646" s="5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1">
        <f t="shared" si="40"/>
        <v>43452.25</v>
      </c>
      <c r="O646" s="11">
        <f t="shared" si="41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7">
        <f t="shared" si="42"/>
        <v>1.0762929802838366</v>
      </c>
      <c r="G647" t="s">
        <v>14</v>
      </c>
      <c r="H647">
        <v>4697</v>
      </c>
      <c r="I647" s="5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1">
        <f t="shared" si="40"/>
        <v>43369.208333333328</v>
      </c>
      <c r="O647" s="11">
        <f t="shared" si="41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7">
        <f t="shared" si="42"/>
        <v>1.1286707529045832</v>
      </c>
      <c r="G648" t="s">
        <v>14</v>
      </c>
      <c r="H648">
        <v>2915</v>
      </c>
      <c r="I648" s="5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1">
        <f t="shared" si="40"/>
        <v>41346.208333333336</v>
      </c>
      <c r="O648" s="11">
        <f t="shared" si="41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7">
        <f t="shared" si="42"/>
        <v>2.4154589371980677</v>
      </c>
      <c r="G649" t="s">
        <v>14</v>
      </c>
      <c r="H649">
        <v>18</v>
      </c>
      <c r="I649" s="5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1">
        <f t="shared" si="40"/>
        <v>43199.208333333328</v>
      </c>
      <c r="O649" s="11">
        <f t="shared" si="41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7">
        <f t="shared" si="42"/>
        <v>1.5858719078714576</v>
      </c>
      <c r="G650" t="s">
        <v>74</v>
      </c>
      <c r="H650">
        <v>723</v>
      </c>
      <c r="I650" s="5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1">
        <f t="shared" si="40"/>
        <v>42922.208333333328</v>
      </c>
      <c r="O650" s="11">
        <f t="shared" si="41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7">
        <f t="shared" si="42"/>
        <v>2.0626069860854535</v>
      </c>
      <c r="G651" t="s">
        <v>14</v>
      </c>
      <c r="H651">
        <v>602</v>
      </c>
      <c r="I651" s="5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1">
        <f t="shared" si="40"/>
        <v>40471.208333333336</v>
      </c>
      <c r="O651" s="11">
        <f t="shared" si="41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7">
        <f t="shared" si="42"/>
        <v>50</v>
      </c>
      <c r="G652" t="s">
        <v>14</v>
      </c>
      <c r="H652">
        <v>1</v>
      </c>
      <c r="I652" s="5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1">
        <f t="shared" si="40"/>
        <v>41828.208333333336</v>
      </c>
      <c r="O652" s="11">
        <f t="shared" si="41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7">
        <f t="shared" si="42"/>
        <v>1.1302064479800504</v>
      </c>
      <c r="G653" t="s">
        <v>14</v>
      </c>
      <c r="H653">
        <v>3868</v>
      </c>
      <c r="I653" s="5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1">
        <f t="shared" si="40"/>
        <v>41692.25</v>
      </c>
      <c r="O653" s="11">
        <f t="shared" si="41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7">
        <f t="shared" si="42"/>
        <v>0.78839482812992745</v>
      </c>
      <c r="G654" t="s">
        <v>20</v>
      </c>
      <c r="H654">
        <v>409</v>
      </c>
      <c r="I654" s="5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1">
        <f t="shared" si="40"/>
        <v>42587.208333333328</v>
      </c>
      <c r="O654" s="11">
        <f t="shared" si="41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7">
        <f t="shared" si="42"/>
        <v>4.2756360008551271E-2</v>
      </c>
      <c r="G655" t="s">
        <v>20</v>
      </c>
      <c r="H655">
        <v>234</v>
      </c>
      <c r="I655" s="5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1">
        <f t="shared" si="40"/>
        <v>42468.208333333328</v>
      </c>
      <c r="O655" s="11">
        <f t="shared" si="41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7">
        <f t="shared" si="42"/>
        <v>0.19669993705602015</v>
      </c>
      <c r="G656" t="s">
        <v>20</v>
      </c>
      <c r="H656">
        <v>3016</v>
      </c>
      <c r="I656" s="5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1">
        <f t="shared" si="40"/>
        <v>42240.208333333328</v>
      </c>
      <c r="O656" s="11">
        <f t="shared" si="41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7">
        <f t="shared" si="42"/>
        <v>0.52225249772933702</v>
      </c>
      <c r="G657" t="s">
        <v>20</v>
      </c>
      <c r="H657">
        <v>264</v>
      </c>
      <c r="I657" s="5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1">
        <f t="shared" si="40"/>
        <v>42796.25</v>
      </c>
      <c r="O657" s="11">
        <f t="shared" si="41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7">
        <f t="shared" si="42"/>
        <v>2.3737444615970649</v>
      </c>
      <c r="G658" t="s">
        <v>14</v>
      </c>
      <c r="H658">
        <v>504</v>
      </c>
      <c r="I658" s="5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1">
        <f t="shared" si="40"/>
        <v>43097.25</v>
      </c>
      <c r="O658" s="11">
        <f t="shared" si="41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7">
        <f t="shared" si="42"/>
        <v>12.135922330097088</v>
      </c>
      <c r="G659" t="s">
        <v>14</v>
      </c>
      <c r="H659">
        <v>14</v>
      </c>
      <c r="I659" s="5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1">
        <f t="shared" si="40"/>
        <v>43096.25</v>
      </c>
      <c r="O659" s="11">
        <f t="shared" si="41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7">
        <f t="shared" si="42"/>
        <v>1.6648730771665505</v>
      </c>
      <c r="G660" t="s">
        <v>74</v>
      </c>
      <c r="H660">
        <v>390</v>
      </c>
      <c r="I660" s="5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1">
        <f t="shared" si="40"/>
        <v>42246.208333333328</v>
      </c>
      <c r="O660" s="11">
        <f t="shared" si="41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7">
        <f t="shared" si="42"/>
        <v>2.1171724258901947</v>
      </c>
      <c r="G661" t="s">
        <v>14</v>
      </c>
      <c r="H661">
        <v>750</v>
      </c>
      <c r="I661" s="5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1">
        <f t="shared" si="40"/>
        <v>40570.25</v>
      </c>
      <c r="O661" s="11">
        <f t="shared" si="41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7">
        <f t="shared" si="42"/>
        <v>1.2234471632159183</v>
      </c>
      <c r="G662" t="s">
        <v>14</v>
      </c>
      <c r="H662">
        <v>77</v>
      </c>
      <c r="I662" s="5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1">
        <f t="shared" si="40"/>
        <v>42237.208333333328</v>
      </c>
      <c r="O662" s="11">
        <f t="shared" si="41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7">
        <f t="shared" si="42"/>
        <v>1.8454520320707768</v>
      </c>
      <c r="G663" t="s">
        <v>14</v>
      </c>
      <c r="H663">
        <v>752</v>
      </c>
      <c r="I663" s="5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1">
        <f t="shared" si="40"/>
        <v>40996.208333333336</v>
      </c>
      <c r="O663" s="11">
        <f t="shared" si="41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7">
        <f t="shared" si="42"/>
        <v>1.0217830675948798</v>
      </c>
      <c r="G664" t="s">
        <v>14</v>
      </c>
      <c r="H664">
        <v>131</v>
      </c>
      <c r="I664" s="5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1">
        <f t="shared" si="40"/>
        <v>43443.25</v>
      </c>
      <c r="O664" s="11">
        <f t="shared" si="41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7">
        <f t="shared" si="42"/>
        <v>1.294665976178146</v>
      </c>
      <c r="G665" t="s">
        <v>14</v>
      </c>
      <c r="H665">
        <v>87</v>
      </c>
      <c r="I665" s="5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1">
        <f t="shared" si="40"/>
        <v>40458.208333333336</v>
      </c>
      <c r="O665" s="11">
        <f t="shared" si="41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7">
        <f t="shared" si="42"/>
        <v>2.9882202401113998</v>
      </c>
      <c r="G666" t="s">
        <v>14</v>
      </c>
      <c r="H666">
        <v>1063</v>
      </c>
      <c r="I666" s="5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1">
        <f t="shared" si="40"/>
        <v>40959.25</v>
      </c>
      <c r="O666" s="11">
        <f t="shared" si="41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7">
        <f t="shared" si="42"/>
        <v>0.41738276454701695</v>
      </c>
      <c r="G667" t="s">
        <v>20</v>
      </c>
      <c r="H667">
        <v>272</v>
      </c>
      <c r="I667" s="5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1">
        <f t="shared" si="40"/>
        <v>40733.208333333336</v>
      </c>
      <c r="O667" s="11">
        <f t="shared" si="41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7">
        <f t="shared" si="42"/>
        <v>1.5617128463476071</v>
      </c>
      <c r="G668" t="s">
        <v>74</v>
      </c>
      <c r="H668">
        <v>25</v>
      </c>
      <c r="I668" s="5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1">
        <f t="shared" si="40"/>
        <v>41516.208333333336</v>
      </c>
      <c r="O668" s="11">
        <f t="shared" si="41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7">
        <f t="shared" si="42"/>
        <v>0.56766762649115587</v>
      </c>
      <c r="G669" t="s">
        <v>20</v>
      </c>
      <c r="H669">
        <v>419</v>
      </c>
      <c r="I669" s="5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1">
        <f t="shared" si="40"/>
        <v>41892.208333333336</v>
      </c>
      <c r="O669" s="11">
        <f t="shared" si="41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7">
        <f t="shared" si="42"/>
        <v>4.9168603611657433</v>
      </c>
      <c r="G670" t="s">
        <v>14</v>
      </c>
      <c r="H670">
        <v>76</v>
      </c>
      <c r="I670" s="5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1">
        <f t="shared" si="40"/>
        <v>41122.208333333336</v>
      </c>
      <c r="O670" s="11">
        <f t="shared" si="41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7">
        <f t="shared" si="42"/>
        <v>0.27882527711118732</v>
      </c>
      <c r="G671" t="s">
        <v>20</v>
      </c>
      <c r="H671">
        <v>1621</v>
      </c>
      <c r="I671" s="5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1">
        <f t="shared" si="40"/>
        <v>42912.208333333328</v>
      </c>
      <c r="O671" s="11">
        <f t="shared" si="41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7">
        <f t="shared" si="42"/>
        <v>0.21328418142321112</v>
      </c>
      <c r="G672" t="s">
        <v>20</v>
      </c>
      <c r="H672">
        <v>1101</v>
      </c>
      <c r="I672" s="5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1">
        <f t="shared" si="40"/>
        <v>42425.25</v>
      </c>
      <c r="O672" s="11">
        <f t="shared" si="41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7">
        <f t="shared" si="42"/>
        <v>0.8192936949641979</v>
      </c>
      <c r="G673" t="s">
        <v>20</v>
      </c>
      <c r="H673">
        <v>1073</v>
      </c>
      <c r="I673" s="5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1">
        <f t="shared" si="40"/>
        <v>40390.208333333336</v>
      </c>
      <c r="O673" s="11">
        <f t="shared" si="41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7">
        <f t="shared" si="42"/>
        <v>1.787892202477211</v>
      </c>
      <c r="G674" t="s">
        <v>14</v>
      </c>
      <c r="H674">
        <v>4428</v>
      </c>
      <c r="I674" s="5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1">
        <f t="shared" si="40"/>
        <v>43180.208333333328</v>
      </c>
      <c r="O674" s="11">
        <f t="shared" si="41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7">
        <f t="shared" si="42"/>
        <v>2.2903885480572597</v>
      </c>
      <c r="G675" t="s">
        <v>14</v>
      </c>
      <c r="H675">
        <v>58</v>
      </c>
      <c r="I675" s="5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1">
        <f t="shared" si="40"/>
        <v>42475.208333333328</v>
      </c>
      <c r="O675" s="11">
        <f t="shared" si="41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7">
        <f t="shared" si="42"/>
        <v>2.9816593886462881</v>
      </c>
      <c r="G676" t="s">
        <v>74</v>
      </c>
      <c r="H676">
        <v>1218</v>
      </c>
      <c r="I676" s="5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1">
        <f t="shared" si="40"/>
        <v>40774.208333333336</v>
      </c>
      <c r="O676" s="11">
        <f t="shared" si="41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7">
        <f t="shared" si="42"/>
        <v>0.81314443792438595</v>
      </c>
      <c r="G677" t="s">
        <v>20</v>
      </c>
      <c r="H677">
        <v>331</v>
      </c>
      <c r="I677" s="5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1">
        <f t="shared" si="40"/>
        <v>43719.208333333328</v>
      </c>
      <c r="O677" s="11">
        <f t="shared" si="41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7">
        <f t="shared" si="42"/>
        <v>0.52701033718510493</v>
      </c>
      <c r="G678" t="s">
        <v>20</v>
      </c>
      <c r="H678">
        <v>1170</v>
      </c>
      <c r="I678" s="5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1">
        <f t="shared" si="40"/>
        <v>41178.208333333336</v>
      </c>
      <c r="O678" s="11">
        <f t="shared" si="41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7">
        <f t="shared" si="42"/>
        <v>1.1958483754512634</v>
      </c>
      <c r="G679" t="s">
        <v>14</v>
      </c>
      <c r="H679">
        <v>111</v>
      </c>
      <c r="I679" s="5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1">
        <f t="shared" si="40"/>
        <v>42561.208333333328</v>
      </c>
      <c r="O679" s="11">
        <f t="shared" si="41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7">
        <f t="shared" si="42"/>
        <v>5.5651882096314109</v>
      </c>
      <c r="G680" t="s">
        <v>74</v>
      </c>
      <c r="H680">
        <v>215</v>
      </c>
      <c r="I680" s="5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1">
        <f t="shared" si="40"/>
        <v>43484.25</v>
      </c>
      <c r="O680" s="11">
        <f t="shared" si="41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7">
        <f t="shared" si="42"/>
        <v>9.6478533526290405E-2</v>
      </c>
      <c r="G681" t="s">
        <v>20</v>
      </c>
      <c r="H681">
        <v>363</v>
      </c>
      <c r="I681" s="5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1">
        <f t="shared" si="40"/>
        <v>43756.208333333328</v>
      </c>
      <c r="O681" s="11">
        <f t="shared" si="41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7">
        <f t="shared" si="42"/>
        <v>1.026639026385187</v>
      </c>
      <c r="G682" t="s">
        <v>14</v>
      </c>
      <c r="H682">
        <v>2955</v>
      </c>
      <c r="I682" s="5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1">
        <f t="shared" si="40"/>
        <v>43813.25</v>
      </c>
      <c r="O682" s="11">
        <f t="shared" si="41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7">
        <f t="shared" si="42"/>
        <v>1.1575922584052767</v>
      </c>
      <c r="G683" t="s">
        <v>14</v>
      </c>
      <c r="H683">
        <v>1657</v>
      </c>
      <c r="I683" s="5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1">
        <f t="shared" si="40"/>
        <v>40898.25</v>
      </c>
      <c r="O683" s="11">
        <f t="shared" si="41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7">
        <f t="shared" si="42"/>
        <v>0.66592674805771368</v>
      </c>
      <c r="G684" t="s">
        <v>20</v>
      </c>
      <c r="H684">
        <v>103</v>
      </c>
      <c r="I684" s="5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1">
        <f t="shared" si="40"/>
        <v>41619.25</v>
      </c>
      <c r="O684" s="11">
        <f t="shared" si="41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7">
        <f t="shared" si="42"/>
        <v>0.2789907811741873</v>
      </c>
      <c r="G685" t="s">
        <v>20</v>
      </c>
      <c r="H685">
        <v>147</v>
      </c>
      <c r="I685" s="5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1">
        <f t="shared" si="40"/>
        <v>43359.208333333328</v>
      </c>
      <c r="O685" s="11">
        <f t="shared" si="41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7">
        <f t="shared" si="42"/>
        <v>0.18421052631578946</v>
      </c>
      <c r="G686" t="s">
        <v>20</v>
      </c>
      <c r="H686">
        <v>110</v>
      </c>
      <c r="I686" s="5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1">
        <f t="shared" si="40"/>
        <v>40358.208333333336</v>
      </c>
      <c r="O686" s="11">
        <f t="shared" si="41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7">
        <f t="shared" si="42"/>
        <v>1.4814658045946605</v>
      </c>
      <c r="G687" t="s">
        <v>14</v>
      </c>
      <c r="H687">
        <v>926</v>
      </c>
      <c r="I687" s="5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1">
        <f t="shared" si="40"/>
        <v>42239.208333333328</v>
      </c>
      <c r="O687" s="11">
        <f t="shared" si="41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7">
        <f t="shared" si="42"/>
        <v>0.52152145191572208</v>
      </c>
      <c r="G688" t="s">
        <v>20</v>
      </c>
      <c r="H688">
        <v>134</v>
      </c>
      <c r="I688" s="5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1">
        <f t="shared" si="40"/>
        <v>43186.208333333328</v>
      </c>
      <c r="O688" s="11">
        <f t="shared" si="41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7">
        <f t="shared" si="42"/>
        <v>0.1072961373390558</v>
      </c>
      <c r="G689" t="s">
        <v>20</v>
      </c>
      <c r="H689">
        <v>269</v>
      </c>
      <c r="I689" s="5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1">
        <f t="shared" si="40"/>
        <v>42806.25</v>
      </c>
      <c r="O689" s="11">
        <f t="shared" si="41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7">
        <f t="shared" si="42"/>
        <v>0.23295043778616756</v>
      </c>
      <c r="G690" t="s">
        <v>20</v>
      </c>
      <c r="H690">
        <v>175</v>
      </c>
      <c r="I690" s="5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1">
        <f t="shared" si="40"/>
        <v>43475.25</v>
      </c>
      <c r="O690" s="11">
        <f t="shared" si="41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7">
        <f t="shared" si="42"/>
        <v>0.99346761023407726</v>
      </c>
      <c r="G691" t="s">
        <v>20</v>
      </c>
      <c r="H691">
        <v>69</v>
      </c>
      <c r="I691" s="5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1">
        <f t="shared" si="40"/>
        <v>41576.208333333336</v>
      </c>
      <c r="O691" s="11">
        <f t="shared" si="41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7">
        <f t="shared" si="42"/>
        <v>0.4412846285854376</v>
      </c>
      <c r="G692" t="s">
        <v>20</v>
      </c>
      <c r="H692">
        <v>190</v>
      </c>
      <c r="I692" s="5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1">
        <f t="shared" si="40"/>
        <v>40874.25</v>
      </c>
      <c r="O692" s="11">
        <f t="shared" si="41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7">
        <f t="shared" si="42"/>
        <v>0.7023458350891979</v>
      </c>
      <c r="G693" t="s">
        <v>20</v>
      </c>
      <c r="H693">
        <v>237</v>
      </c>
      <c r="I693" s="5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1">
        <f t="shared" si="40"/>
        <v>41185.208333333336</v>
      </c>
      <c r="O693" s="11">
        <f t="shared" si="41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7">
        <f t="shared" si="42"/>
        <v>1.1033468186833395</v>
      </c>
      <c r="G694" t="s">
        <v>14</v>
      </c>
      <c r="H694">
        <v>77</v>
      </c>
      <c r="I694" s="5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1">
        <f t="shared" si="40"/>
        <v>43655.208333333328</v>
      </c>
      <c r="O694" s="11">
        <f t="shared" si="41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7">
        <f t="shared" si="42"/>
        <v>1.5633124198412423</v>
      </c>
      <c r="G695" t="s">
        <v>14</v>
      </c>
      <c r="H695">
        <v>1748</v>
      </c>
      <c r="I695" s="5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1">
        <f t="shared" si="40"/>
        <v>43025.208333333328</v>
      </c>
      <c r="O695" s="11">
        <f t="shared" si="41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7">
        <f t="shared" si="42"/>
        <v>1.1886102403343783</v>
      </c>
      <c r="G696" t="s">
        <v>14</v>
      </c>
      <c r="H696">
        <v>79</v>
      </c>
      <c r="I696" s="5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1">
        <f t="shared" si="40"/>
        <v>43066.25</v>
      </c>
      <c r="O696" s="11">
        <f t="shared" si="41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7">
        <f t="shared" si="42"/>
        <v>0.74663204025320562</v>
      </c>
      <c r="G697" t="s">
        <v>20</v>
      </c>
      <c r="H697">
        <v>196</v>
      </c>
      <c r="I697" s="5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1">
        <f t="shared" si="40"/>
        <v>42322.25</v>
      </c>
      <c r="O697" s="11">
        <f t="shared" si="41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7">
        <f t="shared" si="42"/>
        <v>1.6937081991577905</v>
      </c>
      <c r="G698" t="s">
        <v>14</v>
      </c>
      <c r="H698">
        <v>889</v>
      </c>
      <c r="I698" s="5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1">
        <f t="shared" si="40"/>
        <v>42114.208333333328</v>
      </c>
      <c r="O698" s="11">
        <f t="shared" si="41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7">
        <f t="shared" si="42"/>
        <v>0.65444760357432985</v>
      </c>
      <c r="G699" t="s">
        <v>20</v>
      </c>
      <c r="H699">
        <v>7295</v>
      </c>
      <c r="I699" s="5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1">
        <f t="shared" si="40"/>
        <v>43190.208333333328</v>
      </c>
      <c r="O699" s="11">
        <f t="shared" si="41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7">
        <f t="shared" si="42"/>
        <v>0.22386829525090796</v>
      </c>
      <c r="G700" t="s">
        <v>20</v>
      </c>
      <c r="H700">
        <v>2893</v>
      </c>
      <c r="I700" s="5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1">
        <f t="shared" si="40"/>
        <v>40871.25</v>
      </c>
      <c r="O700" s="11">
        <f t="shared" si="41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7">
        <f t="shared" si="42"/>
        <v>1.1849479583666933</v>
      </c>
      <c r="G701" t="s">
        <v>14</v>
      </c>
      <c r="H701">
        <v>56</v>
      </c>
      <c r="I701" s="5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1">
        <f t="shared" si="40"/>
        <v>43641.208333333328</v>
      </c>
      <c r="O701" s="11">
        <f t="shared" si="41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7">
        <f t="shared" si="42"/>
        <v>33.333333333333336</v>
      </c>
      <c r="G702" t="s">
        <v>14</v>
      </c>
      <c r="H702">
        <v>1</v>
      </c>
      <c r="I702" s="5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1">
        <f t="shared" si="40"/>
        <v>40203.25</v>
      </c>
      <c r="O702" s="11">
        <f t="shared" si="41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7">
        <f t="shared" si="42"/>
        <v>0.57134067286351553</v>
      </c>
      <c r="G703" t="s">
        <v>20</v>
      </c>
      <c r="H703">
        <v>820</v>
      </c>
      <c r="I703" s="5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1">
        <f t="shared" si="40"/>
        <v>40629.208333333336</v>
      </c>
      <c r="O703" s="11">
        <f t="shared" si="41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7">
        <f t="shared" si="42"/>
        <v>1.8471337579617835</v>
      </c>
      <c r="G704" t="s">
        <v>14</v>
      </c>
      <c r="H704">
        <v>83</v>
      </c>
      <c r="I704" s="5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1">
        <f t="shared" si="40"/>
        <v>41477.208333333336</v>
      </c>
      <c r="O704" s="11">
        <f t="shared" si="41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7">
        <f t="shared" si="42"/>
        <v>0.32064249878621137</v>
      </c>
      <c r="G705" t="s">
        <v>20</v>
      </c>
      <c r="H705">
        <v>2038</v>
      </c>
      <c r="I705" s="5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1">
        <f t="shared" si="40"/>
        <v>41020.208333333336</v>
      </c>
      <c r="O705" s="11">
        <f t="shared" si="41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7">
        <f t="shared" si="42"/>
        <v>0.81445422205579476</v>
      </c>
      <c r="G706" t="s">
        <v>20</v>
      </c>
      <c r="H706">
        <v>116</v>
      </c>
      <c r="I706" s="5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1">
        <f t="shared" si="40"/>
        <v>42555.208333333328</v>
      </c>
      <c r="O706" s="11">
        <f t="shared" si="41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7">
        <f t="shared" si="42"/>
        <v>1.0098305246120156</v>
      </c>
      <c r="G707" t="s">
        <v>14</v>
      </c>
      <c r="H707">
        <v>2025</v>
      </c>
      <c r="I707" s="5">
        <f t="shared" si="43"/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1">
        <f t="shared" ref="N707:N770" si="44">(((L707/60)/60)/24)+DATE(1970,1,1)</f>
        <v>41619.25</v>
      </c>
      <c r="O707" s="11">
        <f t="shared" ref="O707:O770" si="45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7">
        <f t="shared" ref="F708:F771" si="46">D708/E708</f>
        <v>0.78218579077251671</v>
      </c>
      <c r="G708" t="s">
        <v>20</v>
      </c>
      <c r="H708">
        <v>1345</v>
      </c>
      <c r="I708" s="5">
        <f t="shared" ref="I708:I771" si="47">E708/H708</f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1">
        <f t="shared" si="44"/>
        <v>43471.25</v>
      </c>
      <c r="O708" s="11">
        <f t="shared" si="4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7">
        <f t="shared" si="46"/>
        <v>0.63045167976509198</v>
      </c>
      <c r="G709" t="s">
        <v>20</v>
      </c>
      <c r="H709">
        <v>168</v>
      </c>
      <c r="I709" s="5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1">
        <f t="shared" si="44"/>
        <v>43442.25</v>
      </c>
      <c r="O709" s="11">
        <f t="shared" si="4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7">
        <f t="shared" si="46"/>
        <v>0.14143094841930118</v>
      </c>
      <c r="G710" t="s">
        <v>20</v>
      </c>
      <c r="H710">
        <v>137</v>
      </c>
      <c r="I710" s="5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1">
        <f t="shared" si="44"/>
        <v>42877.208333333328</v>
      </c>
      <c r="O710" s="11">
        <f t="shared" si="4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7">
        <f t="shared" si="46"/>
        <v>0.70230758205532462</v>
      </c>
      <c r="G711" t="s">
        <v>20</v>
      </c>
      <c r="H711">
        <v>186</v>
      </c>
      <c r="I711" s="5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1">
        <f t="shared" si="44"/>
        <v>41018.208333333336</v>
      </c>
      <c r="O711" s="11">
        <f t="shared" si="4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7">
        <f t="shared" si="46"/>
        <v>0.67631330607109152</v>
      </c>
      <c r="G712" t="s">
        <v>20</v>
      </c>
      <c r="H712">
        <v>125</v>
      </c>
      <c r="I712" s="5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1">
        <f t="shared" si="44"/>
        <v>43295.208333333328</v>
      </c>
      <c r="O712" s="11">
        <f t="shared" si="4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7">
        <f t="shared" si="46"/>
        <v>4.9206349206349209</v>
      </c>
      <c r="G713" t="s">
        <v>14</v>
      </c>
      <c r="H713">
        <v>14</v>
      </c>
      <c r="I713" s="5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1">
        <f t="shared" si="44"/>
        <v>42393.25</v>
      </c>
      <c r="O713" s="11">
        <f t="shared" si="4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7">
        <f t="shared" si="46"/>
        <v>5.4329371816638369E-2</v>
      </c>
      <c r="G714" t="s">
        <v>20</v>
      </c>
      <c r="H714">
        <v>202</v>
      </c>
      <c r="I714" s="5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1">
        <f t="shared" si="44"/>
        <v>42559.208333333328</v>
      </c>
      <c r="O714" s="11">
        <f t="shared" si="4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7">
        <f t="shared" si="46"/>
        <v>0.61750492214068375</v>
      </c>
      <c r="G715" t="s">
        <v>20</v>
      </c>
      <c r="H715">
        <v>103</v>
      </c>
      <c r="I715" s="5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1">
        <f t="shared" si="44"/>
        <v>42604.208333333328</v>
      </c>
      <c r="O715" s="11">
        <f t="shared" si="4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7">
        <f t="shared" si="46"/>
        <v>0.2114966270408051</v>
      </c>
      <c r="G716" t="s">
        <v>20</v>
      </c>
      <c r="H716">
        <v>1785</v>
      </c>
      <c r="I716" s="5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1">
        <f t="shared" si="44"/>
        <v>41870.208333333336</v>
      </c>
      <c r="O716" s="11">
        <f t="shared" si="4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7">
        <f t="shared" si="46"/>
        <v>4.0872878420505714</v>
      </c>
      <c r="G717" t="s">
        <v>14</v>
      </c>
      <c r="H717">
        <v>656</v>
      </c>
      <c r="I717" s="5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1">
        <f t="shared" si="44"/>
        <v>40397.208333333336</v>
      </c>
      <c r="O717" s="11">
        <f t="shared" si="4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7">
        <f t="shared" si="46"/>
        <v>0.19318072056408769</v>
      </c>
      <c r="G718" t="s">
        <v>20</v>
      </c>
      <c r="H718">
        <v>157</v>
      </c>
      <c r="I718" s="5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1">
        <f t="shared" si="44"/>
        <v>41465.208333333336</v>
      </c>
      <c r="O718" s="11">
        <f t="shared" si="4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7">
        <f t="shared" si="46"/>
        <v>0.4038073262186328</v>
      </c>
      <c r="G719" t="s">
        <v>20</v>
      </c>
      <c r="H719">
        <v>555</v>
      </c>
      <c r="I719" s="5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1">
        <f t="shared" si="44"/>
        <v>40777.208333333336</v>
      </c>
      <c r="O719" s="11">
        <f t="shared" si="4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7">
        <f t="shared" si="46"/>
        <v>0.99795599374774557</v>
      </c>
      <c r="G720" t="s">
        <v>20</v>
      </c>
      <c r="H720">
        <v>297</v>
      </c>
      <c r="I720" s="5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1">
        <f t="shared" si="44"/>
        <v>41442.208333333336</v>
      </c>
      <c r="O720" s="11">
        <f t="shared" si="4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7">
        <f t="shared" si="46"/>
        <v>0.65359477124183007</v>
      </c>
      <c r="G721" t="s">
        <v>20</v>
      </c>
      <c r="H721">
        <v>123</v>
      </c>
      <c r="I721" s="5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1">
        <f t="shared" si="44"/>
        <v>41058.208333333336</v>
      </c>
      <c r="O721" s="11">
        <f t="shared" si="4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7">
        <f t="shared" si="46"/>
        <v>2.6960024790827393</v>
      </c>
      <c r="G722" t="s">
        <v>74</v>
      </c>
      <c r="H722">
        <v>38</v>
      </c>
      <c r="I722" s="5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1">
        <f t="shared" si="44"/>
        <v>43152.25</v>
      </c>
      <c r="O722" s="11">
        <f t="shared" si="4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7">
        <f t="shared" si="46"/>
        <v>22.766623687603609</v>
      </c>
      <c r="G723" t="s">
        <v>74</v>
      </c>
      <c r="H723">
        <v>60</v>
      </c>
      <c r="I723" s="5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1">
        <f t="shared" si="44"/>
        <v>43194.208333333328</v>
      </c>
      <c r="O723" s="11">
        <f t="shared" si="4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7">
        <f t="shared" si="46"/>
        <v>0.63894817273996785</v>
      </c>
      <c r="G724" t="s">
        <v>20</v>
      </c>
      <c r="H724">
        <v>3036</v>
      </c>
      <c r="I724" s="5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1">
        <f t="shared" si="44"/>
        <v>43045.25</v>
      </c>
      <c r="O724" s="11">
        <f t="shared" si="4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7">
        <f t="shared" si="46"/>
        <v>0.36981132075471695</v>
      </c>
      <c r="G725" t="s">
        <v>20</v>
      </c>
      <c r="H725">
        <v>144</v>
      </c>
      <c r="I725" s="5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1">
        <f t="shared" si="44"/>
        <v>42431.25</v>
      </c>
      <c r="O725" s="11">
        <f t="shared" si="4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7">
        <f t="shared" si="46"/>
        <v>0.74593730574549333</v>
      </c>
      <c r="G726" t="s">
        <v>20</v>
      </c>
      <c r="H726">
        <v>121</v>
      </c>
      <c r="I726" s="5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1">
        <f t="shared" si="44"/>
        <v>41934.208333333336</v>
      </c>
      <c r="O726" s="11">
        <f t="shared" si="4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7">
        <f t="shared" si="46"/>
        <v>1.9842044182439997</v>
      </c>
      <c r="G727" t="s">
        <v>14</v>
      </c>
      <c r="H727">
        <v>1596</v>
      </c>
      <c r="I727" s="5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1">
        <f t="shared" si="44"/>
        <v>41958.25</v>
      </c>
      <c r="O727" s="11">
        <f t="shared" si="4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7">
        <f t="shared" si="46"/>
        <v>1.1259253115474734</v>
      </c>
      <c r="G728" t="s">
        <v>74</v>
      </c>
      <c r="H728">
        <v>524</v>
      </c>
      <c r="I728" s="5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1">
        <f t="shared" si="44"/>
        <v>40476.208333333336</v>
      </c>
      <c r="O728" s="11">
        <f t="shared" si="4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7">
        <f t="shared" si="46"/>
        <v>0.60606060606060608</v>
      </c>
      <c r="G729" t="s">
        <v>20</v>
      </c>
      <c r="H729">
        <v>181</v>
      </c>
      <c r="I729" s="5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1">
        <f t="shared" si="44"/>
        <v>43485.25</v>
      </c>
      <c r="O729" s="11">
        <f t="shared" si="4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7">
        <f t="shared" si="46"/>
        <v>5.7142857142857144</v>
      </c>
      <c r="G730" t="s">
        <v>14</v>
      </c>
      <c r="H730">
        <v>10</v>
      </c>
      <c r="I730" s="5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1">
        <f t="shared" si="44"/>
        <v>42515.208333333328</v>
      </c>
      <c r="O730" s="11">
        <f t="shared" si="4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7">
        <f t="shared" si="46"/>
        <v>0.5386169087236703</v>
      </c>
      <c r="G731" t="s">
        <v>20</v>
      </c>
      <c r="H731">
        <v>122</v>
      </c>
      <c r="I731" s="5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1">
        <f t="shared" si="44"/>
        <v>41309.25</v>
      </c>
      <c r="O731" s="11">
        <f t="shared" si="4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7">
        <f t="shared" si="46"/>
        <v>0.24232837177211036</v>
      </c>
      <c r="G732" t="s">
        <v>20</v>
      </c>
      <c r="H732">
        <v>1071</v>
      </c>
      <c r="I732" s="5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1">
        <f t="shared" si="44"/>
        <v>42147.208333333328</v>
      </c>
      <c r="O732" s="11">
        <f t="shared" si="4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7">
        <f t="shared" si="46"/>
        <v>1.10803324099723</v>
      </c>
      <c r="G733" t="s">
        <v>74</v>
      </c>
      <c r="H733">
        <v>219</v>
      </c>
      <c r="I733" s="5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1">
        <f t="shared" si="44"/>
        <v>42939.208333333328</v>
      </c>
      <c r="O733" s="11">
        <f t="shared" si="4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7">
        <f t="shared" si="46"/>
        <v>1.0871383174443887</v>
      </c>
      <c r="G734" t="s">
        <v>14</v>
      </c>
      <c r="H734">
        <v>1121</v>
      </c>
      <c r="I734" s="5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1">
        <f t="shared" si="44"/>
        <v>42816.208333333328</v>
      </c>
      <c r="O734" s="11">
        <f t="shared" si="4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7">
        <f t="shared" si="46"/>
        <v>0.18975104182929611</v>
      </c>
      <c r="G735" t="s">
        <v>20</v>
      </c>
      <c r="H735">
        <v>980</v>
      </c>
      <c r="I735" s="5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1">
        <f t="shared" si="44"/>
        <v>41844.208333333336</v>
      </c>
      <c r="O735" s="11">
        <f t="shared" si="4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7">
        <f t="shared" si="46"/>
        <v>0.31333930170098478</v>
      </c>
      <c r="G736" t="s">
        <v>20</v>
      </c>
      <c r="H736">
        <v>536</v>
      </c>
      <c r="I736" s="5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1">
        <f t="shared" si="44"/>
        <v>42763.25</v>
      </c>
      <c r="O736" s="11">
        <f t="shared" si="4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7">
        <f t="shared" si="46"/>
        <v>0.28233539313871725</v>
      </c>
      <c r="G737" t="s">
        <v>20</v>
      </c>
      <c r="H737">
        <v>1991</v>
      </c>
      <c r="I737" s="5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1">
        <f t="shared" si="44"/>
        <v>42459.208333333328</v>
      </c>
      <c r="O737" s="11">
        <f t="shared" si="4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7">
        <f t="shared" si="46"/>
        <v>3.0398736675878406</v>
      </c>
      <c r="G738" t="s">
        <v>74</v>
      </c>
      <c r="H738">
        <v>29</v>
      </c>
      <c r="I738" s="5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1">
        <f t="shared" si="44"/>
        <v>42055.25</v>
      </c>
      <c r="O738" s="11">
        <f t="shared" si="4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7">
        <f t="shared" si="46"/>
        <v>0.73587907716785994</v>
      </c>
      <c r="G739" t="s">
        <v>20</v>
      </c>
      <c r="H739">
        <v>180</v>
      </c>
      <c r="I739" s="5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1">
        <f t="shared" si="44"/>
        <v>42685.25</v>
      </c>
      <c r="O739" s="11">
        <f t="shared" si="4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7">
        <f t="shared" si="46"/>
        <v>47.97687861271676</v>
      </c>
      <c r="G740" t="s">
        <v>14</v>
      </c>
      <c r="H740">
        <v>15</v>
      </c>
      <c r="I740" s="5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1">
        <f t="shared" si="44"/>
        <v>41959.25</v>
      </c>
      <c r="O740" s="11">
        <f t="shared" si="4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7">
        <f t="shared" si="46"/>
        <v>1.639344262295082</v>
      </c>
      <c r="G741" t="s">
        <v>14</v>
      </c>
      <c r="H741">
        <v>191</v>
      </c>
      <c r="I741" s="5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1">
        <f t="shared" si="44"/>
        <v>41089.208333333336</v>
      </c>
      <c r="O741" s="11">
        <f t="shared" si="4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7">
        <f t="shared" si="46"/>
        <v>3.329145728643216</v>
      </c>
      <c r="G742" t="s">
        <v>14</v>
      </c>
      <c r="H742">
        <v>16</v>
      </c>
      <c r="I742" s="5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1">
        <f t="shared" si="44"/>
        <v>42769.25</v>
      </c>
      <c r="O742" s="11">
        <f t="shared" si="4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7">
        <f t="shared" si="46"/>
        <v>8.4805653710247356E-2</v>
      </c>
      <c r="G743" t="s">
        <v>20</v>
      </c>
      <c r="H743">
        <v>130</v>
      </c>
      <c r="I743" s="5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1">
        <f t="shared" si="44"/>
        <v>40321.208333333336</v>
      </c>
      <c r="O743" s="11">
        <f t="shared" si="4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7">
        <f t="shared" si="46"/>
        <v>8.8803374528232074E-2</v>
      </c>
      <c r="G744" t="s">
        <v>20</v>
      </c>
      <c r="H744">
        <v>122</v>
      </c>
      <c r="I744" s="5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1">
        <f t="shared" si="44"/>
        <v>40197.25</v>
      </c>
      <c r="O744" s="11">
        <f t="shared" si="4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7">
        <f t="shared" si="46"/>
        <v>7.7380952380952381</v>
      </c>
      <c r="G745" t="s">
        <v>14</v>
      </c>
      <c r="H745">
        <v>17</v>
      </c>
      <c r="I745" s="5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1">
        <f t="shared" si="44"/>
        <v>42298.208333333328</v>
      </c>
      <c r="O745" s="11">
        <f t="shared" si="4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7">
        <f t="shared" si="46"/>
        <v>0.1404494382022472</v>
      </c>
      <c r="G746" t="s">
        <v>20</v>
      </c>
      <c r="H746">
        <v>140</v>
      </c>
      <c r="I746" s="5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1">
        <f t="shared" si="44"/>
        <v>43322.208333333328</v>
      </c>
      <c r="O746" s="11">
        <f t="shared" si="4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7">
        <f t="shared" si="46"/>
        <v>3.2998565279770444</v>
      </c>
      <c r="G747" t="s">
        <v>14</v>
      </c>
      <c r="H747">
        <v>34</v>
      </c>
      <c r="I747" s="5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1">
        <f t="shared" si="44"/>
        <v>40328.208333333336</v>
      </c>
      <c r="O747" s="11">
        <f t="shared" si="4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7">
        <f t="shared" si="46"/>
        <v>0.47056839264631473</v>
      </c>
      <c r="G748" t="s">
        <v>20</v>
      </c>
      <c r="H748">
        <v>3388</v>
      </c>
      <c r="I748" s="5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1">
        <f t="shared" si="44"/>
        <v>40825.208333333336</v>
      </c>
      <c r="O748" s="11">
        <f t="shared" si="4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7">
        <f t="shared" si="46"/>
        <v>0.43695380774032461</v>
      </c>
      <c r="G749" t="s">
        <v>20</v>
      </c>
      <c r="H749">
        <v>280</v>
      </c>
      <c r="I749" s="5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1">
        <f t="shared" si="44"/>
        <v>40423.208333333336</v>
      </c>
      <c r="O749" s="11">
        <f t="shared" si="4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7">
        <f t="shared" si="46"/>
        <v>2.8604135785256175</v>
      </c>
      <c r="G750" t="s">
        <v>74</v>
      </c>
      <c r="H750">
        <v>614</v>
      </c>
      <c r="I750" s="5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1">
        <f t="shared" si="44"/>
        <v>40238.25</v>
      </c>
      <c r="O750" s="11">
        <f t="shared" si="4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7">
        <f t="shared" si="46"/>
        <v>0.63576550602498705</v>
      </c>
      <c r="G751" t="s">
        <v>20</v>
      </c>
      <c r="H751">
        <v>366</v>
      </c>
      <c r="I751" s="5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1">
        <f t="shared" si="44"/>
        <v>41920.208333333336</v>
      </c>
      <c r="O751" s="11">
        <f t="shared" si="4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7">
        <f t="shared" si="46"/>
        <v>100</v>
      </c>
      <c r="G752" t="s">
        <v>14</v>
      </c>
      <c r="H752">
        <v>1</v>
      </c>
      <c r="I752" s="5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1">
        <f t="shared" si="44"/>
        <v>40360.208333333336</v>
      </c>
      <c r="O752" s="11">
        <f t="shared" si="4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7">
        <f t="shared" si="46"/>
        <v>0.43046753557335882</v>
      </c>
      <c r="G753" t="s">
        <v>20</v>
      </c>
      <c r="H753">
        <v>270</v>
      </c>
      <c r="I753" s="5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1">
        <f t="shared" si="44"/>
        <v>42446.208333333328</v>
      </c>
      <c r="O753" s="11">
        <f t="shared" si="4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7">
        <f t="shared" si="46"/>
        <v>1.081685938082805</v>
      </c>
      <c r="G754" t="s">
        <v>74</v>
      </c>
      <c r="H754">
        <v>114</v>
      </c>
      <c r="I754" s="5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1">
        <f t="shared" si="44"/>
        <v>40395.208333333336</v>
      </c>
      <c r="O754" s="11">
        <f t="shared" si="4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7">
        <f t="shared" si="46"/>
        <v>0.38955656858682136</v>
      </c>
      <c r="G755" t="s">
        <v>20</v>
      </c>
      <c r="H755">
        <v>137</v>
      </c>
      <c r="I755" s="5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1">
        <f t="shared" si="44"/>
        <v>40321.208333333336</v>
      </c>
      <c r="O755" s="11">
        <f t="shared" si="4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7">
        <f t="shared" si="46"/>
        <v>0.59357689097240374</v>
      </c>
      <c r="G756" t="s">
        <v>20</v>
      </c>
      <c r="H756">
        <v>3205</v>
      </c>
      <c r="I756" s="5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1">
        <f t="shared" si="44"/>
        <v>41210.208333333336</v>
      </c>
      <c r="O756" s="11">
        <f t="shared" si="4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7">
        <f t="shared" si="46"/>
        <v>0.60032017075773747</v>
      </c>
      <c r="G757" t="s">
        <v>20</v>
      </c>
      <c r="H757">
        <v>288</v>
      </c>
      <c r="I757" s="5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1">
        <f t="shared" si="44"/>
        <v>43096.25</v>
      </c>
      <c r="O757" s="11">
        <f t="shared" si="4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7">
        <f t="shared" si="46"/>
        <v>0.12952077313938429</v>
      </c>
      <c r="G758" t="s">
        <v>20</v>
      </c>
      <c r="H758">
        <v>148</v>
      </c>
      <c r="I758" s="5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1">
        <f t="shared" si="44"/>
        <v>42024.25</v>
      </c>
      <c r="O758" s="11">
        <f t="shared" si="4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7">
        <f t="shared" si="46"/>
        <v>0.24578651685393257</v>
      </c>
      <c r="G759" t="s">
        <v>20</v>
      </c>
      <c r="H759">
        <v>114</v>
      </c>
      <c r="I759" s="5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1">
        <f t="shared" si="44"/>
        <v>40675.208333333336</v>
      </c>
      <c r="O759" s="11">
        <f t="shared" si="4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7">
        <f t="shared" si="46"/>
        <v>0.17724020238915003</v>
      </c>
      <c r="G760" t="s">
        <v>20</v>
      </c>
      <c r="H760">
        <v>1518</v>
      </c>
      <c r="I760" s="5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1">
        <f t="shared" si="44"/>
        <v>41936.208333333336</v>
      </c>
      <c r="O760" s="11">
        <f t="shared" si="4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7">
        <f t="shared" si="46"/>
        <v>1.4614143000479867</v>
      </c>
      <c r="G761" t="s">
        <v>14</v>
      </c>
      <c r="H761">
        <v>1274</v>
      </c>
      <c r="I761" s="5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1">
        <f t="shared" si="44"/>
        <v>43136.25</v>
      </c>
      <c r="O761" s="11">
        <f t="shared" si="4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7">
        <f t="shared" si="46"/>
        <v>2.9110414657666346</v>
      </c>
      <c r="G762" t="s">
        <v>14</v>
      </c>
      <c r="H762">
        <v>210</v>
      </c>
      <c r="I762" s="5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1">
        <f t="shared" si="44"/>
        <v>43678.208333333328</v>
      </c>
      <c r="O762" s="11">
        <f t="shared" si="4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7">
        <f t="shared" si="46"/>
        <v>0.15256588072122051</v>
      </c>
      <c r="G763" t="s">
        <v>20</v>
      </c>
      <c r="H763">
        <v>166</v>
      </c>
      <c r="I763" s="5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1">
        <f t="shared" si="44"/>
        <v>42938.208333333328</v>
      </c>
      <c r="O763" s="11">
        <f t="shared" si="4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7">
        <f t="shared" si="46"/>
        <v>0.56415215989684075</v>
      </c>
      <c r="G764" t="s">
        <v>20</v>
      </c>
      <c r="H764">
        <v>100</v>
      </c>
      <c r="I764" s="5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1">
        <f t="shared" si="44"/>
        <v>41241.25</v>
      </c>
      <c r="O764" s="11">
        <f t="shared" si="4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7">
        <f t="shared" si="46"/>
        <v>0.88355948248658878</v>
      </c>
      <c r="G765" t="s">
        <v>20</v>
      </c>
      <c r="H765">
        <v>235</v>
      </c>
      <c r="I765" s="5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1">
        <f t="shared" si="44"/>
        <v>41037.208333333336</v>
      </c>
      <c r="O765" s="11">
        <f t="shared" si="4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7">
        <f t="shared" si="46"/>
        <v>0.13732833957553059</v>
      </c>
      <c r="G766" t="s">
        <v>20</v>
      </c>
      <c r="H766">
        <v>148</v>
      </c>
      <c r="I766" s="5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1">
        <f t="shared" si="44"/>
        <v>40676.208333333336</v>
      </c>
      <c r="O766" s="11">
        <f t="shared" si="4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7">
        <f t="shared" si="46"/>
        <v>0.48</v>
      </c>
      <c r="G767" t="s">
        <v>20</v>
      </c>
      <c r="H767">
        <v>198</v>
      </c>
      <c r="I767" s="5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1">
        <f t="shared" si="44"/>
        <v>42840.208333333328</v>
      </c>
      <c r="O767" s="11">
        <f t="shared" si="4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7">
        <f t="shared" si="46"/>
        <v>3.2080861349154031</v>
      </c>
      <c r="G768" t="s">
        <v>14</v>
      </c>
      <c r="H768">
        <v>248</v>
      </c>
      <c r="I768" s="5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1">
        <f t="shared" si="44"/>
        <v>43362.208333333328</v>
      </c>
      <c r="O768" s="11">
        <f t="shared" si="4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7">
        <f t="shared" si="46"/>
        <v>1.7553998410749114</v>
      </c>
      <c r="G769" t="s">
        <v>14</v>
      </c>
      <c r="H769">
        <v>513</v>
      </c>
      <c r="I769" s="5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1">
        <f t="shared" si="44"/>
        <v>42283.208333333328</v>
      </c>
      <c r="O769" s="11">
        <f t="shared" si="4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7">
        <f t="shared" si="46"/>
        <v>0.4329004329004329</v>
      </c>
      <c r="G770" t="s">
        <v>20</v>
      </c>
      <c r="H770">
        <v>150</v>
      </c>
      <c r="I770" s="5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1">
        <f t="shared" si="44"/>
        <v>41619.25</v>
      </c>
      <c r="O770" s="11">
        <f t="shared" si="4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7">
        <f t="shared" si="46"/>
        <v>1.1511740875845509</v>
      </c>
      <c r="G771" t="s">
        <v>14</v>
      </c>
      <c r="H771">
        <v>3410</v>
      </c>
      <c r="I771" s="5">
        <f t="shared" si="47"/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1">
        <f t="shared" ref="N771:N834" si="48">(((L771/60)/60)/24)+DATE(1970,1,1)</f>
        <v>41501.208333333336</v>
      </c>
      <c r="O771" s="11">
        <f t="shared" ref="O771:O834" si="49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7">
        <f t="shared" ref="F772:F835" si="50">D772/E772</f>
        <v>0.36935234495791103</v>
      </c>
      <c r="G772" t="s">
        <v>20</v>
      </c>
      <c r="H772">
        <v>216</v>
      </c>
      <c r="I772" s="5">
        <f t="shared" ref="I772:I835" si="51">E772/H772</f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1">
        <f t="shared" si="48"/>
        <v>41743.208333333336</v>
      </c>
      <c r="O772" s="11">
        <f t="shared" si="49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7">
        <f t="shared" si="50"/>
        <v>2.0223907547851212</v>
      </c>
      <c r="G773" t="s">
        <v>74</v>
      </c>
      <c r="H773">
        <v>26</v>
      </c>
      <c r="I773" s="5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11">
        <f t="shared" si="48"/>
        <v>43491.25</v>
      </c>
      <c r="O773" s="11">
        <f t="shared" si="49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7">
        <f t="shared" si="50"/>
        <v>0.88214829054285138</v>
      </c>
      <c r="G774" t="s">
        <v>20</v>
      </c>
      <c r="H774">
        <v>5139</v>
      </c>
      <c r="I774" s="5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1">
        <f t="shared" si="48"/>
        <v>43505.25</v>
      </c>
      <c r="O774" s="11">
        <f t="shared" si="49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7">
        <f t="shared" si="50"/>
        <v>0.52478134110787167</v>
      </c>
      <c r="G775" t="s">
        <v>20</v>
      </c>
      <c r="H775">
        <v>2353</v>
      </c>
      <c r="I775" s="5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1">
        <f t="shared" si="48"/>
        <v>42838.208333333328</v>
      </c>
      <c r="O775" s="11">
        <f t="shared" si="49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7">
        <f t="shared" si="50"/>
        <v>0.73800738007380073</v>
      </c>
      <c r="G776" t="s">
        <v>20</v>
      </c>
      <c r="H776">
        <v>78</v>
      </c>
      <c r="I776" s="5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1">
        <f t="shared" si="48"/>
        <v>42513.208333333328</v>
      </c>
      <c r="O776" s="11">
        <f t="shared" si="49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7">
        <f t="shared" si="50"/>
        <v>9.7107438016528924</v>
      </c>
      <c r="G777" t="s">
        <v>14</v>
      </c>
      <c r="H777">
        <v>10</v>
      </c>
      <c r="I777" s="5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1">
        <f t="shared" si="48"/>
        <v>41949.25</v>
      </c>
      <c r="O777" s="11">
        <f t="shared" si="49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7">
        <f t="shared" si="50"/>
        <v>1.5256874543877283</v>
      </c>
      <c r="G778" t="s">
        <v>14</v>
      </c>
      <c r="H778">
        <v>2201</v>
      </c>
      <c r="I778" s="5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1">
        <f t="shared" si="48"/>
        <v>43650.208333333328</v>
      </c>
      <c r="O778" s="11">
        <f t="shared" si="49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7">
        <f t="shared" si="50"/>
        <v>2.0397068736816926</v>
      </c>
      <c r="G779" t="s">
        <v>14</v>
      </c>
      <c r="H779">
        <v>676</v>
      </c>
      <c r="I779" s="5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1">
        <f t="shared" si="48"/>
        <v>40809.208333333336</v>
      </c>
      <c r="O779" s="11">
        <f t="shared" si="49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7">
        <f t="shared" si="50"/>
        <v>0.12691594259494288</v>
      </c>
      <c r="G780" t="s">
        <v>20</v>
      </c>
      <c r="H780">
        <v>174</v>
      </c>
      <c r="I780" s="5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1">
        <f t="shared" si="48"/>
        <v>40768.208333333336</v>
      </c>
      <c r="O780" s="11">
        <f t="shared" si="49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7">
        <f t="shared" si="50"/>
        <v>1.2452315764150619</v>
      </c>
      <c r="G781" t="s">
        <v>14</v>
      </c>
      <c r="H781">
        <v>831</v>
      </c>
      <c r="I781" s="5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1">
        <f t="shared" si="48"/>
        <v>42230.208333333328</v>
      </c>
      <c r="O781" s="11">
        <f t="shared" si="49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7">
        <f t="shared" si="50"/>
        <v>0.94078583287216377</v>
      </c>
      <c r="G782" t="s">
        <v>20</v>
      </c>
      <c r="H782">
        <v>164</v>
      </c>
      <c r="I782" s="5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1">
        <f t="shared" si="48"/>
        <v>42573.208333333328</v>
      </c>
      <c r="O782" s="11">
        <f t="shared" si="49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7">
        <f t="shared" si="50"/>
        <v>1.9710013593112823</v>
      </c>
      <c r="G783" t="s">
        <v>74</v>
      </c>
      <c r="H783">
        <v>56</v>
      </c>
      <c r="I783" s="5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1">
        <f t="shared" si="48"/>
        <v>40482.208333333336</v>
      </c>
      <c r="O783" s="11">
        <f t="shared" si="49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7">
        <f t="shared" si="50"/>
        <v>0.46443857572170111</v>
      </c>
      <c r="G784" t="s">
        <v>20</v>
      </c>
      <c r="H784">
        <v>161</v>
      </c>
      <c r="I784" s="5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1">
        <f t="shared" si="48"/>
        <v>40603.25</v>
      </c>
      <c r="O784" s="11">
        <f t="shared" si="49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7">
        <f t="shared" si="50"/>
        <v>0.70806621375944889</v>
      </c>
      <c r="G785" t="s">
        <v>20</v>
      </c>
      <c r="H785">
        <v>138</v>
      </c>
      <c r="I785" s="5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1">
        <f t="shared" si="48"/>
        <v>41625.25</v>
      </c>
      <c r="O785" s="11">
        <f t="shared" si="49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7">
        <f t="shared" si="50"/>
        <v>0.86702101721363434</v>
      </c>
      <c r="G786" t="s">
        <v>20</v>
      </c>
      <c r="H786">
        <v>3308</v>
      </c>
      <c r="I786" s="5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1">
        <f t="shared" si="48"/>
        <v>42435.25</v>
      </c>
      <c r="O786" s="11">
        <f t="shared" si="49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7">
        <f t="shared" si="50"/>
        <v>0.51781435968776568</v>
      </c>
      <c r="G787" t="s">
        <v>20</v>
      </c>
      <c r="H787">
        <v>127</v>
      </c>
      <c r="I787" s="5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1">
        <f t="shared" si="48"/>
        <v>43582.208333333328</v>
      </c>
      <c r="O787" s="11">
        <f t="shared" si="49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7">
        <f t="shared" si="50"/>
        <v>0.13703636031427005</v>
      </c>
      <c r="G788" t="s">
        <v>20</v>
      </c>
      <c r="H788">
        <v>207</v>
      </c>
      <c r="I788" s="5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1">
        <f t="shared" si="48"/>
        <v>43186.208333333328</v>
      </c>
      <c r="O788" s="11">
        <f t="shared" si="49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7">
        <f t="shared" si="50"/>
        <v>1.0033773813817752</v>
      </c>
      <c r="G789" t="s">
        <v>14</v>
      </c>
      <c r="H789">
        <v>859</v>
      </c>
      <c r="I789" s="5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1">
        <f t="shared" si="48"/>
        <v>40684.208333333336</v>
      </c>
      <c r="O789" s="11">
        <f t="shared" si="49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7">
        <f t="shared" si="50"/>
        <v>1.1342155009451795</v>
      </c>
      <c r="G790" t="s">
        <v>47</v>
      </c>
      <c r="H790">
        <v>31</v>
      </c>
      <c r="I790" s="5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1">
        <f t="shared" si="48"/>
        <v>41202.208333333336</v>
      </c>
      <c r="O790" s="11">
        <f t="shared" si="49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7">
        <f t="shared" si="50"/>
        <v>2.6857654431512983</v>
      </c>
      <c r="G791" t="s">
        <v>14</v>
      </c>
      <c r="H791">
        <v>45</v>
      </c>
      <c r="I791" s="5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1">
        <f t="shared" si="48"/>
        <v>41786.208333333336</v>
      </c>
      <c r="O791" s="11">
        <f t="shared" si="49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7">
        <f t="shared" si="50"/>
        <v>3.2743861626800999</v>
      </c>
      <c r="G792" t="s">
        <v>74</v>
      </c>
      <c r="H792">
        <v>1113</v>
      </c>
      <c r="I792" s="5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1">
        <f t="shared" si="48"/>
        <v>40223.25</v>
      </c>
      <c r="O792" s="11">
        <f t="shared" si="49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7">
        <f t="shared" si="50"/>
        <v>3.8888888888888888</v>
      </c>
      <c r="G793" t="s">
        <v>14</v>
      </c>
      <c r="H793">
        <v>6</v>
      </c>
      <c r="I793" s="5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1">
        <f t="shared" si="48"/>
        <v>42715.25</v>
      </c>
      <c r="O793" s="11">
        <f t="shared" si="49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7">
        <f t="shared" si="50"/>
        <v>2.9411764705882355</v>
      </c>
      <c r="G794" t="s">
        <v>14</v>
      </c>
      <c r="H794">
        <v>7</v>
      </c>
      <c r="I794" s="5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1">
        <f t="shared" si="48"/>
        <v>41451.208333333336</v>
      </c>
      <c r="O794" s="11">
        <f t="shared" si="49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7">
        <f t="shared" si="50"/>
        <v>8.4323495592180914E-2</v>
      </c>
      <c r="G795" t="s">
        <v>20</v>
      </c>
      <c r="H795">
        <v>181</v>
      </c>
      <c r="I795" s="5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1">
        <f t="shared" si="48"/>
        <v>41450.208333333336</v>
      </c>
      <c r="O795" s="11">
        <f t="shared" si="49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7">
        <f t="shared" si="50"/>
        <v>0.79748670855485737</v>
      </c>
      <c r="G796" t="s">
        <v>20</v>
      </c>
      <c r="H796">
        <v>110</v>
      </c>
      <c r="I796" s="5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1">
        <f t="shared" si="48"/>
        <v>43091.25</v>
      </c>
      <c r="O796" s="11">
        <f t="shared" si="49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7">
        <f t="shared" si="50"/>
        <v>6.9471624266144811</v>
      </c>
      <c r="G797" t="s">
        <v>14</v>
      </c>
      <c r="H797">
        <v>31</v>
      </c>
      <c r="I797" s="5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1">
        <f t="shared" si="48"/>
        <v>42675.208333333328</v>
      </c>
      <c r="O797" s="11">
        <f t="shared" si="49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7">
        <f t="shared" si="50"/>
        <v>1.8245614035087718</v>
      </c>
      <c r="G798" t="s">
        <v>14</v>
      </c>
      <c r="H798">
        <v>78</v>
      </c>
      <c r="I798" s="5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1">
        <f t="shared" si="48"/>
        <v>41859.208333333336</v>
      </c>
      <c r="O798" s="11">
        <f t="shared" si="49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7">
        <f t="shared" si="50"/>
        <v>0.91214594335093613</v>
      </c>
      <c r="G799" t="s">
        <v>20</v>
      </c>
      <c r="H799">
        <v>185</v>
      </c>
      <c r="I799" s="5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1">
        <f t="shared" si="48"/>
        <v>43464.25</v>
      </c>
      <c r="O799" s="11">
        <f t="shared" si="49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7">
        <f t="shared" si="50"/>
        <v>0.53058676654182269</v>
      </c>
      <c r="G800" t="s">
        <v>20</v>
      </c>
      <c r="H800">
        <v>121</v>
      </c>
      <c r="I800" s="5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1">
        <f t="shared" si="48"/>
        <v>41060.208333333336</v>
      </c>
      <c r="O800" s="11">
        <f t="shared" si="49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7">
        <f t="shared" si="50"/>
        <v>1.1493158510377846</v>
      </c>
      <c r="G801" t="s">
        <v>14</v>
      </c>
      <c r="H801">
        <v>1225</v>
      </c>
      <c r="I801" s="5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1">
        <f t="shared" si="48"/>
        <v>42399.25</v>
      </c>
      <c r="O801" s="11">
        <f t="shared" si="49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7">
        <f t="shared" si="50"/>
        <v>100</v>
      </c>
      <c r="G802" t="s">
        <v>14</v>
      </c>
      <c r="H802">
        <v>1</v>
      </c>
      <c r="I802" s="5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1">
        <f t="shared" si="48"/>
        <v>42167.208333333328</v>
      </c>
      <c r="O802" s="11">
        <f t="shared" si="49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7">
        <f t="shared" si="50"/>
        <v>0.49282194128990786</v>
      </c>
      <c r="G803" t="s">
        <v>20</v>
      </c>
      <c r="H803">
        <v>106</v>
      </c>
      <c r="I803" s="5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1">
        <f t="shared" si="48"/>
        <v>43830.25</v>
      </c>
      <c r="O803" s="11">
        <f t="shared" si="49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7">
        <f t="shared" si="50"/>
        <v>0.50753110674525215</v>
      </c>
      <c r="G804" t="s">
        <v>20</v>
      </c>
      <c r="H804">
        <v>142</v>
      </c>
      <c r="I804" s="5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1">
        <f t="shared" si="48"/>
        <v>43650.208333333328</v>
      </c>
      <c r="O804" s="11">
        <f t="shared" si="49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7">
        <f t="shared" si="50"/>
        <v>0.93457943925233644</v>
      </c>
      <c r="G805" t="s">
        <v>20</v>
      </c>
      <c r="H805">
        <v>233</v>
      </c>
      <c r="I805" s="5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1">
        <f t="shared" si="48"/>
        <v>43492.25</v>
      </c>
      <c r="O805" s="11">
        <f t="shared" si="49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7">
        <f t="shared" si="50"/>
        <v>0.37211965078002002</v>
      </c>
      <c r="G806" t="s">
        <v>20</v>
      </c>
      <c r="H806">
        <v>218</v>
      </c>
      <c r="I806" s="5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1">
        <f t="shared" si="48"/>
        <v>43102.25</v>
      </c>
      <c r="O806" s="11">
        <f t="shared" si="49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7">
        <f t="shared" si="50"/>
        <v>1.9667477696674778</v>
      </c>
      <c r="G807" t="s">
        <v>14</v>
      </c>
      <c r="H807">
        <v>67</v>
      </c>
      <c r="I807" s="5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1">
        <f t="shared" si="48"/>
        <v>41958.25</v>
      </c>
      <c r="O807" s="11">
        <f t="shared" si="49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7">
        <f t="shared" si="50"/>
        <v>8.472524812394093E-2</v>
      </c>
      <c r="G808" t="s">
        <v>20</v>
      </c>
      <c r="H808">
        <v>76</v>
      </c>
      <c r="I808" s="5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1">
        <f t="shared" si="48"/>
        <v>40973.25</v>
      </c>
      <c r="O808" s="11">
        <f t="shared" si="49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7">
        <f t="shared" si="50"/>
        <v>0.37878787878787878</v>
      </c>
      <c r="G809" t="s">
        <v>20</v>
      </c>
      <c r="H809">
        <v>43</v>
      </c>
      <c r="I809" s="5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1">
        <f t="shared" si="48"/>
        <v>43753.208333333328</v>
      </c>
      <c r="O809" s="11">
        <f t="shared" si="49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7">
        <f t="shared" si="50"/>
        <v>3.2849020846493997</v>
      </c>
      <c r="G810" t="s">
        <v>14</v>
      </c>
      <c r="H810">
        <v>19</v>
      </c>
      <c r="I810" s="5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1">
        <f t="shared" si="48"/>
        <v>42507.208333333328</v>
      </c>
      <c r="O810" s="11">
        <f t="shared" si="49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7">
        <f t="shared" si="50"/>
        <v>1.5903135447727479</v>
      </c>
      <c r="G811" t="s">
        <v>14</v>
      </c>
      <c r="H811">
        <v>2108</v>
      </c>
      <c r="I811" s="5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1">
        <f t="shared" si="48"/>
        <v>41135.208333333336</v>
      </c>
      <c r="O811" s="11">
        <f t="shared" si="49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7">
        <f t="shared" si="50"/>
        <v>0.51779935275080902</v>
      </c>
      <c r="G812" t="s">
        <v>20</v>
      </c>
      <c r="H812">
        <v>221</v>
      </c>
      <c r="I812" s="5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1">
        <f t="shared" si="48"/>
        <v>43067.25</v>
      </c>
      <c r="O812" s="11">
        <f t="shared" si="49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7">
        <f t="shared" si="50"/>
        <v>1.2969713965227145</v>
      </c>
      <c r="G813" t="s">
        <v>14</v>
      </c>
      <c r="H813">
        <v>679</v>
      </c>
      <c r="I813" s="5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1">
        <f t="shared" si="48"/>
        <v>42378.25</v>
      </c>
      <c r="O813" s="11">
        <f t="shared" si="49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7">
        <f t="shared" si="50"/>
        <v>0.44340463458110518</v>
      </c>
      <c r="G814" t="s">
        <v>20</v>
      </c>
      <c r="H814">
        <v>2805</v>
      </c>
      <c r="I814" s="5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1">
        <f t="shared" si="48"/>
        <v>43206.208333333328</v>
      </c>
      <c r="O814" s="11">
        <f t="shared" si="49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7">
        <f t="shared" si="50"/>
        <v>0.41770003915937864</v>
      </c>
      <c r="G815" t="s">
        <v>20</v>
      </c>
      <c r="H815">
        <v>68</v>
      </c>
      <c r="I815" s="5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1">
        <f t="shared" si="48"/>
        <v>41148.208333333336</v>
      </c>
      <c r="O815" s="11">
        <f t="shared" si="49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7">
        <f t="shared" si="50"/>
        <v>1.0847457627118644</v>
      </c>
      <c r="G816" t="s">
        <v>14</v>
      </c>
      <c r="H816">
        <v>36</v>
      </c>
      <c r="I816" s="5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1">
        <f t="shared" si="48"/>
        <v>42517.208333333328</v>
      </c>
      <c r="O816" s="11">
        <f t="shared" si="49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7">
        <f t="shared" si="50"/>
        <v>0.76785257230611725</v>
      </c>
      <c r="G817" t="s">
        <v>20</v>
      </c>
      <c r="H817">
        <v>183</v>
      </c>
      <c r="I817" s="5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1">
        <f t="shared" si="48"/>
        <v>43068.25</v>
      </c>
      <c r="O817" s="11">
        <f t="shared" si="49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7">
        <f t="shared" si="50"/>
        <v>0.16254416961130741</v>
      </c>
      <c r="G818" t="s">
        <v>20</v>
      </c>
      <c r="H818">
        <v>133</v>
      </c>
      <c r="I818" s="5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1">
        <f t="shared" si="48"/>
        <v>41680.25</v>
      </c>
      <c r="O818" s="11">
        <f t="shared" si="49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7">
        <f t="shared" si="50"/>
        <v>0.27115311429658762</v>
      </c>
      <c r="G819" t="s">
        <v>20</v>
      </c>
      <c r="H819">
        <v>2489</v>
      </c>
      <c r="I819" s="5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1">
        <f t="shared" si="48"/>
        <v>43589.208333333328</v>
      </c>
      <c r="O819" s="11">
        <f t="shared" si="49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7">
        <f t="shared" si="50"/>
        <v>9.1336116910229651E-2</v>
      </c>
      <c r="G820" t="s">
        <v>20</v>
      </c>
      <c r="H820">
        <v>69</v>
      </c>
      <c r="I820" s="5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1">
        <f t="shared" si="48"/>
        <v>43486.25</v>
      </c>
      <c r="O820" s="11">
        <f t="shared" si="49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7">
        <f t="shared" si="50"/>
        <v>1.9738301175426924</v>
      </c>
      <c r="G821" t="s">
        <v>14</v>
      </c>
      <c r="H821">
        <v>47</v>
      </c>
      <c r="I821" s="5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1">
        <f t="shared" si="48"/>
        <v>41237.25</v>
      </c>
      <c r="O821" s="11">
        <f t="shared" si="49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7">
        <f t="shared" si="50"/>
        <v>0.12490632025980515</v>
      </c>
      <c r="G822" t="s">
        <v>20</v>
      </c>
      <c r="H822">
        <v>279</v>
      </c>
      <c r="I822" s="5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1">
        <f t="shared" si="48"/>
        <v>43310.208333333328</v>
      </c>
      <c r="O822" s="11">
        <f t="shared" si="49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7">
        <f t="shared" si="50"/>
        <v>0.34330554193231977</v>
      </c>
      <c r="G823" t="s">
        <v>20</v>
      </c>
      <c r="H823">
        <v>210</v>
      </c>
      <c r="I823" s="5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1">
        <f t="shared" si="48"/>
        <v>42794.25</v>
      </c>
      <c r="O823" s="11">
        <f t="shared" si="49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7">
        <f t="shared" si="50"/>
        <v>0.2857414991903991</v>
      </c>
      <c r="G824" t="s">
        <v>20</v>
      </c>
      <c r="H824">
        <v>2100</v>
      </c>
      <c r="I824" s="5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1">
        <f t="shared" si="48"/>
        <v>41698.25</v>
      </c>
      <c r="O824" s="11">
        <f t="shared" si="49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7">
        <f t="shared" si="50"/>
        <v>0.28005464480874315</v>
      </c>
      <c r="G825" t="s">
        <v>20</v>
      </c>
      <c r="H825">
        <v>252</v>
      </c>
      <c r="I825" s="5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1">
        <f t="shared" si="48"/>
        <v>41892.208333333336</v>
      </c>
      <c r="O825" s="11">
        <f t="shared" si="49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7">
        <f t="shared" si="50"/>
        <v>0.79058000669667772</v>
      </c>
      <c r="G826" t="s">
        <v>20</v>
      </c>
      <c r="H826">
        <v>1280</v>
      </c>
      <c r="I826" s="5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1">
        <f t="shared" si="48"/>
        <v>40348.208333333336</v>
      </c>
      <c r="O826" s="11">
        <f t="shared" si="49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7">
        <f t="shared" si="50"/>
        <v>0.25806451612903225</v>
      </c>
      <c r="G827" t="s">
        <v>20</v>
      </c>
      <c r="H827">
        <v>157</v>
      </c>
      <c r="I827" s="5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1">
        <f t="shared" si="48"/>
        <v>42941.208333333328</v>
      </c>
      <c r="O827" s="11">
        <f t="shared" si="49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7">
        <f t="shared" si="50"/>
        <v>0.21880128155036338</v>
      </c>
      <c r="G828" t="s">
        <v>20</v>
      </c>
      <c r="H828">
        <v>194</v>
      </c>
      <c r="I828" s="5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1">
        <f t="shared" si="48"/>
        <v>40525.25</v>
      </c>
      <c r="O828" s="11">
        <f t="shared" si="49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7">
        <f t="shared" si="50"/>
        <v>0.37495924356048255</v>
      </c>
      <c r="G829" t="s">
        <v>20</v>
      </c>
      <c r="H829">
        <v>82</v>
      </c>
      <c r="I829" s="5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1">
        <f t="shared" si="48"/>
        <v>40666.208333333336</v>
      </c>
      <c r="O829" s="11">
        <f t="shared" si="49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7">
        <f t="shared" si="50"/>
        <v>1.4492753623188406</v>
      </c>
      <c r="G830" t="s">
        <v>14</v>
      </c>
      <c r="H830">
        <v>70</v>
      </c>
      <c r="I830" s="5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1">
        <f t="shared" si="48"/>
        <v>43340.208333333328</v>
      </c>
      <c r="O830" s="11">
        <f t="shared" si="49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7">
        <f t="shared" si="50"/>
        <v>1.9476567255021302</v>
      </c>
      <c r="G831" t="s">
        <v>14</v>
      </c>
      <c r="H831">
        <v>154</v>
      </c>
      <c r="I831" s="5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1">
        <f t="shared" si="48"/>
        <v>42164.208333333328</v>
      </c>
      <c r="O831" s="11">
        <f t="shared" si="49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7">
        <f t="shared" si="50"/>
        <v>85.393258426966298</v>
      </c>
      <c r="G832" t="s">
        <v>14</v>
      </c>
      <c r="H832">
        <v>22</v>
      </c>
      <c r="I832" s="5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1">
        <f t="shared" si="48"/>
        <v>43103.25</v>
      </c>
      <c r="O832" s="11">
        <f t="shared" si="49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7">
        <f t="shared" si="50"/>
        <v>0.91762193220371013</v>
      </c>
      <c r="G833" t="s">
        <v>20</v>
      </c>
      <c r="H833">
        <v>4233</v>
      </c>
      <c r="I833" s="5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1">
        <f t="shared" si="48"/>
        <v>40994.208333333336</v>
      </c>
      <c r="O833" s="11">
        <f t="shared" si="49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7">
        <f t="shared" si="50"/>
        <v>0.3172831164252769</v>
      </c>
      <c r="G834" t="s">
        <v>20</v>
      </c>
      <c r="H834">
        <v>1297</v>
      </c>
      <c r="I834" s="5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1">
        <f t="shared" si="48"/>
        <v>42299.208333333328</v>
      </c>
      <c r="O834" s="11">
        <f t="shared" si="49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7">
        <f t="shared" si="50"/>
        <v>0.63415089060897134</v>
      </c>
      <c r="G835" t="s">
        <v>20</v>
      </c>
      <c r="H835">
        <v>165</v>
      </c>
      <c r="I835" s="5">
        <f t="shared" si="51"/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1">
        <f t="shared" ref="N835:N898" si="52">(((L835/60)/60)/24)+DATE(1970,1,1)</f>
        <v>40588.25</v>
      </c>
      <c r="O835" s="11">
        <f t="shared" ref="O835:O898" si="53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7">
        <f t="shared" ref="F836:F899" si="54">D836/E836</f>
        <v>0.65016031350195935</v>
      </c>
      <c r="G836" t="s">
        <v>20</v>
      </c>
      <c r="H836">
        <v>119</v>
      </c>
      <c r="I836" s="5">
        <f t="shared" ref="I836:I899" si="55">E836/H836</f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1">
        <f t="shared" si="52"/>
        <v>41448.208333333336</v>
      </c>
      <c r="O836" s="11">
        <f t="shared" si="53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7">
        <f t="shared" si="54"/>
        <v>1.1143429642557041</v>
      </c>
      <c r="G837" t="s">
        <v>14</v>
      </c>
      <c r="H837">
        <v>1758</v>
      </c>
      <c r="I837" s="5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1">
        <f t="shared" si="52"/>
        <v>42063.25</v>
      </c>
      <c r="O837" s="11">
        <f t="shared" si="53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7">
        <f t="shared" si="54"/>
        <v>1.3309234308248439</v>
      </c>
      <c r="G838" t="s">
        <v>14</v>
      </c>
      <c r="H838">
        <v>94</v>
      </c>
      <c r="I838" s="5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1">
        <f t="shared" si="52"/>
        <v>40214.25</v>
      </c>
      <c r="O838" s="11">
        <f t="shared" si="53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7">
        <f t="shared" si="54"/>
        <v>0.11724960254372019</v>
      </c>
      <c r="G839" t="s">
        <v>20</v>
      </c>
      <c r="H839">
        <v>1797</v>
      </c>
      <c r="I839" s="5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1">
        <f t="shared" si="52"/>
        <v>40629.208333333336</v>
      </c>
      <c r="O839" s="11">
        <f t="shared" si="53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7">
        <f t="shared" si="54"/>
        <v>0.71991001124859388</v>
      </c>
      <c r="G840" t="s">
        <v>20</v>
      </c>
      <c r="H840">
        <v>261</v>
      </c>
      <c r="I840" s="5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1">
        <f t="shared" si="52"/>
        <v>43370.208333333328</v>
      </c>
      <c r="O840" s="11">
        <f t="shared" si="53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7">
        <f t="shared" si="54"/>
        <v>0.52581261950286806</v>
      </c>
      <c r="G841" t="s">
        <v>20</v>
      </c>
      <c r="H841">
        <v>157</v>
      </c>
      <c r="I841" s="5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1">
        <f t="shared" si="52"/>
        <v>41715.208333333336</v>
      </c>
      <c r="O841" s="11">
        <f t="shared" si="53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7">
        <f t="shared" si="54"/>
        <v>0.99757254488218694</v>
      </c>
      <c r="G842" t="s">
        <v>20</v>
      </c>
      <c r="H842">
        <v>3533</v>
      </c>
      <c r="I842" s="5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1">
        <f t="shared" si="52"/>
        <v>41836.208333333336</v>
      </c>
      <c r="O842" s="11">
        <f t="shared" si="53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7">
        <f t="shared" si="54"/>
        <v>0.70048495112000619</v>
      </c>
      <c r="G843" t="s">
        <v>20</v>
      </c>
      <c r="H843">
        <v>155</v>
      </c>
      <c r="I843" s="5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1">
        <f t="shared" si="52"/>
        <v>42419.25</v>
      </c>
      <c r="O843" s="11">
        <f t="shared" si="53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7">
        <f t="shared" si="54"/>
        <v>0.17757783828578194</v>
      </c>
      <c r="G844" t="s">
        <v>20</v>
      </c>
      <c r="H844">
        <v>132</v>
      </c>
      <c r="I844" s="5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1">
        <f t="shared" si="52"/>
        <v>43266.208333333328</v>
      </c>
      <c r="O844" s="11">
        <f t="shared" si="53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7">
        <f t="shared" si="54"/>
        <v>3.2556418793932669</v>
      </c>
      <c r="G845" t="s">
        <v>14</v>
      </c>
      <c r="H845">
        <v>33</v>
      </c>
      <c r="I845" s="5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1">
        <f t="shared" si="52"/>
        <v>43338.208333333328</v>
      </c>
      <c r="O845" s="11">
        <f t="shared" si="53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7">
        <f t="shared" si="54"/>
        <v>1.0060592203041043</v>
      </c>
      <c r="G846" t="s">
        <v>74</v>
      </c>
      <c r="H846">
        <v>94</v>
      </c>
      <c r="I846" s="5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1">
        <f t="shared" si="52"/>
        <v>40930.25</v>
      </c>
      <c r="O846" s="11">
        <f t="shared" si="53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7">
        <f t="shared" si="54"/>
        <v>0.50620261139716261</v>
      </c>
      <c r="G847" t="s">
        <v>20</v>
      </c>
      <c r="H847">
        <v>1354</v>
      </c>
      <c r="I847" s="5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1">
        <f t="shared" si="52"/>
        <v>43235.208333333328</v>
      </c>
      <c r="O847" s="11">
        <f t="shared" si="53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7">
        <f t="shared" si="54"/>
        <v>0.19665683382497542</v>
      </c>
      <c r="G848" t="s">
        <v>20</v>
      </c>
      <c r="H848">
        <v>48</v>
      </c>
      <c r="I848" s="5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1">
        <f t="shared" si="52"/>
        <v>43302.208333333328</v>
      </c>
      <c r="O848" s="11">
        <f t="shared" si="53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7">
        <f t="shared" si="54"/>
        <v>0.42061929479148025</v>
      </c>
      <c r="G849" t="s">
        <v>20</v>
      </c>
      <c r="H849">
        <v>110</v>
      </c>
      <c r="I849" s="5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1">
        <f t="shared" si="52"/>
        <v>43107.25</v>
      </c>
      <c r="O849" s="11">
        <f t="shared" si="53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7">
        <f t="shared" si="54"/>
        <v>0.2954482503923922</v>
      </c>
      <c r="G850" t="s">
        <v>20</v>
      </c>
      <c r="H850">
        <v>172</v>
      </c>
      <c r="I850" s="5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1">
        <f t="shared" si="52"/>
        <v>40341.208333333336</v>
      </c>
      <c r="O850" s="11">
        <f t="shared" si="53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7">
        <f t="shared" si="54"/>
        <v>0.7513737804194236</v>
      </c>
      <c r="G851" t="s">
        <v>20</v>
      </c>
      <c r="H851">
        <v>307</v>
      </c>
      <c r="I851" s="5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1">
        <f t="shared" si="52"/>
        <v>40948.25</v>
      </c>
      <c r="O851" s="11">
        <f t="shared" si="53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7">
        <f t="shared" si="54"/>
        <v>100</v>
      </c>
      <c r="G852" t="s">
        <v>14</v>
      </c>
      <c r="H852">
        <v>1</v>
      </c>
      <c r="I852" s="5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1">
        <f t="shared" si="52"/>
        <v>40866.25</v>
      </c>
      <c r="O852" s="11">
        <f t="shared" si="53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7">
        <f t="shared" si="54"/>
        <v>0.48123195380173245</v>
      </c>
      <c r="G853" t="s">
        <v>20</v>
      </c>
      <c r="H853">
        <v>160</v>
      </c>
      <c r="I853" s="5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1">
        <f t="shared" si="52"/>
        <v>41031.208333333336</v>
      </c>
      <c r="O853" s="11">
        <f t="shared" si="53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7">
        <f t="shared" si="54"/>
        <v>1.9560878243512974</v>
      </c>
      <c r="G854" t="s">
        <v>14</v>
      </c>
      <c r="H854">
        <v>31</v>
      </c>
      <c r="I854" s="5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1">
        <f t="shared" si="52"/>
        <v>40740.208333333336</v>
      </c>
      <c r="O854" s="11">
        <f t="shared" si="53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7">
        <f t="shared" si="54"/>
        <v>0.15336047783896253</v>
      </c>
      <c r="G855" t="s">
        <v>20</v>
      </c>
      <c r="H855">
        <v>1467</v>
      </c>
      <c r="I855" s="5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1">
        <f t="shared" si="52"/>
        <v>40714.208333333336</v>
      </c>
      <c r="O855" s="11">
        <f t="shared" si="53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7">
        <f t="shared" si="54"/>
        <v>0.88004158325141912</v>
      </c>
      <c r="G856" t="s">
        <v>20</v>
      </c>
      <c r="H856">
        <v>2662</v>
      </c>
      <c r="I856" s="5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1">
        <f t="shared" si="52"/>
        <v>43787.25</v>
      </c>
      <c r="O856" s="11">
        <f t="shared" si="53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7">
        <f t="shared" si="54"/>
        <v>0.97679078310235434</v>
      </c>
      <c r="G857" t="s">
        <v>20</v>
      </c>
      <c r="H857">
        <v>452</v>
      </c>
      <c r="I857" s="5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1">
        <f t="shared" si="52"/>
        <v>40712.208333333336</v>
      </c>
      <c r="O857" s="11">
        <f t="shared" si="53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7">
        <f t="shared" si="54"/>
        <v>0.28043935498948352</v>
      </c>
      <c r="G858" t="s">
        <v>20</v>
      </c>
      <c r="H858">
        <v>158</v>
      </c>
      <c r="I858" s="5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1">
        <f t="shared" si="52"/>
        <v>41023.208333333336</v>
      </c>
      <c r="O858" s="11">
        <f t="shared" si="53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7">
        <f t="shared" si="54"/>
        <v>0.71496020504519087</v>
      </c>
      <c r="G859" t="s">
        <v>20</v>
      </c>
      <c r="H859">
        <v>225</v>
      </c>
      <c r="I859" s="5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1">
        <f t="shared" si="52"/>
        <v>40944.25</v>
      </c>
      <c r="O859" s="11">
        <f t="shared" si="53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7">
        <f t="shared" si="54"/>
        <v>1.4398848092152627</v>
      </c>
      <c r="G860" t="s">
        <v>14</v>
      </c>
      <c r="H860">
        <v>35</v>
      </c>
      <c r="I860" s="5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1">
        <f t="shared" si="52"/>
        <v>43211.208333333328</v>
      </c>
      <c r="O860" s="11">
        <f t="shared" si="53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7">
        <f t="shared" si="54"/>
        <v>2.8141865844255975</v>
      </c>
      <c r="G861" t="s">
        <v>14</v>
      </c>
      <c r="H861">
        <v>63</v>
      </c>
      <c r="I861" s="5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1">
        <f t="shared" si="52"/>
        <v>41334.25</v>
      </c>
      <c r="O861" s="11">
        <f t="shared" si="53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7">
        <f t="shared" si="54"/>
        <v>0.39737730975561297</v>
      </c>
      <c r="G862" t="s">
        <v>20</v>
      </c>
      <c r="H862">
        <v>65</v>
      </c>
      <c r="I862" s="5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1">
        <f t="shared" si="52"/>
        <v>43515.25</v>
      </c>
      <c r="O862" s="11">
        <f t="shared" si="53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7">
        <f t="shared" si="54"/>
        <v>0.94451003541912637</v>
      </c>
      <c r="G863" t="s">
        <v>20</v>
      </c>
      <c r="H863">
        <v>163</v>
      </c>
      <c r="I863" s="5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1">
        <f t="shared" si="52"/>
        <v>40258.208333333336</v>
      </c>
      <c r="O863" s="11">
        <f t="shared" si="53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7">
        <f t="shared" si="54"/>
        <v>0.53353658536585369</v>
      </c>
      <c r="G864" t="s">
        <v>20</v>
      </c>
      <c r="H864">
        <v>85</v>
      </c>
      <c r="I864" s="5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1">
        <f t="shared" si="52"/>
        <v>40756.208333333336</v>
      </c>
      <c r="O864" s="11">
        <f t="shared" si="53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7">
        <f t="shared" si="54"/>
        <v>0.25854108956602029</v>
      </c>
      <c r="G865" t="s">
        <v>20</v>
      </c>
      <c r="H865">
        <v>217</v>
      </c>
      <c r="I865" s="5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1">
        <f t="shared" si="52"/>
        <v>42172.208333333328</v>
      </c>
      <c r="O865" s="11">
        <f t="shared" si="53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7">
        <f t="shared" si="54"/>
        <v>0.28812512862728956</v>
      </c>
      <c r="G866" t="s">
        <v>20</v>
      </c>
      <c r="H866">
        <v>150</v>
      </c>
      <c r="I866" s="5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1">
        <f t="shared" si="52"/>
        <v>42601.208333333328</v>
      </c>
      <c r="O866" s="11">
        <f t="shared" si="53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7">
        <f t="shared" si="54"/>
        <v>0.53815234362023723</v>
      </c>
      <c r="G867" t="s">
        <v>20</v>
      </c>
      <c r="H867">
        <v>3272</v>
      </c>
      <c r="I867" s="5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1">
        <f t="shared" si="52"/>
        <v>41897.208333333336</v>
      </c>
      <c r="O867" s="11">
        <f t="shared" si="53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7">
        <f t="shared" si="54"/>
        <v>2.3126067429944968</v>
      </c>
      <c r="G868" t="s">
        <v>74</v>
      </c>
      <c r="H868">
        <v>898</v>
      </c>
      <c r="I868" s="5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1">
        <f t="shared" si="52"/>
        <v>40671.208333333336</v>
      </c>
      <c r="O868" s="11">
        <f t="shared" si="53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7">
        <f t="shared" si="54"/>
        <v>0.61562139284340134</v>
      </c>
      <c r="G869" t="s">
        <v>20</v>
      </c>
      <c r="H869">
        <v>300</v>
      </c>
      <c r="I869" s="5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1">
        <f t="shared" si="52"/>
        <v>43382.208333333328</v>
      </c>
      <c r="O869" s="11">
        <f t="shared" si="53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7">
        <f t="shared" si="54"/>
        <v>0.5410000772857253</v>
      </c>
      <c r="G870" t="s">
        <v>20</v>
      </c>
      <c r="H870">
        <v>126</v>
      </c>
      <c r="I870" s="5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1">
        <f t="shared" si="52"/>
        <v>41559.208333333336</v>
      </c>
      <c r="O870" s="11">
        <f t="shared" si="53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7">
        <f t="shared" si="54"/>
        <v>4.2187825724411088</v>
      </c>
      <c r="G871" t="s">
        <v>14</v>
      </c>
      <c r="H871">
        <v>526</v>
      </c>
      <c r="I871" s="5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1">
        <f t="shared" si="52"/>
        <v>40350.208333333336</v>
      </c>
      <c r="O871" s="11">
        <f t="shared" si="53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7">
        <f t="shared" si="54"/>
        <v>1.1127167630057804</v>
      </c>
      <c r="G872" t="s">
        <v>14</v>
      </c>
      <c r="H872">
        <v>121</v>
      </c>
      <c r="I872" s="5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1">
        <f t="shared" si="52"/>
        <v>42240.208333333328</v>
      </c>
      <c r="O872" s="11">
        <f t="shared" si="53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7">
        <f t="shared" si="54"/>
        <v>0.36683221145953043</v>
      </c>
      <c r="G873" t="s">
        <v>20</v>
      </c>
      <c r="H873">
        <v>2320</v>
      </c>
      <c r="I873" s="5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1">
        <f t="shared" si="52"/>
        <v>43040.208333333328</v>
      </c>
      <c r="O873" s="11">
        <f t="shared" si="53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7">
        <f t="shared" si="54"/>
        <v>0.5880880880880881</v>
      </c>
      <c r="G874" t="s">
        <v>20</v>
      </c>
      <c r="H874">
        <v>81</v>
      </c>
      <c r="I874" s="5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1">
        <f t="shared" si="52"/>
        <v>43346.208333333328</v>
      </c>
      <c r="O874" s="11">
        <f t="shared" si="53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7">
        <f t="shared" si="54"/>
        <v>0.53110965332795079</v>
      </c>
      <c r="G875" t="s">
        <v>20</v>
      </c>
      <c r="H875">
        <v>1887</v>
      </c>
      <c r="I875" s="5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1">
        <f t="shared" si="52"/>
        <v>41647.25</v>
      </c>
      <c r="O875" s="11">
        <f t="shared" si="53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7">
        <f t="shared" si="54"/>
        <v>0.28823816215906156</v>
      </c>
      <c r="G876" t="s">
        <v>20</v>
      </c>
      <c r="H876">
        <v>4358</v>
      </c>
      <c r="I876" s="5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1">
        <f t="shared" si="52"/>
        <v>40291.208333333336</v>
      </c>
      <c r="O876" s="11">
        <f t="shared" si="53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7">
        <f t="shared" si="54"/>
        <v>1.4455626715462031</v>
      </c>
      <c r="G877" t="s">
        <v>14</v>
      </c>
      <c r="H877">
        <v>67</v>
      </c>
      <c r="I877" s="5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1">
        <f t="shared" si="52"/>
        <v>40556.25</v>
      </c>
      <c r="O877" s="11">
        <f t="shared" si="53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7">
        <f t="shared" si="54"/>
        <v>3.9317858834675508</v>
      </c>
      <c r="G878" t="s">
        <v>14</v>
      </c>
      <c r="H878">
        <v>57</v>
      </c>
      <c r="I878" s="5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1">
        <f t="shared" si="52"/>
        <v>43624.208333333328</v>
      </c>
      <c r="O878" s="11">
        <f t="shared" si="53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7">
        <f t="shared" si="54"/>
        <v>1.2919733392298702</v>
      </c>
      <c r="G879" t="s">
        <v>14</v>
      </c>
      <c r="H879">
        <v>1229</v>
      </c>
      <c r="I879" s="5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1">
        <f t="shared" si="52"/>
        <v>42577.208333333328</v>
      </c>
      <c r="O879" s="11">
        <f t="shared" si="53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7">
        <f t="shared" si="54"/>
        <v>2.6679841897233203</v>
      </c>
      <c r="G880" t="s">
        <v>14</v>
      </c>
      <c r="H880">
        <v>12</v>
      </c>
      <c r="I880" s="5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1">
        <f t="shared" si="52"/>
        <v>43845.25</v>
      </c>
      <c r="O880" s="11">
        <f t="shared" si="53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7">
        <f t="shared" si="54"/>
        <v>0.18389113644722324</v>
      </c>
      <c r="G881" t="s">
        <v>20</v>
      </c>
      <c r="H881">
        <v>53</v>
      </c>
      <c r="I881" s="5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1">
        <f t="shared" si="52"/>
        <v>42788.25</v>
      </c>
      <c r="O881" s="11">
        <f t="shared" si="53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7">
        <f t="shared" si="54"/>
        <v>0.43759483379164271</v>
      </c>
      <c r="G882" t="s">
        <v>20</v>
      </c>
      <c r="H882">
        <v>2414</v>
      </c>
      <c r="I882" s="5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1">
        <f t="shared" si="52"/>
        <v>43667.208333333328</v>
      </c>
      <c r="O882" s="11">
        <f t="shared" si="53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7">
        <f t="shared" si="54"/>
        <v>2.5675035528185695</v>
      </c>
      <c r="G883" t="s">
        <v>14</v>
      </c>
      <c r="H883">
        <v>452</v>
      </c>
      <c r="I883" s="5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1">
        <f t="shared" si="52"/>
        <v>42194.208333333328</v>
      </c>
      <c r="O883" s="11">
        <f t="shared" si="53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7">
        <f t="shared" si="54"/>
        <v>0.27027027027027029</v>
      </c>
      <c r="G884" t="s">
        <v>20</v>
      </c>
      <c r="H884">
        <v>80</v>
      </c>
      <c r="I884" s="5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1">
        <f t="shared" si="52"/>
        <v>42025.25</v>
      </c>
      <c r="O884" s="11">
        <f t="shared" si="53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7">
        <f t="shared" si="54"/>
        <v>0.42032389664977127</v>
      </c>
      <c r="G885" t="s">
        <v>20</v>
      </c>
      <c r="H885">
        <v>193</v>
      </c>
      <c r="I885" s="5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1">
        <f t="shared" si="52"/>
        <v>40323.208333333336</v>
      </c>
      <c r="O885" s="11">
        <f t="shared" si="53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7">
        <f t="shared" si="54"/>
        <v>1.5616142776162525</v>
      </c>
      <c r="G886" t="s">
        <v>14</v>
      </c>
      <c r="H886">
        <v>1886</v>
      </c>
      <c r="I886" s="5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1">
        <f t="shared" si="52"/>
        <v>41763.208333333336</v>
      </c>
      <c r="O886" s="11">
        <f t="shared" si="53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7">
        <f t="shared" si="54"/>
        <v>0.84546735556599339</v>
      </c>
      <c r="G887" t="s">
        <v>20</v>
      </c>
      <c r="H887">
        <v>52</v>
      </c>
      <c r="I887" s="5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1">
        <f t="shared" si="52"/>
        <v>40335.208333333336</v>
      </c>
      <c r="O887" s="11">
        <f t="shared" si="53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7">
        <f t="shared" si="54"/>
        <v>1.1789111119808995</v>
      </c>
      <c r="G888" t="s">
        <v>14</v>
      </c>
      <c r="H888">
        <v>1825</v>
      </c>
      <c r="I888" s="5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1">
        <f t="shared" si="52"/>
        <v>40416.208333333336</v>
      </c>
      <c r="O888" s="11">
        <f t="shared" si="53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7">
        <f t="shared" si="54"/>
        <v>3.4076015727391873</v>
      </c>
      <c r="G889" t="s">
        <v>14</v>
      </c>
      <c r="H889">
        <v>31</v>
      </c>
      <c r="I889" s="5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1">
        <f t="shared" si="52"/>
        <v>42202.208333333328</v>
      </c>
      <c r="O889" s="11">
        <f t="shared" si="53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7">
        <f t="shared" si="54"/>
        <v>0.47642516839165433</v>
      </c>
      <c r="G890" t="s">
        <v>20</v>
      </c>
      <c r="H890">
        <v>290</v>
      </c>
      <c r="I890" s="5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1">
        <f t="shared" si="52"/>
        <v>42836.208333333328</v>
      </c>
      <c r="O890" s="11">
        <f t="shared" si="53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7">
        <f t="shared" si="54"/>
        <v>0.5889777029869584</v>
      </c>
      <c r="G891" t="s">
        <v>20</v>
      </c>
      <c r="H891">
        <v>122</v>
      </c>
      <c r="I891" s="5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1">
        <f t="shared" si="52"/>
        <v>41710.208333333336</v>
      </c>
      <c r="O891" s="11">
        <f t="shared" si="53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7">
        <f t="shared" si="54"/>
        <v>0.86237319456653561</v>
      </c>
      <c r="G892" t="s">
        <v>20</v>
      </c>
      <c r="H892">
        <v>1470</v>
      </c>
      <c r="I892" s="5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1">
        <f t="shared" si="52"/>
        <v>43640.208333333328</v>
      </c>
      <c r="O892" s="11">
        <f t="shared" si="53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7">
        <f t="shared" si="54"/>
        <v>0.38669760247486468</v>
      </c>
      <c r="G893" t="s">
        <v>20</v>
      </c>
      <c r="H893">
        <v>165</v>
      </c>
      <c r="I893" s="5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1">
        <f t="shared" si="52"/>
        <v>40880.25</v>
      </c>
      <c r="O893" s="11">
        <f t="shared" si="53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7">
        <f t="shared" si="54"/>
        <v>0.43368268883267075</v>
      </c>
      <c r="G894" t="s">
        <v>20</v>
      </c>
      <c r="H894">
        <v>182</v>
      </c>
      <c r="I894" s="5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1">
        <f t="shared" si="52"/>
        <v>40319.208333333336</v>
      </c>
      <c r="O894" s="11">
        <f t="shared" si="53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7">
        <f t="shared" si="54"/>
        <v>0.77994428969359331</v>
      </c>
      <c r="G895" t="s">
        <v>20</v>
      </c>
      <c r="H895">
        <v>199</v>
      </c>
      <c r="I895" s="5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1">
        <f t="shared" si="52"/>
        <v>42170.208333333328</v>
      </c>
      <c r="O895" s="11">
        <f t="shared" si="53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7">
        <f t="shared" si="54"/>
        <v>0.52992518703241898</v>
      </c>
      <c r="G896" t="s">
        <v>20</v>
      </c>
      <c r="H896">
        <v>56</v>
      </c>
      <c r="I896" s="5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1">
        <f t="shared" si="52"/>
        <v>41466.208333333336</v>
      </c>
      <c r="O896" s="11">
        <f t="shared" si="53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7">
        <f t="shared" si="54"/>
        <v>14.386028087864602</v>
      </c>
      <c r="G897" t="s">
        <v>14</v>
      </c>
      <c r="H897">
        <v>107</v>
      </c>
      <c r="I897" s="5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1">
        <f t="shared" si="52"/>
        <v>43134.25</v>
      </c>
      <c r="O897" s="11">
        <f t="shared" si="53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7">
        <f t="shared" si="54"/>
        <v>0.1291265048455047</v>
      </c>
      <c r="G898" t="s">
        <v>20</v>
      </c>
      <c r="H898">
        <v>1460</v>
      </c>
      <c r="I898" s="5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1">
        <f t="shared" si="52"/>
        <v>40738.208333333336</v>
      </c>
      <c r="O898" s="11">
        <f t="shared" si="53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7">
        <f t="shared" si="54"/>
        <v>3.6109971276159212</v>
      </c>
      <c r="G899" t="s">
        <v>14</v>
      </c>
      <c r="H899">
        <v>27</v>
      </c>
      <c r="I899" s="5">
        <f t="shared" si="55"/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1">
        <f t="shared" ref="N899:N962" si="56">(((L899/60)/60)/24)+DATE(1970,1,1)</f>
        <v>43583.208333333328</v>
      </c>
      <c r="O899" s="11">
        <f t="shared" ref="O899:O962" si="57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7">
        <f t="shared" ref="F900:F963" si="58">D900/E900</f>
        <v>1.9055015905778212</v>
      </c>
      <c r="G900" t="s">
        <v>14</v>
      </c>
      <c r="H900">
        <v>1221</v>
      </c>
      <c r="I900" s="5">
        <f t="shared" ref="I900:I963" si="59">E900/H900</f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1">
        <f t="shared" si="56"/>
        <v>43815.25</v>
      </c>
      <c r="O900" s="11">
        <f t="shared" si="57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7">
        <f t="shared" si="58"/>
        <v>0.24564183835182252</v>
      </c>
      <c r="G901" t="s">
        <v>20</v>
      </c>
      <c r="H901">
        <v>123</v>
      </c>
      <c r="I901" s="5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1">
        <f t="shared" si="56"/>
        <v>41554.208333333336</v>
      </c>
      <c r="O901" s="11">
        <f t="shared" si="57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7">
        <f t="shared" si="58"/>
        <v>50</v>
      </c>
      <c r="G902" t="s">
        <v>14</v>
      </c>
      <c r="H902">
        <v>1</v>
      </c>
      <c r="I902" s="5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1">
        <f t="shared" si="56"/>
        <v>41901.208333333336</v>
      </c>
      <c r="O902" s="11">
        <f t="shared" si="57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7">
        <f t="shared" si="58"/>
        <v>0.64029270523667958</v>
      </c>
      <c r="G903" t="s">
        <v>20</v>
      </c>
      <c r="H903">
        <v>159</v>
      </c>
      <c r="I903" s="5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1">
        <f t="shared" si="56"/>
        <v>43298.208333333328</v>
      </c>
      <c r="O903" s="11">
        <f t="shared" si="57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7">
        <f t="shared" si="58"/>
        <v>0.39615166949632147</v>
      </c>
      <c r="G904" t="s">
        <v>20</v>
      </c>
      <c r="H904">
        <v>110</v>
      </c>
      <c r="I904" s="5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1">
        <f t="shared" si="56"/>
        <v>42399.25</v>
      </c>
      <c r="O904" s="11">
        <f t="shared" si="57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7">
        <f t="shared" si="58"/>
        <v>57.827926657263752</v>
      </c>
      <c r="G905" t="s">
        <v>47</v>
      </c>
      <c r="H905">
        <v>14</v>
      </c>
      <c r="I905" s="5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1">
        <f t="shared" si="56"/>
        <v>41034.208333333336</v>
      </c>
      <c r="O905" s="11">
        <f t="shared" si="57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7">
        <f t="shared" si="58"/>
        <v>8.1761006289308185</v>
      </c>
      <c r="G906" t="s">
        <v>14</v>
      </c>
      <c r="H906">
        <v>16</v>
      </c>
      <c r="I906" s="5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1">
        <f t="shared" si="56"/>
        <v>41186.208333333336</v>
      </c>
      <c r="O906" s="11">
        <f t="shared" si="57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7">
        <f t="shared" si="58"/>
        <v>0.60980316480123509</v>
      </c>
      <c r="G907" t="s">
        <v>20</v>
      </c>
      <c r="H907">
        <v>236</v>
      </c>
      <c r="I907" s="5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1">
        <f t="shared" si="56"/>
        <v>41536.208333333336</v>
      </c>
      <c r="O907" s="11">
        <f t="shared" si="57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7">
        <f t="shared" si="58"/>
        <v>0.61356537260151722</v>
      </c>
      <c r="G908" t="s">
        <v>20</v>
      </c>
      <c r="H908">
        <v>191</v>
      </c>
      <c r="I908" s="5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1">
        <f t="shared" si="56"/>
        <v>42868.208333333328</v>
      </c>
      <c r="O908" s="11">
        <f t="shared" si="57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7">
        <f t="shared" si="58"/>
        <v>4.9376017362995119</v>
      </c>
      <c r="G909" t="s">
        <v>14</v>
      </c>
      <c r="H909">
        <v>41</v>
      </c>
      <c r="I909" s="5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1">
        <f t="shared" si="56"/>
        <v>40660.208333333336</v>
      </c>
      <c r="O909" s="11">
        <f t="shared" si="57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7">
        <f t="shared" si="58"/>
        <v>0.31324313243132429</v>
      </c>
      <c r="G910" t="s">
        <v>20</v>
      </c>
      <c r="H910">
        <v>3934</v>
      </c>
      <c r="I910" s="5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1">
        <f t="shared" si="56"/>
        <v>41031.208333333336</v>
      </c>
      <c r="O910" s="11">
        <f t="shared" si="57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7">
        <f t="shared" si="58"/>
        <v>0.20879248347059506</v>
      </c>
      <c r="G911" t="s">
        <v>20</v>
      </c>
      <c r="H911">
        <v>80</v>
      </c>
      <c r="I911" s="5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1">
        <f t="shared" si="56"/>
        <v>43255.208333333328</v>
      </c>
      <c r="O911" s="11">
        <f t="shared" si="57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7">
        <f t="shared" si="58"/>
        <v>5.113354294224723</v>
      </c>
      <c r="G912" t="s">
        <v>74</v>
      </c>
      <c r="H912">
        <v>296</v>
      </c>
      <c r="I912" s="5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1">
        <f t="shared" si="56"/>
        <v>42026.25</v>
      </c>
      <c r="O912" s="11">
        <f t="shared" si="57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7">
        <f t="shared" si="58"/>
        <v>0.50264320998353407</v>
      </c>
      <c r="G913" t="s">
        <v>20</v>
      </c>
      <c r="H913">
        <v>462</v>
      </c>
      <c r="I913" s="5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1">
        <f t="shared" si="56"/>
        <v>43717.208333333328</v>
      </c>
      <c r="O913" s="11">
        <f t="shared" si="57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7">
        <f t="shared" si="58"/>
        <v>0.12578616352201258</v>
      </c>
      <c r="G914" t="s">
        <v>20</v>
      </c>
      <c r="H914">
        <v>179</v>
      </c>
      <c r="I914" s="5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1">
        <f t="shared" si="56"/>
        <v>41157.208333333336</v>
      </c>
      <c r="O914" s="11">
        <f t="shared" si="57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7">
        <f t="shared" si="58"/>
        <v>1.9754615038271048</v>
      </c>
      <c r="G915" t="s">
        <v>14</v>
      </c>
      <c r="H915">
        <v>523</v>
      </c>
      <c r="I915" s="5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1">
        <f t="shared" si="56"/>
        <v>43597.208333333328</v>
      </c>
      <c r="O915" s="11">
        <f t="shared" si="57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7">
        <f t="shared" si="58"/>
        <v>1.7410228509249184</v>
      </c>
      <c r="G916" t="s">
        <v>14</v>
      </c>
      <c r="H916">
        <v>141</v>
      </c>
      <c r="I916" s="5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1">
        <f t="shared" si="56"/>
        <v>41490.208333333336</v>
      </c>
      <c r="O916" s="11">
        <f t="shared" si="57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7">
        <f t="shared" si="58"/>
        <v>0.64255675322554306</v>
      </c>
      <c r="G917" t="s">
        <v>20</v>
      </c>
      <c r="H917">
        <v>1866</v>
      </c>
      <c r="I917" s="5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1">
        <f t="shared" si="56"/>
        <v>42976.208333333328</v>
      </c>
      <c r="O917" s="11">
        <f t="shared" si="57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7">
        <f t="shared" si="58"/>
        <v>2.7550260610573343</v>
      </c>
      <c r="G918" t="s">
        <v>14</v>
      </c>
      <c r="H918">
        <v>52</v>
      </c>
      <c r="I918" s="5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1">
        <f t="shared" si="56"/>
        <v>41991.25</v>
      </c>
      <c r="O918" s="11">
        <f t="shared" si="57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7">
        <f t="shared" si="58"/>
        <v>1.7167381974248928</v>
      </c>
      <c r="G919" t="s">
        <v>47</v>
      </c>
      <c r="H919">
        <v>27</v>
      </c>
      <c r="I919" s="5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1">
        <f t="shared" si="56"/>
        <v>40722.208333333336</v>
      </c>
      <c r="O919" s="11">
        <f t="shared" si="57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7">
        <f t="shared" si="58"/>
        <v>0.42123933045116951</v>
      </c>
      <c r="G920" t="s">
        <v>20</v>
      </c>
      <c r="H920">
        <v>156</v>
      </c>
      <c r="I920" s="5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1">
        <f t="shared" si="56"/>
        <v>41117.208333333336</v>
      </c>
      <c r="O920" s="11">
        <f t="shared" si="57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7">
        <f t="shared" si="58"/>
        <v>1.7021276595744681</v>
      </c>
      <c r="G921" t="s">
        <v>14</v>
      </c>
      <c r="H921">
        <v>225</v>
      </c>
      <c r="I921" s="5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1">
        <f t="shared" si="56"/>
        <v>43022.208333333328</v>
      </c>
      <c r="O921" s="11">
        <f t="shared" si="57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7">
        <f t="shared" si="58"/>
        <v>0.54774700289375777</v>
      </c>
      <c r="G922" t="s">
        <v>20</v>
      </c>
      <c r="H922">
        <v>255</v>
      </c>
      <c r="I922" s="5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1">
        <f t="shared" si="56"/>
        <v>43503.25</v>
      </c>
      <c r="O922" s="11">
        <f t="shared" si="57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7">
        <f t="shared" si="58"/>
        <v>132.56198347107437</v>
      </c>
      <c r="G923" t="s">
        <v>14</v>
      </c>
      <c r="H923">
        <v>38</v>
      </c>
      <c r="I923" s="5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1">
        <f t="shared" si="56"/>
        <v>40951.25</v>
      </c>
      <c r="O923" s="11">
        <f t="shared" si="57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7">
        <f t="shared" si="58"/>
        <v>0.56833259619637333</v>
      </c>
      <c r="G924" t="s">
        <v>20</v>
      </c>
      <c r="H924">
        <v>2261</v>
      </c>
      <c r="I924" s="5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1">
        <f t="shared" si="56"/>
        <v>43443.25</v>
      </c>
      <c r="O924" s="11">
        <f t="shared" si="57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7">
        <f t="shared" si="58"/>
        <v>0.42037586547972305</v>
      </c>
      <c r="G925" t="s">
        <v>20</v>
      </c>
      <c r="H925">
        <v>40</v>
      </c>
      <c r="I925" s="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1">
        <f t="shared" si="56"/>
        <v>40373.208333333336</v>
      </c>
      <c r="O925" s="11">
        <f t="shared" si="57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7">
        <f t="shared" si="58"/>
        <v>0.20489671957231709</v>
      </c>
      <c r="G926" t="s">
        <v>20</v>
      </c>
      <c r="H926">
        <v>2289</v>
      </c>
      <c r="I926" s="5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1">
        <f t="shared" si="56"/>
        <v>43769.208333333328</v>
      </c>
      <c r="O926" s="11">
        <f t="shared" si="57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7">
        <f t="shared" si="58"/>
        <v>0.44629574531389465</v>
      </c>
      <c r="G927" t="s">
        <v>20</v>
      </c>
      <c r="H927">
        <v>65</v>
      </c>
      <c r="I927" s="5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1">
        <f t="shared" si="56"/>
        <v>43000.208333333328</v>
      </c>
      <c r="O927" s="11">
        <f t="shared" si="57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7">
        <f t="shared" si="58"/>
        <v>5.516804058338618</v>
      </c>
      <c r="G928" t="s">
        <v>14</v>
      </c>
      <c r="H928">
        <v>15</v>
      </c>
      <c r="I928" s="5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1">
        <f t="shared" si="56"/>
        <v>42502.208333333328</v>
      </c>
      <c r="O928" s="11">
        <f t="shared" si="57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7">
        <f t="shared" si="58"/>
        <v>2.1811572250833082</v>
      </c>
      <c r="G929" t="s">
        <v>14</v>
      </c>
      <c r="H929">
        <v>37</v>
      </c>
      <c r="I929" s="5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1">
        <f t="shared" si="56"/>
        <v>41102.208333333336</v>
      </c>
      <c r="O929" s="11">
        <f t="shared" si="57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7">
        <f t="shared" si="58"/>
        <v>0.85240292077846691</v>
      </c>
      <c r="G930" t="s">
        <v>20</v>
      </c>
      <c r="H930">
        <v>3777</v>
      </c>
      <c r="I930" s="5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1">
        <f t="shared" si="56"/>
        <v>41637.25</v>
      </c>
      <c r="O930" s="11">
        <f t="shared" si="57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7">
        <f t="shared" si="58"/>
        <v>0.46017402945113789</v>
      </c>
      <c r="G931" t="s">
        <v>20</v>
      </c>
      <c r="H931">
        <v>184</v>
      </c>
      <c r="I931" s="5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1">
        <f t="shared" si="56"/>
        <v>42858.208333333328</v>
      </c>
      <c r="O931" s="11">
        <f t="shared" si="57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7">
        <f t="shared" si="58"/>
        <v>0.89058524173027986</v>
      </c>
      <c r="G932" t="s">
        <v>20</v>
      </c>
      <c r="H932">
        <v>85</v>
      </c>
      <c r="I932" s="5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1">
        <f t="shared" si="56"/>
        <v>42060.25</v>
      </c>
      <c r="O932" s="11">
        <f t="shared" si="57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7">
        <f t="shared" si="58"/>
        <v>1.3789492057950776</v>
      </c>
      <c r="G933" t="s">
        <v>14</v>
      </c>
      <c r="H933">
        <v>112</v>
      </c>
      <c r="I933" s="5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1">
        <f t="shared" si="56"/>
        <v>41818.208333333336</v>
      </c>
      <c r="O933" s="11">
        <f t="shared" si="57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7">
        <f t="shared" si="58"/>
        <v>0.4710219127585501</v>
      </c>
      <c r="G934" t="s">
        <v>20</v>
      </c>
      <c r="H934">
        <v>144</v>
      </c>
      <c r="I934" s="5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1">
        <f t="shared" si="56"/>
        <v>41709.208333333336</v>
      </c>
      <c r="O934" s="11">
        <f t="shared" si="57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7">
        <f t="shared" si="58"/>
        <v>0.41710710510527671</v>
      </c>
      <c r="G935" t="s">
        <v>20</v>
      </c>
      <c r="H935">
        <v>1902</v>
      </c>
      <c r="I935" s="5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1">
        <f t="shared" si="56"/>
        <v>41372.208333333336</v>
      </c>
      <c r="O935" s="11">
        <f t="shared" si="57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7">
        <f t="shared" si="58"/>
        <v>0.54964539007092195</v>
      </c>
      <c r="G936" t="s">
        <v>20</v>
      </c>
      <c r="H936">
        <v>105</v>
      </c>
      <c r="I936" s="5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1">
        <f t="shared" si="56"/>
        <v>42422.25</v>
      </c>
      <c r="O936" s="11">
        <f t="shared" si="57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7">
        <f t="shared" si="58"/>
        <v>0.60926887734718338</v>
      </c>
      <c r="G937" t="s">
        <v>20</v>
      </c>
      <c r="H937">
        <v>132</v>
      </c>
      <c r="I937" s="5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1">
        <f t="shared" si="56"/>
        <v>42209.208333333328</v>
      </c>
      <c r="O937" s="11">
        <f t="shared" si="57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7">
        <f t="shared" si="58"/>
        <v>61.065088757396452</v>
      </c>
      <c r="G938" t="s">
        <v>14</v>
      </c>
      <c r="H938">
        <v>21</v>
      </c>
      <c r="I938" s="5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1">
        <f t="shared" si="56"/>
        <v>43668.208333333328</v>
      </c>
      <c r="O938" s="11">
        <f t="shared" si="57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7">
        <f t="shared" si="58"/>
        <v>2.0143478107219845</v>
      </c>
      <c r="G939" t="s">
        <v>74</v>
      </c>
      <c r="H939">
        <v>976</v>
      </c>
      <c r="I939" s="5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1">
        <f t="shared" si="56"/>
        <v>42334.25</v>
      </c>
      <c r="O939" s="11">
        <f t="shared" si="57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7">
        <f t="shared" si="58"/>
        <v>0.9115228376102249</v>
      </c>
      <c r="G940" t="s">
        <v>20</v>
      </c>
      <c r="H940">
        <v>96</v>
      </c>
      <c r="I940" s="5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1">
        <f t="shared" si="56"/>
        <v>43263.208333333328</v>
      </c>
      <c r="O940" s="11">
        <f t="shared" si="57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7">
        <f t="shared" si="58"/>
        <v>2.031779109143006</v>
      </c>
      <c r="G941" t="s">
        <v>14</v>
      </c>
      <c r="H941">
        <v>67</v>
      </c>
      <c r="I941" s="5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1">
        <f t="shared" si="56"/>
        <v>40670.208333333336</v>
      </c>
      <c r="O941" s="11">
        <f t="shared" si="57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7">
        <f t="shared" si="58"/>
        <v>1.6068819996753774</v>
      </c>
      <c r="G942" t="s">
        <v>47</v>
      </c>
      <c r="H942">
        <v>66</v>
      </c>
      <c r="I942" s="5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1">
        <f t="shared" si="56"/>
        <v>41244.25</v>
      </c>
      <c r="O942" s="11">
        <f t="shared" si="57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7">
        <f t="shared" si="58"/>
        <v>7.6580587711487089</v>
      </c>
      <c r="G943" t="s">
        <v>14</v>
      </c>
      <c r="H943">
        <v>78</v>
      </c>
      <c r="I943" s="5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1">
        <f t="shared" si="56"/>
        <v>40552.25</v>
      </c>
      <c r="O943" s="11">
        <f t="shared" si="57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7">
        <f t="shared" si="58"/>
        <v>1.5471394037066881</v>
      </c>
      <c r="G944" t="s">
        <v>14</v>
      </c>
      <c r="H944">
        <v>67</v>
      </c>
      <c r="I944" s="5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1">
        <f t="shared" si="56"/>
        <v>40568.25</v>
      </c>
      <c r="O944" s="11">
        <f t="shared" si="57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7">
        <f t="shared" si="58"/>
        <v>0.62661876514328685</v>
      </c>
      <c r="G945" t="s">
        <v>20</v>
      </c>
      <c r="H945">
        <v>114</v>
      </c>
      <c r="I945" s="5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1">
        <f t="shared" si="56"/>
        <v>41906.208333333336</v>
      </c>
      <c r="O945" s="11">
        <f t="shared" si="57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7">
        <f t="shared" si="58"/>
        <v>1.2281994595922379</v>
      </c>
      <c r="G946" t="s">
        <v>14</v>
      </c>
      <c r="H946">
        <v>263</v>
      </c>
      <c r="I946" s="5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1">
        <f t="shared" si="56"/>
        <v>42776.25</v>
      </c>
      <c r="O946" s="11">
        <f t="shared" si="57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7">
        <f t="shared" si="58"/>
        <v>3.0821610966759252</v>
      </c>
      <c r="G947" t="s">
        <v>14</v>
      </c>
      <c r="H947">
        <v>1691</v>
      </c>
      <c r="I947" s="5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1">
        <f t="shared" si="56"/>
        <v>41004.208333333336</v>
      </c>
      <c r="O947" s="11">
        <f t="shared" si="57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7">
        <f t="shared" si="58"/>
        <v>10.086625541409633</v>
      </c>
      <c r="G948" t="s">
        <v>14</v>
      </c>
      <c r="H948">
        <v>181</v>
      </c>
      <c r="I948" s="5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1">
        <f t="shared" si="56"/>
        <v>40710.208333333336</v>
      </c>
      <c r="O948" s="11">
        <f t="shared" si="57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7">
        <f t="shared" si="58"/>
        <v>3.7460978147762747</v>
      </c>
      <c r="G949" t="s">
        <v>14</v>
      </c>
      <c r="H949">
        <v>13</v>
      </c>
      <c r="I949" s="5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1">
        <f t="shared" si="56"/>
        <v>41908.208333333336</v>
      </c>
      <c r="O949" s="11">
        <f t="shared" si="57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7">
        <f t="shared" si="58"/>
        <v>1.5883744508279825</v>
      </c>
      <c r="G950" t="s">
        <v>74</v>
      </c>
      <c r="H950">
        <v>160</v>
      </c>
      <c r="I950" s="5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1">
        <f t="shared" si="56"/>
        <v>41985.25</v>
      </c>
      <c r="O950" s="11">
        <f t="shared" si="57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7">
        <f t="shared" si="58"/>
        <v>0.61974789915966388</v>
      </c>
      <c r="G951" t="s">
        <v>20</v>
      </c>
      <c r="H951">
        <v>203</v>
      </c>
      <c r="I951" s="5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1">
        <f t="shared" si="56"/>
        <v>42112.208333333328</v>
      </c>
      <c r="O951" s="11">
        <f t="shared" si="57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7">
        <f t="shared" si="58"/>
        <v>20</v>
      </c>
      <c r="G952" t="s">
        <v>14</v>
      </c>
      <c r="H952">
        <v>1</v>
      </c>
      <c r="I952" s="5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1">
        <f t="shared" si="56"/>
        <v>43571.208333333328</v>
      </c>
      <c r="O952" s="11">
        <f t="shared" si="57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7">
        <f t="shared" si="58"/>
        <v>9.1162860879187207E-2</v>
      </c>
      <c r="G953" t="s">
        <v>20</v>
      </c>
      <c r="H953">
        <v>1559</v>
      </c>
      <c r="I953" s="5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1">
        <f t="shared" si="56"/>
        <v>42730.25</v>
      </c>
      <c r="O953" s="11">
        <f t="shared" si="57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7">
        <f t="shared" si="58"/>
        <v>1.4266524164844538</v>
      </c>
      <c r="G954" t="s">
        <v>74</v>
      </c>
      <c r="H954">
        <v>2266</v>
      </c>
      <c r="I954" s="5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1">
        <f t="shared" si="56"/>
        <v>42591.208333333328</v>
      </c>
      <c r="O954" s="11">
        <f t="shared" si="57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7">
        <f t="shared" si="58"/>
        <v>1.6666666666666667</v>
      </c>
      <c r="G955" t="s">
        <v>14</v>
      </c>
      <c r="H955">
        <v>21</v>
      </c>
      <c r="I955" s="5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1">
        <f t="shared" si="56"/>
        <v>42358.25</v>
      </c>
      <c r="O955" s="11">
        <f t="shared" si="57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7">
        <f t="shared" si="58"/>
        <v>0.27240638428483732</v>
      </c>
      <c r="G956" t="s">
        <v>20</v>
      </c>
      <c r="H956">
        <v>1548</v>
      </c>
      <c r="I956" s="5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1">
        <f t="shared" si="56"/>
        <v>41174.208333333336</v>
      </c>
      <c r="O956" s="11">
        <f t="shared" si="57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7">
        <f t="shared" si="58"/>
        <v>9.0171325518485126E-2</v>
      </c>
      <c r="G957" t="s">
        <v>20</v>
      </c>
      <c r="H957">
        <v>80</v>
      </c>
      <c r="I957" s="5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1">
        <f t="shared" si="56"/>
        <v>41238.25</v>
      </c>
      <c r="O957" s="11">
        <f t="shared" si="57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7">
        <f t="shared" si="58"/>
        <v>5.2551963695445121</v>
      </c>
      <c r="G958" t="s">
        <v>14</v>
      </c>
      <c r="H958">
        <v>830</v>
      </c>
      <c r="I958" s="5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1">
        <f t="shared" si="56"/>
        <v>42360.25</v>
      </c>
      <c r="O958" s="11">
        <f t="shared" si="57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7">
        <f t="shared" si="58"/>
        <v>0.7881614926813576</v>
      </c>
      <c r="G959" t="s">
        <v>20</v>
      </c>
      <c r="H959">
        <v>131</v>
      </c>
      <c r="I959" s="5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1">
        <f t="shared" si="56"/>
        <v>40955.25</v>
      </c>
      <c r="O959" s="11">
        <f t="shared" si="57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7">
        <f t="shared" si="58"/>
        <v>0.13612176710803117</v>
      </c>
      <c r="G960" t="s">
        <v>20</v>
      </c>
      <c r="H960">
        <v>112</v>
      </c>
      <c r="I960" s="5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1">
        <f t="shared" si="56"/>
        <v>40350.208333333336</v>
      </c>
      <c r="O960" s="11">
        <f t="shared" si="57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7">
        <f t="shared" si="58"/>
        <v>21.866988387875132</v>
      </c>
      <c r="G961" t="s">
        <v>14</v>
      </c>
      <c r="H961">
        <v>130</v>
      </c>
      <c r="I961" s="5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1">
        <f t="shared" si="56"/>
        <v>40357.208333333336</v>
      </c>
      <c r="O961" s="11">
        <f t="shared" si="57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7">
        <f t="shared" si="58"/>
        <v>1.1757161179991449</v>
      </c>
      <c r="G962" t="s">
        <v>14</v>
      </c>
      <c r="H962">
        <v>55</v>
      </c>
      <c r="I962" s="5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1">
        <f t="shared" si="56"/>
        <v>42408.25</v>
      </c>
      <c r="O962" s="11">
        <f t="shared" si="57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7">
        <f t="shared" si="58"/>
        <v>0.83823529411764708</v>
      </c>
      <c r="G963" t="s">
        <v>20</v>
      </c>
      <c r="H963">
        <v>155</v>
      </c>
      <c r="I963" s="5">
        <f t="shared" si="59"/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1">
        <f t="shared" ref="N963:N1001" si="60">(((L963/60)/60)/24)+DATE(1970,1,1)</f>
        <v>40591.25</v>
      </c>
      <c r="O963" s="11">
        <f t="shared" ref="O963:O1001" si="61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7">
        <f t="shared" ref="F964:F1001" si="62">D964/E964</f>
        <v>0.33780613681148541</v>
      </c>
      <c r="G964" t="s">
        <v>20</v>
      </c>
      <c r="H964">
        <v>266</v>
      </c>
      <c r="I964" s="5">
        <f t="shared" ref="I964:I1001" si="63">E964/H964</f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1">
        <f t="shared" si="60"/>
        <v>41592.25</v>
      </c>
      <c r="O964" s="11">
        <f t="shared" si="61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7">
        <f t="shared" si="62"/>
        <v>1.180708425055033</v>
      </c>
      <c r="G965" t="s">
        <v>14</v>
      </c>
      <c r="H965">
        <v>114</v>
      </c>
      <c r="I965" s="5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1">
        <f t="shared" si="60"/>
        <v>40607.25</v>
      </c>
      <c r="O965" s="11">
        <f t="shared" si="61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7">
        <f t="shared" si="62"/>
        <v>0.2810695837131571</v>
      </c>
      <c r="G966" t="s">
        <v>20</v>
      </c>
      <c r="H966">
        <v>155</v>
      </c>
      <c r="I966" s="5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1">
        <f t="shared" si="60"/>
        <v>42135.208333333328</v>
      </c>
      <c r="O966" s="11">
        <f t="shared" si="61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7">
        <f t="shared" si="62"/>
        <v>0.25879308316668626</v>
      </c>
      <c r="G967" t="s">
        <v>20</v>
      </c>
      <c r="H967">
        <v>207</v>
      </c>
      <c r="I967" s="5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1">
        <f t="shared" si="60"/>
        <v>40203.25</v>
      </c>
      <c r="O967" s="11">
        <f t="shared" si="61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7">
        <f t="shared" si="62"/>
        <v>0.12622512622512622</v>
      </c>
      <c r="G968" t="s">
        <v>20</v>
      </c>
      <c r="H968">
        <v>245</v>
      </c>
      <c r="I968" s="5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1">
        <f t="shared" si="60"/>
        <v>42901.208333333328</v>
      </c>
      <c r="O968" s="11">
        <f t="shared" si="61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7">
        <f t="shared" si="62"/>
        <v>0.72974623982565334</v>
      </c>
      <c r="G969" t="s">
        <v>20</v>
      </c>
      <c r="H969">
        <v>1573</v>
      </c>
      <c r="I969" s="5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1">
        <f t="shared" si="60"/>
        <v>41005.208333333336</v>
      </c>
      <c r="O969" s="11">
        <f t="shared" si="61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7">
        <f t="shared" si="62"/>
        <v>0.29567574226931131</v>
      </c>
      <c r="G970" t="s">
        <v>20</v>
      </c>
      <c r="H970">
        <v>114</v>
      </c>
      <c r="I970" s="5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1">
        <f t="shared" si="60"/>
        <v>40544.25</v>
      </c>
      <c r="O970" s="11">
        <f t="shared" si="61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7">
        <f t="shared" si="62"/>
        <v>0.92397660818713445</v>
      </c>
      <c r="G971" t="s">
        <v>20</v>
      </c>
      <c r="H971">
        <v>93</v>
      </c>
      <c r="I971" s="5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1">
        <f t="shared" si="60"/>
        <v>43821.25</v>
      </c>
      <c r="O971" s="11">
        <f t="shared" si="61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7">
        <f t="shared" si="62"/>
        <v>1.6458835567734438</v>
      </c>
      <c r="G972" t="s">
        <v>14</v>
      </c>
      <c r="H972">
        <v>594</v>
      </c>
      <c r="I972" s="5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1">
        <f t="shared" si="60"/>
        <v>40672.208333333336</v>
      </c>
      <c r="O972" s="11">
        <f t="shared" si="61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7">
        <f t="shared" si="62"/>
        <v>3.6067892503536068</v>
      </c>
      <c r="G973" t="s">
        <v>14</v>
      </c>
      <c r="H973">
        <v>24</v>
      </c>
      <c r="I973" s="5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1">
        <f t="shared" si="60"/>
        <v>41555.208333333336</v>
      </c>
      <c r="O973" s="11">
        <f t="shared" si="61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7">
        <f t="shared" si="62"/>
        <v>0.43784094171691074</v>
      </c>
      <c r="G974" t="s">
        <v>20</v>
      </c>
      <c r="H974">
        <v>1681</v>
      </c>
      <c r="I974" s="5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1">
        <f t="shared" si="60"/>
        <v>41792.208333333336</v>
      </c>
      <c r="O974" s="11">
        <f t="shared" si="61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7">
        <f t="shared" si="62"/>
        <v>4.6263753056234718</v>
      </c>
      <c r="G975" t="s">
        <v>14</v>
      </c>
      <c r="H975">
        <v>252</v>
      </c>
      <c r="I975" s="5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1">
        <f t="shared" si="60"/>
        <v>40522.25</v>
      </c>
      <c r="O975" s="11">
        <f t="shared" si="61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7">
        <f t="shared" si="62"/>
        <v>0.26746907388833169</v>
      </c>
      <c r="G976" t="s">
        <v>20</v>
      </c>
      <c r="H976">
        <v>32</v>
      </c>
      <c r="I976" s="5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1">
        <f t="shared" si="60"/>
        <v>41412.208333333336</v>
      </c>
      <c r="O976" s="11">
        <f t="shared" si="61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7">
        <f t="shared" si="62"/>
        <v>0.64546975854649769</v>
      </c>
      <c r="G977" t="s">
        <v>20</v>
      </c>
      <c r="H977">
        <v>135</v>
      </c>
      <c r="I977" s="5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1">
        <f t="shared" si="60"/>
        <v>42337.25</v>
      </c>
      <c r="O977" s="11">
        <f t="shared" si="61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7">
        <f t="shared" si="62"/>
        <v>0.31041440322830982</v>
      </c>
      <c r="G978" t="s">
        <v>20</v>
      </c>
      <c r="H978">
        <v>140</v>
      </c>
      <c r="I978" s="5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1">
        <f t="shared" si="60"/>
        <v>40571.25</v>
      </c>
      <c r="O978" s="11">
        <f t="shared" si="61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7">
        <f t="shared" si="62"/>
        <v>1.3521344407958278</v>
      </c>
      <c r="G979" t="s">
        <v>14</v>
      </c>
      <c r="H979">
        <v>67</v>
      </c>
      <c r="I979" s="5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1">
        <f t="shared" si="60"/>
        <v>43138.25</v>
      </c>
      <c r="O979" s="11">
        <f t="shared" si="61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7">
        <f t="shared" si="62"/>
        <v>0.11572734637194769</v>
      </c>
      <c r="G980" t="s">
        <v>20</v>
      </c>
      <c r="H980">
        <v>92</v>
      </c>
      <c r="I980" s="5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1">
        <f t="shared" si="60"/>
        <v>42686.25</v>
      </c>
      <c r="O980" s="11">
        <f t="shared" si="61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7">
        <f t="shared" si="62"/>
        <v>0.69801957237604939</v>
      </c>
      <c r="G981" t="s">
        <v>20</v>
      </c>
      <c r="H981">
        <v>1015</v>
      </c>
      <c r="I981" s="5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1">
        <f t="shared" si="60"/>
        <v>42078.208333333328</v>
      </c>
      <c r="O981" s="11">
        <f t="shared" si="61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7">
        <f t="shared" si="62"/>
        <v>2.482513035736996</v>
      </c>
      <c r="G982" t="s">
        <v>14</v>
      </c>
      <c r="H982">
        <v>742</v>
      </c>
      <c r="I982" s="5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1">
        <f t="shared" si="60"/>
        <v>42307.208333333328</v>
      </c>
      <c r="O982" s="11">
        <f t="shared" si="61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7">
        <f t="shared" si="62"/>
        <v>0.56109203584289424</v>
      </c>
      <c r="G983" t="s">
        <v>20</v>
      </c>
      <c r="H983">
        <v>323</v>
      </c>
      <c r="I983" s="5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1">
        <f t="shared" si="60"/>
        <v>43094.25</v>
      </c>
      <c r="O983" s="11">
        <f t="shared" si="61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7">
        <f t="shared" si="62"/>
        <v>1.1774325429272281</v>
      </c>
      <c r="G984" t="s">
        <v>14</v>
      </c>
      <c r="H984">
        <v>75</v>
      </c>
      <c r="I984" s="5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1">
        <f t="shared" si="60"/>
        <v>40743.208333333336</v>
      </c>
      <c r="O984" s="11">
        <f t="shared" si="61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7">
        <f t="shared" si="62"/>
        <v>0.68522961295938511</v>
      </c>
      <c r="G985" t="s">
        <v>20</v>
      </c>
      <c r="H985">
        <v>2326</v>
      </c>
      <c r="I985" s="5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1">
        <f t="shared" si="60"/>
        <v>43681.208333333328</v>
      </c>
      <c r="O985" s="11">
        <f t="shared" si="61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7">
        <f t="shared" si="62"/>
        <v>0.65590312815338048</v>
      </c>
      <c r="G986" t="s">
        <v>20</v>
      </c>
      <c r="H986">
        <v>381</v>
      </c>
      <c r="I986" s="5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1">
        <f t="shared" si="60"/>
        <v>43716.208333333328</v>
      </c>
      <c r="O986" s="11">
        <f t="shared" si="61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7">
        <f t="shared" si="62"/>
        <v>1.4896570994472726</v>
      </c>
      <c r="G987" t="s">
        <v>14</v>
      </c>
      <c r="H987">
        <v>4405</v>
      </c>
      <c r="I987" s="5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1">
        <f t="shared" si="60"/>
        <v>41614.25</v>
      </c>
      <c r="O987" s="11">
        <f t="shared" si="61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7">
        <f t="shared" si="62"/>
        <v>2.4809160305343512</v>
      </c>
      <c r="G988" t="s">
        <v>14</v>
      </c>
      <c r="H988">
        <v>92</v>
      </c>
      <c r="I988" s="5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1">
        <f t="shared" si="60"/>
        <v>40638.208333333336</v>
      </c>
      <c r="O988" s="11">
        <f t="shared" si="61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7">
        <f t="shared" si="62"/>
        <v>0.46127520273789152</v>
      </c>
      <c r="G989" t="s">
        <v>20</v>
      </c>
      <c r="H989">
        <v>480</v>
      </c>
      <c r="I989" s="5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1">
        <f t="shared" si="60"/>
        <v>42852.208333333328</v>
      </c>
      <c r="O989" s="11">
        <f t="shared" si="61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7">
        <f t="shared" si="62"/>
        <v>1.9187589303939578</v>
      </c>
      <c r="G990" t="s">
        <v>14</v>
      </c>
      <c r="H990">
        <v>64</v>
      </c>
      <c r="I990" s="5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1">
        <f t="shared" si="60"/>
        <v>42686.25</v>
      </c>
      <c r="O990" s="11">
        <f t="shared" si="61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7">
        <f t="shared" si="62"/>
        <v>0.20016680567139283</v>
      </c>
      <c r="G991" t="s">
        <v>20</v>
      </c>
      <c r="H991">
        <v>226</v>
      </c>
      <c r="I991" s="5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1">
        <f t="shared" si="60"/>
        <v>43571.208333333328</v>
      </c>
      <c r="O991" s="11">
        <f t="shared" si="61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7">
        <f t="shared" si="62"/>
        <v>1.1405176195350197</v>
      </c>
      <c r="G992" t="s">
        <v>14</v>
      </c>
      <c r="H992">
        <v>64</v>
      </c>
      <c r="I992" s="5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1">
        <f t="shared" si="60"/>
        <v>42432.25</v>
      </c>
      <c r="O992" s="11">
        <f t="shared" si="61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7">
        <f t="shared" si="62"/>
        <v>0.88359931475971509</v>
      </c>
      <c r="G993" t="s">
        <v>20</v>
      </c>
      <c r="H993">
        <v>241</v>
      </c>
      <c r="I993" s="5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1">
        <f t="shared" si="60"/>
        <v>41907.208333333336</v>
      </c>
      <c r="O993" s="11">
        <f t="shared" si="61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7">
        <f t="shared" si="62"/>
        <v>0.23443999092490359</v>
      </c>
      <c r="G994" t="s">
        <v>20</v>
      </c>
      <c r="H994">
        <v>132</v>
      </c>
      <c r="I994" s="5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1">
        <f t="shared" si="60"/>
        <v>43227.208333333328</v>
      </c>
      <c r="O994" s="11">
        <f t="shared" si="61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7">
        <f t="shared" si="62"/>
        <v>1.288117770767613</v>
      </c>
      <c r="G995" t="s">
        <v>74</v>
      </c>
      <c r="H995">
        <v>75</v>
      </c>
      <c r="I995" s="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1">
        <f t="shared" si="60"/>
        <v>42362.25</v>
      </c>
      <c r="O995" s="11">
        <f t="shared" si="61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7">
        <f t="shared" si="62"/>
        <v>1.9048776207255005</v>
      </c>
      <c r="G996" t="s">
        <v>14</v>
      </c>
      <c r="H996">
        <v>842</v>
      </c>
      <c r="I996" s="5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1">
        <f t="shared" si="60"/>
        <v>41929.208333333336</v>
      </c>
      <c r="O996" s="11">
        <f t="shared" si="61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7">
        <f t="shared" si="62"/>
        <v>0.63505116959064323</v>
      </c>
      <c r="G997" t="s">
        <v>20</v>
      </c>
      <c r="H997">
        <v>2043</v>
      </c>
      <c r="I997" s="5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1">
        <f t="shared" si="60"/>
        <v>43408.208333333328</v>
      </c>
      <c r="O997" s="11">
        <f t="shared" si="61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7">
        <f t="shared" si="62"/>
        <v>1.3710012463647694</v>
      </c>
      <c r="G998" t="s">
        <v>14</v>
      </c>
      <c r="H998">
        <v>112</v>
      </c>
      <c r="I998" s="5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1">
        <f t="shared" si="60"/>
        <v>41276.25</v>
      </c>
      <c r="O998" s="11">
        <f t="shared" si="61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7">
        <f t="shared" si="62"/>
        <v>1.6510971105800565</v>
      </c>
      <c r="G999" t="s">
        <v>74</v>
      </c>
      <c r="H999">
        <v>139</v>
      </c>
      <c r="I999" s="5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1">
        <f t="shared" si="60"/>
        <v>41659.25</v>
      </c>
      <c r="O999" s="11">
        <f t="shared" si="61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7">
        <f t="shared" si="62"/>
        <v>1.7608333553657827</v>
      </c>
      <c r="G1000" t="s">
        <v>14</v>
      </c>
      <c r="H1000">
        <v>374</v>
      </c>
      <c r="I1000" s="5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1">
        <f t="shared" si="60"/>
        <v>40220.25</v>
      </c>
      <c r="O1000" s="11">
        <f t="shared" si="61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7">
        <f t="shared" si="62"/>
        <v>1.7685732023750775</v>
      </c>
      <c r="G1001" t="s">
        <v>74</v>
      </c>
      <c r="H1001">
        <v>1122</v>
      </c>
      <c r="I1001" s="5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1">
        <f t="shared" si="60"/>
        <v>42550.208333333328</v>
      </c>
      <c r="O1001" s="11">
        <f t="shared" si="61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G1:G1048576">
    <cfRule type="cellIs" dxfId="39" priority="5" operator="equal">
      <formula>"live"</formula>
    </cfRule>
    <cfRule type="cellIs" dxfId="38" priority="6" operator="equal">
      <formula>"canceled"</formula>
    </cfRule>
    <cfRule type="cellIs" dxfId="37" priority="7" operator="equal">
      <formula>"successful"</formula>
    </cfRule>
    <cfRule type="cellIs" dxfId="36" priority="8" operator="equal">
      <formula>"failed"</formula>
    </cfRule>
  </conditionalFormatting>
  <conditionalFormatting sqref="F1:F1048576">
    <cfRule type="cellIs" dxfId="35" priority="1" operator="greaterThan">
      <formula>2</formula>
    </cfRule>
    <cfRule type="cellIs" dxfId="34" priority="2" operator="greaterThan">
      <formula>200</formula>
    </cfRule>
    <cfRule type="cellIs" dxfId="33" priority="3" operator="between">
      <formula>1</formula>
      <formula>2</formula>
    </cfRule>
    <cfRule type="cellIs" dxfId="32" priority="4" operator="lessThan">
      <formula>1</formula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BC9B6-1434-48A6-9F39-D512A8783469}">
  <sheetPr codeName="Sheet2"/>
  <dimension ref="A4:F15"/>
  <sheetViews>
    <sheetView zoomScale="83" workbookViewId="0">
      <selection activeCell="F22" sqref="F22"/>
    </sheetView>
  </sheetViews>
  <sheetFormatPr defaultRowHeight="15.6" x14ac:dyDescent="0.3"/>
  <cols>
    <col min="1" max="1" width="16.5" bestFit="1" customWidth="1"/>
    <col min="2" max="2" width="17.59765625" bestFit="1" customWidth="1"/>
    <col min="3" max="3" width="15.796875" bestFit="1" customWidth="1"/>
    <col min="4" max="4" width="5.796875" bestFit="1" customWidth="1"/>
    <col min="5" max="5" width="4.09765625" bestFit="1" customWidth="1"/>
    <col min="6" max="6" width="9.59765625" bestFit="1" customWidth="1"/>
    <col min="7" max="7" width="10.8984375" bestFit="1" customWidth="1"/>
    <col min="8" max="8" width="15.59765625" bestFit="1" customWidth="1"/>
    <col min="9" max="9" width="19.09765625" bestFit="1" customWidth="1"/>
    <col min="10" max="10" width="18" bestFit="1" customWidth="1"/>
    <col min="11" max="11" width="15.69921875" bestFit="1" customWidth="1"/>
    <col min="12" max="12" width="18.5" bestFit="1" customWidth="1"/>
    <col min="13" max="13" width="15.19921875" bestFit="1" customWidth="1"/>
    <col min="14" max="14" width="9.69921875" bestFit="1" customWidth="1"/>
    <col min="15" max="15" width="11.5" bestFit="1" customWidth="1"/>
    <col min="16" max="16" width="10.3984375" bestFit="1" customWidth="1"/>
    <col min="17" max="17" width="17.19921875" bestFit="1" customWidth="1"/>
    <col min="18" max="18" width="30.5" bestFit="1" customWidth="1"/>
    <col min="19" max="19" width="16.19921875" bestFit="1" customWidth="1"/>
    <col min="20" max="20" width="19.69921875" bestFit="1" customWidth="1"/>
    <col min="21" max="21" width="25.5" bestFit="1" customWidth="1"/>
    <col min="22" max="22" width="21" bestFit="1" customWidth="1"/>
    <col min="23" max="23" width="20.19921875" bestFit="1" customWidth="1"/>
    <col min="24" max="24" width="15.09765625" bestFit="1" customWidth="1"/>
    <col min="25" max="25" width="12.5" bestFit="1" customWidth="1"/>
    <col min="26" max="26" width="6.8984375" bestFit="1" customWidth="1"/>
    <col min="27" max="27" width="11" bestFit="1" customWidth="1"/>
    <col min="28" max="29" width="11.5" bestFit="1" customWidth="1"/>
    <col min="30" max="30" width="14.5" bestFit="1" customWidth="1"/>
    <col min="31" max="34" width="12" bestFit="1" customWidth="1"/>
    <col min="35" max="35" width="15" bestFit="1" customWidth="1"/>
    <col min="36" max="39" width="9.19921875" bestFit="1" customWidth="1"/>
    <col min="40" max="40" width="11.8984375" bestFit="1" customWidth="1"/>
    <col min="41" max="41" width="8.69921875" bestFit="1" customWidth="1"/>
    <col min="42" max="42" width="11.59765625" bestFit="1" customWidth="1"/>
    <col min="43" max="43" width="10.8984375" bestFit="1" customWidth="1"/>
    <col min="44" max="44" width="11.3984375" bestFit="1" customWidth="1"/>
    <col min="45" max="45" width="14.3984375" bestFit="1" customWidth="1"/>
    <col min="46" max="46" width="10.09765625" bestFit="1" customWidth="1"/>
    <col min="47" max="47" width="9.296875" bestFit="1" customWidth="1"/>
    <col min="48" max="48" width="13" bestFit="1" customWidth="1"/>
    <col min="49" max="49" width="16" bestFit="1" customWidth="1"/>
    <col min="50" max="50" width="8.69921875" bestFit="1" customWidth="1"/>
    <col min="51" max="51" width="11.59765625" bestFit="1" customWidth="1"/>
    <col min="52" max="52" width="10.8984375" bestFit="1" customWidth="1"/>
  </cols>
  <sheetData>
    <row r="4" spans="1:6" x14ac:dyDescent="0.3">
      <c r="A4" s="9" t="s">
        <v>2069</v>
      </c>
      <c r="B4" s="9" t="s">
        <v>2068</v>
      </c>
    </row>
    <row r="5" spans="1:6" x14ac:dyDescent="0.3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10" t="s">
        <v>2041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3">
      <c r="A7" s="10" t="s">
        <v>2033</v>
      </c>
      <c r="B7">
        <v>4</v>
      </c>
      <c r="C7">
        <v>20</v>
      </c>
      <c r="D7">
        <v>0</v>
      </c>
      <c r="E7">
        <v>22</v>
      </c>
      <c r="F7">
        <v>46</v>
      </c>
    </row>
    <row r="8" spans="1:6" x14ac:dyDescent="0.3">
      <c r="A8" s="10" t="s">
        <v>2050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3">
      <c r="A9" s="10" t="s">
        <v>2064</v>
      </c>
      <c r="B9">
        <v>0</v>
      </c>
      <c r="C9">
        <v>0</v>
      </c>
      <c r="D9">
        <v>0</v>
      </c>
      <c r="E9">
        <v>4</v>
      </c>
      <c r="F9">
        <v>4</v>
      </c>
    </row>
    <row r="10" spans="1:6" x14ac:dyDescent="0.3">
      <c r="A10" s="10" t="s">
        <v>2035</v>
      </c>
      <c r="B10">
        <v>10</v>
      </c>
      <c r="C10">
        <v>66</v>
      </c>
      <c r="D10">
        <v>0</v>
      </c>
      <c r="E10">
        <v>99</v>
      </c>
      <c r="F10">
        <v>175</v>
      </c>
    </row>
    <row r="11" spans="1:6" x14ac:dyDescent="0.3">
      <c r="A11" s="10" t="s">
        <v>2054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3">
      <c r="A12" s="10" t="s">
        <v>2047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3">
      <c r="A13" s="10" t="s">
        <v>2037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3">
      <c r="A14" s="10" t="s">
        <v>2039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3">
      <c r="A15" s="10" t="s">
        <v>2067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pageSetup orientation="portrait" horizontalDpi="300" verticalDpi="30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7A1A9-8BBE-4F36-A7C6-78B2407D2111}">
  <sheetPr codeName="Sheet3"/>
  <dimension ref="A1:F30"/>
  <sheetViews>
    <sheetView zoomScale="71" workbookViewId="0">
      <selection activeCell="H14" sqref="H14"/>
    </sheetView>
  </sheetViews>
  <sheetFormatPr defaultRowHeight="15.6" x14ac:dyDescent="0.3"/>
  <sheetData>
    <row r="1" spans="1:6" x14ac:dyDescent="0.3">
      <c r="A1" s="9" t="s">
        <v>2031</v>
      </c>
      <c r="B1" t="s">
        <v>2070</v>
      </c>
    </row>
    <row r="2" spans="1:6" x14ac:dyDescent="0.3">
      <c r="A2" s="9" t="s">
        <v>6</v>
      </c>
      <c r="B2" t="s">
        <v>2070</v>
      </c>
    </row>
    <row r="4" spans="1:6" x14ac:dyDescent="0.3">
      <c r="A4" s="9" t="s">
        <v>2069</v>
      </c>
      <c r="B4" s="9" t="s">
        <v>2068</v>
      </c>
    </row>
    <row r="5" spans="1:6" x14ac:dyDescent="0.3">
      <c r="A5" s="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10" t="s">
        <v>2049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3">
      <c r="A7" s="10" t="s">
        <v>2065</v>
      </c>
      <c r="B7">
        <v>0</v>
      </c>
      <c r="C7">
        <v>0</v>
      </c>
      <c r="D7">
        <v>0</v>
      </c>
      <c r="E7">
        <v>4</v>
      </c>
      <c r="F7">
        <v>4</v>
      </c>
    </row>
    <row r="8" spans="1:6" x14ac:dyDescent="0.3">
      <c r="A8" s="10" t="s">
        <v>2042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10" t="s">
        <v>2044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3">
      <c r="A10" s="10" t="s">
        <v>2043</v>
      </c>
      <c r="B10">
        <v>0</v>
      </c>
      <c r="C10">
        <v>8</v>
      </c>
      <c r="D10">
        <v>0</v>
      </c>
      <c r="E10">
        <v>10</v>
      </c>
      <c r="F10">
        <v>18</v>
      </c>
    </row>
    <row r="11" spans="1:6" x14ac:dyDescent="0.3">
      <c r="A11" s="10" t="s">
        <v>2053</v>
      </c>
      <c r="B11">
        <v>1</v>
      </c>
      <c r="C11">
        <v>7</v>
      </c>
      <c r="D11">
        <v>0</v>
      </c>
      <c r="E11">
        <v>9</v>
      </c>
      <c r="F11">
        <v>17</v>
      </c>
    </row>
    <row r="12" spans="1:6" x14ac:dyDescent="0.3">
      <c r="A12" s="10" t="s">
        <v>2034</v>
      </c>
      <c r="B12">
        <v>4</v>
      </c>
      <c r="C12">
        <v>20</v>
      </c>
      <c r="D12">
        <v>0</v>
      </c>
      <c r="E12">
        <v>22</v>
      </c>
      <c r="F12">
        <v>46</v>
      </c>
    </row>
    <row r="13" spans="1:6" x14ac:dyDescent="0.3">
      <c r="A13" s="10" t="s">
        <v>2045</v>
      </c>
      <c r="B13">
        <v>3</v>
      </c>
      <c r="C13">
        <v>19</v>
      </c>
      <c r="D13">
        <v>0</v>
      </c>
      <c r="E13">
        <v>23</v>
      </c>
      <c r="F13">
        <v>45</v>
      </c>
    </row>
    <row r="14" spans="1:6" x14ac:dyDescent="0.3">
      <c r="A14" s="10" t="s">
        <v>2058</v>
      </c>
      <c r="B14">
        <v>1</v>
      </c>
      <c r="C14">
        <v>6</v>
      </c>
      <c r="D14">
        <v>0</v>
      </c>
      <c r="E14">
        <v>10</v>
      </c>
      <c r="F14">
        <v>17</v>
      </c>
    </row>
    <row r="15" spans="1:6" x14ac:dyDescent="0.3">
      <c r="A15" s="10" t="s">
        <v>2057</v>
      </c>
      <c r="B15">
        <v>0</v>
      </c>
      <c r="C15">
        <v>3</v>
      </c>
      <c r="D15">
        <v>0</v>
      </c>
      <c r="E15">
        <v>4</v>
      </c>
      <c r="F15">
        <v>7</v>
      </c>
    </row>
    <row r="16" spans="1:6" x14ac:dyDescent="0.3">
      <c r="A16" s="10" t="s">
        <v>2061</v>
      </c>
      <c r="B16">
        <v>0</v>
      </c>
      <c r="C16">
        <v>8</v>
      </c>
      <c r="D16">
        <v>1</v>
      </c>
      <c r="E16">
        <v>4</v>
      </c>
      <c r="F16">
        <v>13</v>
      </c>
    </row>
    <row r="17" spans="1:6" x14ac:dyDescent="0.3">
      <c r="A17" s="10" t="s">
        <v>2048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3">
      <c r="A18" s="10" t="s">
        <v>2055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3">
      <c r="A19" s="10" t="s">
        <v>2040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3">
      <c r="A20" s="10" t="s">
        <v>2056</v>
      </c>
      <c r="B20">
        <v>0</v>
      </c>
      <c r="C20">
        <v>4</v>
      </c>
      <c r="D20">
        <v>0</v>
      </c>
      <c r="E20">
        <v>4</v>
      </c>
      <c r="F20">
        <v>8</v>
      </c>
    </row>
    <row r="21" spans="1:6" x14ac:dyDescent="0.3">
      <c r="A21" s="10" t="s">
        <v>2036</v>
      </c>
      <c r="B21">
        <v>6</v>
      </c>
      <c r="C21">
        <v>30</v>
      </c>
      <c r="D21">
        <v>0</v>
      </c>
      <c r="E21">
        <v>49</v>
      </c>
      <c r="F21">
        <v>85</v>
      </c>
    </row>
    <row r="22" spans="1:6" x14ac:dyDescent="0.3">
      <c r="A22" s="10" t="s">
        <v>2063</v>
      </c>
      <c r="B22">
        <v>0</v>
      </c>
      <c r="C22">
        <v>9</v>
      </c>
      <c r="D22">
        <v>0</v>
      </c>
      <c r="E22">
        <v>5</v>
      </c>
      <c r="F22">
        <v>14</v>
      </c>
    </row>
    <row r="23" spans="1:6" x14ac:dyDescent="0.3">
      <c r="A23" s="10" t="s">
        <v>2052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10" t="s">
        <v>2060</v>
      </c>
      <c r="B24">
        <v>3</v>
      </c>
      <c r="C24">
        <v>3</v>
      </c>
      <c r="D24">
        <v>0</v>
      </c>
      <c r="E24">
        <v>11</v>
      </c>
      <c r="F24">
        <v>17</v>
      </c>
    </row>
    <row r="25" spans="1:6" x14ac:dyDescent="0.3">
      <c r="A25" s="10" t="s">
        <v>2059</v>
      </c>
      <c r="B25">
        <v>0</v>
      </c>
      <c r="C25">
        <v>7</v>
      </c>
      <c r="D25">
        <v>0</v>
      </c>
      <c r="E25">
        <v>14</v>
      </c>
      <c r="F25">
        <v>21</v>
      </c>
    </row>
    <row r="26" spans="1:6" x14ac:dyDescent="0.3">
      <c r="A26" s="10" t="s">
        <v>2051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3">
      <c r="A27" s="10" t="s">
        <v>2046</v>
      </c>
      <c r="B27">
        <v>0</v>
      </c>
      <c r="C27">
        <v>16</v>
      </c>
      <c r="D27">
        <v>1</v>
      </c>
      <c r="E27">
        <v>28</v>
      </c>
      <c r="F27">
        <v>45</v>
      </c>
    </row>
    <row r="28" spans="1:6" x14ac:dyDescent="0.3">
      <c r="A28" s="10" t="s">
        <v>2038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3">
      <c r="A29" s="10" t="s">
        <v>2062</v>
      </c>
      <c r="B29">
        <v>0</v>
      </c>
      <c r="C29">
        <v>0</v>
      </c>
      <c r="D29">
        <v>0</v>
      </c>
      <c r="E29">
        <v>3</v>
      </c>
      <c r="F29">
        <v>3</v>
      </c>
    </row>
    <row r="30" spans="1:6" x14ac:dyDescent="0.3">
      <c r="A30" s="10" t="s">
        <v>2067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7E255-B83E-4AD8-A800-9394F5B2445C}">
  <sheetPr codeName="Sheet4"/>
  <dimension ref="A1:E18"/>
  <sheetViews>
    <sheetView workbookViewId="0">
      <selection activeCell="L20" sqref="L20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9.19921875" bestFit="1" customWidth="1"/>
    <col min="5" max="5" width="10.8984375" bestFit="1" customWidth="1"/>
    <col min="6" max="6" width="6.796875" bestFit="1" customWidth="1"/>
    <col min="7" max="7" width="10.8984375" bestFit="1" customWidth="1"/>
  </cols>
  <sheetData>
    <row r="1" spans="1:5" x14ac:dyDescent="0.3">
      <c r="A1" s="9" t="s">
        <v>2031</v>
      </c>
      <c r="B1" t="s">
        <v>2070</v>
      </c>
    </row>
    <row r="2" spans="1:5" x14ac:dyDescent="0.3">
      <c r="A2" s="9" t="s">
        <v>2085</v>
      </c>
      <c r="B2" t="s">
        <v>2070</v>
      </c>
    </row>
    <row r="4" spans="1:5" x14ac:dyDescent="0.3">
      <c r="A4" s="9" t="s">
        <v>2069</v>
      </c>
      <c r="B4" s="9" t="s">
        <v>2068</v>
      </c>
    </row>
    <row r="5" spans="1:5" x14ac:dyDescent="0.3">
      <c r="A5" s="9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10" t="s">
        <v>2073</v>
      </c>
      <c r="B6" s="12">
        <v>6</v>
      </c>
      <c r="C6" s="12">
        <v>36</v>
      </c>
      <c r="D6" s="12">
        <v>49</v>
      </c>
      <c r="E6" s="12">
        <v>91</v>
      </c>
    </row>
    <row r="7" spans="1:5" x14ac:dyDescent="0.3">
      <c r="A7" s="10" t="s">
        <v>2074</v>
      </c>
      <c r="B7" s="12">
        <v>7</v>
      </c>
      <c r="C7" s="12">
        <v>28</v>
      </c>
      <c r="D7" s="12">
        <v>44</v>
      </c>
      <c r="E7" s="12">
        <v>79</v>
      </c>
    </row>
    <row r="8" spans="1:5" x14ac:dyDescent="0.3">
      <c r="A8" s="10" t="s">
        <v>2075</v>
      </c>
      <c r="B8" s="12">
        <v>4</v>
      </c>
      <c r="C8" s="12">
        <v>33</v>
      </c>
      <c r="D8" s="12">
        <v>49</v>
      </c>
      <c r="E8" s="12">
        <v>86</v>
      </c>
    </row>
    <row r="9" spans="1:5" x14ac:dyDescent="0.3">
      <c r="A9" s="10" t="s">
        <v>2076</v>
      </c>
      <c r="B9" s="12">
        <v>1</v>
      </c>
      <c r="C9" s="12">
        <v>30</v>
      </c>
      <c r="D9" s="12">
        <v>46</v>
      </c>
      <c r="E9" s="12">
        <v>77</v>
      </c>
    </row>
    <row r="10" spans="1:5" x14ac:dyDescent="0.3">
      <c r="A10" s="10" t="s">
        <v>2077</v>
      </c>
      <c r="B10" s="12">
        <v>3</v>
      </c>
      <c r="C10" s="12">
        <v>35</v>
      </c>
      <c r="D10" s="12">
        <v>46</v>
      </c>
      <c r="E10" s="12">
        <v>84</v>
      </c>
    </row>
    <row r="11" spans="1:5" x14ac:dyDescent="0.3">
      <c r="A11" s="10" t="s">
        <v>2078</v>
      </c>
      <c r="B11" s="12">
        <v>3</v>
      </c>
      <c r="C11" s="12">
        <v>28</v>
      </c>
      <c r="D11" s="12">
        <v>55</v>
      </c>
      <c r="E11" s="12">
        <v>86</v>
      </c>
    </row>
    <row r="12" spans="1:5" x14ac:dyDescent="0.3">
      <c r="A12" s="10" t="s">
        <v>2079</v>
      </c>
      <c r="B12" s="12">
        <v>4</v>
      </c>
      <c r="C12" s="12">
        <v>31</v>
      </c>
      <c r="D12" s="12">
        <v>58</v>
      </c>
      <c r="E12" s="12">
        <v>93</v>
      </c>
    </row>
    <row r="13" spans="1:5" x14ac:dyDescent="0.3">
      <c r="A13" s="10" t="s">
        <v>2080</v>
      </c>
      <c r="B13" s="12">
        <v>8</v>
      </c>
      <c r="C13" s="12">
        <v>35</v>
      </c>
      <c r="D13" s="12">
        <v>41</v>
      </c>
      <c r="E13" s="12">
        <v>84</v>
      </c>
    </row>
    <row r="14" spans="1:5" x14ac:dyDescent="0.3">
      <c r="A14" s="10" t="s">
        <v>2081</v>
      </c>
      <c r="B14" s="12">
        <v>5</v>
      </c>
      <c r="C14" s="12">
        <v>23</v>
      </c>
      <c r="D14" s="12">
        <v>45</v>
      </c>
      <c r="E14" s="12">
        <v>73</v>
      </c>
    </row>
    <row r="15" spans="1:5" x14ac:dyDescent="0.3">
      <c r="A15" s="10" t="s">
        <v>2082</v>
      </c>
      <c r="B15" s="12">
        <v>6</v>
      </c>
      <c r="C15" s="12">
        <v>26</v>
      </c>
      <c r="D15" s="12">
        <v>45</v>
      </c>
      <c r="E15" s="12">
        <v>77</v>
      </c>
    </row>
    <row r="16" spans="1:5" x14ac:dyDescent="0.3">
      <c r="A16" s="10" t="s">
        <v>2083</v>
      </c>
      <c r="B16" s="12">
        <v>3</v>
      </c>
      <c r="C16" s="12">
        <v>27</v>
      </c>
      <c r="D16" s="12">
        <v>45</v>
      </c>
      <c r="E16" s="12">
        <v>75</v>
      </c>
    </row>
    <row r="17" spans="1:5" x14ac:dyDescent="0.3">
      <c r="A17" s="10" t="s">
        <v>2084</v>
      </c>
      <c r="B17" s="12">
        <v>7</v>
      </c>
      <c r="C17" s="12">
        <v>32</v>
      </c>
      <c r="D17" s="12">
        <v>42</v>
      </c>
      <c r="E17" s="12">
        <v>81</v>
      </c>
    </row>
    <row r="18" spans="1:5" x14ac:dyDescent="0.3">
      <c r="A18" s="10" t="s">
        <v>2067</v>
      </c>
      <c r="B18" s="12">
        <v>57</v>
      </c>
      <c r="C18" s="12">
        <v>364</v>
      </c>
      <c r="D18" s="12">
        <v>565</v>
      </c>
      <c r="E18" s="12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71E62-2CE0-4001-8B3A-2D16CA5317A7}">
  <dimension ref="F6:M19"/>
  <sheetViews>
    <sheetView zoomScale="50" zoomScaleNormal="50" workbookViewId="0">
      <selection activeCell="Q27" sqref="Q27"/>
    </sheetView>
  </sheetViews>
  <sheetFormatPr defaultRowHeight="15.6" x14ac:dyDescent="0.3"/>
  <cols>
    <col min="3" max="3" width="10.09765625" customWidth="1"/>
    <col min="6" max="13" width="10.09765625" customWidth="1"/>
  </cols>
  <sheetData>
    <row r="6" spans="6:13" x14ac:dyDescent="0.3">
      <c r="F6" t="s">
        <v>2092</v>
      </c>
      <c r="G6" t="s">
        <v>2093</v>
      </c>
      <c r="H6" t="s">
        <v>2094</v>
      </c>
      <c r="I6" t="s">
        <v>2095</v>
      </c>
      <c r="J6" t="s">
        <v>2096</v>
      </c>
      <c r="K6" t="s">
        <v>2097</v>
      </c>
      <c r="L6" t="s">
        <v>2098</v>
      </c>
      <c r="M6" t="s">
        <v>2099</v>
      </c>
    </row>
    <row r="7" spans="6:13" x14ac:dyDescent="0.3">
      <c r="F7" t="s">
        <v>2086</v>
      </c>
      <c r="G7" t="s">
        <v>2100</v>
      </c>
      <c r="H7" s="13" t="s">
        <v>2101</v>
      </c>
      <c r="I7" t="s">
        <v>2087</v>
      </c>
      <c r="J7" t="s">
        <v>2102</v>
      </c>
      <c r="K7" t="s">
        <v>2103</v>
      </c>
      <c r="L7" t="s">
        <v>2104</v>
      </c>
      <c r="M7" t="s">
        <v>2105</v>
      </c>
    </row>
    <row r="8" spans="6:13" x14ac:dyDescent="0.3">
      <c r="F8" t="s">
        <v>2088</v>
      </c>
      <c r="G8">
        <f>COUNTIFS(Crowdfunding!G:G, "successful", Crowdfunding!D:D, "&lt;1000")</f>
        <v>30</v>
      </c>
      <c r="H8">
        <f>COUNTIFS(Crowdfunding!G:G,"failed",Crowdfunding!D:D,"&lt;1000")</f>
        <v>20</v>
      </c>
      <c r="I8">
        <f>COUNTIFS(Crowdfunding!G:G,"canceled",Crowdfunding!D:D,"&lt;1000")</f>
        <v>1</v>
      </c>
      <c r="J8">
        <f>SUM(Table2[[#This Row],[Column2]],Table2[[#This Row],[Column3]],Table2[[#This Row],[Column4]])</f>
        <v>51</v>
      </c>
      <c r="K8" s="14">
        <f>Table2[[#This Row],[Column2]]/Table2[[#This Row],[Column5]]</f>
        <v>0.58823529411764708</v>
      </c>
      <c r="L8" s="14">
        <f>Table2[[#This Row],[Column3]]/Table2[[#This Row],[Column5]]</f>
        <v>0.39215686274509803</v>
      </c>
      <c r="M8" s="14">
        <f>Table2[[#This Row],[Column4]]/Table2[[#This Row],[Column5]]</f>
        <v>1.9607843137254902E-2</v>
      </c>
    </row>
    <row r="9" spans="6:13" x14ac:dyDescent="0.3">
      <c r="F9" t="s">
        <v>2089</v>
      </c>
      <c r="G9">
        <f>COUNTIFS(Crowdfunding!G:G, "successful", Crowdfunding!D:D, "&gt;=1000", Crowdfunding!D:D, "&lt;=4999" )</f>
        <v>191</v>
      </c>
      <c r="H9">
        <f>COUNTIFS(Crowdfunding!G:G, "failed", Crowdfunding!D:D, "&gt;=1000", Crowdfunding!D:D, "&lt;=4999" )</f>
        <v>38</v>
      </c>
      <c r="I9">
        <f>COUNTIFS(Crowdfunding!G:G, "canceled", Crowdfunding!D:D, "&gt;=1000", Crowdfunding!D:D, "&lt;=4999" )</f>
        <v>2</v>
      </c>
      <c r="J9">
        <f>SUM(Table2[[#This Row],[Column2]],Table2[[#This Row],[Column3]],Table2[[#This Row],[Column4]])</f>
        <v>231</v>
      </c>
      <c r="K9" s="14">
        <f>Table2[[#This Row],[Column2]]/Table2[[#This Row],[Column5]]</f>
        <v>0.82683982683982682</v>
      </c>
      <c r="L9" s="14">
        <f>Table2[[#This Row],[Column3]]/Table2[[#This Row],[Column5]]</f>
        <v>0.16450216450216451</v>
      </c>
      <c r="M9" s="14">
        <f>Table2[[#This Row],[Column4]]/Table2[[#This Row],[Column5]]</f>
        <v>8.658008658008658E-3</v>
      </c>
    </row>
    <row r="10" spans="6:13" x14ac:dyDescent="0.3">
      <c r="F10" t="s">
        <v>2090</v>
      </c>
      <c r="G10">
        <f>COUNTIFS(Crowdfunding!G:G, "successful", Crowdfunding!D:D, "&gt;=5000", Crowdfunding!D:D, "&lt;=9999")</f>
        <v>164</v>
      </c>
      <c r="H10">
        <f>COUNTIFS(Crowdfunding!G:G, "failed", Crowdfunding!D:D, "&gt;=5000", Crowdfunding!D:D, "&lt;=9999" )</f>
        <v>126</v>
      </c>
      <c r="I10">
        <f>COUNTIFS(Crowdfunding!G:G, "canceled", Crowdfunding!D:D, "&gt;=5000", Crowdfunding!D:D, "&lt;=9999" )</f>
        <v>25</v>
      </c>
      <c r="J10">
        <f>SUM(Table2[[#This Row],[Column2]],Table2[[#This Row],[Column3]],Table2[[#This Row],[Column4]])</f>
        <v>315</v>
      </c>
      <c r="K10" s="14">
        <f>Table2[[#This Row],[Column2]]/Table2[[#This Row],[Column5]]</f>
        <v>0.52063492063492067</v>
      </c>
      <c r="L10" s="14">
        <f>Table2[[#This Row],[Column3]]/Table2[[#This Row],[Column5]]</f>
        <v>0.4</v>
      </c>
      <c r="M10" s="14">
        <f>Table2[[#This Row],[Column4]]/Table2[[#This Row],[Column5]]</f>
        <v>7.9365079365079361E-2</v>
      </c>
    </row>
    <row r="11" spans="6:13" x14ac:dyDescent="0.3">
      <c r="F11" t="s">
        <v>2091</v>
      </c>
      <c r="G11">
        <f>COUNTIFS(Crowdfunding!G:G, "successful", Crowdfunding!D:D, "&gt;=10000", Crowdfunding!D:D, "&lt;=14999")</f>
        <v>4</v>
      </c>
      <c r="H11">
        <f>COUNTIFS(Crowdfunding!G:G, "failed", Crowdfunding!D:D, "&gt;=10000", Crowdfunding!D:D, "&lt;=14999" )</f>
        <v>5</v>
      </c>
      <c r="I11">
        <f>COUNTIFS(Crowdfunding!G:G, "canceled", Crowdfunding!D:D, "&gt;=10000", Crowdfunding!D:D, "&lt;=14999" )</f>
        <v>0</v>
      </c>
      <c r="J11">
        <f>SUM(Table2[[#This Row],[Column2]],Table2[[#This Row],[Column3]],Table2[[#This Row],[Column4]])</f>
        <v>9</v>
      </c>
      <c r="K11" s="14">
        <f>Table2[[#This Row],[Column2]]/Table2[[#This Row],[Column5]]</f>
        <v>0.44444444444444442</v>
      </c>
      <c r="L11" s="14">
        <f>Table2[[#This Row],[Column3]]/Table2[[#This Row],[Column5]]</f>
        <v>0.55555555555555558</v>
      </c>
      <c r="M11" s="14">
        <f>Table2[[#This Row],[Column4]]/Table2[[#This Row],[Column5]]</f>
        <v>0</v>
      </c>
    </row>
    <row r="12" spans="6:13" x14ac:dyDescent="0.3">
      <c r="F12" t="s">
        <v>2106</v>
      </c>
      <c r="G12">
        <f>COUNTIFS(Crowdfunding!G:G, "successful", Crowdfunding!D:D, "&gt;=15000", Crowdfunding!D:D, "&lt;=19999")</f>
        <v>10</v>
      </c>
      <c r="H12">
        <f>COUNTIFS(Crowdfunding!G:G, "failed", Crowdfunding!D:D, "&gt;=15000", Crowdfunding!D:D, "&lt;=19999" )</f>
        <v>0</v>
      </c>
      <c r="I12">
        <f>COUNTIFS(Crowdfunding!G:G, "canceled", Crowdfunding!D:D, "&gt;=15000", Crowdfunding!D:D, "&lt;=19999" )</f>
        <v>0</v>
      </c>
      <c r="J12">
        <f>SUM(Table2[[#This Row],[Column2]],Table2[[#This Row],[Column3]],Table2[[#This Row],[Column4]])</f>
        <v>10</v>
      </c>
      <c r="K12" s="14">
        <f>Table2[[#This Row],[Column2]]/Table2[[#This Row],[Column5]]</f>
        <v>1</v>
      </c>
      <c r="L12" s="14">
        <f>Table2[[#This Row],[Column3]]/Table2[[#This Row],[Column5]]</f>
        <v>0</v>
      </c>
      <c r="M12" s="14">
        <f>Table2[[#This Row],[Column4]]/Table2[[#This Row],[Column5]]</f>
        <v>0</v>
      </c>
    </row>
    <row r="13" spans="6:13" x14ac:dyDescent="0.3">
      <c r="F13" t="s">
        <v>2107</v>
      </c>
      <c r="G13">
        <f>COUNTIFS(Crowdfunding!G:G, "successful", Crowdfunding!D:D, "&gt;=20000", Crowdfunding!D:D, "&lt;=24999")</f>
        <v>7</v>
      </c>
      <c r="H13">
        <f>COUNTIFS(Crowdfunding!G:G, "failed", Crowdfunding!D:D, "&gt;=20000", Crowdfunding!D:D, "&lt;=24999" )</f>
        <v>0</v>
      </c>
      <c r="I13">
        <f>COUNTIFS(Crowdfunding!G:G, "canceled", Crowdfunding!D:D, "&gt;=20000", Crowdfunding!D:D, "&lt;=24999" )</f>
        <v>0</v>
      </c>
      <c r="J13">
        <f>SUM(Table2[[#This Row],[Column2]],Table2[[#This Row],[Column3]],Table2[[#This Row],[Column4]])</f>
        <v>7</v>
      </c>
      <c r="K13" s="14">
        <f>Table2[[#This Row],[Column2]]/Table2[[#This Row],[Column5]]</f>
        <v>1</v>
      </c>
      <c r="L13" s="14">
        <f>Table2[[#This Row],[Column3]]/Table2[[#This Row],[Column5]]</f>
        <v>0</v>
      </c>
      <c r="M13" s="14">
        <f>Table2[[#This Row],[Column4]]/Table2[[#This Row],[Column5]]</f>
        <v>0</v>
      </c>
    </row>
    <row r="14" spans="6:13" x14ac:dyDescent="0.3">
      <c r="F14" t="s">
        <v>2108</v>
      </c>
      <c r="G14">
        <f>COUNTIFS(Crowdfunding!G:G, "successful", Crowdfunding!D:D, "&gt;=25000", Crowdfunding!D:D, "&lt;=29999")</f>
        <v>11</v>
      </c>
      <c r="H14">
        <f>COUNTIFS(Crowdfunding!G:G, "failed", Crowdfunding!D:D, "&gt;=25000", Crowdfunding!D:D, "&lt;=29999" )</f>
        <v>3</v>
      </c>
      <c r="I14">
        <f>COUNTIFS(Crowdfunding!G:G, "canceled", Crowdfunding!D:D, "&gt;=25000", Crowdfunding!D:D, "&lt;=29999" )</f>
        <v>0</v>
      </c>
      <c r="J14">
        <f>SUM(Table2[[#This Row],[Column2]],Table2[[#This Row],[Column3]],Table2[[#This Row],[Column4]])</f>
        <v>14</v>
      </c>
      <c r="K14" s="14">
        <f>Table2[[#This Row],[Column2]]/Table2[[#This Row],[Column5]]</f>
        <v>0.7857142857142857</v>
      </c>
      <c r="L14" s="14">
        <f>Table2[[#This Row],[Column3]]/Table2[[#This Row],[Column5]]</f>
        <v>0.21428571428571427</v>
      </c>
      <c r="M14" s="14">
        <f>Table2[[#This Row],[Column4]]/Table2[[#This Row],[Column5]]</f>
        <v>0</v>
      </c>
    </row>
    <row r="15" spans="6:13" x14ac:dyDescent="0.3">
      <c r="F15" t="s">
        <v>2109</v>
      </c>
      <c r="G15">
        <f>COUNTIFS(Crowdfunding!G:G, "successful", Crowdfunding!D:D, "&gt;=30000", Crowdfunding!D:D, "&lt;=434999")</f>
        <v>148</v>
      </c>
      <c r="H15">
        <f>COUNTIFS(Crowdfunding!G:G, "failed", Crowdfunding!D:D, "&gt;=30000", Crowdfunding!D:D, "&lt;=34999" )</f>
        <v>0</v>
      </c>
      <c r="I15">
        <f>COUNTIFS(Crowdfunding!G:G, "canceled", Crowdfunding!D:D, "&gt;=30000", Crowdfunding!D:D, "&lt;=34999" )</f>
        <v>0</v>
      </c>
      <c r="J15">
        <f>SUM(Table2[[#This Row],[Column2]],Table2[[#This Row],[Column3]],Table2[[#This Row],[Column4]])</f>
        <v>148</v>
      </c>
      <c r="K15" s="14">
        <f>Table2[[#This Row],[Column2]]/Table2[[#This Row],[Column5]]</f>
        <v>1</v>
      </c>
      <c r="L15" s="14">
        <f>Table2[[#This Row],[Column3]]/Table2[[#This Row],[Column5]]</f>
        <v>0</v>
      </c>
      <c r="M15" s="14">
        <f>Table2[[#This Row],[Column4]]/Table2[[#This Row],[Column5]]</f>
        <v>0</v>
      </c>
    </row>
    <row r="16" spans="6:13" x14ac:dyDescent="0.3">
      <c r="F16" t="s">
        <v>2110</v>
      </c>
      <c r="G16">
        <f>COUNTIFS(Crowdfunding!G:G, "successful", Crowdfunding!D:D, "&gt;=35000", Crowdfunding!D:D, "&lt;=39999")</f>
        <v>8</v>
      </c>
      <c r="H16">
        <f>COUNTIFS(Crowdfunding!G:G, "failed", Crowdfunding!D:D, "&gt;=35000", Crowdfunding!D:D, "&lt;=39999" )</f>
        <v>3</v>
      </c>
      <c r="I16">
        <f>COUNTIFS(Crowdfunding!G:G, "canceled", Crowdfunding!D:D, "&gt;=25000", Crowdfunding!D:D, "&lt;=39999" )</f>
        <v>1</v>
      </c>
      <c r="J16">
        <f>SUM(Table2[[#This Row],[Column2]],Table2[[#This Row],[Column3]],Table2[[#This Row],[Column4]])</f>
        <v>12</v>
      </c>
      <c r="K16" s="14">
        <f>Table2[[#This Row],[Column2]]/Table2[[#This Row],[Column5]]</f>
        <v>0.66666666666666663</v>
      </c>
      <c r="L16" s="14">
        <f>Table2[[#This Row],[Column3]]/Table2[[#This Row],[Column5]]</f>
        <v>0.25</v>
      </c>
      <c r="M16" s="14">
        <f>Table2[[#This Row],[Column4]]/Table2[[#This Row],[Column5]]</f>
        <v>8.3333333333333329E-2</v>
      </c>
    </row>
    <row r="17" spans="6:13" x14ac:dyDescent="0.3">
      <c r="F17" t="s">
        <v>2111</v>
      </c>
      <c r="G17">
        <f>COUNTIFS(Crowdfunding!G:G, "successful", Crowdfunding!D:D, "&gt;=40000", Crowdfunding!D:D, "&lt;=44999")</f>
        <v>11</v>
      </c>
      <c r="H17">
        <f>COUNTIFS(Crowdfunding!G:G, "failed", Crowdfunding!D:D, "&gt;=40000", Crowdfunding!D:D, "&lt;=44999" )</f>
        <v>3</v>
      </c>
      <c r="I17">
        <f>COUNTIFS(Crowdfunding!G:G, "canceled", Crowdfunding!D:D, "&gt;=40000", Crowdfunding!D:D, "&lt;=44999" )</f>
        <v>0</v>
      </c>
      <c r="J17">
        <f>SUM(Table2[[#This Row],[Column2]],Table2[[#This Row],[Column3]],Table2[[#This Row],[Column4]])</f>
        <v>14</v>
      </c>
      <c r="K17" s="14">
        <f>Table2[[#This Row],[Column2]]/Table2[[#This Row],[Column5]]</f>
        <v>0.7857142857142857</v>
      </c>
      <c r="L17" s="14">
        <f>Table2[[#This Row],[Column3]]/Table2[[#This Row],[Column5]]</f>
        <v>0.21428571428571427</v>
      </c>
      <c r="M17" s="14">
        <f>Table2[[#This Row],[Column4]]/Table2[[#This Row],[Column5]]</f>
        <v>0</v>
      </c>
    </row>
    <row r="18" spans="6:13" x14ac:dyDescent="0.3">
      <c r="F18" t="s">
        <v>2112</v>
      </c>
      <c r="G18">
        <f>COUNTIFS(Crowdfunding!G:G, "successful", Crowdfunding!D:D, "&gt;=45000", Crowdfunding!D:D, "&lt;=49999")</f>
        <v>8</v>
      </c>
      <c r="H18">
        <f>COUNTIFS(Crowdfunding!G:G, "failed", Crowdfunding!D:D, "&gt;=45000", Crowdfunding!D:D, "&lt;=49999" )</f>
        <v>3</v>
      </c>
      <c r="I18">
        <f>COUNTIFS(Crowdfunding!G:G, "canceled", Crowdfunding!D:D, "&gt;=45000", Crowdfunding!D:D, "&lt;=49999" )</f>
        <v>0</v>
      </c>
      <c r="J18">
        <f>SUM(Table2[[#This Row],[Column2]],Table2[[#This Row],[Column3]],Table2[[#This Row],[Column4]])</f>
        <v>11</v>
      </c>
      <c r="K18" s="14">
        <f>Table2[[#This Row],[Column2]]/Table2[[#This Row],[Column5]]</f>
        <v>0.72727272727272729</v>
      </c>
      <c r="L18" s="14">
        <f>Table2[[#This Row],[Column3]]/Table2[[#This Row],[Column5]]</f>
        <v>0.27272727272727271</v>
      </c>
      <c r="M18" s="14">
        <f>Table2[[#This Row],[Column4]]/Table2[[#This Row],[Column5]]</f>
        <v>0</v>
      </c>
    </row>
    <row r="19" spans="6:13" x14ac:dyDescent="0.3">
      <c r="F19" t="s">
        <v>2113</v>
      </c>
      <c r="G19">
        <f>COUNTIFS(Crowdfunding!G:G, "successful", Crowdfunding!D:D, "&gt;=50000")</f>
        <v>114</v>
      </c>
      <c r="H19">
        <f>COUNTIFS(Crowdfunding!G:G,"failed",Crowdfunding!D:D,"&gt;=50000")</f>
        <v>163</v>
      </c>
      <c r="I19">
        <f>COUNTIFS(Crowdfunding!G:G,"canceled",Crowdfunding!D:D,"&lt;=50000")</f>
        <v>29</v>
      </c>
      <c r="J19">
        <f>SUM(Table2[[#This Row],[Column2]],Table2[[#This Row],[Column3]],Table2[[#This Row],[Column4]])</f>
        <v>306</v>
      </c>
      <c r="K19" s="14">
        <f>Table2[[#This Row],[Column2]]/Table2[[#This Row],[Column5]]</f>
        <v>0.37254901960784315</v>
      </c>
      <c r="L19" s="14">
        <f>Table2[[#This Row],[Column3]]/Table2[[#This Row],[Column5]]</f>
        <v>0.5326797385620915</v>
      </c>
      <c r="M19" s="14">
        <f>Table2[[#This Row],[Column4]]/Table2[[#This Row],[Column5]]</f>
        <v>9.4771241830065356E-2</v>
      </c>
    </row>
  </sheetData>
  <phoneticPr fontId="20" type="noConversion"/>
  <pageMargins left="0.7" right="0.7" top="0.75" bottom="0.75" header="0.3" footer="0.3"/>
  <pageSetup orientation="portrait" horizontalDpi="360" verticalDpi="360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4E5F7-FCE5-4665-9AF4-9B2A4E0FCF4A}">
  <dimension ref="B1:M566"/>
  <sheetViews>
    <sheetView tabSelected="1" workbookViewId="0">
      <selection activeCell="O7" sqref="O7"/>
    </sheetView>
  </sheetViews>
  <sheetFormatPr defaultRowHeight="15.6" x14ac:dyDescent="0.3"/>
  <cols>
    <col min="3" max="3" width="9.3984375" bestFit="1" customWidth="1"/>
    <col min="5" max="5" width="11.19921875"/>
    <col min="6" max="6" width="13" bestFit="1" customWidth="1"/>
    <col min="7" max="7" width="10.09765625" customWidth="1"/>
    <col min="8" max="8" width="11.19921875"/>
    <col min="9" max="9" width="13" bestFit="1" customWidth="1"/>
  </cols>
  <sheetData>
    <row r="1" spans="2:13" x14ac:dyDescent="0.3">
      <c r="C1" t="s">
        <v>2114</v>
      </c>
      <c r="E1" s="4" t="s">
        <v>4</v>
      </c>
      <c r="F1" s="1" t="s">
        <v>5</v>
      </c>
      <c r="H1" s="4" t="s">
        <v>4</v>
      </c>
      <c r="I1" s="1" t="s">
        <v>5</v>
      </c>
      <c r="L1" t="s">
        <v>2114</v>
      </c>
    </row>
    <row r="2" spans="2:13" x14ac:dyDescent="0.3">
      <c r="B2" t="s">
        <v>2115</v>
      </c>
      <c r="C2" s="5">
        <f>AVERAGE(F2:F566)</f>
        <v>851.14690265486729</v>
      </c>
      <c r="E2" t="s">
        <v>20</v>
      </c>
      <c r="F2">
        <v>158</v>
      </c>
      <c r="H2" t="s">
        <v>14</v>
      </c>
      <c r="I2">
        <v>0</v>
      </c>
      <c r="L2" t="s">
        <v>2115</v>
      </c>
      <c r="M2" s="5">
        <f>AVERAGE(I2:I365)</f>
        <v>585.61538461538464</v>
      </c>
    </row>
    <row r="3" spans="2:13" x14ac:dyDescent="0.3">
      <c r="B3" t="s">
        <v>2116</v>
      </c>
      <c r="C3">
        <f>MEDIAN(F2:F566)</f>
        <v>201</v>
      </c>
      <c r="E3" t="s">
        <v>20</v>
      </c>
      <c r="F3">
        <v>1425</v>
      </c>
      <c r="H3" t="s">
        <v>14</v>
      </c>
      <c r="I3">
        <v>24</v>
      </c>
      <c r="L3" t="s">
        <v>2116</v>
      </c>
      <c r="M3">
        <f>MEDIAN(I2:I365)</f>
        <v>114.5</v>
      </c>
    </row>
    <row r="4" spans="2:13" x14ac:dyDescent="0.3">
      <c r="B4" t="s">
        <v>2117</v>
      </c>
      <c r="C4">
        <f>MIN(F2:F566)</f>
        <v>16</v>
      </c>
      <c r="E4" t="s">
        <v>20</v>
      </c>
      <c r="F4">
        <v>174</v>
      </c>
      <c r="H4" t="s">
        <v>14</v>
      </c>
      <c r="I4">
        <v>53</v>
      </c>
      <c r="L4" t="s">
        <v>2117</v>
      </c>
      <c r="M4">
        <f>MIN(I2:I365)</f>
        <v>0</v>
      </c>
    </row>
    <row r="5" spans="2:13" x14ac:dyDescent="0.3">
      <c r="B5" t="s">
        <v>2118</v>
      </c>
      <c r="C5">
        <f>MAX(F2:F566)</f>
        <v>7295</v>
      </c>
      <c r="E5" t="s">
        <v>20</v>
      </c>
      <c r="F5">
        <v>227</v>
      </c>
      <c r="H5" t="s">
        <v>14</v>
      </c>
      <c r="I5">
        <v>18</v>
      </c>
      <c r="L5" t="s">
        <v>2118</v>
      </c>
      <c r="M5">
        <f>MAX(I2:I365)</f>
        <v>6080</v>
      </c>
    </row>
    <row r="6" spans="2:13" x14ac:dyDescent="0.3">
      <c r="B6" t="s">
        <v>2119</v>
      </c>
      <c r="C6">
        <f>_xlfn.VAR.S(F2:F566)</f>
        <v>1606216.5936295739</v>
      </c>
      <c r="E6" t="s">
        <v>20</v>
      </c>
      <c r="F6">
        <v>220</v>
      </c>
      <c r="H6" t="s">
        <v>14</v>
      </c>
      <c r="I6">
        <v>44</v>
      </c>
      <c r="L6" t="s">
        <v>2119</v>
      </c>
      <c r="M6">
        <f>_xlfn.VAR.S(I2:I365)</f>
        <v>924113.45496927318</v>
      </c>
    </row>
    <row r="7" spans="2:13" x14ac:dyDescent="0.3">
      <c r="B7" t="s">
        <v>2120</v>
      </c>
      <c r="C7" s="5">
        <f>_xlfn.STDEV.S(F2:F566)</f>
        <v>1267.366006183523</v>
      </c>
      <c r="E7" t="s">
        <v>20</v>
      </c>
      <c r="F7">
        <v>98</v>
      </c>
      <c r="H7" t="s">
        <v>14</v>
      </c>
      <c r="I7">
        <v>27</v>
      </c>
      <c r="L7" t="s">
        <v>2120</v>
      </c>
      <c r="M7" s="5">
        <f>_xlfn.STDEV.S(I2:I365)</f>
        <v>961.30819978260524</v>
      </c>
    </row>
    <row r="8" spans="2:13" x14ac:dyDescent="0.3">
      <c r="E8" t="s">
        <v>20</v>
      </c>
      <c r="F8">
        <v>100</v>
      </c>
      <c r="H8" t="s">
        <v>14</v>
      </c>
      <c r="I8">
        <v>55</v>
      </c>
    </row>
    <row r="9" spans="2:13" x14ac:dyDescent="0.3">
      <c r="E9" t="s">
        <v>20</v>
      </c>
      <c r="F9">
        <v>1249</v>
      </c>
      <c r="H9" t="s">
        <v>14</v>
      </c>
      <c r="I9">
        <v>200</v>
      </c>
    </row>
    <row r="10" spans="2:13" x14ac:dyDescent="0.3">
      <c r="E10" t="s">
        <v>20</v>
      </c>
      <c r="F10">
        <v>1396</v>
      </c>
      <c r="H10" t="s">
        <v>14</v>
      </c>
      <c r="I10">
        <v>452</v>
      </c>
    </row>
    <row r="11" spans="2:13" x14ac:dyDescent="0.3">
      <c r="E11" t="s">
        <v>20</v>
      </c>
      <c r="F11">
        <v>890</v>
      </c>
      <c r="H11" t="s">
        <v>14</v>
      </c>
      <c r="I11">
        <v>674</v>
      </c>
    </row>
    <row r="12" spans="2:13" x14ac:dyDescent="0.3">
      <c r="E12" t="s">
        <v>20</v>
      </c>
      <c r="F12">
        <v>142</v>
      </c>
      <c r="H12" t="s">
        <v>14</v>
      </c>
      <c r="I12">
        <v>558</v>
      </c>
    </row>
    <row r="13" spans="2:13" x14ac:dyDescent="0.3">
      <c r="E13" t="s">
        <v>20</v>
      </c>
      <c r="F13">
        <v>2673</v>
      </c>
      <c r="H13" t="s">
        <v>14</v>
      </c>
      <c r="I13">
        <v>15</v>
      </c>
    </row>
    <row r="14" spans="2:13" x14ac:dyDescent="0.3">
      <c r="E14" t="s">
        <v>20</v>
      </c>
      <c r="F14">
        <v>163</v>
      </c>
      <c r="H14" t="s">
        <v>14</v>
      </c>
      <c r="I14">
        <v>2307</v>
      </c>
    </row>
    <row r="15" spans="2:13" x14ac:dyDescent="0.3">
      <c r="E15" t="s">
        <v>20</v>
      </c>
      <c r="F15">
        <v>2220</v>
      </c>
      <c r="H15" t="s">
        <v>14</v>
      </c>
      <c r="I15">
        <v>88</v>
      </c>
    </row>
    <row r="16" spans="2:13" x14ac:dyDescent="0.3">
      <c r="E16" t="s">
        <v>20</v>
      </c>
      <c r="F16">
        <v>1606</v>
      </c>
      <c r="H16" t="s">
        <v>14</v>
      </c>
      <c r="I16">
        <v>48</v>
      </c>
    </row>
    <row r="17" spans="5:9" x14ac:dyDescent="0.3">
      <c r="E17" t="s">
        <v>20</v>
      </c>
      <c r="F17">
        <v>129</v>
      </c>
      <c r="H17" t="s">
        <v>14</v>
      </c>
      <c r="I17">
        <v>1</v>
      </c>
    </row>
    <row r="18" spans="5:9" x14ac:dyDescent="0.3">
      <c r="E18" t="s">
        <v>20</v>
      </c>
      <c r="F18">
        <v>226</v>
      </c>
      <c r="H18" t="s">
        <v>14</v>
      </c>
      <c r="I18">
        <v>1467</v>
      </c>
    </row>
    <row r="19" spans="5:9" x14ac:dyDescent="0.3">
      <c r="E19" t="s">
        <v>20</v>
      </c>
      <c r="F19">
        <v>5419</v>
      </c>
      <c r="H19" t="s">
        <v>14</v>
      </c>
      <c r="I19">
        <v>75</v>
      </c>
    </row>
    <row r="20" spans="5:9" x14ac:dyDescent="0.3">
      <c r="E20" t="s">
        <v>20</v>
      </c>
      <c r="F20">
        <v>165</v>
      </c>
      <c r="H20" t="s">
        <v>14</v>
      </c>
      <c r="I20">
        <v>120</v>
      </c>
    </row>
    <row r="21" spans="5:9" x14ac:dyDescent="0.3">
      <c r="E21" t="s">
        <v>20</v>
      </c>
      <c r="F21">
        <v>1965</v>
      </c>
      <c r="H21" t="s">
        <v>14</v>
      </c>
      <c r="I21">
        <v>2253</v>
      </c>
    </row>
    <row r="22" spans="5:9" x14ac:dyDescent="0.3">
      <c r="E22" t="s">
        <v>20</v>
      </c>
      <c r="F22">
        <v>16</v>
      </c>
      <c r="H22" t="s">
        <v>14</v>
      </c>
      <c r="I22">
        <v>5</v>
      </c>
    </row>
    <row r="23" spans="5:9" x14ac:dyDescent="0.3">
      <c r="E23" t="s">
        <v>20</v>
      </c>
      <c r="F23">
        <v>107</v>
      </c>
      <c r="H23" t="s">
        <v>14</v>
      </c>
      <c r="I23">
        <v>38</v>
      </c>
    </row>
    <row r="24" spans="5:9" x14ac:dyDescent="0.3">
      <c r="E24" t="s">
        <v>20</v>
      </c>
      <c r="F24">
        <v>134</v>
      </c>
      <c r="H24" t="s">
        <v>14</v>
      </c>
      <c r="I24">
        <v>12</v>
      </c>
    </row>
    <row r="25" spans="5:9" x14ac:dyDescent="0.3">
      <c r="E25" t="s">
        <v>20</v>
      </c>
      <c r="F25">
        <v>198</v>
      </c>
      <c r="H25" t="s">
        <v>14</v>
      </c>
      <c r="I25">
        <v>1684</v>
      </c>
    </row>
    <row r="26" spans="5:9" x14ac:dyDescent="0.3">
      <c r="E26" t="s">
        <v>20</v>
      </c>
      <c r="F26">
        <v>111</v>
      </c>
      <c r="H26" t="s">
        <v>14</v>
      </c>
      <c r="I26">
        <v>56</v>
      </c>
    </row>
    <row r="27" spans="5:9" x14ac:dyDescent="0.3">
      <c r="E27" t="s">
        <v>20</v>
      </c>
      <c r="F27">
        <v>222</v>
      </c>
      <c r="H27" t="s">
        <v>14</v>
      </c>
      <c r="I27">
        <v>838</v>
      </c>
    </row>
    <row r="28" spans="5:9" x14ac:dyDescent="0.3">
      <c r="E28" t="s">
        <v>20</v>
      </c>
      <c r="F28">
        <v>6212</v>
      </c>
      <c r="H28" t="s">
        <v>14</v>
      </c>
      <c r="I28">
        <v>1000</v>
      </c>
    </row>
    <row r="29" spans="5:9" x14ac:dyDescent="0.3">
      <c r="E29" t="s">
        <v>20</v>
      </c>
      <c r="F29">
        <v>98</v>
      </c>
      <c r="H29" t="s">
        <v>14</v>
      </c>
      <c r="I29">
        <v>1482</v>
      </c>
    </row>
    <row r="30" spans="5:9" x14ac:dyDescent="0.3">
      <c r="E30" t="s">
        <v>20</v>
      </c>
      <c r="F30">
        <v>92</v>
      </c>
      <c r="H30" t="s">
        <v>14</v>
      </c>
      <c r="I30">
        <v>106</v>
      </c>
    </row>
    <row r="31" spans="5:9" x14ac:dyDescent="0.3">
      <c r="E31" t="s">
        <v>20</v>
      </c>
      <c r="F31">
        <v>149</v>
      </c>
      <c r="H31" t="s">
        <v>14</v>
      </c>
      <c r="I31">
        <v>679</v>
      </c>
    </row>
    <row r="32" spans="5:9" x14ac:dyDescent="0.3">
      <c r="E32" t="s">
        <v>20</v>
      </c>
      <c r="F32">
        <v>2431</v>
      </c>
      <c r="H32" t="s">
        <v>14</v>
      </c>
      <c r="I32">
        <v>1220</v>
      </c>
    </row>
    <row r="33" spans="5:9" x14ac:dyDescent="0.3">
      <c r="E33" t="s">
        <v>20</v>
      </c>
      <c r="F33">
        <v>303</v>
      </c>
      <c r="H33" t="s">
        <v>14</v>
      </c>
      <c r="I33">
        <v>1</v>
      </c>
    </row>
    <row r="34" spans="5:9" x14ac:dyDescent="0.3">
      <c r="E34" t="s">
        <v>20</v>
      </c>
      <c r="F34">
        <v>209</v>
      </c>
      <c r="H34" t="s">
        <v>14</v>
      </c>
      <c r="I34">
        <v>37</v>
      </c>
    </row>
    <row r="35" spans="5:9" x14ac:dyDescent="0.3">
      <c r="E35" t="s">
        <v>20</v>
      </c>
      <c r="F35">
        <v>131</v>
      </c>
      <c r="H35" t="s">
        <v>14</v>
      </c>
      <c r="I35">
        <v>60</v>
      </c>
    </row>
    <row r="36" spans="5:9" x14ac:dyDescent="0.3">
      <c r="E36" t="s">
        <v>20</v>
      </c>
      <c r="F36">
        <v>164</v>
      </c>
      <c r="H36" t="s">
        <v>14</v>
      </c>
      <c r="I36">
        <v>296</v>
      </c>
    </row>
    <row r="37" spans="5:9" x14ac:dyDescent="0.3">
      <c r="E37" t="s">
        <v>20</v>
      </c>
      <c r="F37">
        <v>201</v>
      </c>
      <c r="H37" t="s">
        <v>14</v>
      </c>
      <c r="I37">
        <v>3304</v>
      </c>
    </row>
    <row r="38" spans="5:9" x14ac:dyDescent="0.3">
      <c r="E38" t="s">
        <v>20</v>
      </c>
      <c r="F38">
        <v>211</v>
      </c>
      <c r="H38" t="s">
        <v>14</v>
      </c>
      <c r="I38">
        <v>73</v>
      </c>
    </row>
    <row r="39" spans="5:9" x14ac:dyDescent="0.3">
      <c r="E39" t="s">
        <v>20</v>
      </c>
      <c r="F39">
        <v>128</v>
      </c>
      <c r="H39" t="s">
        <v>14</v>
      </c>
      <c r="I39">
        <v>3387</v>
      </c>
    </row>
    <row r="40" spans="5:9" x14ac:dyDescent="0.3">
      <c r="E40" t="s">
        <v>20</v>
      </c>
      <c r="F40">
        <v>1600</v>
      </c>
      <c r="H40" t="s">
        <v>14</v>
      </c>
      <c r="I40">
        <v>662</v>
      </c>
    </row>
    <row r="41" spans="5:9" x14ac:dyDescent="0.3">
      <c r="E41" t="s">
        <v>20</v>
      </c>
      <c r="F41">
        <v>249</v>
      </c>
      <c r="H41" t="s">
        <v>14</v>
      </c>
      <c r="I41">
        <v>774</v>
      </c>
    </row>
    <row r="42" spans="5:9" x14ac:dyDescent="0.3">
      <c r="E42" t="s">
        <v>20</v>
      </c>
      <c r="F42">
        <v>236</v>
      </c>
      <c r="H42" t="s">
        <v>14</v>
      </c>
      <c r="I42">
        <v>672</v>
      </c>
    </row>
    <row r="43" spans="5:9" x14ac:dyDescent="0.3">
      <c r="E43" t="s">
        <v>20</v>
      </c>
      <c r="F43">
        <v>4065</v>
      </c>
      <c r="H43" t="s">
        <v>14</v>
      </c>
      <c r="I43">
        <v>940</v>
      </c>
    </row>
    <row r="44" spans="5:9" x14ac:dyDescent="0.3">
      <c r="E44" t="s">
        <v>20</v>
      </c>
      <c r="F44">
        <v>246</v>
      </c>
      <c r="H44" t="s">
        <v>14</v>
      </c>
      <c r="I44">
        <v>117</v>
      </c>
    </row>
    <row r="45" spans="5:9" x14ac:dyDescent="0.3">
      <c r="E45" t="s">
        <v>20</v>
      </c>
      <c r="F45">
        <v>2475</v>
      </c>
      <c r="H45" t="s">
        <v>14</v>
      </c>
      <c r="I45">
        <v>115</v>
      </c>
    </row>
    <row r="46" spans="5:9" x14ac:dyDescent="0.3">
      <c r="E46" t="s">
        <v>20</v>
      </c>
      <c r="F46">
        <v>76</v>
      </c>
      <c r="H46" t="s">
        <v>14</v>
      </c>
      <c r="I46">
        <v>326</v>
      </c>
    </row>
    <row r="47" spans="5:9" x14ac:dyDescent="0.3">
      <c r="E47" t="s">
        <v>20</v>
      </c>
      <c r="F47">
        <v>54</v>
      </c>
      <c r="H47" t="s">
        <v>14</v>
      </c>
      <c r="I47">
        <v>1</v>
      </c>
    </row>
    <row r="48" spans="5:9" x14ac:dyDescent="0.3">
      <c r="E48" t="s">
        <v>20</v>
      </c>
      <c r="F48">
        <v>88</v>
      </c>
      <c r="H48" t="s">
        <v>14</v>
      </c>
      <c r="I48">
        <v>1467</v>
      </c>
    </row>
    <row r="49" spans="5:9" x14ac:dyDescent="0.3">
      <c r="E49" t="s">
        <v>20</v>
      </c>
      <c r="F49">
        <v>85</v>
      </c>
      <c r="H49" t="s">
        <v>14</v>
      </c>
      <c r="I49">
        <v>5681</v>
      </c>
    </row>
    <row r="50" spans="5:9" x14ac:dyDescent="0.3">
      <c r="E50" t="s">
        <v>20</v>
      </c>
      <c r="F50">
        <v>170</v>
      </c>
      <c r="H50" t="s">
        <v>14</v>
      </c>
      <c r="I50">
        <v>1059</v>
      </c>
    </row>
    <row r="51" spans="5:9" x14ac:dyDescent="0.3">
      <c r="E51" t="s">
        <v>20</v>
      </c>
      <c r="F51">
        <v>330</v>
      </c>
      <c r="H51" t="s">
        <v>14</v>
      </c>
      <c r="I51">
        <v>1194</v>
      </c>
    </row>
    <row r="52" spans="5:9" x14ac:dyDescent="0.3">
      <c r="E52" t="s">
        <v>20</v>
      </c>
      <c r="F52">
        <v>127</v>
      </c>
      <c r="H52" t="s">
        <v>14</v>
      </c>
      <c r="I52">
        <v>30</v>
      </c>
    </row>
    <row r="53" spans="5:9" x14ac:dyDescent="0.3">
      <c r="E53" t="s">
        <v>20</v>
      </c>
      <c r="F53">
        <v>411</v>
      </c>
      <c r="H53" t="s">
        <v>14</v>
      </c>
      <c r="I53">
        <v>75</v>
      </c>
    </row>
    <row r="54" spans="5:9" x14ac:dyDescent="0.3">
      <c r="E54" t="s">
        <v>20</v>
      </c>
      <c r="F54">
        <v>180</v>
      </c>
      <c r="H54" t="s">
        <v>14</v>
      </c>
      <c r="I54">
        <v>955</v>
      </c>
    </row>
    <row r="55" spans="5:9" x14ac:dyDescent="0.3">
      <c r="E55" t="s">
        <v>20</v>
      </c>
      <c r="F55">
        <v>374</v>
      </c>
      <c r="H55" t="s">
        <v>14</v>
      </c>
      <c r="I55">
        <v>67</v>
      </c>
    </row>
    <row r="56" spans="5:9" x14ac:dyDescent="0.3">
      <c r="E56" t="s">
        <v>20</v>
      </c>
      <c r="F56">
        <v>71</v>
      </c>
      <c r="H56" t="s">
        <v>14</v>
      </c>
      <c r="I56">
        <v>5</v>
      </c>
    </row>
    <row r="57" spans="5:9" x14ac:dyDescent="0.3">
      <c r="E57" t="s">
        <v>20</v>
      </c>
      <c r="F57">
        <v>203</v>
      </c>
      <c r="H57" t="s">
        <v>14</v>
      </c>
      <c r="I57">
        <v>26</v>
      </c>
    </row>
    <row r="58" spans="5:9" x14ac:dyDescent="0.3">
      <c r="E58" t="s">
        <v>20</v>
      </c>
      <c r="F58">
        <v>113</v>
      </c>
      <c r="H58" t="s">
        <v>14</v>
      </c>
      <c r="I58">
        <v>1130</v>
      </c>
    </row>
    <row r="59" spans="5:9" x14ac:dyDescent="0.3">
      <c r="E59" t="s">
        <v>20</v>
      </c>
      <c r="F59">
        <v>96</v>
      </c>
      <c r="H59" t="s">
        <v>14</v>
      </c>
      <c r="I59">
        <v>782</v>
      </c>
    </row>
    <row r="60" spans="5:9" x14ac:dyDescent="0.3">
      <c r="E60" t="s">
        <v>20</v>
      </c>
      <c r="F60">
        <v>498</v>
      </c>
      <c r="H60" t="s">
        <v>14</v>
      </c>
      <c r="I60">
        <v>210</v>
      </c>
    </row>
    <row r="61" spans="5:9" x14ac:dyDescent="0.3">
      <c r="E61" t="s">
        <v>20</v>
      </c>
      <c r="F61">
        <v>180</v>
      </c>
      <c r="H61" t="s">
        <v>14</v>
      </c>
      <c r="I61">
        <v>136</v>
      </c>
    </row>
    <row r="62" spans="5:9" x14ac:dyDescent="0.3">
      <c r="E62" t="s">
        <v>20</v>
      </c>
      <c r="F62">
        <v>27</v>
      </c>
      <c r="H62" t="s">
        <v>14</v>
      </c>
      <c r="I62">
        <v>86</v>
      </c>
    </row>
    <row r="63" spans="5:9" x14ac:dyDescent="0.3">
      <c r="E63" t="s">
        <v>20</v>
      </c>
      <c r="F63">
        <v>2331</v>
      </c>
      <c r="H63" t="s">
        <v>14</v>
      </c>
      <c r="I63">
        <v>19</v>
      </c>
    </row>
    <row r="64" spans="5:9" x14ac:dyDescent="0.3">
      <c r="E64" t="s">
        <v>20</v>
      </c>
      <c r="F64">
        <v>113</v>
      </c>
      <c r="H64" t="s">
        <v>14</v>
      </c>
      <c r="I64">
        <v>886</v>
      </c>
    </row>
    <row r="65" spans="5:9" x14ac:dyDescent="0.3">
      <c r="E65" t="s">
        <v>20</v>
      </c>
      <c r="F65">
        <v>164</v>
      </c>
      <c r="H65" t="s">
        <v>14</v>
      </c>
      <c r="I65">
        <v>35</v>
      </c>
    </row>
    <row r="66" spans="5:9" x14ac:dyDescent="0.3">
      <c r="E66" t="s">
        <v>20</v>
      </c>
      <c r="F66">
        <v>164</v>
      </c>
      <c r="H66" t="s">
        <v>14</v>
      </c>
      <c r="I66">
        <v>24</v>
      </c>
    </row>
    <row r="67" spans="5:9" x14ac:dyDescent="0.3">
      <c r="E67" t="s">
        <v>20</v>
      </c>
      <c r="F67">
        <v>336</v>
      </c>
      <c r="H67" t="s">
        <v>14</v>
      </c>
      <c r="I67">
        <v>86</v>
      </c>
    </row>
    <row r="68" spans="5:9" x14ac:dyDescent="0.3">
      <c r="E68" t="s">
        <v>20</v>
      </c>
      <c r="F68">
        <v>1917</v>
      </c>
      <c r="H68" t="s">
        <v>14</v>
      </c>
      <c r="I68">
        <v>243</v>
      </c>
    </row>
    <row r="69" spans="5:9" x14ac:dyDescent="0.3">
      <c r="E69" t="s">
        <v>20</v>
      </c>
      <c r="F69">
        <v>95</v>
      </c>
      <c r="H69" t="s">
        <v>14</v>
      </c>
      <c r="I69">
        <v>65</v>
      </c>
    </row>
    <row r="70" spans="5:9" x14ac:dyDescent="0.3">
      <c r="E70" t="s">
        <v>20</v>
      </c>
      <c r="F70">
        <v>147</v>
      </c>
      <c r="H70" t="s">
        <v>14</v>
      </c>
      <c r="I70">
        <v>100</v>
      </c>
    </row>
    <row r="71" spans="5:9" x14ac:dyDescent="0.3">
      <c r="E71" t="s">
        <v>20</v>
      </c>
      <c r="F71">
        <v>86</v>
      </c>
      <c r="H71" t="s">
        <v>14</v>
      </c>
      <c r="I71">
        <v>168</v>
      </c>
    </row>
    <row r="72" spans="5:9" x14ac:dyDescent="0.3">
      <c r="E72" t="s">
        <v>20</v>
      </c>
      <c r="F72">
        <v>83</v>
      </c>
      <c r="H72" t="s">
        <v>14</v>
      </c>
      <c r="I72">
        <v>13</v>
      </c>
    </row>
    <row r="73" spans="5:9" x14ac:dyDescent="0.3">
      <c r="E73" t="s">
        <v>20</v>
      </c>
      <c r="F73">
        <v>676</v>
      </c>
      <c r="H73" t="s">
        <v>14</v>
      </c>
      <c r="I73">
        <v>1</v>
      </c>
    </row>
    <row r="74" spans="5:9" x14ac:dyDescent="0.3">
      <c r="E74" t="s">
        <v>20</v>
      </c>
      <c r="F74">
        <v>361</v>
      </c>
      <c r="H74" t="s">
        <v>14</v>
      </c>
      <c r="I74">
        <v>40</v>
      </c>
    </row>
    <row r="75" spans="5:9" x14ac:dyDescent="0.3">
      <c r="E75" t="s">
        <v>20</v>
      </c>
      <c r="F75">
        <v>131</v>
      </c>
      <c r="H75" t="s">
        <v>14</v>
      </c>
      <c r="I75">
        <v>226</v>
      </c>
    </row>
    <row r="76" spans="5:9" x14ac:dyDescent="0.3">
      <c r="E76" t="s">
        <v>20</v>
      </c>
      <c r="F76">
        <v>126</v>
      </c>
      <c r="H76" t="s">
        <v>14</v>
      </c>
      <c r="I76">
        <v>1625</v>
      </c>
    </row>
    <row r="77" spans="5:9" x14ac:dyDescent="0.3">
      <c r="E77" t="s">
        <v>20</v>
      </c>
      <c r="F77">
        <v>275</v>
      </c>
      <c r="H77" t="s">
        <v>14</v>
      </c>
      <c r="I77">
        <v>143</v>
      </c>
    </row>
    <row r="78" spans="5:9" x14ac:dyDescent="0.3">
      <c r="E78" t="s">
        <v>20</v>
      </c>
      <c r="F78">
        <v>67</v>
      </c>
      <c r="H78" t="s">
        <v>14</v>
      </c>
      <c r="I78">
        <v>934</v>
      </c>
    </row>
    <row r="79" spans="5:9" x14ac:dyDescent="0.3">
      <c r="E79" t="s">
        <v>20</v>
      </c>
      <c r="F79">
        <v>154</v>
      </c>
      <c r="H79" t="s">
        <v>14</v>
      </c>
      <c r="I79">
        <v>17</v>
      </c>
    </row>
    <row r="80" spans="5:9" x14ac:dyDescent="0.3">
      <c r="E80" t="s">
        <v>20</v>
      </c>
      <c r="F80">
        <v>1782</v>
      </c>
      <c r="H80" t="s">
        <v>14</v>
      </c>
      <c r="I80">
        <v>2179</v>
      </c>
    </row>
    <row r="81" spans="5:9" x14ac:dyDescent="0.3">
      <c r="E81" t="s">
        <v>20</v>
      </c>
      <c r="F81">
        <v>903</v>
      </c>
      <c r="H81" t="s">
        <v>14</v>
      </c>
      <c r="I81">
        <v>931</v>
      </c>
    </row>
    <row r="82" spans="5:9" x14ac:dyDescent="0.3">
      <c r="E82" t="s">
        <v>20</v>
      </c>
      <c r="F82">
        <v>94</v>
      </c>
      <c r="H82" t="s">
        <v>14</v>
      </c>
      <c r="I82">
        <v>92</v>
      </c>
    </row>
    <row r="83" spans="5:9" x14ac:dyDescent="0.3">
      <c r="E83" t="s">
        <v>20</v>
      </c>
      <c r="F83">
        <v>180</v>
      </c>
      <c r="H83" t="s">
        <v>14</v>
      </c>
      <c r="I83">
        <v>57</v>
      </c>
    </row>
    <row r="84" spans="5:9" x14ac:dyDescent="0.3">
      <c r="E84" t="s">
        <v>20</v>
      </c>
      <c r="F84">
        <v>533</v>
      </c>
      <c r="H84" t="s">
        <v>14</v>
      </c>
      <c r="I84">
        <v>41</v>
      </c>
    </row>
    <row r="85" spans="5:9" x14ac:dyDescent="0.3">
      <c r="E85" t="s">
        <v>20</v>
      </c>
      <c r="F85">
        <v>2443</v>
      </c>
      <c r="H85" t="s">
        <v>14</v>
      </c>
      <c r="I85">
        <v>1</v>
      </c>
    </row>
    <row r="86" spans="5:9" x14ac:dyDescent="0.3">
      <c r="E86" t="s">
        <v>20</v>
      </c>
      <c r="F86">
        <v>89</v>
      </c>
      <c r="H86" t="s">
        <v>14</v>
      </c>
      <c r="I86">
        <v>101</v>
      </c>
    </row>
    <row r="87" spans="5:9" x14ac:dyDescent="0.3">
      <c r="E87" t="s">
        <v>20</v>
      </c>
      <c r="F87">
        <v>159</v>
      </c>
      <c r="H87" t="s">
        <v>14</v>
      </c>
      <c r="I87">
        <v>1335</v>
      </c>
    </row>
    <row r="88" spans="5:9" x14ac:dyDescent="0.3">
      <c r="E88" t="s">
        <v>20</v>
      </c>
      <c r="F88">
        <v>50</v>
      </c>
      <c r="H88" t="s">
        <v>14</v>
      </c>
      <c r="I88">
        <v>15</v>
      </c>
    </row>
    <row r="89" spans="5:9" x14ac:dyDescent="0.3">
      <c r="E89" t="s">
        <v>20</v>
      </c>
      <c r="F89">
        <v>186</v>
      </c>
      <c r="H89" t="s">
        <v>14</v>
      </c>
      <c r="I89">
        <v>454</v>
      </c>
    </row>
    <row r="90" spans="5:9" x14ac:dyDescent="0.3">
      <c r="E90" t="s">
        <v>20</v>
      </c>
      <c r="F90">
        <v>1071</v>
      </c>
      <c r="H90" t="s">
        <v>14</v>
      </c>
      <c r="I90">
        <v>3182</v>
      </c>
    </row>
    <row r="91" spans="5:9" x14ac:dyDescent="0.3">
      <c r="E91" t="s">
        <v>20</v>
      </c>
      <c r="F91">
        <v>117</v>
      </c>
      <c r="H91" t="s">
        <v>14</v>
      </c>
      <c r="I91">
        <v>15</v>
      </c>
    </row>
    <row r="92" spans="5:9" x14ac:dyDescent="0.3">
      <c r="E92" t="s">
        <v>20</v>
      </c>
      <c r="F92">
        <v>70</v>
      </c>
      <c r="H92" t="s">
        <v>14</v>
      </c>
      <c r="I92">
        <v>133</v>
      </c>
    </row>
    <row r="93" spans="5:9" x14ac:dyDescent="0.3">
      <c r="E93" t="s">
        <v>20</v>
      </c>
      <c r="F93">
        <v>135</v>
      </c>
      <c r="H93" t="s">
        <v>14</v>
      </c>
      <c r="I93">
        <v>2062</v>
      </c>
    </row>
    <row r="94" spans="5:9" x14ac:dyDescent="0.3">
      <c r="E94" t="s">
        <v>20</v>
      </c>
      <c r="F94">
        <v>768</v>
      </c>
      <c r="H94" t="s">
        <v>14</v>
      </c>
      <c r="I94">
        <v>29</v>
      </c>
    </row>
    <row r="95" spans="5:9" x14ac:dyDescent="0.3">
      <c r="E95" t="s">
        <v>20</v>
      </c>
      <c r="F95">
        <v>199</v>
      </c>
      <c r="H95" t="s">
        <v>14</v>
      </c>
      <c r="I95">
        <v>132</v>
      </c>
    </row>
    <row r="96" spans="5:9" x14ac:dyDescent="0.3">
      <c r="E96" t="s">
        <v>20</v>
      </c>
      <c r="F96">
        <v>107</v>
      </c>
      <c r="H96" t="s">
        <v>14</v>
      </c>
      <c r="I96">
        <v>137</v>
      </c>
    </row>
    <row r="97" spans="5:9" x14ac:dyDescent="0.3">
      <c r="E97" t="s">
        <v>20</v>
      </c>
      <c r="F97">
        <v>195</v>
      </c>
      <c r="H97" t="s">
        <v>14</v>
      </c>
      <c r="I97">
        <v>908</v>
      </c>
    </row>
    <row r="98" spans="5:9" x14ac:dyDescent="0.3">
      <c r="E98" t="s">
        <v>20</v>
      </c>
      <c r="F98">
        <v>3376</v>
      </c>
      <c r="H98" t="s">
        <v>14</v>
      </c>
      <c r="I98">
        <v>10</v>
      </c>
    </row>
    <row r="99" spans="5:9" x14ac:dyDescent="0.3">
      <c r="E99" t="s">
        <v>20</v>
      </c>
      <c r="F99">
        <v>41</v>
      </c>
      <c r="H99" t="s">
        <v>14</v>
      </c>
      <c r="I99">
        <v>1910</v>
      </c>
    </row>
    <row r="100" spans="5:9" x14ac:dyDescent="0.3">
      <c r="E100" t="s">
        <v>20</v>
      </c>
      <c r="F100">
        <v>1821</v>
      </c>
      <c r="H100" t="s">
        <v>14</v>
      </c>
      <c r="I100">
        <v>38</v>
      </c>
    </row>
    <row r="101" spans="5:9" x14ac:dyDescent="0.3">
      <c r="E101" t="s">
        <v>20</v>
      </c>
      <c r="F101">
        <v>164</v>
      </c>
      <c r="H101" t="s">
        <v>14</v>
      </c>
      <c r="I101">
        <v>104</v>
      </c>
    </row>
    <row r="102" spans="5:9" x14ac:dyDescent="0.3">
      <c r="E102" t="s">
        <v>20</v>
      </c>
      <c r="F102">
        <v>157</v>
      </c>
      <c r="H102" t="s">
        <v>14</v>
      </c>
      <c r="I102">
        <v>49</v>
      </c>
    </row>
    <row r="103" spans="5:9" x14ac:dyDescent="0.3">
      <c r="E103" t="s">
        <v>20</v>
      </c>
      <c r="F103">
        <v>246</v>
      </c>
      <c r="H103" t="s">
        <v>14</v>
      </c>
      <c r="I103">
        <v>1</v>
      </c>
    </row>
    <row r="104" spans="5:9" x14ac:dyDescent="0.3">
      <c r="E104" t="s">
        <v>20</v>
      </c>
      <c r="F104">
        <v>1396</v>
      </c>
      <c r="H104" t="s">
        <v>14</v>
      </c>
      <c r="I104">
        <v>245</v>
      </c>
    </row>
    <row r="105" spans="5:9" x14ac:dyDescent="0.3">
      <c r="E105" t="s">
        <v>20</v>
      </c>
      <c r="F105">
        <v>2506</v>
      </c>
      <c r="H105" t="s">
        <v>14</v>
      </c>
      <c r="I105">
        <v>32</v>
      </c>
    </row>
    <row r="106" spans="5:9" x14ac:dyDescent="0.3">
      <c r="E106" t="s">
        <v>20</v>
      </c>
      <c r="F106">
        <v>244</v>
      </c>
      <c r="H106" t="s">
        <v>14</v>
      </c>
      <c r="I106">
        <v>7</v>
      </c>
    </row>
    <row r="107" spans="5:9" x14ac:dyDescent="0.3">
      <c r="E107" t="s">
        <v>20</v>
      </c>
      <c r="F107">
        <v>146</v>
      </c>
      <c r="H107" t="s">
        <v>14</v>
      </c>
      <c r="I107">
        <v>803</v>
      </c>
    </row>
    <row r="108" spans="5:9" x14ac:dyDescent="0.3">
      <c r="E108" t="s">
        <v>20</v>
      </c>
      <c r="F108">
        <v>1267</v>
      </c>
      <c r="H108" t="s">
        <v>14</v>
      </c>
      <c r="I108">
        <v>16</v>
      </c>
    </row>
    <row r="109" spans="5:9" x14ac:dyDescent="0.3">
      <c r="E109" t="s">
        <v>20</v>
      </c>
      <c r="F109">
        <v>1561</v>
      </c>
      <c r="H109" t="s">
        <v>14</v>
      </c>
      <c r="I109">
        <v>31</v>
      </c>
    </row>
    <row r="110" spans="5:9" x14ac:dyDescent="0.3">
      <c r="E110" t="s">
        <v>20</v>
      </c>
      <c r="F110">
        <v>48</v>
      </c>
      <c r="H110" t="s">
        <v>14</v>
      </c>
      <c r="I110">
        <v>108</v>
      </c>
    </row>
    <row r="111" spans="5:9" x14ac:dyDescent="0.3">
      <c r="E111" t="s">
        <v>20</v>
      </c>
      <c r="F111">
        <v>2739</v>
      </c>
      <c r="H111" t="s">
        <v>14</v>
      </c>
      <c r="I111">
        <v>30</v>
      </c>
    </row>
    <row r="112" spans="5:9" x14ac:dyDescent="0.3">
      <c r="E112" t="s">
        <v>20</v>
      </c>
      <c r="F112">
        <v>3537</v>
      </c>
      <c r="H112" t="s">
        <v>14</v>
      </c>
      <c r="I112">
        <v>17</v>
      </c>
    </row>
    <row r="113" spans="5:9" x14ac:dyDescent="0.3">
      <c r="E113" t="s">
        <v>20</v>
      </c>
      <c r="F113">
        <v>2107</v>
      </c>
      <c r="H113" t="s">
        <v>14</v>
      </c>
      <c r="I113">
        <v>80</v>
      </c>
    </row>
    <row r="114" spans="5:9" x14ac:dyDescent="0.3">
      <c r="E114" t="s">
        <v>20</v>
      </c>
      <c r="F114">
        <v>3318</v>
      </c>
      <c r="H114" t="s">
        <v>14</v>
      </c>
      <c r="I114">
        <v>2468</v>
      </c>
    </row>
    <row r="115" spans="5:9" x14ac:dyDescent="0.3">
      <c r="E115" t="s">
        <v>20</v>
      </c>
      <c r="F115">
        <v>340</v>
      </c>
      <c r="H115" t="s">
        <v>14</v>
      </c>
      <c r="I115">
        <v>26</v>
      </c>
    </row>
    <row r="116" spans="5:9" x14ac:dyDescent="0.3">
      <c r="E116" t="s">
        <v>20</v>
      </c>
      <c r="F116">
        <v>1442</v>
      </c>
      <c r="H116" t="s">
        <v>14</v>
      </c>
      <c r="I116">
        <v>73</v>
      </c>
    </row>
    <row r="117" spans="5:9" x14ac:dyDescent="0.3">
      <c r="E117" t="s">
        <v>20</v>
      </c>
      <c r="F117">
        <v>126</v>
      </c>
      <c r="H117" t="s">
        <v>14</v>
      </c>
      <c r="I117">
        <v>128</v>
      </c>
    </row>
    <row r="118" spans="5:9" x14ac:dyDescent="0.3">
      <c r="E118" t="s">
        <v>20</v>
      </c>
      <c r="F118">
        <v>524</v>
      </c>
      <c r="H118" t="s">
        <v>14</v>
      </c>
      <c r="I118">
        <v>33</v>
      </c>
    </row>
    <row r="119" spans="5:9" x14ac:dyDescent="0.3">
      <c r="E119" t="s">
        <v>20</v>
      </c>
      <c r="F119">
        <v>1989</v>
      </c>
      <c r="H119" t="s">
        <v>14</v>
      </c>
      <c r="I119">
        <v>1072</v>
      </c>
    </row>
    <row r="120" spans="5:9" x14ac:dyDescent="0.3">
      <c r="E120" t="s">
        <v>20</v>
      </c>
      <c r="F120">
        <v>157</v>
      </c>
      <c r="H120" t="s">
        <v>14</v>
      </c>
      <c r="I120">
        <v>393</v>
      </c>
    </row>
    <row r="121" spans="5:9" x14ac:dyDescent="0.3">
      <c r="E121" t="s">
        <v>20</v>
      </c>
      <c r="F121">
        <v>4498</v>
      </c>
      <c r="H121" t="s">
        <v>14</v>
      </c>
      <c r="I121">
        <v>1257</v>
      </c>
    </row>
    <row r="122" spans="5:9" x14ac:dyDescent="0.3">
      <c r="E122" t="s">
        <v>20</v>
      </c>
      <c r="F122">
        <v>80</v>
      </c>
      <c r="H122" t="s">
        <v>14</v>
      </c>
      <c r="I122">
        <v>328</v>
      </c>
    </row>
    <row r="123" spans="5:9" x14ac:dyDescent="0.3">
      <c r="E123" t="s">
        <v>20</v>
      </c>
      <c r="F123">
        <v>43</v>
      </c>
      <c r="H123" t="s">
        <v>14</v>
      </c>
      <c r="I123">
        <v>147</v>
      </c>
    </row>
    <row r="124" spans="5:9" x14ac:dyDescent="0.3">
      <c r="E124" t="s">
        <v>20</v>
      </c>
      <c r="F124">
        <v>2053</v>
      </c>
      <c r="H124" t="s">
        <v>14</v>
      </c>
      <c r="I124">
        <v>830</v>
      </c>
    </row>
    <row r="125" spans="5:9" x14ac:dyDescent="0.3">
      <c r="E125" t="s">
        <v>20</v>
      </c>
      <c r="F125">
        <v>168</v>
      </c>
      <c r="H125" t="s">
        <v>14</v>
      </c>
      <c r="I125">
        <v>331</v>
      </c>
    </row>
    <row r="126" spans="5:9" x14ac:dyDescent="0.3">
      <c r="E126" t="s">
        <v>20</v>
      </c>
      <c r="F126">
        <v>4289</v>
      </c>
      <c r="H126" t="s">
        <v>14</v>
      </c>
      <c r="I126">
        <v>25</v>
      </c>
    </row>
    <row r="127" spans="5:9" x14ac:dyDescent="0.3">
      <c r="E127" t="s">
        <v>20</v>
      </c>
      <c r="F127">
        <v>165</v>
      </c>
      <c r="H127" t="s">
        <v>14</v>
      </c>
      <c r="I127">
        <v>3483</v>
      </c>
    </row>
    <row r="128" spans="5:9" x14ac:dyDescent="0.3">
      <c r="E128" t="s">
        <v>20</v>
      </c>
      <c r="F128">
        <v>1815</v>
      </c>
      <c r="H128" t="s">
        <v>14</v>
      </c>
      <c r="I128">
        <v>923</v>
      </c>
    </row>
    <row r="129" spans="5:9" x14ac:dyDescent="0.3">
      <c r="E129" t="s">
        <v>20</v>
      </c>
      <c r="F129">
        <v>397</v>
      </c>
      <c r="H129" t="s">
        <v>14</v>
      </c>
      <c r="I129">
        <v>1</v>
      </c>
    </row>
    <row r="130" spans="5:9" x14ac:dyDescent="0.3">
      <c r="E130" t="s">
        <v>20</v>
      </c>
      <c r="F130">
        <v>1539</v>
      </c>
      <c r="H130" t="s">
        <v>14</v>
      </c>
      <c r="I130">
        <v>33</v>
      </c>
    </row>
    <row r="131" spans="5:9" x14ac:dyDescent="0.3">
      <c r="E131" t="s">
        <v>20</v>
      </c>
      <c r="F131">
        <v>138</v>
      </c>
      <c r="H131" t="s">
        <v>14</v>
      </c>
      <c r="I131">
        <v>40</v>
      </c>
    </row>
    <row r="132" spans="5:9" x14ac:dyDescent="0.3">
      <c r="E132" t="s">
        <v>20</v>
      </c>
      <c r="F132">
        <v>3594</v>
      </c>
      <c r="H132" t="s">
        <v>14</v>
      </c>
      <c r="I132">
        <v>23</v>
      </c>
    </row>
    <row r="133" spans="5:9" x14ac:dyDescent="0.3">
      <c r="E133" t="s">
        <v>20</v>
      </c>
      <c r="F133">
        <v>5880</v>
      </c>
      <c r="H133" t="s">
        <v>14</v>
      </c>
      <c r="I133">
        <v>75</v>
      </c>
    </row>
    <row r="134" spans="5:9" x14ac:dyDescent="0.3">
      <c r="E134" t="s">
        <v>20</v>
      </c>
      <c r="F134">
        <v>112</v>
      </c>
      <c r="H134" t="s">
        <v>14</v>
      </c>
      <c r="I134">
        <v>2176</v>
      </c>
    </row>
    <row r="135" spans="5:9" x14ac:dyDescent="0.3">
      <c r="E135" t="s">
        <v>20</v>
      </c>
      <c r="F135">
        <v>943</v>
      </c>
      <c r="H135" t="s">
        <v>14</v>
      </c>
      <c r="I135">
        <v>441</v>
      </c>
    </row>
    <row r="136" spans="5:9" x14ac:dyDescent="0.3">
      <c r="E136" t="s">
        <v>20</v>
      </c>
      <c r="F136">
        <v>2468</v>
      </c>
      <c r="H136" t="s">
        <v>14</v>
      </c>
      <c r="I136">
        <v>25</v>
      </c>
    </row>
    <row r="137" spans="5:9" x14ac:dyDescent="0.3">
      <c r="E137" t="s">
        <v>20</v>
      </c>
      <c r="F137">
        <v>2551</v>
      </c>
      <c r="H137" t="s">
        <v>14</v>
      </c>
      <c r="I137">
        <v>127</v>
      </c>
    </row>
    <row r="138" spans="5:9" x14ac:dyDescent="0.3">
      <c r="E138" t="s">
        <v>20</v>
      </c>
      <c r="F138">
        <v>101</v>
      </c>
      <c r="H138" t="s">
        <v>14</v>
      </c>
      <c r="I138">
        <v>355</v>
      </c>
    </row>
    <row r="139" spans="5:9" x14ac:dyDescent="0.3">
      <c r="E139" t="s">
        <v>20</v>
      </c>
      <c r="F139">
        <v>92</v>
      </c>
      <c r="H139" t="s">
        <v>14</v>
      </c>
      <c r="I139">
        <v>44</v>
      </c>
    </row>
    <row r="140" spans="5:9" x14ac:dyDescent="0.3">
      <c r="E140" t="s">
        <v>20</v>
      </c>
      <c r="F140">
        <v>62</v>
      </c>
      <c r="H140" t="s">
        <v>14</v>
      </c>
      <c r="I140">
        <v>67</v>
      </c>
    </row>
    <row r="141" spans="5:9" x14ac:dyDescent="0.3">
      <c r="E141" t="s">
        <v>20</v>
      </c>
      <c r="F141">
        <v>149</v>
      </c>
      <c r="H141" t="s">
        <v>14</v>
      </c>
      <c r="I141">
        <v>1068</v>
      </c>
    </row>
    <row r="142" spans="5:9" x14ac:dyDescent="0.3">
      <c r="E142" t="s">
        <v>20</v>
      </c>
      <c r="F142">
        <v>329</v>
      </c>
      <c r="H142" t="s">
        <v>14</v>
      </c>
      <c r="I142">
        <v>424</v>
      </c>
    </row>
    <row r="143" spans="5:9" x14ac:dyDescent="0.3">
      <c r="E143" t="s">
        <v>20</v>
      </c>
      <c r="F143">
        <v>97</v>
      </c>
      <c r="H143" t="s">
        <v>14</v>
      </c>
      <c r="I143">
        <v>151</v>
      </c>
    </row>
    <row r="144" spans="5:9" x14ac:dyDescent="0.3">
      <c r="E144" t="s">
        <v>20</v>
      </c>
      <c r="F144">
        <v>1784</v>
      </c>
      <c r="H144" t="s">
        <v>14</v>
      </c>
      <c r="I144">
        <v>1608</v>
      </c>
    </row>
    <row r="145" spans="5:9" x14ac:dyDescent="0.3">
      <c r="E145" t="s">
        <v>20</v>
      </c>
      <c r="F145">
        <v>1684</v>
      </c>
      <c r="H145" t="s">
        <v>14</v>
      </c>
      <c r="I145">
        <v>941</v>
      </c>
    </row>
    <row r="146" spans="5:9" x14ac:dyDescent="0.3">
      <c r="E146" t="s">
        <v>20</v>
      </c>
      <c r="F146">
        <v>250</v>
      </c>
      <c r="H146" t="s">
        <v>14</v>
      </c>
      <c r="I146">
        <v>1</v>
      </c>
    </row>
    <row r="147" spans="5:9" x14ac:dyDescent="0.3">
      <c r="E147" t="s">
        <v>20</v>
      </c>
      <c r="F147">
        <v>238</v>
      </c>
      <c r="H147" t="s">
        <v>14</v>
      </c>
      <c r="I147">
        <v>40</v>
      </c>
    </row>
    <row r="148" spans="5:9" x14ac:dyDescent="0.3">
      <c r="E148" t="s">
        <v>20</v>
      </c>
      <c r="F148">
        <v>53</v>
      </c>
      <c r="H148" t="s">
        <v>14</v>
      </c>
      <c r="I148">
        <v>3015</v>
      </c>
    </row>
    <row r="149" spans="5:9" x14ac:dyDescent="0.3">
      <c r="E149" t="s">
        <v>20</v>
      </c>
      <c r="F149">
        <v>214</v>
      </c>
      <c r="H149" t="s">
        <v>14</v>
      </c>
      <c r="I149">
        <v>435</v>
      </c>
    </row>
    <row r="150" spans="5:9" x14ac:dyDescent="0.3">
      <c r="E150" t="s">
        <v>20</v>
      </c>
      <c r="F150">
        <v>222</v>
      </c>
      <c r="H150" t="s">
        <v>14</v>
      </c>
      <c r="I150">
        <v>714</v>
      </c>
    </row>
    <row r="151" spans="5:9" x14ac:dyDescent="0.3">
      <c r="E151" t="s">
        <v>20</v>
      </c>
      <c r="F151">
        <v>1884</v>
      </c>
      <c r="H151" t="s">
        <v>14</v>
      </c>
      <c r="I151">
        <v>5497</v>
      </c>
    </row>
    <row r="152" spans="5:9" x14ac:dyDescent="0.3">
      <c r="E152" t="s">
        <v>20</v>
      </c>
      <c r="F152">
        <v>218</v>
      </c>
      <c r="H152" t="s">
        <v>14</v>
      </c>
      <c r="I152">
        <v>418</v>
      </c>
    </row>
    <row r="153" spans="5:9" x14ac:dyDescent="0.3">
      <c r="E153" t="s">
        <v>20</v>
      </c>
      <c r="F153">
        <v>6465</v>
      </c>
      <c r="H153" t="s">
        <v>14</v>
      </c>
      <c r="I153">
        <v>1439</v>
      </c>
    </row>
    <row r="154" spans="5:9" x14ac:dyDescent="0.3">
      <c r="E154" t="s">
        <v>20</v>
      </c>
      <c r="F154">
        <v>59</v>
      </c>
      <c r="H154" t="s">
        <v>14</v>
      </c>
      <c r="I154">
        <v>15</v>
      </c>
    </row>
    <row r="155" spans="5:9" x14ac:dyDescent="0.3">
      <c r="E155" t="s">
        <v>20</v>
      </c>
      <c r="F155">
        <v>88</v>
      </c>
      <c r="H155" t="s">
        <v>14</v>
      </c>
      <c r="I155">
        <v>1999</v>
      </c>
    </row>
    <row r="156" spans="5:9" x14ac:dyDescent="0.3">
      <c r="E156" t="s">
        <v>20</v>
      </c>
      <c r="F156">
        <v>1697</v>
      </c>
      <c r="H156" t="s">
        <v>14</v>
      </c>
      <c r="I156">
        <v>118</v>
      </c>
    </row>
    <row r="157" spans="5:9" x14ac:dyDescent="0.3">
      <c r="E157" t="s">
        <v>20</v>
      </c>
      <c r="F157">
        <v>92</v>
      </c>
      <c r="H157" t="s">
        <v>14</v>
      </c>
      <c r="I157">
        <v>162</v>
      </c>
    </row>
    <row r="158" spans="5:9" x14ac:dyDescent="0.3">
      <c r="E158" t="s">
        <v>20</v>
      </c>
      <c r="F158">
        <v>186</v>
      </c>
      <c r="H158" t="s">
        <v>14</v>
      </c>
      <c r="I158">
        <v>83</v>
      </c>
    </row>
    <row r="159" spans="5:9" x14ac:dyDescent="0.3">
      <c r="E159" t="s">
        <v>20</v>
      </c>
      <c r="F159">
        <v>138</v>
      </c>
      <c r="H159" t="s">
        <v>14</v>
      </c>
      <c r="I159">
        <v>747</v>
      </c>
    </row>
    <row r="160" spans="5:9" x14ac:dyDescent="0.3">
      <c r="E160" t="s">
        <v>20</v>
      </c>
      <c r="F160">
        <v>261</v>
      </c>
      <c r="H160" t="s">
        <v>14</v>
      </c>
      <c r="I160">
        <v>84</v>
      </c>
    </row>
    <row r="161" spans="5:9" x14ac:dyDescent="0.3">
      <c r="E161" t="s">
        <v>20</v>
      </c>
      <c r="F161">
        <v>107</v>
      </c>
      <c r="H161" t="s">
        <v>14</v>
      </c>
      <c r="I161">
        <v>91</v>
      </c>
    </row>
    <row r="162" spans="5:9" x14ac:dyDescent="0.3">
      <c r="E162" t="s">
        <v>20</v>
      </c>
      <c r="F162">
        <v>199</v>
      </c>
      <c r="H162" t="s">
        <v>14</v>
      </c>
      <c r="I162">
        <v>792</v>
      </c>
    </row>
    <row r="163" spans="5:9" x14ac:dyDescent="0.3">
      <c r="E163" t="s">
        <v>20</v>
      </c>
      <c r="F163">
        <v>5512</v>
      </c>
      <c r="H163" t="s">
        <v>14</v>
      </c>
      <c r="I163">
        <v>32</v>
      </c>
    </row>
    <row r="164" spans="5:9" x14ac:dyDescent="0.3">
      <c r="E164" t="s">
        <v>20</v>
      </c>
      <c r="F164">
        <v>86</v>
      </c>
      <c r="H164" t="s">
        <v>14</v>
      </c>
      <c r="I164">
        <v>186</v>
      </c>
    </row>
    <row r="165" spans="5:9" x14ac:dyDescent="0.3">
      <c r="E165" t="s">
        <v>20</v>
      </c>
      <c r="F165">
        <v>2768</v>
      </c>
      <c r="H165" t="s">
        <v>14</v>
      </c>
      <c r="I165">
        <v>605</v>
      </c>
    </row>
    <row r="166" spans="5:9" x14ac:dyDescent="0.3">
      <c r="E166" t="s">
        <v>20</v>
      </c>
      <c r="F166">
        <v>48</v>
      </c>
      <c r="H166" t="s">
        <v>14</v>
      </c>
      <c r="I166">
        <v>1</v>
      </c>
    </row>
    <row r="167" spans="5:9" x14ac:dyDescent="0.3">
      <c r="E167" t="s">
        <v>20</v>
      </c>
      <c r="F167">
        <v>87</v>
      </c>
      <c r="H167" t="s">
        <v>14</v>
      </c>
      <c r="I167">
        <v>31</v>
      </c>
    </row>
    <row r="168" spans="5:9" x14ac:dyDescent="0.3">
      <c r="E168" t="s">
        <v>20</v>
      </c>
      <c r="F168">
        <v>1894</v>
      </c>
      <c r="H168" t="s">
        <v>14</v>
      </c>
      <c r="I168">
        <v>1181</v>
      </c>
    </row>
    <row r="169" spans="5:9" x14ac:dyDescent="0.3">
      <c r="E169" t="s">
        <v>20</v>
      </c>
      <c r="F169">
        <v>282</v>
      </c>
      <c r="H169" t="s">
        <v>14</v>
      </c>
      <c r="I169">
        <v>39</v>
      </c>
    </row>
    <row r="170" spans="5:9" x14ac:dyDescent="0.3">
      <c r="E170" t="s">
        <v>20</v>
      </c>
      <c r="F170">
        <v>116</v>
      </c>
      <c r="H170" t="s">
        <v>14</v>
      </c>
      <c r="I170">
        <v>46</v>
      </c>
    </row>
    <row r="171" spans="5:9" x14ac:dyDescent="0.3">
      <c r="E171" t="s">
        <v>20</v>
      </c>
      <c r="F171">
        <v>83</v>
      </c>
      <c r="H171" t="s">
        <v>14</v>
      </c>
      <c r="I171">
        <v>105</v>
      </c>
    </row>
    <row r="172" spans="5:9" x14ac:dyDescent="0.3">
      <c r="E172" t="s">
        <v>20</v>
      </c>
      <c r="F172">
        <v>91</v>
      </c>
      <c r="H172" t="s">
        <v>14</v>
      </c>
      <c r="I172">
        <v>535</v>
      </c>
    </row>
    <row r="173" spans="5:9" x14ac:dyDescent="0.3">
      <c r="E173" t="s">
        <v>20</v>
      </c>
      <c r="F173">
        <v>546</v>
      </c>
      <c r="H173" t="s">
        <v>14</v>
      </c>
      <c r="I173">
        <v>16</v>
      </c>
    </row>
    <row r="174" spans="5:9" x14ac:dyDescent="0.3">
      <c r="E174" t="s">
        <v>20</v>
      </c>
      <c r="F174">
        <v>393</v>
      </c>
      <c r="H174" t="s">
        <v>14</v>
      </c>
      <c r="I174">
        <v>575</v>
      </c>
    </row>
    <row r="175" spans="5:9" x14ac:dyDescent="0.3">
      <c r="E175" t="s">
        <v>20</v>
      </c>
      <c r="F175">
        <v>133</v>
      </c>
      <c r="H175" t="s">
        <v>14</v>
      </c>
      <c r="I175">
        <v>1120</v>
      </c>
    </row>
    <row r="176" spans="5:9" x14ac:dyDescent="0.3">
      <c r="E176" t="s">
        <v>20</v>
      </c>
      <c r="F176">
        <v>254</v>
      </c>
      <c r="H176" t="s">
        <v>14</v>
      </c>
      <c r="I176">
        <v>113</v>
      </c>
    </row>
    <row r="177" spans="5:9" x14ac:dyDescent="0.3">
      <c r="E177" t="s">
        <v>20</v>
      </c>
      <c r="F177">
        <v>176</v>
      </c>
      <c r="H177" t="s">
        <v>14</v>
      </c>
      <c r="I177">
        <v>1538</v>
      </c>
    </row>
    <row r="178" spans="5:9" x14ac:dyDescent="0.3">
      <c r="E178" t="s">
        <v>20</v>
      </c>
      <c r="F178">
        <v>337</v>
      </c>
      <c r="H178" t="s">
        <v>14</v>
      </c>
      <c r="I178">
        <v>9</v>
      </c>
    </row>
    <row r="179" spans="5:9" x14ac:dyDescent="0.3">
      <c r="E179" t="s">
        <v>20</v>
      </c>
      <c r="F179">
        <v>107</v>
      </c>
      <c r="H179" t="s">
        <v>14</v>
      </c>
      <c r="I179">
        <v>554</v>
      </c>
    </row>
    <row r="180" spans="5:9" x14ac:dyDescent="0.3">
      <c r="E180" t="s">
        <v>20</v>
      </c>
      <c r="F180">
        <v>183</v>
      </c>
      <c r="H180" t="s">
        <v>14</v>
      </c>
      <c r="I180">
        <v>648</v>
      </c>
    </row>
    <row r="181" spans="5:9" x14ac:dyDescent="0.3">
      <c r="E181" t="s">
        <v>20</v>
      </c>
      <c r="F181">
        <v>72</v>
      </c>
      <c r="H181" t="s">
        <v>14</v>
      </c>
      <c r="I181">
        <v>21</v>
      </c>
    </row>
    <row r="182" spans="5:9" x14ac:dyDescent="0.3">
      <c r="E182" t="s">
        <v>20</v>
      </c>
      <c r="F182">
        <v>295</v>
      </c>
      <c r="H182" t="s">
        <v>14</v>
      </c>
      <c r="I182">
        <v>54</v>
      </c>
    </row>
    <row r="183" spans="5:9" x14ac:dyDescent="0.3">
      <c r="E183" t="s">
        <v>20</v>
      </c>
      <c r="F183">
        <v>142</v>
      </c>
      <c r="H183" t="s">
        <v>14</v>
      </c>
      <c r="I183">
        <v>120</v>
      </c>
    </row>
    <row r="184" spans="5:9" x14ac:dyDescent="0.3">
      <c r="E184" t="s">
        <v>20</v>
      </c>
      <c r="F184">
        <v>85</v>
      </c>
      <c r="H184" t="s">
        <v>14</v>
      </c>
      <c r="I184">
        <v>579</v>
      </c>
    </row>
    <row r="185" spans="5:9" x14ac:dyDescent="0.3">
      <c r="E185" t="s">
        <v>20</v>
      </c>
      <c r="F185">
        <v>659</v>
      </c>
      <c r="H185" t="s">
        <v>14</v>
      </c>
      <c r="I185">
        <v>2072</v>
      </c>
    </row>
    <row r="186" spans="5:9" x14ac:dyDescent="0.3">
      <c r="E186" t="s">
        <v>20</v>
      </c>
      <c r="F186">
        <v>121</v>
      </c>
      <c r="H186" t="s">
        <v>14</v>
      </c>
      <c r="I186">
        <v>0</v>
      </c>
    </row>
    <row r="187" spans="5:9" x14ac:dyDescent="0.3">
      <c r="E187" t="s">
        <v>20</v>
      </c>
      <c r="F187">
        <v>3742</v>
      </c>
      <c r="H187" t="s">
        <v>14</v>
      </c>
      <c r="I187">
        <v>1796</v>
      </c>
    </row>
    <row r="188" spans="5:9" x14ac:dyDescent="0.3">
      <c r="E188" t="s">
        <v>20</v>
      </c>
      <c r="F188">
        <v>223</v>
      </c>
      <c r="H188" t="s">
        <v>14</v>
      </c>
      <c r="I188">
        <v>62</v>
      </c>
    </row>
    <row r="189" spans="5:9" x14ac:dyDescent="0.3">
      <c r="E189" t="s">
        <v>20</v>
      </c>
      <c r="F189">
        <v>133</v>
      </c>
      <c r="H189" t="s">
        <v>14</v>
      </c>
      <c r="I189">
        <v>347</v>
      </c>
    </row>
    <row r="190" spans="5:9" x14ac:dyDescent="0.3">
      <c r="E190" t="s">
        <v>20</v>
      </c>
      <c r="F190">
        <v>5168</v>
      </c>
      <c r="H190" t="s">
        <v>14</v>
      </c>
      <c r="I190">
        <v>19</v>
      </c>
    </row>
    <row r="191" spans="5:9" x14ac:dyDescent="0.3">
      <c r="E191" t="s">
        <v>20</v>
      </c>
      <c r="F191">
        <v>307</v>
      </c>
      <c r="H191" t="s">
        <v>14</v>
      </c>
      <c r="I191">
        <v>1258</v>
      </c>
    </row>
    <row r="192" spans="5:9" x14ac:dyDescent="0.3">
      <c r="E192" t="s">
        <v>20</v>
      </c>
      <c r="F192">
        <v>2441</v>
      </c>
      <c r="H192" t="s">
        <v>14</v>
      </c>
      <c r="I192">
        <v>362</v>
      </c>
    </row>
    <row r="193" spans="5:9" x14ac:dyDescent="0.3">
      <c r="E193" t="s">
        <v>20</v>
      </c>
      <c r="F193">
        <v>1385</v>
      </c>
      <c r="H193" t="s">
        <v>14</v>
      </c>
      <c r="I193">
        <v>133</v>
      </c>
    </row>
    <row r="194" spans="5:9" x14ac:dyDescent="0.3">
      <c r="E194" t="s">
        <v>20</v>
      </c>
      <c r="F194">
        <v>190</v>
      </c>
      <c r="H194" t="s">
        <v>14</v>
      </c>
      <c r="I194">
        <v>846</v>
      </c>
    </row>
    <row r="195" spans="5:9" x14ac:dyDescent="0.3">
      <c r="E195" t="s">
        <v>20</v>
      </c>
      <c r="F195">
        <v>470</v>
      </c>
      <c r="H195" t="s">
        <v>14</v>
      </c>
      <c r="I195">
        <v>10</v>
      </c>
    </row>
    <row r="196" spans="5:9" x14ac:dyDescent="0.3">
      <c r="E196" t="s">
        <v>20</v>
      </c>
      <c r="F196">
        <v>253</v>
      </c>
      <c r="H196" t="s">
        <v>14</v>
      </c>
      <c r="I196">
        <v>191</v>
      </c>
    </row>
    <row r="197" spans="5:9" x14ac:dyDescent="0.3">
      <c r="E197" t="s">
        <v>20</v>
      </c>
      <c r="F197">
        <v>1113</v>
      </c>
      <c r="H197" t="s">
        <v>14</v>
      </c>
      <c r="I197">
        <v>1979</v>
      </c>
    </row>
    <row r="198" spans="5:9" x14ac:dyDescent="0.3">
      <c r="E198" t="s">
        <v>20</v>
      </c>
      <c r="F198">
        <v>2283</v>
      </c>
      <c r="H198" t="s">
        <v>14</v>
      </c>
      <c r="I198">
        <v>63</v>
      </c>
    </row>
    <row r="199" spans="5:9" x14ac:dyDescent="0.3">
      <c r="E199" t="s">
        <v>20</v>
      </c>
      <c r="F199">
        <v>1095</v>
      </c>
      <c r="H199" t="s">
        <v>14</v>
      </c>
      <c r="I199">
        <v>6080</v>
      </c>
    </row>
    <row r="200" spans="5:9" x14ac:dyDescent="0.3">
      <c r="E200" t="s">
        <v>20</v>
      </c>
      <c r="F200">
        <v>1690</v>
      </c>
      <c r="H200" t="s">
        <v>14</v>
      </c>
      <c r="I200">
        <v>80</v>
      </c>
    </row>
    <row r="201" spans="5:9" x14ac:dyDescent="0.3">
      <c r="E201" t="s">
        <v>20</v>
      </c>
      <c r="F201">
        <v>191</v>
      </c>
      <c r="H201" t="s">
        <v>14</v>
      </c>
      <c r="I201">
        <v>9</v>
      </c>
    </row>
    <row r="202" spans="5:9" x14ac:dyDescent="0.3">
      <c r="E202" t="s">
        <v>20</v>
      </c>
      <c r="F202">
        <v>2013</v>
      </c>
      <c r="H202" t="s">
        <v>14</v>
      </c>
      <c r="I202">
        <v>1784</v>
      </c>
    </row>
    <row r="203" spans="5:9" x14ac:dyDescent="0.3">
      <c r="E203" t="s">
        <v>20</v>
      </c>
      <c r="F203">
        <v>1703</v>
      </c>
      <c r="H203" t="s">
        <v>14</v>
      </c>
      <c r="I203">
        <v>243</v>
      </c>
    </row>
    <row r="204" spans="5:9" x14ac:dyDescent="0.3">
      <c r="E204" t="s">
        <v>20</v>
      </c>
      <c r="F204">
        <v>80</v>
      </c>
      <c r="H204" t="s">
        <v>14</v>
      </c>
      <c r="I204">
        <v>1296</v>
      </c>
    </row>
    <row r="205" spans="5:9" x14ac:dyDescent="0.3">
      <c r="E205" t="s">
        <v>20</v>
      </c>
      <c r="F205">
        <v>41</v>
      </c>
      <c r="H205" t="s">
        <v>14</v>
      </c>
      <c r="I205">
        <v>77</v>
      </c>
    </row>
    <row r="206" spans="5:9" x14ac:dyDescent="0.3">
      <c r="E206" t="s">
        <v>20</v>
      </c>
      <c r="F206">
        <v>187</v>
      </c>
      <c r="H206" t="s">
        <v>14</v>
      </c>
      <c r="I206">
        <v>395</v>
      </c>
    </row>
    <row r="207" spans="5:9" x14ac:dyDescent="0.3">
      <c r="E207" t="s">
        <v>20</v>
      </c>
      <c r="F207">
        <v>2875</v>
      </c>
      <c r="H207" t="s">
        <v>14</v>
      </c>
      <c r="I207">
        <v>49</v>
      </c>
    </row>
    <row r="208" spans="5:9" x14ac:dyDescent="0.3">
      <c r="E208" t="s">
        <v>20</v>
      </c>
      <c r="F208">
        <v>88</v>
      </c>
      <c r="H208" t="s">
        <v>14</v>
      </c>
      <c r="I208">
        <v>180</v>
      </c>
    </row>
    <row r="209" spans="5:9" x14ac:dyDescent="0.3">
      <c r="E209" t="s">
        <v>20</v>
      </c>
      <c r="F209">
        <v>191</v>
      </c>
      <c r="H209" t="s">
        <v>14</v>
      </c>
      <c r="I209">
        <v>2690</v>
      </c>
    </row>
    <row r="210" spans="5:9" x14ac:dyDescent="0.3">
      <c r="E210" t="s">
        <v>20</v>
      </c>
      <c r="F210">
        <v>139</v>
      </c>
      <c r="H210" t="s">
        <v>14</v>
      </c>
      <c r="I210">
        <v>2779</v>
      </c>
    </row>
    <row r="211" spans="5:9" x14ac:dyDescent="0.3">
      <c r="E211" t="s">
        <v>20</v>
      </c>
      <c r="F211">
        <v>186</v>
      </c>
      <c r="H211" t="s">
        <v>14</v>
      </c>
      <c r="I211">
        <v>92</v>
      </c>
    </row>
    <row r="212" spans="5:9" x14ac:dyDescent="0.3">
      <c r="E212" t="s">
        <v>20</v>
      </c>
      <c r="F212">
        <v>112</v>
      </c>
      <c r="H212" t="s">
        <v>14</v>
      </c>
      <c r="I212">
        <v>1028</v>
      </c>
    </row>
    <row r="213" spans="5:9" x14ac:dyDescent="0.3">
      <c r="E213" t="s">
        <v>20</v>
      </c>
      <c r="F213">
        <v>101</v>
      </c>
      <c r="H213" t="s">
        <v>14</v>
      </c>
      <c r="I213">
        <v>26</v>
      </c>
    </row>
    <row r="214" spans="5:9" x14ac:dyDescent="0.3">
      <c r="E214" t="s">
        <v>20</v>
      </c>
      <c r="F214">
        <v>206</v>
      </c>
      <c r="H214" t="s">
        <v>14</v>
      </c>
      <c r="I214">
        <v>1790</v>
      </c>
    </row>
    <row r="215" spans="5:9" x14ac:dyDescent="0.3">
      <c r="E215" t="s">
        <v>20</v>
      </c>
      <c r="F215">
        <v>154</v>
      </c>
      <c r="H215" t="s">
        <v>14</v>
      </c>
      <c r="I215">
        <v>37</v>
      </c>
    </row>
    <row r="216" spans="5:9" x14ac:dyDescent="0.3">
      <c r="E216" t="s">
        <v>20</v>
      </c>
      <c r="F216">
        <v>5966</v>
      </c>
      <c r="H216" t="s">
        <v>14</v>
      </c>
      <c r="I216">
        <v>35</v>
      </c>
    </row>
    <row r="217" spans="5:9" x14ac:dyDescent="0.3">
      <c r="E217" t="s">
        <v>20</v>
      </c>
      <c r="F217">
        <v>169</v>
      </c>
      <c r="H217" t="s">
        <v>14</v>
      </c>
      <c r="I217">
        <v>558</v>
      </c>
    </row>
    <row r="218" spans="5:9" x14ac:dyDescent="0.3">
      <c r="E218" t="s">
        <v>20</v>
      </c>
      <c r="F218">
        <v>2106</v>
      </c>
      <c r="H218" t="s">
        <v>14</v>
      </c>
      <c r="I218">
        <v>64</v>
      </c>
    </row>
    <row r="219" spans="5:9" x14ac:dyDescent="0.3">
      <c r="E219" t="s">
        <v>20</v>
      </c>
      <c r="F219">
        <v>131</v>
      </c>
      <c r="H219" t="s">
        <v>14</v>
      </c>
      <c r="I219">
        <v>245</v>
      </c>
    </row>
    <row r="220" spans="5:9" x14ac:dyDescent="0.3">
      <c r="E220" t="s">
        <v>20</v>
      </c>
      <c r="F220">
        <v>84</v>
      </c>
      <c r="H220" t="s">
        <v>14</v>
      </c>
      <c r="I220">
        <v>71</v>
      </c>
    </row>
    <row r="221" spans="5:9" x14ac:dyDescent="0.3">
      <c r="E221" t="s">
        <v>20</v>
      </c>
      <c r="F221">
        <v>155</v>
      </c>
      <c r="H221" t="s">
        <v>14</v>
      </c>
      <c r="I221">
        <v>42</v>
      </c>
    </row>
    <row r="222" spans="5:9" x14ac:dyDescent="0.3">
      <c r="E222" t="s">
        <v>20</v>
      </c>
      <c r="F222">
        <v>189</v>
      </c>
      <c r="H222" t="s">
        <v>14</v>
      </c>
      <c r="I222">
        <v>156</v>
      </c>
    </row>
    <row r="223" spans="5:9" x14ac:dyDescent="0.3">
      <c r="E223" t="s">
        <v>20</v>
      </c>
      <c r="F223">
        <v>4799</v>
      </c>
      <c r="H223" t="s">
        <v>14</v>
      </c>
      <c r="I223">
        <v>1368</v>
      </c>
    </row>
    <row r="224" spans="5:9" x14ac:dyDescent="0.3">
      <c r="E224" t="s">
        <v>20</v>
      </c>
      <c r="F224">
        <v>1137</v>
      </c>
      <c r="H224" t="s">
        <v>14</v>
      </c>
      <c r="I224">
        <v>102</v>
      </c>
    </row>
    <row r="225" spans="5:9" x14ac:dyDescent="0.3">
      <c r="E225" t="s">
        <v>20</v>
      </c>
      <c r="F225">
        <v>1152</v>
      </c>
      <c r="H225" t="s">
        <v>14</v>
      </c>
      <c r="I225">
        <v>86</v>
      </c>
    </row>
    <row r="226" spans="5:9" x14ac:dyDescent="0.3">
      <c r="E226" t="s">
        <v>20</v>
      </c>
      <c r="F226">
        <v>50</v>
      </c>
      <c r="H226" t="s">
        <v>14</v>
      </c>
      <c r="I226">
        <v>253</v>
      </c>
    </row>
    <row r="227" spans="5:9" x14ac:dyDescent="0.3">
      <c r="E227" t="s">
        <v>20</v>
      </c>
      <c r="F227">
        <v>3059</v>
      </c>
      <c r="H227" t="s">
        <v>14</v>
      </c>
      <c r="I227">
        <v>157</v>
      </c>
    </row>
    <row r="228" spans="5:9" x14ac:dyDescent="0.3">
      <c r="E228" t="s">
        <v>20</v>
      </c>
      <c r="F228">
        <v>34</v>
      </c>
      <c r="H228" t="s">
        <v>14</v>
      </c>
      <c r="I228">
        <v>183</v>
      </c>
    </row>
    <row r="229" spans="5:9" x14ac:dyDescent="0.3">
      <c r="E229" t="s">
        <v>20</v>
      </c>
      <c r="F229">
        <v>220</v>
      </c>
      <c r="H229" t="s">
        <v>14</v>
      </c>
      <c r="I229">
        <v>82</v>
      </c>
    </row>
    <row r="230" spans="5:9" x14ac:dyDescent="0.3">
      <c r="E230" t="s">
        <v>20</v>
      </c>
      <c r="F230">
        <v>1604</v>
      </c>
      <c r="H230" t="s">
        <v>14</v>
      </c>
      <c r="I230">
        <v>1</v>
      </c>
    </row>
    <row r="231" spans="5:9" x14ac:dyDescent="0.3">
      <c r="E231" t="s">
        <v>20</v>
      </c>
      <c r="F231">
        <v>454</v>
      </c>
      <c r="H231" t="s">
        <v>14</v>
      </c>
      <c r="I231">
        <v>1198</v>
      </c>
    </row>
    <row r="232" spans="5:9" x14ac:dyDescent="0.3">
      <c r="E232" t="s">
        <v>20</v>
      </c>
      <c r="F232">
        <v>123</v>
      </c>
      <c r="H232" t="s">
        <v>14</v>
      </c>
      <c r="I232">
        <v>648</v>
      </c>
    </row>
    <row r="233" spans="5:9" x14ac:dyDescent="0.3">
      <c r="E233" t="s">
        <v>20</v>
      </c>
      <c r="F233">
        <v>299</v>
      </c>
      <c r="H233" t="s">
        <v>14</v>
      </c>
      <c r="I233">
        <v>64</v>
      </c>
    </row>
    <row r="234" spans="5:9" x14ac:dyDescent="0.3">
      <c r="E234" t="s">
        <v>20</v>
      </c>
      <c r="F234">
        <v>2237</v>
      </c>
      <c r="H234" t="s">
        <v>14</v>
      </c>
      <c r="I234">
        <v>62</v>
      </c>
    </row>
    <row r="235" spans="5:9" x14ac:dyDescent="0.3">
      <c r="E235" t="s">
        <v>20</v>
      </c>
      <c r="F235">
        <v>645</v>
      </c>
      <c r="H235" t="s">
        <v>14</v>
      </c>
      <c r="I235">
        <v>750</v>
      </c>
    </row>
    <row r="236" spans="5:9" x14ac:dyDescent="0.3">
      <c r="E236" t="s">
        <v>20</v>
      </c>
      <c r="F236">
        <v>484</v>
      </c>
      <c r="H236" t="s">
        <v>14</v>
      </c>
      <c r="I236">
        <v>105</v>
      </c>
    </row>
    <row r="237" spans="5:9" x14ac:dyDescent="0.3">
      <c r="E237" t="s">
        <v>20</v>
      </c>
      <c r="F237">
        <v>154</v>
      </c>
      <c r="H237" t="s">
        <v>14</v>
      </c>
      <c r="I237">
        <v>2604</v>
      </c>
    </row>
    <row r="238" spans="5:9" x14ac:dyDescent="0.3">
      <c r="E238" t="s">
        <v>20</v>
      </c>
      <c r="F238">
        <v>82</v>
      </c>
      <c r="H238" t="s">
        <v>14</v>
      </c>
      <c r="I238">
        <v>65</v>
      </c>
    </row>
    <row r="239" spans="5:9" x14ac:dyDescent="0.3">
      <c r="E239" t="s">
        <v>20</v>
      </c>
      <c r="F239">
        <v>134</v>
      </c>
      <c r="H239" t="s">
        <v>14</v>
      </c>
      <c r="I239">
        <v>94</v>
      </c>
    </row>
    <row r="240" spans="5:9" x14ac:dyDescent="0.3">
      <c r="E240" t="s">
        <v>20</v>
      </c>
      <c r="F240">
        <v>5203</v>
      </c>
      <c r="H240" t="s">
        <v>14</v>
      </c>
      <c r="I240">
        <v>257</v>
      </c>
    </row>
    <row r="241" spans="5:9" x14ac:dyDescent="0.3">
      <c r="E241" t="s">
        <v>20</v>
      </c>
      <c r="F241">
        <v>94</v>
      </c>
      <c r="H241" t="s">
        <v>14</v>
      </c>
      <c r="I241">
        <v>2928</v>
      </c>
    </row>
    <row r="242" spans="5:9" x14ac:dyDescent="0.3">
      <c r="E242" t="s">
        <v>20</v>
      </c>
      <c r="F242">
        <v>205</v>
      </c>
      <c r="H242" t="s">
        <v>14</v>
      </c>
      <c r="I242">
        <v>4697</v>
      </c>
    </row>
    <row r="243" spans="5:9" x14ac:dyDescent="0.3">
      <c r="E243" t="s">
        <v>20</v>
      </c>
      <c r="F243">
        <v>92</v>
      </c>
      <c r="H243" t="s">
        <v>14</v>
      </c>
      <c r="I243">
        <v>2915</v>
      </c>
    </row>
    <row r="244" spans="5:9" x14ac:dyDescent="0.3">
      <c r="E244" t="s">
        <v>20</v>
      </c>
      <c r="F244">
        <v>219</v>
      </c>
      <c r="H244" t="s">
        <v>14</v>
      </c>
      <c r="I244">
        <v>18</v>
      </c>
    </row>
    <row r="245" spans="5:9" x14ac:dyDescent="0.3">
      <c r="E245" t="s">
        <v>20</v>
      </c>
      <c r="F245">
        <v>2526</v>
      </c>
      <c r="H245" t="s">
        <v>14</v>
      </c>
      <c r="I245">
        <v>602</v>
      </c>
    </row>
    <row r="246" spans="5:9" x14ac:dyDescent="0.3">
      <c r="E246" t="s">
        <v>20</v>
      </c>
      <c r="F246">
        <v>94</v>
      </c>
      <c r="H246" t="s">
        <v>14</v>
      </c>
      <c r="I246">
        <v>1</v>
      </c>
    </row>
    <row r="247" spans="5:9" x14ac:dyDescent="0.3">
      <c r="E247" t="s">
        <v>20</v>
      </c>
      <c r="F247">
        <v>1713</v>
      </c>
      <c r="H247" t="s">
        <v>14</v>
      </c>
      <c r="I247">
        <v>3868</v>
      </c>
    </row>
    <row r="248" spans="5:9" x14ac:dyDescent="0.3">
      <c r="E248" t="s">
        <v>20</v>
      </c>
      <c r="F248">
        <v>249</v>
      </c>
      <c r="H248" t="s">
        <v>14</v>
      </c>
      <c r="I248">
        <v>504</v>
      </c>
    </row>
    <row r="249" spans="5:9" x14ac:dyDescent="0.3">
      <c r="E249" t="s">
        <v>20</v>
      </c>
      <c r="F249">
        <v>192</v>
      </c>
      <c r="H249" t="s">
        <v>14</v>
      </c>
      <c r="I249">
        <v>14</v>
      </c>
    </row>
    <row r="250" spans="5:9" x14ac:dyDescent="0.3">
      <c r="E250" t="s">
        <v>20</v>
      </c>
      <c r="F250">
        <v>247</v>
      </c>
      <c r="H250" t="s">
        <v>14</v>
      </c>
      <c r="I250">
        <v>750</v>
      </c>
    </row>
    <row r="251" spans="5:9" x14ac:dyDescent="0.3">
      <c r="E251" t="s">
        <v>20</v>
      </c>
      <c r="F251">
        <v>2293</v>
      </c>
      <c r="H251" t="s">
        <v>14</v>
      </c>
      <c r="I251">
        <v>77</v>
      </c>
    </row>
    <row r="252" spans="5:9" x14ac:dyDescent="0.3">
      <c r="E252" t="s">
        <v>20</v>
      </c>
      <c r="F252">
        <v>3131</v>
      </c>
      <c r="H252" t="s">
        <v>14</v>
      </c>
      <c r="I252">
        <v>752</v>
      </c>
    </row>
    <row r="253" spans="5:9" x14ac:dyDescent="0.3">
      <c r="E253" t="s">
        <v>20</v>
      </c>
      <c r="F253">
        <v>143</v>
      </c>
      <c r="H253" t="s">
        <v>14</v>
      </c>
      <c r="I253">
        <v>131</v>
      </c>
    </row>
    <row r="254" spans="5:9" x14ac:dyDescent="0.3">
      <c r="E254" t="s">
        <v>20</v>
      </c>
      <c r="F254">
        <v>296</v>
      </c>
      <c r="H254" t="s">
        <v>14</v>
      </c>
      <c r="I254">
        <v>87</v>
      </c>
    </row>
    <row r="255" spans="5:9" x14ac:dyDescent="0.3">
      <c r="E255" t="s">
        <v>20</v>
      </c>
      <c r="F255">
        <v>170</v>
      </c>
      <c r="H255" t="s">
        <v>14</v>
      </c>
      <c r="I255">
        <v>1063</v>
      </c>
    </row>
    <row r="256" spans="5:9" x14ac:dyDescent="0.3">
      <c r="E256" t="s">
        <v>20</v>
      </c>
      <c r="F256">
        <v>86</v>
      </c>
      <c r="H256" t="s">
        <v>14</v>
      </c>
      <c r="I256">
        <v>76</v>
      </c>
    </row>
    <row r="257" spans="5:9" x14ac:dyDescent="0.3">
      <c r="E257" t="s">
        <v>20</v>
      </c>
      <c r="F257">
        <v>6286</v>
      </c>
      <c r="H257" t="s">
        <v>14</v>
      </c>
      <c r="I257">
        <v>4428</v>
      </c>
    </row>
    <row r="258" spans="5:9" x14ac:dyDescent="0.3">
      <c r="E258" t="s">
        <v>20</v>
      </c>
      <c r="F258">
        <v>3727</v>
      </c>
      <c r="H258" t="s">
        <v>14</v>
      </c>
      <c r="I258">
        <v>58</v>
      </c>
    </row>
    <row r="259" spans="5:9" x14ac:dyDescent="0.3">
      <c r="E259" t="s">
        <v>20</v>
      </c>
      <c r="F259">
        <v>1605</v>
      </c>
      <c r="H259" t="s">
        <v>14</v>
      </c>
      <c r="I259">
        <v>111</v>
      </c>
    </row>
    <row r="260" spans="5:9" x14ac:dyDescent="0.3">
      <c r="E260" t="s">
        <v>20</v>
      </c>
      <c r="F260">
        <v>2120</v>
      </c>
      <c r="H260" t="s">
        <v>14</v>
      </c>
      <c r="I260">
        <v>2955</v>
      </c>
    </row>
    <row r="261" spans="5:9" x14ac:dyDescent="0.3">
      <c r="E261" t="s">
        <v>20</v>
      </c>
      <c r="F261">
        <v>50</v>
      </c>
      <c r="H261" t="s">
        <v>14</v>
      </c>
      <c r="I261">
        <v>1657</v>
      </c>
    </row>
    <row r="262" spans="5:9" x14ac:dyDescent="0.3">
      <c r="E262" t="s">
        <v>20</v>
      </c>
      <c r="F262">
        <v>2080</v>
      </c>
      <c r="H262" t="s">
        <v>14</v>
      </c>
      <c r="I262">
        <v>926</v>
      </c>
    </row>
    <row r="263" spans="5:9" x14ac:dyDescent="0.3">
      <c r="E263" t="s">
        <v>20</v>
      </c>
      <c r="F263">
        <v>2105</v>
      </c>
      <c r="H263" t="s">
        <v>14</v>
      </c>
      <c r="I263">
        <v>77</v>
      </c>
    </row>
    <row r="264" spans="5:9" x14ac:dyDescent="0.3">
      <c r="E264" t="s">
        <v>20</v>
      </c>
      <c r="F264">
        <v>2436</v>
      </c>
      <c r="H264" t="s">
        <v>14</v>
      </c>
      <c r="I264">
        <v>1748</v>
      </c>
    </row>
    <row r="265" spans="5:9" x14ac:dyDescent="0.3">
      <c r="E265" t="s">
        <v>20</v>
      </c>
      <c r="F265">
        <v>80</v>
      </c>
      <c r="H265" t="s">
        <v>14</v>
      </c>
      <c r="I265">
        <v>79</v>
      </c>
    </row>
    <row r="266" spans="5:9" x14ac:dyDescent="0.3">
      <c r="E266" t="s">
        <v>20</v>
      </c>
      <c r="F266">
        <v>42</v>
      </c>
      <c r="H266" t="s">
        <v>14</v>
      </c>
      <c r="I266">
        <v>889</v>
      </c>
    </row>
    <row r="267" spans="5:9" x14ac:dyDescent="0.3">
      <c r="E267" t="s">
        <v>20</v>
      </c>
      <c r="F267">
        <v>139</v>
      </c>
      <c r="H267" t="s">
        <v>14</v>
      </c>
      <c r="I267">
        <v>56</v>
      </c>
    </row>
    <row r="268" spans="5:9" x14ac:dyDescent="0.3">
      <c r="E268" t="s">
        <v>20</v>
      </c>
      <c r="F268">
        <v>159</v>
      </c>
      <c r="H268" t="s">
        <v>14</v>
      </c>
      <c r="I268">
        <v>1</v>
      </c>
    </row>
    <row r="269" spans="5:9" x14ac:dyDescent="0.3">
      <c r="E269" t="s">
        <v>20</v>
      </c>
      <c r="F269">
        <v>381</v>
      </c>
      <c r="H269" t="s">
        <v>14</v>
      </c>
      <c r="I269">
        <v>83</v>
      </c>
    </row>
    <row r="270" spans="5:9" x14ac:dyDescent="0.3">
      <c r="E270" t="s">
        <v>20</v>
      </c>
      <c r="F270">
        <v>194</v>
      </c>
      <c r="H270" t="s">
        <v>14</v>
      </c>
      <c r="I270">
        <v>2025</v>
      </c>
    </row>
    <row r="271" spans="5:9" x14ac:dyDescent="0.3">
      <c r="E271" t="s">
        <v>20</v>
      </c>
      <c r="F271">
        <v>106</v>
      </c>
      <c r="H271" t="s">
        <v>14</v>
      </c>
      <c r="I271">
        <v>14</v>
      </c>
    </row>
    <row r="272" spans="5:9" x14ac:dyDescent="0.3">
      <c r="E272" t="s">
        <v>20</v>
      </c>
      <c r="F272">
        <v>142</v>
      </c>
      <c r="H272" t="s">
        <v>14</v>
      </c>
      <c r="I272">
        <v>656</v>
      </c>
    </row>
    <row r="273" spans="5:9" x14ac:dyDescent="0.3">
      <c r="E273" t="s">
        <v>20</v>
      </c>
      <c r="F273">
        <v>211</v>
      </c>
      <c r="H273" t="s">
        <v>14</v>
      </c>
      <c r="I273">
        <v>1596</v>
      </c>
    </row>
    <row r="274" spans="5:9" x14ac:dyDescent="0.3">
      <c r="E274" t="s">
        <v>20</v>
      </c>
      <c r="F274">
        <v>2756</v>
      </c>
      <c r="H274" t="s">
        <v>14</v>
      </c>
      <c r="I274">
        <v>10</v>
      </c>
    </row>
    <row r="275" spans="5:9" x14ac:dyDescent="0.3">
      <c r="E275" t="s">
        <v>20</v>
      </c>
      <c r="F275">
        <v>173</v>
      </c>
      <c r="H275" t="s">
        <v>14</v>
      </c>
      <c r="I275">
        <v>1121</v>
      </c>
    </row>
    <row r="276" spans="5:9" x14ac:dyDescent="0.3">
      <c r="E276" t="s">
        <v>20</v>
      </c>
      <c r="F276">
        <v>87</v>
      </c>
      <c r="H276" t="s">
        <v>14</v>
      </c>
      <c r="I276">
        <v>15</v>
      </c>
    </row>
    <row r="277" spans="5:9" x14ac:dyDescent="0.3">
      <c r="E277" t="s">
        <v>20</v>
      </c>
      <c r="F277">
        <v>1572</v>
      </c>
      <c r="H277" t="s">
        <v>14</v>
      </c>
      <c r="I277">
        <v>191</v>
      </c>
    </row>
    <row r="278" spans="5:9" x14ac:dyDescent="0.3">
      <c r="E278" t="s">
        <v>20</v>
      </c>
      <c r="F278">
        <v>2346</v>
      </c>
      <c r="H278" t="s">
        <v>14</v>
      </c>
      <c r="I278">
        <v>16</v>
      </c>
    </row>
    <row r="279" spans="5:9" x14ac:dyDescent="0.3">
      <c r="E279" t="s">
        <v>20</v>
      </c>
      <c r="F279">
        <v>115</v>
      </c>
      <c r="H279" t="s">
        <v>14</v>
      </c>
      <c r="I279">
        <v>17</v>
      </c>
    </row>
    <row r="280" spans="5:9" x14ac:dyDescent="0.3">
      <c r="E280" t="s">
        <v>20</v>
      </c>
      <c r="F280">
        <v>85</v>
      </c>
      <c r="H280" t="s">
        <v>14</v>
      </c>
      <c r="I280">
        <v>34</v>
      </c>
    </row>
    <row r="281" spans="5:9" x14ac:dyDescent="0.3">
      <c r="E281" t="s">
        <v>20</v>
      </c>
      <c r="F281">
        <v>144</v>
      </c>
      <c r="H281" t="s">
        <v>14</v>
      </c>
      <c r="I281">
        <v>1</v>
      </c>
    </row>
    <row r="282" spans="5:9" x14ac:dyDescent="0.3">
      <c r="E282" t="s">
        <v>20</v>
      </c>
      <c r="F282">
        <v>2443</v>
      </c>
      <c r="H282" t="s">
        <v>14</v>
      </c>
      <c r="I282">
        <v>1274</v>
      </c>
    </row>
    <row r="283" spans="5:9" x14ac:dyDescent="0.3">
      <c r="E283" t="s">
        <v>20</v>
      </c>
      <c r="F283">
        <v>64</v>
      </c>
      <c r="H283" t="s">
        <v>14</v>
      </c>
      <c r="I283">
        <v>210</v>
      </c>
    </row>
    <row r="284" spans="5:9" x14ac:dyDescent="0.3">
      <c r="E284" t="s">
        <v>20</v>
      </c>
      <c r="F284">
        <v>268</v>
      </c>
      <c r="H284" t="s">
        <v>14</v>
      </c>
      <c r="I284">
        <v>248</v>
      </c>
    </row>
    <row r="285" spans="5:9" x14ac:dyDescent="0.3">
      <c r="E285" t="s">
        <v>20</v>
      </c>
      <c r="F285">
        <v>195</v>
      </c>
      <c r="H285" t="s">
        <v>14</v>
      </c>
      <c r="I285">
        <v>513</v>
      </c>
    </row>
    <row r="286" spans="5:9" x14ac:dyDescent="0.3">
      <c r="E286" t="s">
        <v>20</v>
      </c>
      <c r="F286">
        <v>186</v>
      </c>
      <c r="H286" t="s">
        <v>14</v>
      </c>
      <c r="I286">
        <v>3410</v>
      </c>
    </row>
    <row r="287" spans="5:9" x14ac:dyDescent="0.3">
      <c r="E287" t="s">
        <v>20</v>
      </c>
      <c r="F287">
        <v>460</v>
      </c>
      <c r="H287" t="s">
        <v>14</v>
      </c>
      <c r="I287">
        <v>10</v>
      </c>
    </row>
    <row r="288" spans="5:9" x14ac:dyDescent="0.3">
      <c r="E288" t="s">
        <v>20</v>
      </c>
      <c r="F288">
        <v>2528</v>
      </c>
      <c r="H288" t="s">
        <v>14</v>
      </c>
      <c r="I288">
        <v>2201</v>
      </c>
    </row>
    <row r="289" spans="5:9" x14ac:dyDescent="0.3">
      <c r="E289" t="s">
        <v>20</v>
      </c>
      <c r="F289">
        <v>3657</v>
      </c>
      <c r="H289" t="s">
        <v>14</v>
      </c>
      <c r="I289">
        <v>676</v>
      </c>
    </row>
    <row r="290" spans="5:9" x14ac:dyDescent="0.3">
      <c r="E290" t="s">
        <v>20</v>
      </c>
      <c r="F290">
        <v>131</v>
      </c>
      <c r="H290" t="s">
        <v>14</v>
      </c>
      <c r="I290">
        <v>831</v>
      </c>
    </row>
    <row r="291" spans="5:9" x14ac:dyDescent="0.3">
      <c r="E291" t="s">
        <v>20</v>
      </c>
      <c r="F291">
        <v>239</v>
      </c>
      <c r="H291" t="s">
        <v>14</v>
      </c>
      <c r="I291">
        <v>859</v>
      </c>
    </row>
    <row r="292" spans="5:9" x14ac:dyDescent="0.3">
      <c r="E292" t="s">
        <v>20</v>
      </c>
      <c r="F292">
        <v>78</v>
      </c>
      <c r="H292" t="s">
        <v>14</v>
      </c>
      <c r="I292">
        <v>45</v>
      </c>
    </row>
    <row r="293" spans="5:9" x14ac:dyDescent="0.3">
      <c r="E293" t="s">
        <v>20</v>
      </c>
      <c r="F293">
        <v>1773</v>
      </c>
      <c r="H293" t="s">
        <v>14</v>
      </c>
      <c r="I293">
        <v>6</v>
      </c>
    </row>
    <row r="294" spans="5:9" x14ac:dyDescent="0.3">
      <c r="E294" t="s">
        <v>20</v>
      </c>
      <c r="F294">
        <v>32</v>
      </c>
      <c r="H294" t="s">
        <v>14</v>
      </c>
      <c r="I294">
        <v>7</v>
      </c>
    </row>
    <row r="295" spans="5:9" x14ac:dyDescent="0.3">
      <c r="E295" t="s">
        <v>20</v>
      </c>
      <c r="F295">
        <v>369</v>
      </c>
      <c r="H295" t="s">
        <v>14</v>
      </c>
      <c r="I295">
        <v>31</v>
      </c>
    </row>
    <row r="296" spans="5:9" x14ac:dyDescent="0.3">
      <c r="E296" t="s">
        <v>20</v>
      </c>
      <c r="F296">
        <v>89</v>
      </c>
      <c r="H296" t="s">
        <v>14</v>
      </c>
      <c r="I296">
        <v>78</v>
      </c>
    </row>
    <row r="297" spans="5:9" x14ac:dyDescent="0.3">
      <c r="E297" t="s">
        <v>20</v>
      </c>
      <c r="F297">
        <v>147</v>
      </c>
      <c r="H297" t="s">
        <v>14</v>
      </c>
      <c r="I297">
        <v>1225</v>
      </c>
    </row>
    <row r="298" spans="5:9" x14ac:dyDescent="0.3">
      <c r="E298" t="s">
        <v>20</v>
      </c>
      <c r="F298">
        <v>126</v>
      </c>
      <c r="H298" t="s">
        <v>14</v>
      </c>
      <c r="I298">
        <v>1</v>
      </c>
    </row>
    <row r="299" spans="5:9" x14ac:dyDescent="0.3">
      <c r="E299" t="s">
        <v>20</v>
      </c>
      <c r="F299">
        <v>2218</v>
      </c>
      <c r="H299" t="s">
        <v>14</v>
      </c>
      <c r="I299">
        <v>67</v>
      </c>
    </row>
    <row r="300" spans="5:9" x14ac:dyDescent="0.3">
      <c r="E300" t="s">
        <v>20</v>
      </c>
      <c r="F300">
        <v>202</v>
      </c>
      <c r="H300" t="s">
        <v>14</v>
      </c>
      <c r="I300">
        <v>19</v>
      </c>
    </row>
    <row r="301" spans="5:9" x14ac:dyDescent="0.3">
      <c r="E301" t="s">
        <v>20</v>
      </c>
      <c r="F301">
        <v>140</v>
      </c>
      <c r="H301" t="s">
        <v>14</v>
      </c>
      <c r="I301">
        <v>2108</v>
      </c>
    </row>
    <row r="302" spans="5:9" x14ac:dyDescent="0.3">
      <c r="E302" t="s">
        <v>20</v>
      </c>
      <c r="F302">
        <v>1052</v>
      </c>
      <c r="H302" t="s">
        <v>14</v>
      </c>
      <c r="I302">
        <v>679</v>
      </c>
    </row>
    <row r="303" spans="5:9" x14ac:dyDescent="0.3">
      <c r="E303" t="s">
        <v>20</v>
      </c>
      <c r="F303">
        <v>247</v>
      </c>
      <c r="H303" t="s">
        <v>14</v>
      </c>
      <c r="I303">
        <v>36</v>
      </c>
    </row>
    <row r="304" spans="5:9" x14ac:dyDescent="0.3">
      <c r="E304" t="s">
        <v>20</v>
      </c>
      <c r="F304">
        <v>84</v>
      </c>
      <c r="H304" t="s">
        <v>14</v>
      </c>
      <c r="I304">
        <v>47</v>
      </c>
    </row>
    <row r="305" spans="5:9" x14ac:dyDescent="0.3">
      <c r="E305" t="s">
        <v>20</v>
      </c>
      <c r="F305">
        <v>88</v>
      </c>
      <c r="H305" t="s">
        <v>14</v>
      </c>
      <c r="I305">
        <v>70</v>
      </c>
    </row>
    <row r="306" spans="5:9" x14ac:dyDescent="0.3">
      <c r="E306" t="s">
        <v>20</v>
      </c>
      <c r="F306">
        <v>156</v>
      </c>
      <c r="H306" t="s">
        <v>14</v>
      </c>
      <c r="I306">
        <v>154</v>
      </c>
    </row>
    <row r="307" spans="5:9" x14ac:dyDescent="0.3">
      <c r="E307" t="s">
        <v>20</v>
      </c>
      <c r="F307">
        <v>2985</v>
      </c>
      <c r="H307" t="s">
        <v>14</v>
      </c>
      <c r="I307">
        <v>22</v>
      </c>
    </row>
    <row r="308" spans="5:9" x14ac:dyDescent="0.3">
      <c r="E308" t="s">
        <v>20</v>
      </c>
      <c r="F308">
        <v>762</v>
      </c>
      <c r="H308" t="s">
        <v>14</v>
      </c>
      <c r="I308">
        <v>1758</v>
      </c>
    </row>
    <row r="309" spans="5:9" x14ac:dyDescent="0.3">
      <c r="E309" t="s">
        <v>20</v>
      </c>
      <c r="F309">
        <v>554</v>
      </c>
      <c r="H309" t="s">
        <v>14</v>
      </c>
      <c r="I309">
        <v>94</v>
      </c>
    </row>
    <row r="310" spans="5:9" x14ac:dyDescent="0.3">
      <c r="E310" t="s">
        <v>20</v>
      </c>
      <c r="F310">
        <v>135</v>
      </c>
      <c r="H310" t="s">
        <v>14</v>
      </c>
      <c r="I310">
        <v>33</v>
      </c>
    </row>
    <row r="311" spans="5:9" x14ac:dyDescent="0.3">
      <c r="E311" t="s">
        <v>20</v>
      </c>
      <c r="F311">
        <v>122</v>
      </c>
      <c r="H311" t="s">
        <v>14</v>
      </c>
      <c r="I311">
        <v>1</v>
      </c>
    </row>
    <row r="312" spans="5:9" x14ac:dyDescent="0.3">
      <c r="E312" t="s">
        <v>20</v>
      </c>
      <c r="F312">
        <v>221</v>
      </c>
      <c r="H312" t="s">
        <v>14</v>
      </c>
      <c r="I312">
        <v>31</v>
      </c>
    </row>
    <row r="313" spans="5:9" x14ac:dyDescent="0.3">
      <c r="E313" t="s">
        <v>20</v>
      </c>
      <c r="F313">
        <v>126</v>
      </c>
      <c r="H313" t="s">
        <v>14</v>
      </c>
      <c r="I313">
        <v>35</v>
      </c>
    </row>
    <row r="314" spans="5:9" x14ac:dyDescent="0.3">
      <c r="E314" t="s">
        <v>20</v>
      </c>
      <c r="F314">
        <v>1022</v>
      </c>
      <c r="H314" t="s">
        <v>14</v>
      </c>
      <c r="I314">
        <v>63</v>
      </c>
    </row>
    <row r="315" spans="5:9" x14ac:dyDescent="0.3">
      <c r="E315" t="s">
        <v>20</v>
      </c>
      <c r="F315">
        <v>3177</v>
      </c>
      <c r="H315" t="s">
        <v>14</v>
      </c>
      <c r="I315">
        <v>526</v>
      </c>
    </row>
    <row r="316" spans="5:9" x14ac:dyDescent="0.3">
      <c r="E316" t="s">
        <v>20</v>
      </c>
      <c r="F316">
        <v>198</v>
      </c>
      <c r="H316" t="s">
        <v>14</v>
      </c>
      <c r="I316">
        <v>121</v>
      </c>
    </row>
    <row r="317" spans="5:9" x14ac:dyDescent="0.3">
      <c r="E317" t="s">
        <v>20</v>
      </c>
      <c r="F317">
        <v>85</v>
      </c>
      <c r="H317" t="s">
        <v>14</v>
      </c>
      <c r="I317">
        <v>67</v>
      </c>
    </row>
    <row r="318" spans="5:9" x14ac:dyDescent="0.3">
      <c r="E318" t="s">
        <v>20</v>
      </c>
      <c r="F318">
        <v>3596</v>
      </c>
      <c r="H318" t="s">
        <v>14</v>
      </c>
      <c r="I318">
        <v>57</v>
      </c>
    </row>
    <row r="319" spans="5:9" x14ac:dyDescent="0.3">
      <c r="E319" t="s">
        <v>20</v>
      </c>
      <c r="F319">
        <v>244</v>
      </c>
      <c r="H319" t="s">
        <v>14</v>
      </c>
      <c r="I319">
        <v>1229</v>
      </c>
    </row>
    <row r="320" spans="5:9" x14ac:dyDescent="0.3">
      <c r="E320" t="s">
        <v>20</v>
      </c>
      <c r="F320">
        <v>5180</v>
      </c>
      <c r="H320" t="s">
        <v>14</v>
      </c>
      <c r="I320">
        <v>12</v>
      </c>
    </row>
    <row r="321" spans="5:9" x14ac:dyDescent="0.3">
      <c r="E321" t="s">
        <v>20</v>
      </c>
      <c r="F321">
        <v>589</v>
      </c>
      <c r="H321" t="s">
        <v>14</v>
      </c>
      <c r="I321">
        <v>452</v>
      </c>
    </row>
    <row r="322" spans="5:9" x14ac:dyDescent="0.3">
      <c r="E322" t="s">
        <v>20</v>
      </c>
      <c r="F322">
        <v>2725</v>
      </c>
      <c r="H322" t="s">
        <v>14</v>
      </c>
      <c r="I322">
        <v>1886</v>
      </c>
    </row>
    <row r="323" spans="5:9" x14ac:dyDescent="0.3">
      <c r="E323" t="s">
        <v>20</v>
      </c>
      <c r="F323">
        <v>300</v>
      </c>
      <c r="H323" t="s">
        <v>14</v>
      </c>
      <c r="I323">
        <v>1825</v>
      </c>
    </row>
    <row r="324" spans="5:9" x14ac:dyDescent="0.3">
      <c r="E324" t="s">
        <v>20</v>
      </c>
      <c r="F324">
        <v>144</v>
      </c>
      <c r="H324" t="s">
        <v>14</v>
      </c>
      <c r="I324">
        <v>31</v>
      </c>
    </row>
    <row r="325" spans="5:9" x14ac:dyDescent="0.3">
      <c r="E325" t="s">
        <v>20</v>
      </c>
      <c r="F325">
        <v>87</v>
      </c>
      <c r="H325" t="s">
        <v>14</v>
      </c>
      <c r="I325">
        <v>107</v>
      </c>
    </row>
    <row r="326" spans="5:9" x14ac:dyDescent="0.3">
      <c r="E326" t="s">
        <v>20</v>
      </c>
      <c r="F326">
        <v>3116</v>
      </c>
      <c r="H326" t="s">
        <v>14</v>
      </c>
      <c r="I326">
        <v>27</v>
      </c>
    </row>
    <row r="327" spans="5:9" x14ac:dyDescent="0.3">
      <c r="E327" t="s">
        <v>20</v>
      </c>
      <c r="F327">
        <v>909</v>
      </c>
      <c r="H327" t="s">
        <v>14</v>
      </c>
      <c r="I327">
        <v>1221</v>
      </c>
    </row>
    <row r="328" spans="5:9" x14ac:dyDescent="0.3">
      <c r="E328" t="s">
        <v>20</v>
      </c>
      <c r="F328">
        <v>1613</v>
      </c>
      <c r="H328" t="s">
        <v>14</v>
      </c>
      <c r="I328">
        <v>1</v>
      </c>
    </row>
    <row r="329" spans="5:9" x14ac:dyDescent="0.3">
      <c r="E329" t="s">
        <v>20</v>
      </c>
      <c r="F329">
        <v>136</v>
      </c>
      <c r="H329" t="s">
        <v>14</v>
      </c>
      <c r="I329">
        <v>16</v>
      </c>
    </row>
    <row r="330" spans="5:9" x14ac:dyDescent="0.3">
      <c r="E330" t="s">
        <v>20</v>
      </c>
      <c r="F330">
        <v>130</v>
      </c>
      <c r="H330" t="s">
        <v>14</v>
      </c>
      <c r="I330">
        <v>41</v>
      </c>
    </row>
    <row r="331" spans="5:9" x14ac:dyDescent="0.3">
      <c r="E331" t="s">
        <v>20</v>
      </c>
      <c r="F331">
        <v>102</v>
      </c>
      <c r="H331" t="s">
        <v>14</v>
      </c>
      <c r="I331">
        <v>523</v>
      </c>
    </row>
    <row r="332" spans="5:9" x14ac:dyDescent="0.3">
      <c r="E332" t="s">
        <v>20</v>
      </c>
      <c r="F332">
        <v>4006</v>
      </c>
      <c r="H332" t="s">
        <v>14</v>
      </c>
      <c r="I332">
        <v>141</v>
      </c>
    </row>
    <row r="333" spans="5:9" x14ac:dyDescent="0.3">
      <c r="E333" t="s">
        <v>20</v>
      </c>
      <c r="F333">
        <v>1629</v>
      </c>
      <c r="H333" t="s">
        <v>14</v>
      </c>
      <c r="I333">
        <v>52</v>
      </c>
    </row>
    <row r="334" spans="5:9" x14ac:dyDescent="0.3">
      <c r="E334" t="s">
        <v>20</v>
      </c>
      <c r="F334">
        <v>2188</v>
      </c>
      <c r="H334" t="s">
        <v>14</v>
      </c>
      <c r="I334">
        <v>225</v>
      </c>
    </row>
    <row r="335" spans="5:9" x14ac:dyDescent="0.3">
      <c r="E335" t="s">
        <v>20</v>
      </c>
      <c r="F335">
        <v>2409</v>
      </c>
      <c r="H335" t="s">
        <v>14</v>
      </c>
      <c r="I335">
        <v>38</v>
      </c>
    </row>
    <row r="336" spans="5:9" x14ac:dyDescent="0.3">
      <c r="E336" t="s">
        <v>20</v>
      </c>
      <c r="F336">
        <v>194</v>
      </c>
      <c r="H336" t="s">
        <v>14</v>
      </c>
      <c r="I336">
        <v>15</v>
      </c>
    </row>
    <row r="337" spans="5:9" x14ac:dyDescent="0.3">
      <c r="E337" t="s">
        <v>20</v>
      </c>
      <c r="F337">
        <v>1140</v>
      </c>
      <c r="H337" t="s">
        <v>14</v>
      </c>
      <c r="I337">
        <v>37</v>
      </c>
    </row>
    <row r="338" spans="5:9" x14ac:dyDescent="0.3">
      <c r="E338" t="s">
        <v>20</v>
      </c>
      <c r="F338">
        <v>102</v>
      </c>
      <c r="H338" t="s">
        <v>14</v>
      </c>
      <c r="I338">
        <v>112</v>
      </c>
    </row>
    <row r="339" spans="5:9" x14ac:dyDescent="0.3">
      <c r="E339" t="s">
        <v>20</v>
      </c>
      <c r="F339">
        <v>2857</v>
      </c>
      <c r="H339" t="s">
        <v>14</v>
      </c>
      <c r="I339">
        <v>21</v>
      </c>
    </row>
    <row r="340" spans="5:9" x14ac:dyDescent="0.3">
      <c r="E340" t="s">
        <v>20</v>
      </c>
      <c r="F340">
        <v>107</v>
      </c>
      <c r="H340" t="s">
        <v>14</v>
      </c>
      <c r="I340">
        <v>67</v>
      </c>
    </row>
    <row r="341" spans="5:9" x14ac:dyDescent="0.3">
      <c r="E341" t="s">
        <v>20</v>
      </c>
      <c r="F341">
        <v>160</v>
      </c>
      <c r="H341" t="s">
        <v>14</v>
      </c>
      <c r="I341">
        <v>78</v>
      </c>
    </row>
    <row r="342" spans="5:9" x14ac:dyDescent="0.3">
      <c r="E342" t="s">
        <v>20</v>
      </c>
      <c r="F342">
        <v>2230</v>
      </c>
      <c r="H342" t="s">
        <v>14</v>
      </c>
      <c r="I342">
        <v>67</v>
      </c>
    </row>
    <row r="343" spans="5:9" x14ac:dyDescent="0.3">
      <c r="E343" t="s">
        <v>20</v>
      </c>
      <c r="F343">
        <v>316</v>
      </c>
      <c r="H343" t="s">
        <v>14</v>
      </c>
      <c r="I343">
        <v>263</v>
      </c>
    </row>
    <row r="344" spans="5:9" x14ac:dyDescent="0.3">
      <c r="E344" t="s">
        <v>20</v>
      </c>
      <c r="F344">
        <v>117</v>
      </c>
      <c r="H344" t="s">
        <v>14</v>
      </c>
      <c r="I344">
        <v>1691</v>
      </c>
    </row>
    <row r="345" spans="5:9" x14ac:dyDescent="0.3">
      <c r="E345" t="s">
        <v>20</v>
      </c>
      <c r="F345">
        <v>6406</v>
      </c>
      <c r="H345" t="s">
        <v>14</v>
      </c>
      <c r="I345">
        <v>181</v>
      </c>
    </row>
    <row r="346" spans="5:9" x14ac:dyDescent="0.3">
      <c r="E346" t="s">
        <v>20</v>
      </c>
      <c r="F346">
        <v>192</v>
      </c>
      <c r="H346" t="s">
        <v>14</v>
      </c>
      <c r="I346">
        <v>13</v>
      </c>
    </row>
    <row r="347" spans="5:9" x14ac:dyDescent="0.3">
      <c r="E347" t="s">
        <v>20</v>
      </c>
      <c r="F347">
        <v>26</v>
      </c>
      <c r="H347" t="s">
        <v>14</v>
      </c>
      <c r="I347">
        <v>1</v>
      </c>
    </row>
    <row r="348" spans="5:9" x14ac:dyDescent="0.3">
      <c r="E348" t="s">
        <v>20</v>
      </c>
      <c r="F348">
        <v>723</v>
      </c>
      <c r="H348" t="s">
        <v>14</v>
      </c>
      <c r="I348">
        <v>21</v>
      </c>
    </row>
    <row r="349" spans="5:9" x14ac:dyDescent="0.3">
      <c r="E349" t="s">
        <v>20</v>
      </c>
      <c r="F349">
        <v>170</v>
      </c>
      <c r="H349" t="s">
        <v>14</v>
      </c>
      <c r="I349">
        <v>830</v>
      </c>
    </row>
    <row r="350" spans="5:9" x14ac:dyDescent="0.3">
      <c r="E350" t="s">
        <v>20</v>
      </c>
      <c r="F350">
        <v>238</v>
      </c>
      <c r="H350" t="s">
        <v>14</v>
      </c>
      <c r="I350">
        <v>130</v>
      </c>
    </row>
    <row r="351" spans="5:9" x14ac:dyDescent="0.3">
      <c r="E351" t="s">
        <v>20</v>
      </c>
      <c r="F351">
        <v>55</v>
      </c>
      <c r="H351" t="s">
        <v>14</v>
      </c>
      <c r="I351">
        <v>55</v>
      </c>
    </row>
    <row r="352" spans="5:9" x14ac:dyDescent="0.3">
      <c r="E352" t="s">
        <v>20</v>
      </c>
      <c r="F352">
        <v>128</v>
      </c>
      <c r="H352" t="s">
        <v>14</v>
      </c>
      <c r="I352">
        <v>114</v>
      </c>
    </row>
    <row r="353" spans="5:9" x14ac:dyDescent="0.3">
      <c r="E353" t="s">
        <v>20</v>
      </c>
      <c r="F353">
        <v>2144</v>
      </c>
      <c r="H353" t="s">
        <v>14</v>
      </c>
      <c r="I353">
        <v>594</v>
      </c>
    </row>
    <row r="354" spans="5:9" x14ac:dyDescent="0.3">
      <c r="E354" t="s">
        <v>20</v>
      </c>
      <c r="F354">
        <v>2693</v>
      </c>
      <c r="H354" t="s">
        <v>14</v>
      </c>
      <c r="I354">
        <v>24</v>
      </c>
    </row>
    <row r="355" spans="5:9" x14ac:dyDescent="0.3">
      <c r="E355" t="s">
        <v>20</v>
      </c>
      <c r="F355">
        <v>432</v>
      </c>
      <c r="H355" t="s">
        <v>14</v>
      </c>
      <c r="I355">
        <v>252</v>
      </c>
    </row>
    <row r="356" spans="5:9" x14ac:dyDescent="0.3">
      <c r="E356" t="s">
        <v>20</v>
      </c>
      <c r="F356">
        <v>189</v>
      </c>
      <c r="H356" t="s">
        <v>14</v>
      </c>
      <c r="I356">
        <v>67</v>
      </c>
    </row>
    <row r="357" spans="5:9" x14ac:dyDescent="0.3">
      <c r="E357" t="s">
        <v>20</v>
      </c>
      <c r="F357">
        <v>154</v>
      </c>
      <c r="H357" t="s">
        <v>14</v>
      </c>
      <c r="I357">
        <v>742</v>
      </c>
    </row>
    <row r="358" spans="5:9" x14ac:dyDescent="0.3">
      <c r="E358" t="s">
        <v>20</v>
      </c>
      <c r="F358">
        <v>96</v>
      </c>
      <c r="H358" t="s">
        <v>14</v>
      </c>
      <c r="I358">
        <v>75</v>
      </c>
    </row>
    <row r="359" spans="5:9" x14ac:dyDescent="0.3">
      <c r="E359" t="s">
        <v>20</v>
      </c>
      <c r="F359">
        <v>3063</v>
      </c>
      <c r="H359" t="s">
        <v>14</v>
      </c>
      <c r="I359">
        <v>4405</v>
      </c>
    </row>
    <row r="360" spans="5:9" x14ac:dyDescent="0.3">
      <c r="E360" t="s">
        <v>20</v>
      </c>
      <c r="F360">
        <v>2266</v>
      </c>
      <c r="H360" t="s">
        <v>14</v>
      </c>
      <c r="I360">
        <v>92</v>
      </c>
    </row>
    <row r="361" spans="5:9" x14ac:dyDescent="0.3">
      <c r="E361" t="s">
        <v>20</v>
      </c>
      <c r="F361">
        <v>194</v>
      </c>
      <c r="H361" t="s">
        <v>14</v>
      </c>
      <c r="I361">
        <v>64</v>
      </c>
    </row>
    <row r="362" spans="5:9" x14ac:dyDescent="0.3">
      <c r="E362" t="s">
        <v>20</v>
      </c>
      <c r="F362">
        <v>129</v>
      </c>
      <c r="H362" t="s">
        <v>14</v>
      </c>
      <c r="I362">
        <v>64</v>
      </c>
    </row>
    <row r="363" spans="5:9" x14ac:dyDescent="0.3">
      <c r="E363" t="s">
        <v>20</v>
      </c>
      <c r="F363">
        <v>375</v>
      </c>
      <c r="H363" t="s">
        <v>14</v>
      </c>
      <c r="I363">
        <v>842</v>
      </c>
    </row>
    <row r="364" spans="5:9" x14ac:dyDescent="0.3">
      <c r="E364" t="s">
        <v>20</v>
      </c>
      <c r="F364">
        <v>409</v>
      </c>
      <c r="H364" t="s">
        <v>14</v>
      </c>
      <c r="I364">
        <v>112</v>
      </c>
    </row>
    <row r="365" spans="5:9" x14ac:dyDescent="0.3">
      <c r="E365" t="s">
        <v>20</v>
      </c>
      <c r="F365">
        <v>234</v>
      </c>
      <c r="H365" t="s">
        <v>14</v>
      </c>
      <c r="I365">
        <v>374</v>
      </c>
    </row>
    <row r="366" spans="5:9" x14ac:dyDescent="0.3">
      <c r="E366" t="s">
        <v>20</v>
      </c>
      <c r="F366">
        <v>3016</v>
      </c>
    </row>
    <row r="367" spans="5:9" x14ac:dyDescent="0.3">
      <c r="E367" t="s">
        <v>20</v>
      </c>
      <c r="F367">
        <v>264</v>
      </c>
    </row>
    <row r="368" spans="5:9" x14ac:dyDescent="0.3">
      <c r="E368" t="s">
        <v>20</v>
      </c>
      <c r="F368">
        <v>272</v>
      </c>
    </row>
    <row r="369" spans="5:6" x14ac:dyDescent="0.3">
      <c r="E369" t="s">
        <v>20</v>
      </c>
      <c r="F369">
        <v>419</v>
      </c>
    </row>
    <row r="370" spans="5:6" x14ac:dyDescent="0.3">
      <c r="E370" t="s">
        <v>20</v>
      </c>
      <c r="F370">
        <v>1621</v>
      </c>
    </row>
    <row r="371" spans="5:6" x14ac:dyDescent="0.3">
      <c r="E371" t="s">
        <v>20</v>
      </c>
      <c r="F371">
        <v>1101</v>
      </c>
    </row>
    <row r="372" spans="5:6" x14ac:dyDescent="0.3">
      <c r="E372" t="s">
        <v>20</v>
      </c>
      <c r="F372">
        <v>1073</v>
      </c>
    </row>
    <row r="373" spans="5:6" x14ac:dyDescent="0.3">
      <c r="E373" t="s">
        <v>20</v>
      </c>
      <c r="F373">
        <v>331</v>
      </c>
    </row>
    <row r="374" spans="5:6" x14ac:dyDescent="0.3">
      <c r="E374" t="s">
        <v>20</v>
      </c>
      <c r="F374">
        <v>1170</v>
      </c>
    </row>
    <row r="375" spans="5:6" x14ac:dyDescent="0.3">
      <c r="E375" t="s">
        <v>20</v>
      </c>
      <c r="F375">
        <v>363</v>
      </c>
    </row>
    <row r="376" spans="5:6" x14ac:dyDescent="0.3">
      <c r="E376" t="s">
        <v>20</v>
      </c>
      <c r="F376">
        <v>103</v>
      </c>
    </row>
    <row r="377" spans="5:6" x14ac:dyDescent="0.3">
      <c r="E377" t="s">
        <v>20</v>
      </c>
      <c r="F377">
        <v>147</v>
      </c>
    </row>
    <row r="378" spans="5:6" x14ac:dyDescent="0.3">
      <c r="E378" t="s">
        <v>20</v>
      </c>
      <c r="F378">
        <v>110</v>
      </c>
    </row>
    <row r="379" spans="5:6" x14ac:dyDescent="0.3">
      <c r="E379" t="s">
        <v>20</v>
      </c>
      <c r="F379">
        <v>134</v>
      </c>
    </row>
    <row r="380" spans="5:6" x14ac:dyDescent="0.3">
      <c r="E380" t="s">
        <v>20</v>
      </c>
      <c r="F380">
        <v>269</v>
      </c>
    </row>
    <row r="381" spans="5:6" x14ac:dyDescent="0.3">
      <c r="E381" t="s">
        <v>20</v>
      </c>
      <c r="F381">
        <v>175</v>
      </c>
    </row>
    <row r="382" spans="5:6" x14ac:dyDescent="0.3">
      <c r="E382" t="s">
        <v>20</v>
      </c>
      <c r="F382">
        <v>69</v>
      </c>
    </row>
    <row r="383" spans="5:6" x14ac:dyDescent="0.3">
      <c r="E383" t="s">
        <v>20</v>
      </c>
      <c r="F383">
        <v>190</v>
      </c>
    </row>
    <row r="384" spans="5:6" x14ac:dyDescent="0.3">
      <c r="E384" t="s">
        <v>20</v>
      </c>
      <c r="F384">
        <v>237</v>
      </c>
    </row>
    <row r="385" spans="5:6" x14ac:dyDescent="0.3">
      <c r="E385" t="s">
        <v>20</v>
      </c>
      <c r="F385">
        <v>196</v>
      </c>
    </row>
    <row r="386" spans="5:6" x14ac:dyDescent="0.3">
      <c r="E386" t="s">
        <v>20</v>
      </c>
      <c r="F386">
        <v>7295</v>
      </c>
    </row>
    <row r="387" spans="5:6" x14ac:dyDescent="0.3">
      <c r="E387" t="s">
        <v>20</v>
      </c>
      <c r="F387">
        <v>2893</v>
      </c>
    </row>
    <row r="388" spans="5:6" x14ac:dyDescent="0.3">
      <c r="E388" t="s">
        <v>20</v>
      </c>
      <c r="F388">
        <v>820</v>
      </c>
    </row>
    <row r="389" spans="5:6" x14ac:dyDescent="0.3">
      <c r="E389" t="s">
        <v>20</v>
      </c>
      <c r="F389">
        <v>2038</v>
      </c>
    </row>
    <row r="390" spans="5:6" x14ac:dyDescent="0.3">
      <c r="E390" t="s">
        <v>20</v>
      </c>
      <c r="F390">
        <v>116</v>
      </c>
    </row>
    <row r="391" spans="5:6" x14ac:dyDescent="0.3">
      <c r="E391" t="s">
        <v>20</v>
      </c>
      <c r="F391">
        <v>1345</v>
      </c>
    </row>
    <row r="392" spans="5:6" x14ac:dyDescent="0.3">
      <c r="E392" t="s">
        <v>20</v>
      </c>
      <c r="F392">
        <v>168</v>
      </c>
    </row>
    <row r="393" spans="5:6" x14ac:dyDescent="0.3">
      <c r="E393" t="s">
        <v>20</v>
      </c>
      <c r="F393">
        <v>137</v>
      </c>
    </row>
    <row r="394" spans="5:6" x14ac:dyDescent="0.3">
      <c r="E394" t="s">
        <v>20</v>
      </c>
      <c r="F394">
        <v>186</v>
      </c>
    </row>
    <row r="395" spans="5:6" x14ac:dyDescent="0.3">
      <c r="E395" t="s">
        <v>20</v>
      </c>
      <c r="F395">
        <v>125</v>
      </c>
    </row>
    <row r="396" spans="5:6" x14ac:dyDescent="0.3">
      <c r="E396" t="s">
        <v>20</v>
      </c>
      <c r="F396">
        <v>202</v>
      </c>
    </row>
    <row r="397" spans="5:6" x14ac:dyDescent="0.3">
      <c r="E397" t="s">
        <v>20</v>
      </c>
      <c r="F397">
        <v>103</v>
      </c>
    </row>
    <row r="398" spans="5:6" x14ac:dyDescent="0.3">
      <c r="E398" t="s">
        <v>20</v>
      </c>
      <c r="F398">
        <v>1785</v>
      </c>
    </row>
    <row r="399" spans="5:6" x14ac:dyDescent="0.3">
      <c r="E399" t="s">
        <v>20</v>
      </c>
      <c r="F399">
        <v>157</v>
      </c>
    </row>
    <row r="400" spans="5:6" x14ac:dyDescent="0.3">
      <c r="E400" t="s">
        <v>20</v>
      </c>
      <c r="F400">
        <v>555</v>
      </c>
    </row>
    <row r="401" spans="5:6" x14ac:dyDescent="0.3">
      <c r="E401" t="s">
        <v>20</v>
      </c>
      <c r="F401">
        <v>297</v>
      </c>
    </row>
    <row r="402" spans="5:6" x14ac:dyDescent="0.3">
      <c r="E402" t="s">
        <v>20</v>
      </c>
      <c r="F402">
        <v>123</v>
      </c>
    </row>
    <row r="403" spans="5:6" x14ac:dyDescent="0.3">
      <c r="E403" t="s">
        <v>20</v>
      </c>
      <c r="F403">
        <v>3036</v>
      </c>
    </row>
    <row r="404" spans="5:6" x14ac:dyDescent="0.3">
      <c r="E404" t="s">
        <v>20</v>
      </c>
      <c r="F404">
        <v>144</v>
      </c>
    </row>
    <row r="405" spans="5:6" x14ac:dyDescent="0.3">
      <c r="E405" t="s">
        <v>20</v>
      </c>
      <c r="F405">
        <v>121</v>
      </c>
    </row>
    <row r="406" spans="5:6" x14ac:dyDescent="0.3">
      <c r="E406" t="s">
        <v>20</v>
      </c>
      <c r="F406">
        <v>181</v>
      </c>
    </row>
    <row r="407" spans="5:6" x14ac:dyDescent="0.3">
      <c r="E407" t="s">
        <v>20</v>
      </c>
      <c r="F407">
        <v>122</v>
      </c>
    </row>
    <row r="408" spans="5:6" x14ac:dyDescent="0.3">
      <c r="E408" t="s">
        <v>20</v>
      </c>
      <c r="F408">
        <v>1071</v>
      </c>
    </row>
    <row r="409" spans="5:6" x14ac:dyDescent="0.3">
      <c r="E409" t="s">
        <v>20</v>
      </c>
      <c r="F409">
        <v>980</v>
      </c>
    </row>
    <row r="410" spans="5:6" x14ac:dyDescent="0.3">
      <c r="E410" t="s">
        <v>20</v>
      </c>
      <c r="F410">
        <v>536</v>
      </c>
    </row>
    <row r="411" spans="5:6" x14ac:dyDescent="0.3">
      <c r="E411" t="s">
        <v>20</v>
      </c>
      <c r="F411">
        <v>1991</v>
      </c>
    </row>
    <row r="412" spans="5:6" x14ac:dyDescent="0.3">
      <c r="E412" t="s">
        <v>20</v>
      </c>
      <c r="F412">
        <v>180</v>
      </c>
    </row>
    <row r="413" spans="5:6" x14ac:dyDescent="0.3">
      <c r="E413" t="s">
        <v>20</v>
      </c>
      <c r="F413">
        <v>130</v>
      </c>
    </row>
    <row r="414" spans="5:6" x14ac:dyDescent="0.3">
      <c r="E414" t="s">
        <v>20</v>
      </c>
      <c r="F414">
        <v>122</v>
      </c>
    </row>
    <row r="415" spans="5:6" x14ac:dyDescent="0.3">
      <c r="E415" t="s">
        <v>20</v>
      </c>
      <c r="F415">
        <v>140</v>
      </c>
    </row>
    <row r="416" spans="5:6" x14ac:dyDescent="0.3">
      <c r="E416" t="s">
        <v>20</v>
      </c>
      <c r="F416">
        <v>3388</v>
      </c>
    </row>
    <row r="417" spans="5:6" x14ac:dyDescent="0.3">
      <c r="E417" t="s">
        <v>20</v>
      </c>
      <c r="F417">
        <v>280</v>
      </c>
    </row>
    <row r="418" spans="5:6" x14ac:dyDescent="0.3">
      <c r="E418" t="s">
        <v>20</v>
      </c>
      <c r="F418">
        <v>366</v>
      </c>
    </row>
    <row r="419" spans="5:6" x14ac:dyDescent="0.3">
      <c r="E419" t="s">
        <v>20</v>
      </c>
      <c r="F419">
        <v>270</v>
      </c>
    </row>
    <row r="420" spans="5:6" x14ac:dyDescent="0.3">
      <c r="E420" t="s">
        <v>20</v>
      </c>
      <c r="F420">
        <v>137</v>
      </c>
    </row>
    <row r="421" spans="5:6" x14ac:dyDescent="0.3">
      <c r="E421" t="s">
        <v>20</v>
      </c>
      <c r="F421">
        <v>3205</v>
      </c>
    </row>
    <row r="422" spans="5:6" x14ac:dyDescent="0.3">
      <c r="E422" t="s">
        <v>20</v>
      </c>
      <c r="F422">
        <v>288</v>
      </c>
    </row>
    <row r="423" spans="5:6" x14ac:dyDescent="0.3">
      <c r="E423" t="s">
        <v>20</v>
      </c>
      <c r="F423">
        <v>148</v>
      </c>
    </row>
    <row r="424" spans="5:6" x14ac:dyDescent="0.3">
      <c r="E424" t="s">
        <v>20</v>
      </c>
      <c r="F424">
        <v>114</v>
      </c>
    </row>
    <row r="425" spans="5:6" x14ac:dyDescent="0.3">
      <c r="E425" t="s">
        <v>20</v>
      </c>
      <c r="F425">
        <v>1518</v>
      </c>
    </row>
    <row r="426" spans="5:6" x14ac:dyDescent="0.3">
      <c r="E426" t="s">
        <v>20</v>
      </c>
      <c r="F426">
        <v>166</v>
      </c>
    </row>
    <row r="427" spans="5:6" x14ac:dyDescent="0.3">
      <c r="E427" t="s">
        <v>20</v>
      </c>
      <c r="F427">
        <v>100</v>
      </c>
    </row>
    <row r="428" spans="5:6" x14ac:dyDescent="0.3">
      <c r="E428" t="s">
        <v>20</v>
      </c>
      <c r="F428">
        <v>235</v>
      </c>
    </row>
    <row r="429" spans="5:6" x14ac:dyDescent="0.3">
      <c r="E429" t="s">
        <v>20</v>
      </c>
      <c r="F429">
        <v>148</v>
      </c>
    </row>
    <row r="430" spans="5:6" x14ac:dyDescent="0.3">
      <c r="E430" t="s">
        <v>20</v>
      </c>
      <c r="F430">
        <v>198</v>
      </c>
    </row>
    <row r="431" spans="5:6" x14ac:dyDescent="0.3">
      <c r="E431" t="s">
        <v>20</v>
      </c>
      <c r="F431">
        <v>150</v>
      </c>
    </row>
    <row r="432" spans="5:6" x14ac:dyDescent="0.3">
      <c r="E432" t="s">
        <v>20</v>
      </c>
      <c r="F432">
        <v>216</v>
      </c>
    </row>
    <row r="433" spans="5:6" x14ac:dyDescent="0.3">
      <c r="E433" t="s">
        <v>20</v>
      </c>
      <c r="F433">
        <v>5139</v>
      </c>
    </row>
    <row r="434" spans="5:6" x14ac:dyDescent="0.3">
      <c r="E434" t="s">
        <v>20</v>
      </c>
      <c r="F434">
        <v>2353</v>
      </c>
    </row>
    <row r="435" spans="5:6" x14ac:dyDescent="0.3">
      <c r="E435" t="s">
        <v>20</v>
      </c>
      <c r="F435">
        <v>78</v>
      </c>
    </row>
    <row r="436" spans="5:6" x14ac:dyDescent="0.3">
      <c r="E436" t="s">
        <v>20</v>
      </c>
      <c r="F436">
        <v>174</v>
      </c>
    </row>
    <row r="437" spans="5:6" x14ac:dyDescent="0.3">
      <c r="E437" t="s">
        <v>20</v>
      </c>
      <c r="F437">
        <v>164</v>
      </c>
    </row>
    <row r="438" spans="5:6" x14ac:dyDescent="0.3">
      <c r="E438" t="s">
        <v>20</v>
      </c>
      <c r="F438">
        <v>161</v>
      </c>
    </row>
    <row r="439" spans="5:6" x14ac:dyDescent="0.3">
      <c r="E439" t="s">
        <v>20</v>
      </c>
      <c r="F439">
        <v>138</v>
      </c>
    </row>
    <row r="440" spans="5:6" x14ac:dyDescent="0.3">
      <c r="E440" t="s">
        <v>20</v>
      </c>
      <c r="F440">
        <v>3308</v>
      </c>
    </row>
    <row r="441" spans="5:6" x14ac:dyDescent="0.3">
      <c r="E441" t="s">
        <v>20</v>
      </c>
      <c r="F441">
        <v>127</v>
      </c>
    </row>
    <row r="442" spans="5:6" x14ac:dyDescent="0.3">
      <c r="E442" t="s">
        <v>20</v>
      </c>
      <c r="F442">
        <v>207</v>
      </c>
    </row>
    <row r="443" spans="5:6" x14ac:dyDescent="0.3">
      <c r="E443" t="s">
        <v>20</v>
      </c>
      <c r="F443">
        <v>181</v>
      </c>
    </row>
    <row r="444" spans="5:6" x14ac:dyDescent="0.3">
      <c r="E444" t="s">
        <v>20</v>
      </c>
      <c r="F444">
        <v>110</v>
      </c>
    </row>
    <row r="445" spans="5:6" x14ac:dyDescent="0.3">
      <c r="E445" t="s">
        <v>20</v>
      </c>
      <c r="F445">
        <v>185</v>
      </c>
    </row>
    <row r="446" spans="5:6" x14ac:dyDescent="0.3">
      <c r="E446" t="s">
        <v>20</v>
      </c>
      <c r="F446">
        <v>121</v>
      </c>
    </row>
    <row r="447" spans="5:6" x14ac:dyDescent="0.3">
      <c r="E447" t="s">
        <v>20</v>
      </c>
      <c r="F447">
        <v>106</v>
      </c>
    </row>
    <row r="448" spans="5:6" x14ac:dyDescent="0.3">
      <c r="E448" t="s">
        <v>20</v>
      </c>
      <c r="F448">
        <v>142</v>
      </c>
    </row>
    <row r="449" spans="5:6" x14ac:dyDescent="0.3">
      <c r="E449" t="s">
        <v>20</v>
      </c>
      <c r="F449">
        <v>233</v>
      </c>
    </row>
    <row r="450" spans="5:6" x14ac:dyDescent="0.3">
      <c r="E450" t="s">
        <v>20</v>
      </c>
      <c r="F450">
        <v>218</v>
      </c>
    </row>
    <row r="451" spans="5:6" x14ac:dyDescent="0.3">
      <c r="E451" t="s">
        <v>20</v>
      </c>
      <c r="F451">
        <v>76</v>
      </c>
    </row>
    <row r="452" spans="5:6" x14ac:dyDescent="0.3">
      <c r="E452" t="s">
        <v>20</v>
      </c>
      <c r="F452">
        <v>43</v>
      </c>
    </row>
    <row r="453" spans="5:6" x14ac:dyDescent="0.3">
      <c r="E453" t="s">
        <v>20</v>
      </c>
      <c r="F453">
        <v>221</v>
      </c>
    </row>
    <row r="454" spans="5:6" x14ac:dyDescent="0.3">
      <c r="E454" t="s">
        <v>20</v>
      </c>
      <c r="F454">
        <v>2805</v>
      </c>
    </row>
    <row r="455" spans="5:6" x14ac:dyDescent="0.3">
      <c r="E455" t="s">
        <v>20</v>
      </c>
      <c r="F455">
        <v>68</v>
      </c>
    </row>
    <row r="456" spans="5:6" x14ac:dyDescent="0.3">
      <c r="E456" t="s">
        <v>20</v>
      </c>
      <c r="F456">
        <v>183</v>
      </c>
    </row>
    <row r="457" spans="5:6" x14ac:dyDescent="0.3">
      <c r="E457" t="s">
        <v>20</v>
      </c>
      <c r="F457">
        <v>133</v>
      </c>
    </row>
    <row r="458" spans="5:6" x14ac:dyDescent="0.3">
      <c r="E458" t="s">
        <v>20</v>
      </c>
      <c r="F458">
        <v>2489</v>
      </c>
    </row>
    <row r="459" spans="5:6" x14ac:dyDescent="0.3">
      <c r="E459" t="s">
        <v>20</v>
      </c>
      <c r="F459">
        <v>69</v>
      </c>
    </row>
    <row r="460" spans="5:6" x14ac:dyDescent="0.3">
      <c r="E460" t="s">
        <v>20</v>
      </c>
      <c r="F460">
        <v>279</v>
      </c>
    </row>
    <row r="461" spans="5:6" x14ac:dyDescent="0.3">
      <c r="E461" t="s">
        <v>20</v>
      </c>
      <c r="F461">
        <v>210</v>
      </c>
    </row>
    <row r="462" spans="5:6" x14ac:dyDescent="0.3">
      <c r="E462" t="s">
        <v>20</v>
      </c>
      <c r="F462">
        <v>2100</v>
      </c>
    </row>
    <row r="463" spans="5:6" x14ac:dyDescent="0.3">
      <c r="E463" t="s">
        <v>20</v>
      </c>
      <c r="F463">
        <v>252</v>
      </c>
    </row>
    <row r="464" spans="5:6" x14ac:dyDescent="0.3">
      <c r="E464" t="s">
        <v>20</v>
      </c>
      <c r="F464">
        <v>1280</v>
      </c>
    </row>
    <row r="465" spans="5:6" x14ac:dyDescent="0.3">
      <c r="E465" t="s">
        <v>20</v>
      </c>
      <c r="F465">
        <v>157</v>
      </c>
    </row>
    <row r="466" spans="5:6" x14ac:dyDescent="0.3">
      <c r="E466" t="s">
        <v>20</v>
      </c>
      <c r="F466">
        <v>194</v>
      </c>
    </row>
    <row r="467" spans="5:6" x14ac:dyDescent="0.3">
      <c r="E467" t="s">
        <v>20</v>
      </c>
      <c r="F467">
        <v>82</v>
      </c>
    </row>
    <row r="468" spans="5:6" x14ac:dyDescent="0.3">
      <c r="E468" t="s">
        <v>20</v>
      </c>
      <c r="F468">
        <v>4233</v>
      </c>
    </row>
    <row r="469" spans="5:6" x14ac:dyDescent="0.3">
      <c r="E469" t="s">
        <v>20</v>
      </c>
      <c r="F469">
        <v>1297</v>
      </c>
    </row>
    <row r="470" spans="5:6" x14ac:dyDescent="0.3">
      <c r="E470" t="s">
        <v>20</v>
      </c>
      <c r="F470">
        <v>165</v>
      </c>
    </row>
    <row r="471" spans="5:6" x14ac:dyDescent="0.3">
      <c r="E471" t="s">
        <v>20</v>
      </c>
      <c r="F471">
        <v>119</v>
      </c>
    </row>
    <row r="472" spans="5:6" x14ac:dyDescent="0.3">
      <c r="E472" t="s">
        <v>20</v>
      </c>
      <c r="F472">
        <v>1797</v>
      </c>
    </row>
    <row r="473" spans="5:6" x14ac:dyDescent="0.3">
      <c r="E473" t="s">
        <v>20</v>
      </c>
      <c r="F473">
        <v>261</v>
      </c>
    </row>
    <row r="474" spans="5:6" x14ac:dyDescent="0.3">
      <c r="E474" t="s">
        <v>20</v>
      </c>
      <c r="F474">
        <v>157</v>
      </c>
    </row>
    <row r="475" spans="5:6" x14ac:dyDescent="0.3">
      <c r="E475" t="s">
        <v>20</v>
      </c>
      <c r="F475">
        <v>3533</v>
      </c>
    </row>
    <row r="476" spans="5:6" x14ac:dyDescent="0.3">
      <c r="E476" t="s">
        <v>20</v>
      </c>
      <c r="F476">
        <v>155</v>
      </c>
    </row>
    <row r="477" spans="5:6" x14ac:dyDescent="0.3">
      <c r="E477" t="s">
        <v>20</v>
      </c>
      <c r="F477">
        <v>132</v>
      </c>
    </row>
    <row r="478" spans="5:6" x14ac:dyDescent="0.3">
      <c r="E478" t="s">
        <v>20</v>
      </c>
      <c r="F478">
        <v>1354</v>
      </c>
    </row>
    <row r="479" spans="5:6" x14ac:dyDescent="0.3">
      <c r="E479" t="s">
        <v>20</v>
      </c>
      <c r="F479">
        <v>48</v>
      </c>
    </row>
    <row r="480" spans="5:6" x14ac:dyDescent="0.3">
      <c r="E480" t="s">
        <v>20</v>
      </c>
      <c r="F480">
        <v>110</v>
      </c>
    </row>
    <row r="481" spans="5:6" x14ac:dyDescent="0.3">
      <c r="E481" t="s">
        <v>20</v>
      </c>
      <c r="F481">
        <v>172</v>
      </c>
    </row>
    <row r="482" spans="5:6" x14ac:dyDescent="0.3">
      <c r="E482" t="s">
        <v>20</v>
      </c>
      <c r="F482">
        <v>307</v>
      </c>
    </row>
    <row r="483" spans="5:6" x14ac:dyDescent="0.3">
      <c r="E483" t="s">
        <v>20</v>
      </c>
      <c r="F483">
        <v>160</v>
      </c>
    </row>
    <row r="484" spans="5:6" x14ac:dyDescent="0.3">
      <c r="E484" t="s">
        <v>20</v>
      </c>
      <c r="F484">
        <v>1467</v>
      </c>
    </row>
    <row r="485" spans="5:6" x14ac:dyDescent="0.3">
      <c r="E485" t="s">
        <v>20</v>
      </c>
      <c r="F485">
        <v>2662</v>
      </c>
    </row>
    <row r="486" spans="5:6" x14ac:dyDescent="0.3">
      <c r="E486" t="s">
        <v>20</v>
      </c>
      <c r="F486">
        <v>452</v>
      </c>
    </row>
    <row r="487" spans="5:6" x14ac:dyDescent="0.3">
      <c r="E487" t="s">
        <v>20</v>
      </c>
      <c r="F487">
        <v>158</v>
      </c>
    </row>
    <row r="488" spans="5:6" x14ac:dyDescent="0.3">
      <c r="E488" t="s">
        <v>20</v>
      </c>
      <c r="F488">
        <v>225</v>
      </c>
    </row>
    <row r="489" spans="5:6" x14ac:dyDescent="0.3">
      <c r="E489" t="s">
        <v>20</v>
      </c>
      <c r="F489">
        <v>65</v>
      </c>
    </row>
    <row r="490" spans="5:6" x14ac:dyDescent="0.3">
      <c r="E490" t="s">
        <v>20</v>
      </c>
      <c r="F490">
        <v>163</v>
      </c>
    </row>
    <row r="491" spans="5:6" x14ac:dyDescent="0.3">
      <c r="E491" t="s">
        <v>20</v>
      </c>
      <c r="F491">
        <v>85</v>
      </c>
    </row>
    <row r="492" spans="5:6" x14ac:dyDescent="0.3">
      <c r="E492" t="s">
        <v>20</v>
      </c>
      <c r="F492">
        <v>217</v>
      </c>
    </row>
    <row r="493" spans="5:6" x14ac:dyDescent="0.3">
      <c r="E493" t="s">
        <v>20</v>
      </c>
      <c r="F493">
        <v>150</v>
      </c>
    </row>
    <row r="494" spans="5:6" x14ac:dyDescent="0.3">
      <c r="E494" t="s">
        <v>20</v>
      </c>
      <c r="F494">
        <v>3272</v>
      </c>
    </row>
    <row r="495" spans="5:6" x14ac:dyDescent="0.3">
      <c r="E495" t="s">
        <v>20</v>
      </c>
      <c r="F495">
        <v>300</v>
      </c>
    </row>
    <row r="496" spans="5:6" x14ac:dyDescent="0.3">
      <c r="E496" t="s">
        <v>20</v>
      </c>
      <c r="F496">
        <v>126</v>
      </c>
    </row>
    <row r="497" spans="5:6" x14ac:dyDescent="0.3">
      <c r="E497" t="s">
        <v>20</v>
      </c>
      <c r="F497">
        <v>2320</v>
      </c>
    </row>
    <row r="498" spans="5:6" x14ac:dyDescent="0.3">
      <c r="E498" t="s">
        <v>20</v>
      </c>
      <c r="F498">
        <v>81</v>
      </c>
    </row>
    <row r="499" spans="5:6" x14ac:dyDescent="0.3">
      <c r="E499" t="s">
        <v>20</v>
      </c>
      <c r="F499">
        <v>1887</v>
      </c>
    </row>
    <row r="500" spans="5:6" x14ac:dyDescent="0.3">
      <c r="E500" t="s">
        <v>20</v>
      </c>
      <c r="F500">
        <v>4358</v>
      </c>
    </row>
    <row r="501" spans="5:6" x14ac:dyDescent="0.3">
      <c r="E501" t="s">
        <v>20</v>
      </c>
      <c r="F501">
        <v>53</v>
      </c>
    </row>
    <row r="502" spans="5:6" x14ac:dyDescent="0.3">
      <c r="E502" t="s">
        <v>20</v>
      </c>
      <c r="F502">
        <v>2414</v>
      </c>
    </row>
    <row r="503" spans="5:6" x14ac:dyDescent="0.3">
      <c r="E503" t="s">
        <v>20</v>
      </c>
      <c r="F503">
        <v>80</v>
      </c>
    </row>
    <row r="504" spans="5:6" x14ac:dyDescent="0.3">
      <c r="E504" t="s">
        <v>20</v>
      </c>
      <c r="F504">
        <v>193</v>
      </c>
    </row>
    <row r="505" spans="5:6" x14ac:dyDescent="0.3">
      <c r="E505" t="s">
        <v>20</v>
      </c>
      <c r="F505">
        <v>52</v>
      </c>
    </row>
    <row r="506" spans="5:6" x14ac:dyDescent="0.3">
      <c r="E506" t="s">
        <v>20</v>
      </c>
      <c r="F506">
        <v>290</v>
      </c>
    </row>
    <row r="507" spans="5:6" x14ac:dyDescent="0.3">
      <c r="E507" t="s">
        <v>20</v>
      </c>
      <c r="F507">
        <v>122</v>
      </c>
    </row>
    <row r="508" spans="5:6" x14ac:dyDescent="0.3">
      <c r="E508" t="s">
        <v>20</v>
      </c>
      <c r="F508">
        <v>1470</v>
      </c>
    </row>
    <row r="509" spans="5:6" x14ac:dyDescent="0.3">
      <c r="E509" t="s">
        <v>20</v>
      </c>
      <c r="F509">
        <v>165</v>
      </c>
    </row>
    <row r="510" spans="5:6" x14ac:dyDescent="0.3">
      <c r="E510" t="s">
        <v>20</v>
      </c>
      <c r="F510">
        <v>182</v>
      </c>
    </row>
    <row r="511" spans="5:6" x14ac:dyDescent="0.3">
      <c r="E511" t="s">
        <v>20</v>
      </c>
      <c r="F511">
        <v>199</v>
      </c>
    </row>
    <row r="512" spans="5:6" x14ac:dyDescent="0.3">
      <c r="E512" t="s">
        <v>20</v>
      </c>
      <c r="F512">
        <v>56</v>
      </c>
    </row>
    <row r="513" spans="5:6" x14ac:dyDescent="0.3">
      <c r="E513" t="s">
        <v>20</v>
      </c>
      <c r="F513">
        <v>1460</v>
      </c>
    </row>
    <row r="514" spans="5:6" x14ac:dyDescent="0.3">
      <c r="E514" t="s">
        <v>20</v>
      </c>
      <c r="F514">
        <v>123</v>
      </c>
    </row>
    <row r="515" spans="5:6" x14ac:dyDescent="0.3">
      <c r="E515" t="s">
        <v>20</v>
      </c>
      <c r="F515">
        <v>159</v>
      </c>
    </row>
    <row r="516" spans="5:6" x14ac:dyDescent="0.3">
      <c r="E516" t="s">
        <v>20</v>
      </c>
      <c r="F516">
        <v>110</v>
      </c>
    </row>
    <row r="517" spans="5:6" x14ac:dyDescent="0.3">
      <c r="E517" t="s">
        <v>20</v>
      </c>
      <c r="F517">
        <v>236</v>
      </c>
    </row>
    <row r="518" spans="5:6" x14ac:dyDescent="0.3">
      <c r="E518" t="s">
        <v>20</v>
      </c>
      <c r="F518">
        <v>191</v>
      </c>
    </row>
    <row r="519" spans="5:6" x14ac:dyDescent="0.3">
      <c r="E519" t="s">
        <v>20</v>
      </c>
      <c r="F519">
        <v>3934</v>
      </c>
    </row>
    <row r="520" spans="5:6" x14ac:dyDescent="0.3">
      <c r="E520" t="s">
        <v>20</v>
      </c>
      <c r="F520">
        <v>80</v>
      </c>
    </row>
    <row r="521" spans="5:6" x14ac:dyDescent="0.3">
      <c r="E521" t="s">
        <v>20</v>
      </c>
      <c r="F521">
        <v>462</v>
      </c>
    </row>
    <row r="522" spans="5:6" x14ac:dyDescent="0.3">
      <c r="E522" t="s">
        <v>20</v>
      </c>
      <c r="F522">
        <v>179</v>
      </c>
    </row>
    <row r="523" spans="5:6" x14ac:dyDescent="0.3">
      <c r="E523" t="s">
        <v>20</v>
      </c>
      <c r="F523">
        <v>1866</v>
      </c>
    </row>
    <row r="524" spans="5:6" x14ac:dyDescent="0.3">
      <c r="E524" t="s">
        <v>20</v>
      </c>
      <c r="F524">
        <v>156</v>
      </c>
    </row>
    <row r="525" spans="5:6" x14ac:dyDescent="0.3">
      <c r="E525" t="s">
        <v>20</v>
      </c>
      <c r="F525">
        <v>255</v>
      </c>
    </row>
    <row r="526" spans="5:6" x14ac:dyDescent="0.3">
      <c r="E526" t="s">
        <v>20</v>
      </c>
      <c r="F526">
        <v>2261</v>
      </c>
    </row>
    <row r="527" spans="5:6" x14ac:dyDescent="0.3">
      <c r="E527" t="s">
        <v>20</v>
      </c>
      <c r="F527">
        <v>40</v>
      </c>
    </row>
    <row r="528" spans="5:6" x14ac:dyDescent="0.3">
      <c r="E528" t="s">
        <v>20</v>
      </c>
      <c r="F528">
        <v>2289</v>
      </c>
    </row>
    <row r="529" spans="5:6" x14ac:dyDescent="0.3">
      <c r="E529" t="s">
        <v>20</v>
      </c>
      <c r="F529">
        <v>65</v>
      </c>
    </row>
    <row r="530" spans="5:6" x14ac:dyDescent="0.3">
      <c r="E530" t="s">
        <v>20</v>
      </c>
      <c r="F530">
        <v>3777</v>
      </c>
    </row>
    <row r="531" spans="5:6" x14ac:dyDescent="0.3">
      <c r="E531" t="s">
        <v>20</v>
      </c>
      <c r="F531">
        <v>184</v>
      </c>
    </row>
    <row r="532" spans="5:6" x14ac:dyDescent="0.3">
      <c r="E532" t="s">
        <v>20</v>
      </c>
      <c r="F532">
        <v>85</v>
      </c>
    </row>
    <row r="533" spans="5:6" x14ac:dyDescent="0.3">
      <c r="E533" t="s">
        <v>20</v>
      </c>
      <c r="F533">
        <v>144</v>
      </c>
    </row>
    <row r="534" spans="5:6" x14ac:dyDescent="0.3">
      <c r="E534" t="s">
        <v>20</v>
      </c>
      <c r="F534">
        <v>1902</v>
      </c>
    </row>
    <row r="535" spans="5:6" x14ac:dyDescent="0.3">
      <c r="E535" t="s">
        <v>20</v>
      </c>
      <c r="F535">
        <v>105</v>
      </c>
    </row>
    <row r="536" spans="5:6" x14ac:dyDescent="0.3">
      <c r="E536" t="s">
        <v>20</v>
      </c>
      <c r="F536">
        <v>132</v>
      </c>
    </row>
    <row r="537" spans="5:6" x14ac:dyDescent="0.3">
      <c r="E537" t="s">
        <v>20</v>
      </c>
      <c r="F537">
        <v>96</v>
      </c>
    </row>
    <row r="538" spans="5:6" x14ac:dyDescent="0.3">
      <c r="E538" t="s">
        <v>20</v>
      </c>
      <c r="F538">
        <v>114</v>
      </c>
    </row>
    <row r="539" spans="5:6" x14ac:dyDescent="0.3">
      <c r="E539" t="s">
        <v>20</v>
      </c>
      <c r="F539">
        <v>203</v>
      </c>
    </row>
    <row r="540" spans="5:6" x14ac:dyDescent="0.3">
      <c r="E540" t="s">
        <v>20</v>
      </c>
      <c r="F540">
        <v>1559</v>
      </c>
    </row>
    <row r="541" spans="5:6" x14ac:dyDescent="0.3">
      <c r="E541" t="s">
        <v>20</v>
      </c>
      <c r="F541">
        <v>1548</v>
      </c>
    </row>
    <row r="542" spans="5:6" x14ac:dyDescent="0.3">
      <c r="E542" t="s">
        <v>20</v>
      </c>
      <c r="F542">
        <v>80</v>
      </c>
    </row>
    <row r="543" spans="5:6" x14ac:dyDescent="0.3">
      <c r="E543" t="s">
        <v>20</v>
      </c>
      <c r="F543">
        <v>131</v>
      </c>
    </row>
    <row r="544" spans="5:6" x14ac:dyDescent="0.3">
      <c r="E544" t="s">
        <v>20</v>
      </c>
      <c r="F544">
        <v>112</v>
      </c>
    </row>
    <row r="545" spans="5:6" x14ac:dyDescent="0.3">
      <c r="E545" t="s">
        <v>20</v>
      </c>
      <c r="F545">
        <v>155</v>
      </c>
    </row>
    <row r="546" spans="5:6" x14ac:dyDescent="0.3">
      <c r="E546" t="s">
        <v>20</v>
      </c>
      <c r="F546">
        <v>266</v>
      </c>
    </row>
    <row r="547" spans="5:6" x14ac:dyDescent="0.3">
      <c r="E547" t="s">
        <v>20</v>
      </c>
      <c r="F547">
        <v>155</v>
      </c>
    </row>
    <row r="548" spans="5:6" x14ac:dyDescent="0.3">
      <c r="E548" t="s">
        <v>20</v>
      </c>
      <c r="F548">
        <v>207</v>
      </c>
    </row>
    <row r="549" spans="5:6" x14ac:dyDescent="0.3">
      <c r="E549" t="s">
        <v>20</v>
      </c>
      <c r="F549">
        <v>245</v>
      </c>
    </row>
    <row r="550" spans="5:6" x14ac:dyDescent="0.3">
      <c r="E550" t="s">
        <v>20</v>
      </c>
      <c r="F550">
        <v>1573</v>
      </c>
    </row>
    <row r="551" spans="5:6" x14ac:dyDescent="0.3">
      <c r="E551" t="s">
        <v>20</v>
      </c>
      <c r="F551">
        <v>114</v>
      </c>
    </row>
    <row r="552" spans="5:6" x14ac:dyDescent="0.3">
      <c r="E552" t="s">
        <v>20</v>
      </c>
      <c r="F552">
        <v>93</v>
      </c>
    </row>
    <row r="553" spans="5:6" x14ac:dyDescent="0.3">
      <c r="E553" t="s">
        <v>20</v>
      </c>
      <c r="F553">
        <v>1681</v>
      </c>
    </row>
    <row r="554" spans="5:6" x14ac:dyDescent="0.3">
      <c r="E554" t="s">
        <v>20</v>
      </c>
      <c r="F554">
        <v>32</v>
      </c>
    </row>
    <row r="555" spans="5:6" x14ac:dyDescent="0.3">
      <c r="E555" t="s">
        <v>20</v>
      </c>
      <c r="F555">
        <v>135</v>
      </c>
    </row>
    <row r="556" spans="5:6" x14ac:dyDescent="0.3">
      <c r="E556" t="s">
        <v>20</v>
      </c>
      <c r="F556">
        <v>140</v>
      </c>
    </row>
    <row r="557" spans="5:6" x14ac:dyDescent="0.3">
      <c r="E557" t="s">
        <v>20</v>
      </c>
      <c r="F557">
        <v>92</v>
      </c>
    </row>
    <row r="558" spans="5:6" x14ac:dyDescent="0.3">
      <c r="E558" t="s">
        <v>20</v>
      </c>
      <c r="F558">
        <v>1015</v>
      </c>
    </row>
    <row r="559" spans="5:6" x14ac:dyDescent="0.3">
      <c r="E559" t="s">
        <v>20</v>
      </c>
      <c r="F559">
        <v>323</v>
      </c>
    </row>
    <row r="560" spans="5:6" x14ac:dyDescent="0.3">
      <c r="E560" t="s">
        <v>20</v>
      </c>
      <c r="F560">
        <v>2326</v>
      </c>
    </row>
    <row r="561" spans="5:6" x14ac:dyDescent="0.3">
      <c r="E561" t="s">
        <v>20</v>
      </c>
      <c r="F561">
        <v>381</v>
      </c>
    </row>
    <row r="562" spans="5:6" x14ac:dyDescent="0.3">
      <c r="E562" t="s">
        <v>20</v>
      </c>
      <c r="F562">
        <v>480</v>
      </c>
    </row>
    <row r="563" spans="5:6" x14ac:dyDescent="0.3">
      <c r="E563" t="s">
        <v>20</v>
      </c>
      <c r="F563">
        <v>226</v>
      </c>
    </row>
    <row r="564" spans="5:6" x14ac:dyDescent="0.3">
      <c r="E564" t="s">
        <v>20</v>
      </c>
      <c r="F564">
        <v>241</v>
      </c>
    </row>
    <row r="565" spans="5:6" x14ac:dyDescent="0.3">
      <c r="E565" t="s">
        <v>20</v>
      </c>
      <c r="F565">
        <v>132</v>
      </c>
    </row>
    <row r="566" spans="5:6" x14ac:dyDescent="0.3">
      <c r="E566" t="s">
        <v>20</v>
      </c>
      <c r="F566">
        <v>2043</v>
      </c>
    </row>
  </sheetData>
  <sortState xmlns:xlrd2="http://schemas.microsoft.com/office/spreadsheetml/2017/richdata2" ref="H2:H1001">
    <sortCondition ref="H2:H1001" customList="Failed"/>
  </sortState>
  <conditionalFormatting sqref="H1 H366:H1048576">
    <cfRule type="cellIs" dxfId="19" priority="17" operator="equal">
      <formula>"live"</formula>
    </cfRule>
    <cfRule type="cellIs" dxfId="18" priority="18" operator="equal">
      <formula>"canceled"</formula>
    </cfRule>
    <cfRule type="cellIs" dxfId="17" priority="19" operator="equal">
      <formula>"successful"</formula>
    </cfRule>
    <cfRule type="cellIs" dxfId="16" priority="20" operator="equal">
      <formula>"failed"</formula>
    </cfRule>
  </conditionalFormatting>
  <conditionalFormatting sqref="E567:E1048576">
    <cfRule type="cellIs" dxfId="15" priority="13" operator="equal">
      <formula>"live"</formula>
    </cfRule>
    <cfRule type="cellIs" dxfId="14" priority="14" operator="equal">
      <formula>"canceled"</formula>
    </cfRule>
    <cfRule type="cellIs" dxfId="13" priority="15" operator="equal">
      <formula>"successful"</formula>
    </cfRule>
    <cfRule type="cellIs" dxfId="12" priority="16" operator="equal">
      <formula>"failed"</formula>
    </cfRule>
  </conditionalFormatting>
  <conditionalFormatting sqref="E2:E566">
    <cfRule type="cellIs" dxfId="11" priority="9" operator="equal">
      <formula>"live"</formula>
    </cfRule>
    <cfRule type="cellIs" dxfId="10" priority="10" operator="equal">
      <formula>"canceled"</formula>
    </cfRule>
    <cfRule type="cellIs" dxfId="9" priority="11" operator="equal">
      <formula>"successful"</formula>
    </cfRule>
    <cfRule type="cellIs" dxfId="8" priority="12" operator="equal">
      <formula>"failed"</formula>
    </cfRule>
  </conditionalFormatting>
  <conditionalFormatting sqref="E1">
    <cfRule type="cellIs" dxfId="7" priority="5" operator="equal">
      <formula>"live"</formula>
    </cfRule>
    <cfRule type="cellIs" dxfId="6" priority="6" operator="equal">
      <formula>"canceled"</formula>
    </cfRule>
    <cfRule type="cellIs" dxfId="5" priority="7" operator="equal">
      <formula>"successful"</formula>
    </cfRule>
    <cfRule type="cellIs" dxfId="4" priority="8" operator="equal">
      <formula>"failed"</formula>
    </cfRule>
  </conditionalFormatting>
  <conditionalFormatting sqref="H2:H365">
    <cfRule type="cellIs" dxfId="3" priority="1" operator="equal">
      <formula>"live"</formula>
    </cfRule>
    <cfRule type="cellIs" dxfId="2" priority="2" operator="equal">
      <formula>"canceled"</formula>
    </cfRule>
    <cfRule type="cellIs" dxfId="1" priority="3" operator="equal">
      <formula>"successful"</formula>
    </cfRule>
    <cfRule type="cellIs" dxfId="0" priority="4" operator="equal">
      <formula>"failed"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PT per category</vt:lpstr>
      <vt:lpstr>PT per sub</vt:lpstr>
      <vt:lpstr>PT per year</vt:lpstr>
      <vt:lpstr>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Nasr Salahuddin</cp:lastModifiedBy>
  <dcterms:created xsi:type="dcterms:W3CDTF">2021-09-29T18:52:28Z</dcterms:created>
  <dcterms:modified xsi:type="dcterms:W3CDTF">2023-04-20T01:44:20Z</dcterms:modified>
</cp:coreProperties>
</file>