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5180" windowHeight="7095"/>
  </bookViews>
  <sheets>
    <sheet name="Resources" sheetId="1" r:id="rId1"/>
    <sheet name="Coca-Cola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G6" i="1"/>
  <c r="G4"/>
  <c r="F16"/>
  <c r="F13"/>
  <c r="D13"/>
  <c r="D10"/>
  <c r="D11"/>
  <c r="F11"/>
  <c r="F10"/>
  <c r="F9"/>
  <c r="F8"/>
  <c r="F7"/>
  <c r="G5" l="1"/>
  <c r="G3"/>
</calcChain>
</file>

<file path=xl/sharedStrings.xml><?xml version="1.0" encoding="utf-8"?>
<sst xmlns="http://schemas.openxmlformats.org/spreadsheetml/2006/main" count="89" uniqueCount="61">
  <si>
    <t>Resource</t>
  </si>
  <si>
    <t>Utilization</t>
  </si>
  <si>
    <t>Total fixed cost</t>
  </si>
  <si>
    <t>Total unit cost</t>
  </si>
  <si>
    <t>Total cost</t>
  </si>
  <si>
    <t>водій</t>
  </si>
  <si>
    <t>контролер якості</t>
  </si>
  <si>
    <t>працівник на заводі</t>
  </si>
  <si>
    <t>складовщик</t>
  </si>
  <si>
    <t>Name</t>
  </si>
  <si>
    <t>Type</t>
  </si>
  <si>
    <t>Instances completed</t>
  </si>
  <si>
    <t>Instances started</t>
  </si>
  <si>
    <t>Min. time (m)</t>
  </si>
  <si>
    <t>Max. time (m)</t>
  </si>
  <si>
    <t>Avg. time (m)</t>
  </si>
  <si>
    <t>Total time (m)</t>
  </si>
  <si>
    <t>Min. time waiting resource (m)</t>
  </si>
  <si>
    <t>Max. time waiting resource (m)</t>
  </si>
  <si>
    <t>Avg. time waiting for resource (m)</t>
  </si>
  <si>
    <t>Standard deviation waiting resources (m)</t>
  </si>
  <si>
    <t>Total time waiting resource (m)</t>
  </si>
  <si>
    <t>Coca-Cola</t>
  </si>
  <si>
    <t>Process</t>
  </si>
  <si>
    <t>NoneStart</t>
  </si>
  <si>
    <t>Start event</t>
  </si>
  <si>
    <t>Жидкий заменитель сахара</t>
  </si>
  <si>
    <t>Task</t>
  </si>
  <si>
    <t>Карбонизатор/дозатор</t>
  </si>
  <si>
    <t>Углекислый газ</t>
  </si>
  <si>
    <t>Разливная машина</t>
  </si>
  <si>
    <t>Поставки пустых банок</t>
  </si>
  <si>
    <t>Моечная машина</t>
  </si>
  <si>
    <t>Закаточная машина</t>
  </si>
  <si>
    <t>Кодирующее устройство (кодер)</t>
  </si>
  <si>
    <t>Склад</t>
  </si>
  <si>
    <t>Доставка</t>
  </si>
  <si>
    <t>ParallelGateway</t>
  </si>
  <si>
    <t>Gateway</t>
  </si>
  <si>
    <t>Успех</t>
  </si>
  <si>
    <t>End event</t>
  </si>
  <si>
    <t>ExclusiveGateway</t>
  </si>
  <si>
    <t>Не прошло контроль</t>
  </si>
  <si>
    <t>Очистка воды</t>
  </si>
  <si>
    <t>Смешивание сиропа</t>
  </si>
  <si>
    <t>Концентрат</t>
  </si>
  <si>
    <t xml:space="preserve">Контроль качества </t>
  </si>
  <si>
    <t>собівартість пляшки</t>
  </si>
  <si>
    <t>кількість пляшок в партії</t>
  </si>
  <si>
    <t>ціна 1ї пляшки</t>
  </si>
  <si>
    <t>зарплата 1 водія</t>
  </si>
  <si>
    <t>зарплата 1 контролера</t>
  </si>
  <si>
    <t>зарплата 1 працівника на заводі</t>
  </si>
  <si>
    <t>зарплата 1 складовщика</t>
  </si>
  <si>
    <t>зарплата всім працівникам на місяць</t>
  </si>
  <si>
    <t>операційні вирати</t>
  </si>
  <si>
    <t>загальні витрати</t>
  </si>
  <si>
    <t>кількість успішних партій</t>
  </si>
  <si>
    <t>собівартість 1ї партії</t>
  </si>
  <si>
    <t>дохід з усіх партій на місяць</t>
  </si>
  <si>
    <t>прибуток компанії на місяць</t>
  </si>
</sst>
</file>

<file path=xl/styles.xml><?xml version="1.0" encoding="utf-8"?>
<styleSheet xmlns="http://schemas.openxmlformats.org/spreadsheetml/2006/main">
  <numFmts count="1">
    <numFmt numFmtId="166" formatCode="0.0"/>
  </numFmts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2"/>
      <color theme="7" tint="-0.49998474074526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26">
    <xf numFmtId="0" fontId="0" fillId="0" borderId="0" xfId="0"/>
    <xf numFmtId="0" fontId="3" fillId="6" borderId="2" xfId="0" applyFont="1" applyFill="1" applyBorder="1"/>
    <xf numFmtId="0" fontId="4" fillId="4" borderId="2" xfId="0" applyFont="1" applyFill="1" applyBorder="1"/>
    <xf numFmtId="10" fontId="4" fillId="4" borderId="2" xfId="0" applyNumberFormat="1" applyFont="1" applyFill="1" applyBorder="1"/>
    <xf numFmtId="0" fontId="4" fillId="5" borderId="2" xfId="0" applyFont="1" applyFill="1" applyBorder="1"/>
    <xf numFmtId="10" fontId="4" fillId="5" borderId="2" xfId="0" applyNumberFormat="1" applyFont="1" applyFill="1" applyBorder="1"/>
    <xf numFmtId="1" fontId="4" fillId="5" borderId="2" xfId="0" applyNumberFormat="1" applyFont="1" applyFill="1" applyBorder="1"/>
    <xf numFmtId="1" fontId="4" fillId="4" borderId="2" xfId="0" applyNumberFormat="1" applyFont="1" applyFill="1" applyBorder="1"/>
    <xf numFmtId="1" fontId="0" fillId="0" borderId="0" xfId="0" applyNumberFormat="1"/>
    <xf numFmtId="0" fontId="5" fillId="0" borderId="0" xfId="0" applyFont="1"/>
    <xf numFmtId="0" fontId="1" fillId="3" borderId="3" xfId="2" applyBorder="1"/>
    <xf numFmtId="0" fontId="1" fillId="3" borderId="4" xfId="2" applyBorder="1"/>
    <xf numFmtId="0" fontId="1" fillId="3" borderId="6" xfId="2" applyBorder="1"/>
    <xf numFmtId="0" fontId="1" fillId="3" borderId="0" xfId="2" applyBorder="1"/>
    <xf numFmtId="0" fontId="1" fillId="3" borderId="8" xfId="2" applyBorder="1"/>
    <xf numFmtId="0" fontId="1" fillId="3" borderId="9" xfId="2" applyBorder="1"/>
    <xf numFmtId="0" fontId="3" fillId="3" borderId="5" xfId="2" applyFont="1" applyBorder="1"/>
    <xf numFmtId="1" fontId="3" fillId="3" borderId="7" xfId="2" applyNumberFormat="1" applyFont="1" applyBorder="1"/>
    <xf numFmtId="0" fontId="3" fillId="3" borderId="7" xfId="2" applyFont="1" applyBorder="1"/>
    <xf numFmtId="0" fontId="3" fillId="3" borderId="10" xfId="2" applyFont="1" applyBorder="1"/>
    <xf numFmtId="1" fontId="6" fillId="7" borderId="1" xfId="1" applyNumberFormat="1" applyFont="1" applyFill="1"/>
    <xf numFmtId="0" fontId="6" fillId="7" borderId="1" xfId="1" applyFont="1" applyFill="1"/>
    <xf numFmtId="166" fontId="6" fillId="7" borderId="11" xfId="1" applyNumberFormat="1" applyFont="1" applyFill="1" applyBorder="1"/>
    <xf numFmtId="1" fontId="6" fillId="7" borderId="12" xfId="1" applyNumberFormat="1" applyFont="1" applyFill="1" applyBorder="1"/>
    <xf numFmtId="0" fontId="6" fillId="9" borderId="0" xfId="1" applyFont="1" applyFill="1" applyBorder="1"/>
    <xf numFmtId="1" fontId="7" fillId="8" borderId="0" xfId="0" applyNumberFormat="1" applyFont="1" applyFill="1"/>
  </cellXfs>
  <cellStyles count="3">
    <cellStyle name="20% - Акцент3" xfId="2" builtinId="38"/>
    <cellStyle name="Вычисление" xfId="1" builtinId="22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16"/>
  <sheetViews>
    <sheetView tabSelected="1" workbookViewId="0">
      <selection activeCell="I11" sqref="I11"/>
    </sheetView>
  </sheetViews>
  <sheetFormatPr defaultRowHeight="15"/>
  <cols>
    <col min="2" max="2" width="19.28515625" bestFit="1" customWidth="1"/>
    <col min="3" max="3" width="10.140625" bestFit="1" customWidth="1"/>
    <col min="4" max="4" width="14.5703125" bestFit="1" customWidth="1"/>
    <col min="5" max="5" width="13.5703125" bestFit="1" customWidth="1"/>
    <col min="6" max="6" width="12" bestFit="1" customWidth="1"/>
  </cols>
  <sheetData>
    <row r="2" spans="2:9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9">
      <c r="B3" s="2" t="s">
        <v>5</v>
      </c>
      <c r="C3" s="3">
        <v>0.49980000000000002</v>
      </c>
      <c r="D3" s="2">
        <v>55593</v>
      </c>
      <c r="E3" s="2">
        <v>0</v>
      </c>
      <c r="F3" s="2">
        <v>55593</v>
      </c>
      <c r="G3" s="8">
        <f>F3/4</f>
        <v>13898.25</v>
      </c>
      <c r="H3" s="9" t="s">
        <v>50</v>
      </c>
      <c r="I3" s="9"/>
    </row>
    <row r="4" spans="2:9">
      <c r="B4" s="4" t="s">
        <v>6</v>
      </c>
      <c r="C4" s="5">
        <v>0.61609999999999998</v>
      </c>
      <c r="D4" s="4">
        <v>0</v>
      </c>
      <c r="E4" s="6">
        <v>15288.0581666667</v>
      </c>
      <c r="F4" s="6">
        <v>15288.0581666667</v>
      </c>
      <c r="G4" s="8">
        <f>F4</f>
        <v>15288.0581666667</v>
      </c>
      <c r="H4" s="9" t="s">
        <v>51</v>
      </c>
      <c r="I4" s="9"/>
    </row>
    <row r="5" spans="2:9">
      <c r="B5" s="2" t="s">
        <v>7</v>
      </c>
      <c r="C5" s="3">
        <v>0.60429999999999995</v>
      </c>
      <c r="D5" s="2">
        <v>0</v>
      </c>
      <c r="E5" s="7">
        <v>94266.67</v>
      </c>
      <c r="F5" s="7">
        <v>94266.67</v>
      </c>
      <c r="G5" s="8">
        <f>F5/5</f>
        <v>18853.333999999999</v>
      </c>
      <c r="H5" s="9" t="s">
        <v>52</v>
      </c>
      <c r="I5" s="9"/>
    </row>
    <row r="6" spans="2:9">
      <c r="B6" s="4" t="s">
        <v>8</v>
      </c>
      <c r="C6" s="5">
        <v>0.43419999999999997</v>
      </c>
      <c r="D6" s="4">
        <v>0</v>
      </c>
      <c r="E6" s="4">
        <v>9170</v>
      </c>
      <c r="F6" s="4">
        <v>9170</v>
      </c>
      <c r="G6">
        <f>F6</f>
        <v>9170</v>
      </c>
      <c r="H6" s="9" t="s">
        <v>53</v>
      </c>
      <c r="I6" s="9"/>
    </row>
    <row r="7" spans="2:9" ht="15.75">
      <c r="F7" s="20">
        <f>SUM(F3:F6)</f>
        <v>174317.7281666667</v>
      </c>
      <c r="G7" t="s">
        <v>54</v>
      </c>
    </row>
    <row r="8" spans="2:9" ht="15.75">
      <c r="F8" s="21">
        <f>'Coca-Cola'!O3</f>
        <v>116795</v>
      </c>
      <c r="G8" t="s">
        <v>55</v>
      </c>
    </row>
    <row r="9" spans="2:9" ht="15.75">
      <c r="F9" s="20">
        <f>F7+F8</f>
        <v>291112.7281666667</v>
      </c>
      <c r="G9" t="s">
        <v>56</v>
      </c>
    </row>
    <row r="10" spans="2:9" ht="15.75">
      <c r="B10" s="10" t="s">
        <v>47</v>
      </c>
      <c r="C10" s="11"/>
      <c r="D10" s="16">
        <f>15</f>
        <v>15</v>
      </c>
      <c r="F10" s="21">
        <f>'Coca-Cola'!D20</f>
        <v>917</v>
      </c>
      <c r="G10" t="s">
        <v>57</v>
      </c>
    </row>
    <row r="11" spans="2:9" ht="15.75">
      <c r="B11" s="12" t="s">
        <v>48</v>
      </c>
      <c r="C11" s="13"/>
      <c r="D11" s="17">
        <f>F11/D10</f>
        <v>21.164138725312011</v>
      </c>
      <c r="F11" s="22">
        <f>F9/F10</f>
        <v>317.46208087968017</v>
      </c>
      <c r="G11" t="s">
        <v>58</v>
      </c>
    </row>
    <row r="12" spans="2:9" ht="15.75">
      <c r="B12" s="12"/>
      <c r="C12" s="13"/>
      <c r="D12" s="18"/>
      <c r="F12" s="24"/>
    </row>
    <row r="13" spans="2:9" ht="15.75">
      <c r="B13" s="14" t="s">
        <v>49</v>
      </c>
      <c r="C13" s="15"/>
      <c r="D13" s="19">
        <f>40</f>
        <v>40</v>
      </c>
      <c r="F13" s="23">
        <f>D13*D11*F10</f>
        <v>776300.6084444446</v>
      </c>
      <c r="G13" t="s">
        <v>59</v>
      </c>
    </row>
    <row r="16" spans="2:9" ht="15.75">
      <c r="F16" s="25">
        <f>F13-F9</f>
        <v>485187.88027777791</v>
      </c>
      <c r="G16" t="s">
        <v>60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28"/>
  <sheetViews>
    <sheetView topLeftCell="A6" workbookViewId="0"/>
  </sheetViews>
  <sheetFormatPr defaultRowHeight="15"/>
  <cols>
    <col min="2" max="2" width="31.7109375" bestFit="1" customWidth="1"/>
    <col min="3" max="3" width="10.7109375" bestFit="1" customWidth="1"/>
    <col min="4" max="4" width="19.5703125" bestFit="1" customWidth="1"/>
    <col min="5" max="5" width="16.140625" bestFit="1" customWidth="1"/>
    <col min="6" max="6" width="13.28515625" bestFit="1" customWidth="1"/>
    <col min="7" max="7" width="13.5703125" bestFit="1" customWidth="1"/>
    <col min="8" max="8" width="13.140625" bestFit="1" customWidth="1"/>
    <col min="9" max="9" width="13.7109375" bestFit="1" customWidth="1"/>
    <col min="10" max="10" width="28.85546875" bestFit="1" customWidth="1"/>
    <col min="11" max="11" width="29.140625" bestFit="1" customWidth="1"/>
    <col min="12" max="12" width="31.85546875" bestFit="1" customWidth="1"/>
    <col min="13" max="13" width="38.28515625" bestFit="1" customWidth="1"/>
    <col min="14" max="14" width="29.28515625" bestFit="1" customWidth="1"/>
    <col min="15" max="15" width="14.5703125" bestFit="1" customWidth="1"/>
  </cols>
  <sheetData>
    <row r="2" spans="2:15"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</v>
      </c>
    </row>
    <row r="3" spans="2:15">
      <c r="B3" s="2" t="s">
        <v>22</v>
      </c>
      <c r="C3" s="2" t="s">
        <v>23</v>
      </c>
      <c r="D3" s="2">
        <v>1000</v>
      </c>
      <c r="E3" s="2">
        <v>1000</v>
      </c>
      <c r="F3" s="2">
        <v>94.77</v>
      </c>
      <c r="G3" s="2">
        <v>149.77000000000001</v>
      </c>
      <c r="H3" s="2">
        <v>145.13999999999999</v>
      </c>
      <c r="I3" s="2">
        <v>212905.1</v>
      </c>
      <c r="J3" s="2"/>
      <c r="K3" s="2"/>
      <c r="L3" s="2"/>
      <c r="M3" s="2"/>
      <c r="N3" s="2">
        <v>22931.77</v>
      </c>
      <c r="O3" s="2">
        <v>116795</v>
      </c>
    </row>
    <row r="4" spans="2:15">
      <c r="B4" s="4" t="s">
        <v>24</v>
      </c>
      <c r="C4" s="4" t="s">
        <v>25</v>
      </c>
      <c r="D4" s="4">
        <v>1000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2:15">
      <c r="B5" s="2" t="s">
        <v>26</v>
      </c>
      <c r="C5" s="2" t="s">
        <v>27</v>
      </c>
      <c r="D5" s="2">
        <v>1000</v>
      </c>
      <c r="E5" s="2">
        <v>1000</v>
      </c>
      <c r="F5" s="2">
        <v>17</v>
      </c>
      <c r="G5" s="2">
        <v>17</v>
      </c>
      <c r="H5" s="2">
        <v>17</v>
      </c>
      <c r="I5" s="2">
        <v>17000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4000</v>
      </c>
    </row>
    <row r="6" spans="2:15">
      <c r="B6" s="4" t="s">
        <v>28</v>
      </c>
      <c r="C6" s="4" t="s">
        <v>27</v>
      </c>
      <c r="D6" s="4">
        <v>1000</v>
      </c>
      <c r="E6" s="4">
        <v>1000</v>
      </c>
      <c r="F6" s="4">
        <v>3.6</v>
      </c>
      <c r="G6" s="4">
        <v>8.6</v>
      </c>
      <c r="H6" s="4">
        <v>6.83</v>
      </c>
      <c r="I6" s="4">
        <v>6834.75</v>
      </c>
      <c r="J6" s="4">
        <v>0</v>
      </c>
      <c r="K6" s="4">
        <v>5</v>
      </c>
      <c r="L6" s="4">
        <v>3.23</v>
      </c>
      <c r="M6" s="4">
        <v>0.22</v>
      </c>
      <c r="N6" s="4">
        <v>3234.75</v>
      </c>
      <c r="O6" s="4">
        <v>17000</v>
      </c>
    </row>
    <row r="7" spans="2:15">
      <c r="B7" s="2" t="s">
        <v>29</v>
      </c>
      <c r="C7" s="2" t="s">
        <v>27</v>
      </c>
      <c r="D7" s="2">
        <v>1000</v>
      </c>
      <c r="E7" s="2">
        <v>1000</v>
      </c>
      <c r="F7" s="2">
        <v>12</v>
      </c>
      <c r="G7" s="2">
        <v>12</v>
      </c>
      <c r="H7" s="2">
        <v>12</v>
      </c>
      <c r="I7" s="2">
        <v>12000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4200</v>
      </c>
    </row>
    <row r="8" spans="2:15">
      <c r="B8" s="4" t="s">
        <v>30</v>
      </c>
      <c r="C8" s="4" t="s">
        <v>27</v>
      </c>
      <c r="D8" s="4">
        <v>1000</v>
      </c>
      <c r="E8" s="4">
        <v>1000</v>
      </c>
      <c r="F8" s="4">
        <v>15</v>
      </c>
      <c r="G8" s="4">
        <v>17.899999999999999</v>
      </c>
      <c r="H8" s="4">
        <v>16.39</v>
      </c>
      <c r="I8" s="4">
        <v>16391.099999999999</v>
      </c>
      <c r="J8" s="4">
        <v>0</v>
      </c>
      <c r="K8" s="4">
        <v>2.9</v>
      </c>
      <c r="L8" s="4">
        <v>1.39</v>
      </c>
      <c r="M8" s="4">
        <v>0.13</v>
      </c>
      <c r="N8" s="4">
        <v>1391.1</v>
      </c>
      <c r="O8" s="4">
        <v>10000</v>
      </c>
    </row>
    <row r="9" spans="2:15">
      <c r="B9" s="2" t="s">
        <v>31</v>
      </c>
      <c r="C9" s="2" t="s">
        <v>27</v>
      </c>
      <c r="D9" s="2">
        <v>1000</v>
      </c>
      <c r="E9" s="2">
        <v>1000</v>
      </c>
      <c r="F9" s="2">
        <v>12</v>
      </c>
      <c r="G9" s="2">
        <v>12</v>
      </c>
      <c r="H9" s="2">
        <v>12</v>
      </c>
      <c r="I9" s="2">
        <v>12000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4000</v>
      </c>
    </row>
    <row r="10" spans="2:15">
      <c r="B10" s="4" t="s">
        <v>32</v>
      </c>
      <c r="C10" s="4" t="s">
        <v>27</v>
      </c>
      <c r="D10" s="4">
        <v>1000</v>
      </c>
      <c r="E10" s="4">
        <v>1000</v>
      </c>
      <c r="F10" s="4">
        <v>5</v>
      </c>
      <c r="G10" s="4">
        <v>6.85</v>
      </c>
      <c r="H10" s="4">
        <v>6.84</v>
      </c>
      <c r="I10" s="4">
        <v>6835.85</v>
      </c>
      <c r="J10" s="4">
        <v>0</v>
      </c>
      <c r="K10" s="4">
        <v>1.85</v>
      </c>
      <c r="L10" s="4">
        <v>1.84</v>
      </c>
      <c r="M10" s="4">
        <v>0.15</v>
      </c>
      <c r="N10" s="4">
        <v>1835.85</v>
      </c>
      <c r="O10" s="4">
        <v>2000</v>
      </c>
    </row>
    <row r="11" spans="2:15">
      <c r="B11" s="2" t="s">
        <v>33</v>
      </c>
      <c r="C11" s="2" t="s">
        <v>27</v>
      </c>
      <c r="D11" s="2">
        <v>1000</v>
      </c>
      <c r="E11" s="2">
        <v>1000</v>
      </c>
      <c r="F11" s="2">
        <v>9</v>
      </c>
      <c r="G11" s="2">
        <v>12.6</v>
      </c>
      <c r="H11" s="2">
        <v>10.75</v>
      </c>
      <c r="I11" s="2">
        <v>10746.7</v>
      </c>
      <c r="J11" s="2">
        <v>0</v>
      </c>
      <c r="K11" s="2">
        <v>3.6</v>
      </c>
      <c r="L11" s="2">
        <v>1.75</v>
      </c>
      <c r="M11" s="2">
        <v>0.14000000000000001</v>
      </c>
      <c r="N11" s="2">
        <v>1746.7</v>
      </c>
      <c r="O11" s="2">
        <v>3000</v>
      </c>
    </row>
    <row r="12" spans="2:15">
      <c r="B12" s="4" t="s">
        <v>34</v>
      </c>
      <c r="C12" s="4" t="s">
        <v>27</v>
      </c>
      <c r="D12" s="4">
        <v>1000</v>
      </c>
      <c r="E12" s="4">
        <v>1000</v>
      </c>
      <c r="F12" s="4">
        <v>7.5</v>
      </c>
      <c r="G12" s="4">
        <v>14.25</v>
      </c>
      <c r="H12" s="4">
        <v>14.19</v>
      </c>
      <c r="I12" s="4">
        <v>14189.25</v>
      </c>
      <c r="J12" s="4">
        <v>0</v>
      </c>
      <c r="K12" s="4">
        <v>6.75</v>
      </c>
      <c r="L12" s="4">
        <v>6.69</v>
      </c>
      <c r="M12" s="4">
        <v>0.64</v>
      </c>
      <c r="N12" s="4">
        <v>6689.25</v>
      </c>
      <c r="O12" s="4">
        <v>5000</v>
      </c>
    </row>
    <row r="13" spans="2:15">
      <c r="B13" s="2" t="s">
        <v>35</v>
      </c>
      <c r="C13" s="2" t="s">
        <v>27</v>
      </c>
      <c r="D13" s="2">
        <v>917</v>
      </c>
      <c r="E13" s="2">
        <v>917</v>
      </c>
      <c r="F13" s="2">
        <v>15</v>
      </c>
      <c r="G13" s="2">
        <v>15</v>
      </c>
      <c r="H13" s="2">
        <v>15</v>
      </c>
      <c r="I13" s="2">
        <v>13755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5502</v>
      </c>
    </row>
    <row r="14" spans="2:15">
      <c r="B14" s="4" t="s">
        <v>36</v>
      </c>
      <c r="C14" s="4" t="s">
        <v>27</v>
      </c>
      <c r="D14" s="4">
        <v>917</v>
      </c>
      <c r="E14" s="4">
        <v>917</v>
      </c>
      <c r="F14" s="4">
        <v>55</v>
      </c>
      <c r="G14" s="4">
        <v>55</v>
      </c>
      <c r="H14" s="4">
        <v>55</v>
      </c>
      <c r="I14" s="4">
        <v>50435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26593</v>
      </c>
    </row>
    <row r="15" spans="2:15">
      <c r="B15" s="2" t="s">
        <v>37</v>
      </c>
      <c r="C15" s="2" t="s">
        <v>38</v>
      </c>
      <c r="D15" s="2">
        <v>1000</v>
      </c>
      <c r="E15" s="2">
        <v>1000</v>
      </c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2:15">
      <c r="B16" s="4" t="s">
        <v>37</v>
      </c>
      <c r="C16" s="4" t="s">
        <v>38</v>
      </c>
      <c r="D16" s="4">
        <v>1000</v>
      </c>
      <c r="E16" s="4">
        <v>1000</v>
      </c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2:15">
      <c r="B17" s="2" t="s">
        <v>37</v>
      </c>
      <c r="C17" s="2" t="s">
        <v>38</v>
      </c>
      <c r="D17" s="2">
        <v>1000</v>
      </c>
      <c r="E17" s="2">
        <v>1000</v>
      </c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2:15">
      <c r="B18" s="4" t="s">
        <v>37</v>
      </c>
      <c r="C18" s="4" t="s">
        <v>38</v>
      </c>
      <c r="D18" s="4">
        <v>917</v>
      </c>
      <c r="E18" s="4">
        <v>917</v>
      </c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2:15">
      <c r="B19" s="2" t="s">
        <v>37</v>
      </c>
      <c r="C19" s="2" t="s">
        <v>38</v>
      </c>
      <c r="D19" s="2">
        <v>917</v>
      </c>
      <c r="E19" s="2">
        <v>917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2:15">
      <c r="B20" s="4" t="s">
        <v>39</v>
      </c>
      <c r="C20" s="4" t="s">
        <v>40</v>
      </c>
      <c r="D20" s="4">
        <v>917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2:15">
      <c r="B21" s="2" t="s">
        <v>41</v>
      </c>
      <c r="C21" s="2" t="s">
        <v>38</v>
      </c>
      <c r="D21" s="2">
        <v>1000</v>
      </c>
      <c r="E21" s="2">
        <v>1000</v>
      </c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2:15">
      <c r="B22" s="4" t="s">
        <v>42</v>
      </c>
      <c r="C22" s="4" t="s">
        <v>40</v>
      </c>
      <c r="D22" s="4">
        <v>83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2:15">
      <c r="B23" s="2" t="s">
        <v>37</v>
      </c>
      <c r="C23" s="2" t="s">
        <v>38</v>
      </c>
      <c r="D23" s="2">
        <v>1000</v>
      </c>
      <c r="E23" s="2">
        <v>1000</v>
      </c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2:15">
      <c r="B24" s="4" t="s">
        <v>43</v>
      </c>
      <c r="C24" s="4" t="s">
        <v>27</v>
      </c>
      <c r="D24" s="4">
        <v>1000</v>
      </c>
      <c r="E24" s="4">
        <v>1000</v>
      </c>
      <c r="F24" s="4">
        <v>6.75</v>
      </c>
      <c r="G24" s="4">
        <v>13.75</v>
      </c>
      <c r="H24" s="4">
        <v>7.77</v>
      </c>
      <c r="I24" s="4">
        <v>7772.3</v>
      </c>
      <c r="J24" s="4">
        <v>0</v>
      </c>
      <c r="K24" s="4">
        <v>7</v>
      </c>
      <c r="L24" s="4">
        <v>1.02</v>
      </c>
      <c r="M24" s="4">
        <v>0.36</v>
      </c>
      <c r="N24" s="4">
        <v>1022.3</v>
      </c>
      <c r="O24" s="4">
        <v>5000</v>
      </c>
    </row>
    <row r="25" spans="2:15">
      <c r="B25" s="2" t="s">
        <v>37</v>
      </c>
      <c r="C25" s="2" t="s">
        <v>38</v>
      </c>
      <c r="D25" s="2">
        <v>1000</v>
      </c>
      <c r="E25" s="2">
        <v>1000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2:15">
      <c r="B26" s="4" t="s">
        <v>44</v>
      </c>
      <c r="C26" s="4" t="s">
        <v>27</v>
      </c>
      <c r="D26" s="4">
        <v>1000</v>
      </c>
      <c r="E26" s="4">
        <v>1000</v>
      </c>
      <c r="F26" s="4">
        <v>10</v>
      </c>
      <c r="G26" s="4">
        <v>10</v>
      </c>
      <c r="H26" s="4">
        <v>10</v>
      </c>
      <c r="I26" s="4">
        <v>10000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12000</v>
      </c>
    </row>
    <row r="27" spans="2:15">
      <c r="B27" s="2" t="s">
        <v>45</v>
      </c>
      <c r="C27" s="2" t="s">
        <v>27</v>
      </c>
      <c r="D27" s="2">
        <v>1000</v>
      </c>
      <c r="E27" s="2">
        <v>1000</v>
      </c>
      <c r="F27" s="2">
        <v>8.42</v>
      </c>
      <c r="G27" s="2">
        <v>15.52</v>
      </c>
      <c r="H27" s="2">
        <v>15.4</v>
      </c>
      <c r="I27" s="2">
        <v>15399.97</v>
      </c>
      <c r="J27" s="2">
        <v>0</v>
      </c>
      <c r="K27" s="2">
        <v>7.1</v>
      </c>
      <c r="L27" s="2">
        <v>6.98</v>
      </c>
      <c r="M27" s="2">
        <v>0.32</v>
      </c>
      <c r="N27" s="2">
        <v>6983.3</v>
      </c>
      <c r="O27" s="2">
        <v>3500</v>
      </c>
    </row>
    <row r="28" spans="2:15">
      <c r="B28" s="4" t="s">
        <v>46</v>
      </c>
      <c r="C28" s="4" t="s">
        <v>27</v>
      </c>
      <c r="D28" s="4">
        <v>1000</v>
      </c>
      <c r="E28" s="4">
        <v>1000</v>
      </c>
      <c r="F28" s="4">
        <v>19.52</v>
      </c>
      <c r="G28" s="4">
        <v>31.22</v>
      </c>
      <c r="H28" s="4">
        <v>19.55</v>
      </c>
      <c r="I28" s="4">
        <v>19545.18</v>
      </c>
      <c r="J28" s="4">
        <v>0</v>
      </c>
      <c r="K28" s="4">
        <v>11.7</v>
      </c>
      <c r="L28" s="4">
        <v>0.03</v>
      </c>
      <c r="M28" s="4">
        <v>0.49</v>
      </c>
      <c r="N28" s="4">
        <v>28.52</v>
      </c>
      <c r="O28" s="4">
        <v>15000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Resources</vt:lpstr>
      <vt:lpstr>Coca-Cola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Админ</cp:lastModifiedBy>
  <dcterms:created xsi:type="dcterms:W3CDTF">2022-05-25T11:18:00Z</dcterms:created>
  <dcterms:modified xsi:type="dcterms:W3CDTF">2022-05-25T11:47:18Z</dcterms:modified>
</cp:coreProperties>
</file>