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ver\Desktop\"/>
    </mc:Choice>
  </mc:AlternateContent>
  <xr:revisionPtr revIDLastSave="0" documentId="8_{E5E1D783-9F97-4D22-9186-B514045AE07B}" xr6:coauthVersionLast="47" xr6:coauthVersionMax="47" xr10:uidLastSave="{00000000-0000-0000-0000-000000000000}"/>
  <bookViews>
    <workbookView xWindow="-120" yWindow="-120" windowWidth="29040" windowHeight="15720" activeTab="3" xr2:uid="{42204F38-16A7-47BC-AA15-D02BEE28B8F7}"/>
  </bookViews>
  <sheets>
    <sheet name="Original data" sheetId="1" r:id="rId1"/>
    <sheet name="Applied-Received" sheetId="3" r:id="rId2"/>
    <sheet name="Min of Budget" sheetId="9" r:id="rId3"/>
    <sheet name="Competition" sheetId="10" r:id="rId4"/>
  </sheets>
  <calcPr calcId="191029"/>
  <pivotCaches>
    <pivotCache cacheId="33" r:id="rId5"/>
    <pivotCache cacheId="40" r:id="rId6"/>
    <pivotCache cacheId="4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3" l="1"/>
  <c r="D76" i="3"/>
  <c r="E76" i="3"/>
  <c r="F76" i="3"/>
  <c r="G76" i="3"/>
  <c r="H76" i="3"/>
  <c r="I76" i="3"/>
  <c r="B76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I70" i="3"/>
  <c r="H70" i="3"/>
  <c r="G70" i="3"/>
  <c r="F70" i="3"/>
  <c r="E70" i="3"/>
  <c r="D70" i="3"/>
  <c r="C70" i="3"/>
  <c r="B70" i="3"/>
  <c r="H65" i="3"/>
  <c r="I61" i="3"/>
  <c r="I62" i="3"/>
  <c r="I63" i="3"/>
  <c r="I64" i="3"/>
  <c r="I65" i="3"/>
  <c r="I66" i="3"/>
  <c r="C67" i="3"/>
  <c r="D67" i="3"/>
  <c r="E67" i="3"/>
  <c r="F67" i="3"/>
  <c r="G67" i="3"/>
  <c r="H67" i="3"/>
  <c r="B67" i="3"/>
  <c r="D62" i="3"/>
  <c r="E62" i="3"/>
  <c r="F62" i="3"/>
  <c r="G62" i="3"/>
  <c r="H62" i="3"/>
  <c r="D63" i="3"/>
  <c r="E63" i="3"/>
  <c r="F63" i="3"/>
  <c r="G63" i="3"/>
  <c r="H63" i="3"/>
  <c r="D64" i="3"/>
  <c r="E64" i="3"/>
  <c r="F64" i="3"/>
  <c r="G64" i="3"/>
  <c r="H64" i="3"/>
  <c r="D65" i="3"/>
  <c r="E65" i="3"/>
  <c r="F65" i="3"/>
  <c r="G65" i="3"/>
  <c r="D66" i="3"/>
  <c r="E66" i="3"/>
  <c r="F66" i="3"/>
  <c r="G66" i="3"/>
  <c r="H66" i="3"/>
  <c r="H61" i="3"/>
  <c r="G61" i="3"/>
  <c r="F61" i="3"/>
  <c r="E61" i="3"/>
  <c r="D61" i="3"/>
  <c r="C66" i="3"/>
  <c r="C62" i="3"/>
  <c r="C63" i="3"/>
  <c r="C64" i="3"/>
  <c r="C65" i="3"/>
  <c r="C61" i="3"/>
  <c r="B62" i="3"/>
  <c r="B63" i="3"/>
  <c r="B64" i="3"/>
  <c r="B65" i="3"/>
  <c r="B66" i="3"/>
  <c r="B61" i="3"/>
  <c r="R6" i="3"/>
  <c r="R7" i="3"/>
  <c r="R8" i="3"/>
  <c r="R9" i="3"/>
  <c r="R10" i="3"/>
  <c r="R11" i="3"/>
  <c r="I67" i="3" l="1"/>
  <c r="D17" i="1"/>
  <c r="D8" i="1"/>
</calcChain>
</file>

<file path=xl/sharedStrings.xml><?xml version="1.0" encoding="utf-8"?>
<sst xmlns="http://schemas.openxmlformats.org/spreadsheetml/2006/main" count="126" uniqueCount="26">
  <si>
    <t>ЛНУ</t>
  </si>
  <si>
    <t>ОНПУ</t>
  </si>
  <si>
    <t>ОНУ</t>
  </si>
  <si>
    <t>Каразіна</t>
  </si>
  <si>
    <t>КПІ</t>
  </si>
  <si>
    <t>КНУТШ</t>
  </si>
  <si>
    <t>Year of enrollment</t>
  </si>
  <si>
    <t>Applied</t>
  </si>
  <si>
    <t>Received</t>
  </si>
  <si>
    <t>Budget competition</t>
  </si>
  <si>
    <t>MininumBudget</t>
  </si>
  <si>
    <t>University</t>
  </si>
  <si>
    <t>Number of enrollments throughout Ukraine</t>
  </si>
  <si>
    <t>Original documents on Ukraine</t>
  </si>
  <si>
    <t>Row Labels</t>
  </si>
  <si>
    <t>Grand Total</t>
  </si>
  <si>
    <t>Sum of Received</t>
  </si>
  <si>
    <t>Column Labels</t>
  </si>
  <si>
    <t>Sum of Applied</t>
  </si>
  <si>
    <t>Total Sum of Received</t>
  </si>
  <si>
    <t>Total Sum of Applied</t>
  </si>
  <si>
    <t>Total percentage received per year</t>
  </si>
  <si>
    <t>Percentage of Received</t>
  </si>
  <si>
    <t>Total percentage of Received per University</t>
  </si>
  <si>
    <t>Min of Budget competition</t>
  </si>
  <si>
    <t>Min of MininumBudget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</si>
</sst>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,##0.000"/>
  </numFmts>
  <fonts count="4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b/>
      <sz val="14"/>
      <color theme="1"/>
      <name val="Times New Roman"/>
      <family val="2"/>
    </font>
    <font>
      <sz val="11"/>
      <color rgb="FF21212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Font="1" applyAlignment="1">
      <alignment horizontal="center"/>
    </xf>
    <xf numFmtId="9" fontId="2" fillId="2" borderId="2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4" formatCode="0.000"/>
    </dxf>
    <dxf>
      <numFmt numFmtId="2" formatCode="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Arial"/>
        <family val="2"/>
        <charset val="20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'Original data'!$I$1</c:f>
              <c:strCache>
                <c:ptCount val="1"/>
                <c:pt idx="0">
                  <c:v>Number of enrollments throughout Ukraine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'Original data'!$I$2:$I$8</c:f>
              <c:numCache>
                <c:formatCode>General</c:formatCode>
                <c:ptCount val="7"/>
                <c:pt idx="0">
                  <c:v>1640880</c:v>
                </c:pt>
                <c:pt idx="1">
                  <c:v>1546556</c:v>
                </c:pt>
                <c:pt idx="2">
                  <c:v>1548845</c:v>
                </c:pt>
                <c:pt idx="3">
                  <c:v>1733944</c:v>
                </c:pt>
                <c:pt idx="4">
                  <c:v>1325428</c:v>
                </c:pt>
                <c:pt idx="5">
                  <c:v>1357712</c:v>
                </c:pt>
                <c:pt idx="6">
                  <c:v>1148829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9-4674-B006-40167A345D61}"/>
            </c:ext>
          </c:extLst>
        </c:ser>
        <c:ser>
          <c:idx val="1"/>
          <c:order val="1"/>
          <c:tx>
            <c:strRef>
              <c:f>'Original data'!$J$1</c:f>
              <c:strCache>
                <c:ptCount val="1"/>
                <c:pt idx="0">
                  <c:v>Original documents on Ukraine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'Original data'!$J$2:$J$8</c:f>
              <c:numCache>
                <c:formatCode>General</c:formatCode>
                <c:ptCount val="7"/>
                <c:pt idx="0">
                  <c:v>490387</c:v>
                </c:pt>
                <c:pt idx="1">
                  <c:v>403541</c:v>
                </c:pt>
                <c:pt idx="2">
                  <c:v>182067</c:v>
                </c:pt>
                <c:pt idx="3">
                  <c:v>453124</c:v>
                </c:pt>
                <c:pt idx="4">
                  <c:v>459119</c:v>
                </c:pt>
                <c:pt idx="5">
                  <c:v>447169</c:v>
                </c:pt>
                <c:pt idx="6">
                  <c:v>100809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9-4674-B006-40167A345D6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58800"/>
        <c:axId val="61259280"/>
      </c:barChart>
      <c:catAx>
        <c:axId val="612588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1259280"/>
        <c:crosses val="autoZero"/>
        <c:auto val="1"/>
        <c:lblAlgn val="ctr"/>
        <c:lblOffset val="100"/>
        <c:noMultiLvlLbl val="0"/>
      </c:catAx>
      <c:valAx>
        <c:axId val="612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of applicants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1258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PERCENTAGE</a:t>
            </a:r>
            <a:r>
              <a:rPr lang="de-DE" baseline="0"/>
              <a:t> OF ReCEIVED Students BY YEAR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5.205209414144963E-2"/>
          <c:y val="0.10659955786742675"/>
          <c:w val="0.82514190533875587"/>
          <c:h val="0.78318553727068352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3B29-4E6A-80FD-35D7CDF1CC91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A-3B29-4E6A-80FD-35D7CDF1CC91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3B29-4E6A-80FD-35D7CDF1CC91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C-3B29-4E6A-80FD-35D7CDF1CC91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3B29-4E6A-80FD-35D7CDF1CC91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E-3B29-4E6A-80FD-35D7CDF1CC91}"/>
              </c:ext>
            </c:extLst>
          </c:dPt>
          <c:cat>
            <c:strLit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'Applied-Received'!$B$60:$B$66</c15:sqref>
                  </c15:fullRef>
                </c:ext>
              </c:extLst>
              <c:f>'Applied-Received'!$B$61:$B$66</c:f>
              <c:numCache>
                <c:formatCode>0%</c:formatCode>
                <c:ptCount val="6"/>
                <c:pt idx="0">
                  <c:v>6.4417177914110432E-2</c:v>
                </c:pt>
                <c:pt idx="1">
                  <c:v>0.2607361963190184</c:v>
                </c:pt>
                <c:pt idx="2">
                  <c:v>0.30061349693251532</c:v>
                </c:pt>
                <c:pt idx="3">
                  <c:v>0.21472392638036811</c:v>
                </c:pt>
                <c:pt idx="4">
                  <c:v>3.3742331288343558E-2</c:v>
                </c:pt>
                <c:pt idx="5">
                  <c:v>0.12576687116564417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3B29-4E6A-80FD-35D7CDF1CC91}"/>
            </c:ext>
          </c:extLst>
        </c:ser>
        <c:ser>
          <c:idx val="2"/>
          <c:order val="1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cat>
            <c:strLit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'Applied-Received'!$C$60:$C$66</c15:sqref>
                  </c15:fullRef>
                </c:ext>
              </c:extLst>
              <c:f>'Applied-Received'!$C$61:$C$66</c:f>
              <c:numCache>
                <c:formatCode>0%</c:formatCode>
                <c:ptCount val="6"/>
                <c:pt idx="0">
                  <c:v>6.2256809338521402E-2</c:v>
                </c:pt>
                <c:pt idx="1">
                  <c:v>0.34241245136186771</c:v>
                </c:pt>
                <c:pt idx="2">
                  <c:v>0.37743190661478598</c:v>
                </c:pt>
                <c:pt idx="3">
                  <c:v>0</c:v>
                </c:pt>
                <c:pt idx="4">
                  <c:v>4.2801556420233464E-2</c:v>
                </c:pt>
                <c:pt idx="5">
                  <c:v>0.17509727626459143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3B29-4E6A-80FD-35D7CDF1CC91}"/>
            </c:ext>
          </c:extLst>
        </c:ser>
        <c:ser>
          <c:idx val="3"/>
          <c:order val="2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3B29-4E6A-80FD-35D7CDF1CC91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cat>
            <c:strLit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'Applied-Received'!$D$60:$D$66</c15:sqref>
                  </c15:fullRef>
                </c:ext>
              </c:extLst>
              <c:f>'Applied-Received'!$D$61:$D$66</c:f>
              <c:numCache>
                <c:formatCode>0%</c:formatCode>
                <c:ptCount val="6"/>
                <c:pt idx="0">
                  <c:v>7.1895424836601302E-2</c:v>
                </c:pt>
                <c:pt idx="1">
                  <c:v>0.30065359477124182</c:v>
                </c:pt>
                <c:pt idx="2">
                  <c:v>0.26143790849673204</c:v>
                </c:pt>
                <c:pt idx="3">
                  <c:v>0.22549019607843138</c:v>
                </c:pt>
                <c:pt idx="4">
                  <c:v>1.9607843137254902E-2</c:v>
                </c:pt>
                <c:pt idx="5">
                  <c:v>0.12091503267973856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3B29-4E6A-80FD-35D7CDF1CC91}"/>
            </c:ext>
          </c:extLst>
        </c:ser>
        <c:ser>
          <c:idx val="4"/>
          <c:order val="3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cat>
            <c:strLit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'Applied-Received'!$E$60:$E$66</c15:sqref>
                  </c15:fullRef>
                </c:ext>
              </c:extLst>
              <c:f>'Applied-Received'!$E$61:$E$66</c:f>
              <c:numCache>
                <c:formatCode>0%</c:formatCode>
                <c:ptCount val="6"/>
                <c:pt idx="0">
                  <c:v>6.699751861042183E-2</c:v>
                </c:pt>
                <c:pt idx="1">
                  <c:v>0.23076923076923078</c:v>
                </c:pt>
                <c:pt idx="2">
                  <c:v>0.29032258064516131</c:v>
                </c:pt>
                <c:pt idx="3">
                  <c:v>0.25062034739454092</c:v>
                </c:pt>
                <c:pt idx="4">
                  <c:v>4.2183622828784122E-2</c:v>
                </c:pt>
                <c:pt idx="5">
                  <c:v>0.11910669975186104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3B29-4E6A-80FD-35D7CDF1CC91}"/>
            </c:ext>
          </c:extLst>
        </c:ser>
        <c:ser>
          <c:idx val="5"/>
          <c:order val="4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cat>
            <c:strLit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'Applied-Received'!$F$60:$F$66</c15:sqref>
                  </c15:fullRef>
                </c:ext>
              </c:extLst>
              <c:f>'Applied-Received'!$F$61:$F$66</c:f>
              <c:numCache>
                <c:formatCode>0%</c:formatCode>
                <c:ptCount val="6"/>
                <c:pt idx="0">
                  <c:v>8.8414634146341459E-2</c:v>
                </c:pt>
                <c:pt idx="1">
                  <c:v>0.2225609756097561</c:v>
                </c:pt>
                <c:pt idx="2">
                  <c:v>0.3048780487804878</c:v>
                </c:pt>
                <c:pt idx="3">
                  <c:v>0.25609756097560976</c:v>
                </c:pt>
                <c:pt idx="4">
                  <c:v>1.8292682926829267E-2</c:v>
                </c:pt>
                <c:pt idx="5">
                  <c:v>0.10975609756097561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5-3B29-4E6A-80FD-35D7CDF1CC91}"/>
            </c:ext>
          </c:extLst>
        </c:ser>
        <c:ser>
          <c:idx val="6"/>
          <c:order val="5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cat>
            <c:strLit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'Applied-Received'!$G$60:$G$66</c15:sqref>
                  </c15:fullRef>
                </c:ext>
              </c:extLst>
              <c:f>'Applied-Received'!$G$61:$G$66</c:f>
              <c:numCache>
                <c:formatCode>0%</c:formatCode>
                <c:ptCount val="6"/>
                <c:pt idx="0">
                  <c:v>0.11210762331838565</c:v>
                </c:pt>
                <c:pt idx="1">
                  <c:v>0.24663677130044842</c:v>
                </c:pt>
                <c:pt idx="2">
                  <c:v>0.39461883408071746</c:v>
                </c:pt>
                <c:pt idx="3">
                  <c:v>0.11210762331838565</c:v>
                </c:pt>
                <c:pt idx="4">
                  <c:v>2.2421524663677129E-2</c:v>
                </c:pt>
                <c:pt idx="5">
                  <c:v>0.11210762331838565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3B29-4E6A-80FD-35D7CDF1CC91}"/>
            </c:ext>
          </c:extLst>
        </c:ser>
        <c:ser>
          <c:idx val="0"/>
          <c:order val="6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cat>
            <c:strLit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'Applied-Received'!$H$60:$H$66</c15:sqref>
                  </c15:fullRef>
                </c:ext>
              </c:extLst>
              <c:f>'Applied-Received'!$H$61:$H$66</c:f>
              <c:numCache>
                <c:formatCode>0%</c:formatCode>
                <c:ptCount val="6"/>
                <c:pt idx="0">
                  <c:v>7.3684210526315783E-2</c:v>
                </c:pt>
                <c:pt idx="1">
                  <c:v>0.32631578947368423</c:v>
                </c:pt>
                <c:pt idx="2">
                  <c:v>0.3473684210526316</c:v>
                </c:pt>
                <c:pt idx="3">
                  <c:v>0.10526315789473684</c:v>
                </c:pt>
                <c:pt idx="4">
                  <c:v>0</c:v>
                </c:pt>
                <c:pt idx="5">
                  <c:v>0.14736842105263157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3B29-4E6A-80FD-35D7CDF1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PERCENTAGE OF APPLED Students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cat>
            <c:strLit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'Applied-Received'!$B$69:$B$75</c15:sqref>
                  </c15:fullRef>
                </c:ext>
              </c:extLst>
              <c:f>'Applied-Received'!$B$70:$B$75</c:f>
              <c:numCache>
                <c:formatCode>0%</c:formatCode>
                <c:ptCount val="6"/>
                <c:pt idx="0">
                  <c:v>7.2863148061653435E-2</c:v>
                </c:pt>
                <c:pt idx="1">
                  <c:v>0.2606258757589911</c:v>
                </c:pt>
                <c:pt idx="2">
                  <c:v>0.35123773937412422</c:v>
                </c:pt>
                <c:pt idx="3">
                  <c:v>0.20878094348435311</c:v>
                </c:pt>
                <c:pt idx="4">
                  <c:v>4.2970574497898179E-2</c:v>
                </c:pt>
                <c:pt idx="5">
                  <c:v>6.3521718822979911E-2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524E-4022-8304-E02C57520008}"/>
            </c:ext>
          </c:extLst>
        </c:ser>
        <c:ser>
          <c:idx val="1"/>
          <c:order val="1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cat>
            <c:strLit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'Applied-Received'!$C$69:$C$75</c15:sqref>
                  </c15:fullRef>
                </c:ext>
              </c:extLst>
              <c:f>'Applied-Received'!$C$70:$C$75</c:f>
              <c:numCache>
                <c:formatCode>0%</c:formatCode>
                <c:ptCount val="6"/>
                <c:pt idx="0">
                  <c:v>8.2844096542726675E-2</c:v>
                </c:pt>
                <c:pt idx="1">
                  <c:v>0.35159817351598172</c:v>
                </c:pt>
                <c:pt idx="2">
                  <c:v>0.41226353555120676</c:v>
                </c:pt>
                <c:pt idx="3">
                  <c:v>1.1741682974559686E-2</c:v>
                </c:pt>
                <c:pt idx="4">
                  <c:v>5.5446836268754074E-2</c:v>
                </c:pt>
                <c:pt idx="5">
                  <c:v>8.6105675146771032E-2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524E-4022-8304-E02C57520008}"/>
            </c:ext>
          </c:extLst>
        </c:ser>
        <c:ser>
          <c:idx val="2"/>
          <c:order val="2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cat>
            <c:strLit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'Applied-Received'!$D$69:$D$75</c15:sqref>
                  </c15:fullRef>
                </c:ext>
              </c:extLst>
              <c:f>'Applied-Received'!$D$70:$D$75</c:f>
              <c:numCache>
                <c:formatCode>0%</c:formatCode>
                <c:ptCount val="6"/>
                <c:pt idx="0">
                  <c:v>7.358201328564129E-2</c:v>
                </c:pt>
                <c:pt idx="1">
                  <c:v>0.24680633622892181</c:v>
                </c:pt>
                <c:pt idx="2">
                  <c:v>0.34236075625958101</c:v>
                </c:pt>
                <c:pt idx="3">
                  <c:v>0.22534491568727644</c:v>
                </c:pt>
                <c:pt idx="4">
                  <c:v>4.5477772100153295E-2</c:v>
                </c:pt>
                <c:pt idx="5">
                  <c:v>6.642820643842616E-2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524E-4022-8304-E02C57520008}"/>
            </c:ext>
          </c:extLst>
        </c:ser>
        <c:ser>
          <c:idx val="3"/>
          <c:order val="3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cat>
            <c:strLit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'Applied-Received'!$E$69:$E$75</c15:sqref>
                  </c15:fullRef>
                </c:ext>
              </c:extLst>
              <c:f>'Applied-Received'!$E$70:$E$75</c:f>
              <c:numCache>
                <c:formatCode>0%</c:formatCode>
                <c:ptCount val="6"/>
                <c:pt idx="0">
                  <c:v>6.0041407867494824E-2</c:v>
                </c:pt>
                <c:pt idx="1">
                  <c:v>0.25465838509316768</c:v>
                </c:pt>
                <c:pt idx="2">
                  <c:v>0.33457556935817806</c:v>
                </c:pt>
                <c:pt idx="3">
                  <c:v>0.24182194616977226</c:v>
                </c:pt>
                <c:pt idx="4">
                  <c:v>3.8509316770186333E-2</c:v>
                </c:pt>
                <c:pt idx="5">
                  <c:v>7.0393374741200831E-2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524E-4022-8304-E02C57520008}"/>
            </c:ext>
          </c:extLst>
        </c:ser>
        <c:ser>
          <c:idx val="4"/>
          <c:order val="4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cat>
            <c:strLit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'Applied-Received'!$F$69:$F$75</c15:sqref>
                  </c15:fullRef>
                </c:ext>
              </c:extLst>
              <c:f>'Applied-Received'!$F$70:$F$75</c:f>
              <c:numCache>
                <c:formatCode>0%</c:formatCode>
                <c:ptCount val="6"/>
                <c:pt idx="0">
                  <c:v>5.3435114503816793E-2</c:v>
                </c:pt>
                <c:pt idx="1">
                  <c:v>0.25190839694656486</c:v>
                </c:pt>
                <c:pt idx="2">
                  <c:v>0.32338653712699517</c:v>
                </c:pt>
                <c:pt idx="3">
                  <c:v>0.27897293546148511</c:v>
                </c:pt>
                <c:pt idx="4">
                  <c:v>3.678001387925052E-2</c:v>
                </c:pt>
                <c:pt idx="5">
                  <c:v>5.5517002081887576E-2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524E-4022-8304-E02C57520008}"/>
            </c:ext>
          </c:extLst>
        </c:ser>
        <c:ser>
          <c:idx val="5"/>
          <c:order val="5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cat>
            <c:strLit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'Applied-Received'!$G$69:$G$75</c15:sqref>
                  </c15:fullRef>
                </c:ext>
              </c:extLst>
              <c:f>'Applied-Received'!$G$70:$G$75</c:f>
              <c:numCache>
                <c:formatCode>0%</c:formatCode>
                <c:ptCount val="6"/>
                <c:pt idx="0">
                  <c:v>8.4016393442622947E-2</c:v>
                </c:pt>
                <c:pt idx="1">
                  <c:v>0.29200819672131145</c:v>
                </c:pt>
                <c:pt idx="2">
                  <c:v>0.40471311475409838</c:v>
                </c:pt>
                <c:pt idx="3">
                  <c:v>0.1096311475409836</c:v>
                </c:pt>
                <c:pt idx="4">
                  <c:v>3.8934426229508198E-2</c:v>
                </c:pt>
                <c:pt idx="5">
                  <c:v>7.0696721311475405E-2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5-524E-4022-8304-E02C57520008}"/>
            </c:ext>
          </c:extLst>
        </c:ser>
        <c:ser>
          <c:idx val="6"/>
          <c:order val="6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cat>
            <c:strLit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'Applied-Received'!$H$69:$H$75</c15:sqref>
                  </c15:fullRef>
                </c:ext>
              </c:extLst>
              <c:f>'Applied-Received'!$H$70:$H$75</c:f>
              <c:numCache>
                <c:formatCode>0%</c:formatCode>
                <c:ptCount val="6"/>
                <c:pt idx="0">
                  <c:v>8.0147965474722568E-2</c:v>
                </c:pt>
                <c:pt idx="1">
                  <c:v>0.30702836004932182</c:v>
                </c:pt>
                <c:pt idx="2">
                  <c:v>0.37484586929716401</c:v>
                </c:pt>
                <c:pt idx="3">
                  <c:v>0.13440197287299629</c:v>
                </c:pt>
                <c:pt idx="4">
                  <c:v>3.0826140567200986E-2</c:v>
                </c:pt>
                <c:pt idx="5">
                  <c:v>7.274969173859433E-2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524E-4022-8304-E02C5752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of Applications for Applied Mathematics at Some Ukrainian Universities Over Recent Years.xlsx]Min of Budget!PivotTable13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Mininum</a:t>
            </a:r>
            <a:r>
              <a:rPr lang="de-DE" baseline="0"/>
              <a:t> score for budget enrollment among universities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 of Budget'!$B$3:$B$4</c:f>
              <c:strCache>
                <c:ptCount val="1"/>
                <c:pt idx="0">
                  <c:v>Каразіна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'Min of Budget'!$A$5:$A$12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'Min of Budget'!$B$5:$B$12</c:f>
              <c:numCache>
                <c:formatCode>General</c:formatCode>
                <c:ptCount val="7"/>
                <c:pt idx="0">
                  <c:v>170.44200000000001</c:v>
                </c:pt>
                <c:pt idx="1">
                  <c:v>171.97200000000001</c:v>
                </c:pt>
                <c:pt idx="2">
                  <c:v>188.08799999999999</c:v>
                </c:pt>
                <c:pt idx="3">
                  <c:v>192.27</c:v>
                </c:pt>
                <c:pt idx="4">
                  <c:v>171.30699999999999</c:v>
                </c:pt>
                <c:pt idx="5">
                  <c:v>159.916</c:v>
                </c:pt>
                <c:pt idx="6">
                  <c:v>164.61500000000001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5-4B95-9764-B0DEB182B0CC}"/>
            </c:ext>
          </c:extLst>
        </c:ser>
        <c:ser>
          <c:idx val="1"/>
          <c:order val="1"/>
          <c:tx>
            <c:strRef>
              <c:f>'Min of Budget'!$C$3:$C$4</c:f>
              <c:strCache>
                <c:ptCount val="1"/>
                <c:pt idx="0">
                  <c:v>КНУТШ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'Min of Budget'!$A$5:$A$12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'Min of Budget'!$C$5:$C$12</c:f>
              <c:numCache>
                <c:formatCode>General</c:formatCode>
                <c:ptCount val="7"/>
                <c:pt idx="0">
                  <c:v>181.5</c:v>
                </c:pt>
                <c:pt idx="1">
                  <c:v>182.4</c:v>
                </c:pt>
                <c:pt idx="2">
                  <c:v>186.6</c:v>
                </c:pt>
                <c:pt idx="3">
                  <c:v>188</c:v>
                </c:pt>
                <c:pt idx="4">
                  <c:v>165.6</c:v>
                </c:pt>
                <c:pt idx="5">
                  <c:v>157.9</c:v>
                </c:pt>
                <c:pt idx="6">
                  <c:v>158.69200000000001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5-4B95-9764-B0DEB182B0CC}"/>
            </c:ext>
          </c:extLst>
        </c:ser>
        <c:ser>
          <c:idx val="2"/>
          <c:order val="2"/>
          <c:tx>
            <c:strRef>
              <c:f>'Min of Budget'!$D$3:$D$4</c:f>
              <c:strCache>
                <c:ptCount val="1"/>
                <c:pt idx="0">
                  <c:v>КПІ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'Min of Budget'!$A$5:$A$12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'Min of Budget'!$D$5:$D$12</c:f>
              <c:numCache>
                <c:formatCode>General</c:formatCode>
                <c:ptCount val="7"/>
                <c:pt idx="0">
                  <c:v>181.55</c:v>
                </c:pt>
                <c:pt idx="1">
                  <c:v>179.45</c:v>
                </c:pt>
                <c:pt idx="2">
                  <c:v>184.5</c:v>
                </c:pt>
                <c:pt idx="3">
                  <c:v>187.3</c:v>
                </c:pt>
                <c:pt idx="4">
                  <c:v>178.9</c:v>
                </c:pt>
                <c:pt idx="5">
                  <c:v>165.636</c:v>
                </c:pt>
                <c:pt idx="6">
                  <c:v>158.923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5-4B95-9764-B0DEB182B0CC}"/>
            </c:ext>
          </c:extLst>
        </c:ser>
        <c:ser>
          <c:idx val="3"/>
          <c:order val="3"/>
          <c:tx>
            <c:strRef>
              <c:f>'Min of Budget'!$E$3:$E$4</c:f>
              <c:strCache>
                <c:ptCount val="1"/>
                <c:pt idx="0">
                  <c:v>ЛНУ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'Min of Budget'!$A$5:$A$12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'Min of Budget'!$E$5:$E$12</c:f>
              <c:numCache>
                <c:formatCode>General</c:formatCode>
                <c:ptCount val="7"/>
                <c:pt idx="0">
                  <c:v>166.71899999999999</c:v>
                </c:pt>
                <c:pt idx="2">
                  <c:v>180.97800000000001</c:v>
                </c:pt>
                <c:pt idx="3">
                  <c:v>180.97800000000001</c:v>
                </c:pt>
                <c:pt idx="4">
                  <c:v>175.6</c:v>
                </c:pt>
                <c:pt idx="5">
                  <c:v>159.30000000000001</c:v>
                </c:pt>
                <c:pt idx="6">
                  <c:v>164.69200000000001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5-4B95-9764-B0DEB182B0CC}"/>
            </c:ext>
          </c:extLst>
        </c:ser>
        <c:ser>
          <c:idx val="4"/>
          <c:order val="4"/>
          <c:tx>
            <c:strRef>
              <c:f>'Min of Budget'!$F$3:$F$4</c:f>
              <c:strCache>
                <c:ptCount val="1"/>
                <c:pt idx="0">
                  <c:v>ОНПУ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'Min of Budget'!$A$5:$A$12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'Min of Budget'!$F$5:$F$12</c:f>
              <c:numCache>
                <c:formatCode>General</c:formatCode>
                <c:ptCount val="7"/>
                <c:pt idx="0">
                  <c:v>170.697</c:v>
                </c:pt>
                <c:pt idx="1">
                  <c:v>175.38900000000001</c:v>
                </c:pt>
                <c:pt idx="2">
                  <c:v>173.14500000000001</c:v>
                </c:pt>
                <c:pt idx="3">
                  <c:v>174.87899999999999</c:v>
                </c:pt>
                <c:pt idx="4">
                  <c:v>156.208</c:v>
                </c:pt>
                <c:pt idx="5">
                  <c:v>158.458</c:v>
                </c:pt>
                <c:pt idx="6">
                  <c:v>158.458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A5-4B95-9764-B0DEB182B0CC}"/>
            </c:ext>
          </c:extLst>
        </c:ser>
        <c:ser>
          <c:idx val="5"/>
          <c:order val="5"/>
          <c:tx>
            <c:strRef>
              <c:f>'Min of Budget'!$G$3:$G$4</c:f>
              <c:strCache>
                <c:ptCount val="1"/>
                <c:pt idx="0">
                  <c:v>ОНУ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'Min of Budget'!$A$5:$A$12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'Min of Budget'!$G$5:$G$12</c:f>
              <c:numCache>
                <c:formatCode>General</c:formatCode>
                <c:ptCount val="7"/>
                <c:pt idx="0">
                  <c:v>176.46</c:v>
                </c:pt>
                <c:pt idx="1">
                  <c:v>172.125</c:v>
                </c:pt>
                <c:pt idx="2">
                  <c:v>172.482</c:v>
                </c:pt>
                <c:pt idx="3">
                  <c:v>185.13</c:v>
                </c:pt>
                <c:pt idx="4">
                  <c:v>170.45599999999999</c:v>
                </c:pt>
                <c:pt idx="5">
                  <c:v>157.21299999999999</c:v>
                </c:pt>
                <c:pt idx="6">
                  <c:v>159.67699999999999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A5-4B95-9764-B0DEB182B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73674256"/>
        <c:axId val="1773676176"/>
      </c:barChart>
      <c:catAx>
        <c:axId val="17736742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73676176"/>
        <c:crosses val="autoZero"/>
        <c:auto val="1"/>
        <c:lblAlgn val="ctr"/>
        <c:lblOffset val="100"/>
        <c:noMultiLvlLbl val="0"/>
      </c:catAx>
      <c:valAx>
        <c:axId val="1773676176"/>
        <c:scaling>
          <c:orientation val="minMax"/>
          <c:max val="20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736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of Applications for Applied Mathematics at Some Ukrainian Universities Over Recent Years.xlsx]Competition!PivotTable15</c:name>
    <c:fmtId val="2"/>
  </c:pivotSource>
  <c:chart>
    <c:autoTitleDeleted val="1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Competition!$B$3:$B$4</c:f>
              <c:strCache>
                <c:ptCount val="1"/>
                <c:pt idx="0">
                  <c:v>Каразіна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Competition!$A$5:$A$12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Competition!$B$5:$B$12</c:f>
              <c:numCache>
                <c:formatCode>0.00</c:formatCode>
                <c:ptCount val="7"/>
                <c:pt idx="0">
                  <c:v>6.18</c:v>
                </c:pt>
                <c:pt idx="1">
                  <c:v>5.7727272727272725</c:v>
                </c:pt>
                <c:pt idx="2">
                  <c:v>5.32</c:v>
                </c:pt>
                <c:pt idx="3">
                  <c:v>4.29</c:v>
                </c:pt>
                <c:pt idx="4">
                  <c:v>2.34</c:v>
                </c:pt>
                <c:pt idx="5">
                  <c:v>2.0699999999999998</c:v>
                </c:pt>
                <c:pt idx="6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0-4B94-8A6E-8141708193BD}"/>
            </c:ext>
          </c:extLst>
        </c:ser>
        <c:ser>
          <c:idx val="1"/>
          <c:order val="1"/>
          <c:tx>
            <c:strRef>
              <c:f>Competition!$C$3:$C$4</c:f>
              <c:strCache>
                <c:ptCount val="1"/>
                <c:pt idx="0">
                  <c:v>КНУТШ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Competition!$A$5:$A$12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Competition!$C$5:$C$12</c:f>
              <c:numCache>
                <c:formatCode>0.00</c:formatCode>
                <c:ptCount val="7"/>
                <c:pt idx="0">
                  <c:v>6</c:v>
                </c:pt>
                <c:pt idx="1">
                  <c:v>5.35</c:v>
                </c:pt>
                <c:pt idx="2">
                  <c:v>4.3899999999999997</c:v>
                </c:pt>
                <c:pt idx="3">
                  <c:v>4.8499999999999996</c:v>
                </c:pt>
                <c:pt idx="4">
                  <c:v>3.18</c:v>
                </c:pt>
                <c:pt idx="5">
                  <c:v>2.77</c:v>
                </c:pt>
                <c:pt idx="6">
                  <c:v>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0-4B94-8A6E-8141708193BD}"/>
            </c:ext>
          </c:extLst>
        </c:ser>
        <c:ser>
          <c:idx val="2"/>
          <c:order val="2"/>
          <c:tx>
            <c:strRef>
              <c:f>Competition!$D$3:$D$4</c:f>
              <c:strCache>
                <c:ptCount val="1"/>
                <c:pt idx="0">
                  <c:v>КПІ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Competition!$A$5:$A$12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Competition!$D$5:$D$12</c:f>
              <c:numCache>
                <c:formatCode>0.00</c:formatCode>
                <c:ptCount val="7"/>
                <c:pt idx="0">
                  <c:v>7.94</c:v>
                </c:pt>
                <c:pt idx="1">
                  <c:v>6.7</c:v>
                </c:pt>
                <c:pt idx="2">
                  <c:v>6.39</c:v>
                </c:pt>
                <c:pt idx="3">
                  <c:v>6.75</c:v>
                </c:pt>
                <c:pt idx="4">
                  <c:v>4.6500000000000004</c:v>
                </c:pt>
                <c:pt idx="5">
                  <c:v>3.49</c:v>
                </c:pt>
                <c:pt idx="6">
                  <c:v>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0-4B94-8A6E-8141708193BD}"/>
            </c:ext>
          </c:extLst>
        </c:ser>
        <c:ser>
          <c:idx val="3"/>
          <c:order val="3"/>
          <c:tx>
            <c:strRef>
              <c:f>Competition!$E$3:$E$4</c:f>
              <c:strCache>
                <c:ptCount val="1"/>
                <c:pt idx="0">
                  <c:v>ЛНУ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Competition!$A$5:$A$12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Competition!$E$5:$E$12</c:f>
              <c:numCache>
                <c:formatCode>0.00</c:formatCode>
                <c:ptCount val="7"/>
                <c:pt idx="0">
                  <c:v>5.79</c:v>
                </c:pt>
                <c:pt idx="1">
                  <c:v>0</c:v>
                </c:pt>
                <c:pt idx="2">
                  <c:v>5.03</c:v>
                </c:pt>
                <c:pt idx="3">
                  <c:v>5.61</c:v>
                </c:pt>
                <c:pt idx="4">
                  <c:v>5.8</c:v>
                </c:pt>
                <c:pt idx="5">
                  <c:v>3.86</c:v>
                </c:pt>
                <c:pt idx="6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0-4B94-8A6E-8141708193BD}"/>
            </c:ext>
          </c:extLst>
        </c:ser>
        <c:ser>
          <c:idx val="4"/>
          <c:order val="4"/>
          <c:tx>
            <c:strRef>
              <c:f>Competition!$F$3:$F$4</c:f>
              <c:strCache>
                <c:ptCount val="1"/>
                <c:pt idx="0">
                  <c:v>ОНПУ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Competition!$A$5:$A$12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Competition!$F$5:$F$12</c:f>
              <c:numCache>
                <c:formatCode>0.00</c:formatCode>
                <c:ptCount val="7"/>
                <c:pt idx="0">
                  <c:v>4.59</c:v>
                </c:pt>
                <c:pt idx="1">
                  <c:v>4.33</c:v>
                </c:pt>
                <c:pt idx="2">
                  <c:v>3.56</c:v>
                </c:pt>
                <c:pt idx="3">
                  <c:v>4.1900000000000004</c:v>
                </c:pt>
                <c:pt idx="4">
                  <c:v>1.56</c:v>
                </c:pt>
                <c:pt idx="5">
                  <c:v>1.17</c:v>
                </c:pt>
                <c:pt idx="6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C0-4B94-8A6E-8141708193BD}"/>
            </c:ext>
          </c:extLst>
        </c:ser>
        <c:ser>
          <c:idx val="5"/>
          <c:order val="5"/>
          <c:tx>
            <c:strRef>
              <c:f>Competition!$G$3:$G$4</c:f>
              <c:strCache>
                <c:ptCount val="1"/>
                <c:pt idx="0">
                  <c:v>ОНУ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Competition!$A$5:$A$12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Competition!$G$5:$G$12</c:f>
              <c:numCache>
                <c:formatCode>0.00</c:formatCode>
                <c:ptCount val="7"/>
                <c:pt idx="0">
                  <c:v>3.46</c:v>
                </c:pt>
                <c:pt idx="1">
                  <c:v>3.14</c:v>
                </c:pt>
                <c:pt idx="2">
                  <c:v>2.81</c:v>
                </c:pt>
                <c:pt idx="3">
                  <c:v>3.44</c:v>
                </c:pt>
                <c:pt idx="4">
                  <c:v>1.79</c:v>
                </c:pt>
                <c:pt idx="5">
                  <c:v>1.49</c:v>
                </c:pt>
                <c:pt idx="6">
                  <c:v>1.5128205128205128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C0-4B94-8A6E-814170819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18391488"/>
        <c:axId val="1718382368"/>
      </c:barChart>
      <c:catAx>
        <c:axId val="171839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Year</a:t>
                </a:r>
                <a:r>
                  <a:rPr lang="de-DE" baseline="0"/>
                  <a:t> of enrollment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18382368"/>
        <c:crosses val="autoZero"/>
        <c:auto val="1"/>
        <c:lblAlgn val="ctr"/>
        <c:lblOffset val="100"/>
        <c:noMultiLvlLbl val="0"/>
      </c:catAx>
      <c:valAx>
        <c:axId val="1718382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People competition per budget seat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183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207306</xdr:colOff>
      <xdr:row>0</xdr:row>
      <xdr:rowOff>112059</xdr:rowOff>
    </xdr:from>
    <xdr:to>
      <xdr:col>25</xdr:col>
      <xdr:colOff>324969</xdr:colOff>
      <xdr:row>28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9324A-77CA-6E11-1B3E-8CCFC2B06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255549</xdr:colOff>
      <xdr:row>14</xdr:row>
      <xdr:rowOff>81311</xdr:rowOff>
    </xdr:from>
    <xdr:to>
      <xdr:col>15</xdr:col>
      <xdr:colOff>302011</xdr:colOff>
      <xdr:row>35</xdr:row>
      <xdr:rowOff>127774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41C8C6-6620-B383-DD54-77E7B1837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54951</xdr:colOff>
      <xdr:row>13</xdr:row>
      <xdr:rowOff>124768</xdr:rowOff>
    </xdr:from>
    <xdr:to>
      <xdr:col>7</xdr:col>
      <xdr:colOff>0</xdr:colOff>
      <xdr:row>35</xdr:row>
      <xdr:rowOff>92927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422C84-A117-FA2D-BFCD-6EB085AFE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12</xdr:row>
      <xdr:rowOff>180975</xdr:rowOff>
    </xdr:from>
    <xdr:to>
      <xdr:col>8</xdr:col>
      <xdr:colOff>38100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5440A-330A-F606-FA96-3CE73F678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25556</xdr:rowOff>
    </xdr:from>
    <xdr:to>
      <xdr:col>5</xdr:col>
      <xdr:colOff>543327</xdr:colOff>
      <xdr:row>29</xdr:row>
      <xdr:rowOff>46954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0A7F0-D6B2-3620-50B7-4F7FE6A52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от Агенс" refreshedDate="45510.834474189818" createdVersion="8" refreshedVersion="8" minRefreshableVersion="3" recordCount="42" xr:uid="{A47C7150-1065-4CB8-B20D-9F560535A653}">
  <cacheSource type="worksheet">
    <worksheetSource name="Table2"/>
  </cacheSource>
  <cacheFields count="6">
    <cacheField name="Year of enrollment" numFmtId="0">
      <sharedItems containsSemiMixedTypes="0" containsString="0" containsNumber="1" containsInteger="1" minValue="2018" maxValue="2024" count="7">
        <n v="2018"/>
        <n v="2019"/>
        <n v="2020"/>
        <n v="2021"/>
        <n v="2022"/>
        <n v="2023"/>
        <n v="2024"/>
      </sharedItems>
    </cacheField>
    <cacheField name="Applied" numFmtId="0">
      <sharedItems containsSemiMixedTypes="0" containsString="0" containsNumber="1" containsInteger="1" minValue="18" maxValue="808"/>
    </cacheField>
    <cacheField name="Received" numFmtId="0">
      <sharedItems containsSemiMixedTypes="0" containsString="0" containsNumber="1" containsInteger="1" minValue="0" maxValue="117"/>
    </cacheField>
    <cacheField name="Budget competition" numFmtId="0">
      <sharedItems containsSemiMixedTypes="0" containsString="0" containsNumber="1" minValue="0" maxValue="7.94"/>
    </cacheField>
    <cacheField name="MininumBudget" numFmtId="0">
      <sharedItems containsString="0" containsBlank="1" containsNumber="1" minValue="10.696999999999999" maxValue="185130"/>
    </cacheField>
    <cacheField name="University" numFmtId="0">
      <sharedItems count="6">
        <s v="ОНУ"/>
        <s v="ОНПУ"/>
        <s v="Каразіна"/>
        <s v="КПІ"/>
        <s v="КНУТШ"/>
        <s v="ЛНУ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от Агенс" refreshedDate="45510.926930324073" createdVersion="8" refreshedVersion="8" minRefreshableVersion="3" recordCount="42" xr:uid="{46A279B5-6D73-402B-AAD9-E0D500E06436}">
  <cacheSource type="worksheet">
    <worksheetSource name="Table2"/>
  </cacheSource>
  <cacheFields count="6">
    <cacheField name="Year of enrollment" numFmtId="0">
      <sharedItems containsSemiMixedTypes="0" containsString="0" containsNumber="1" containsInteger="1" minValue="2018" maxValue="2024" count="7">
        <n v="2018"/>
        <n v="2019"/>
        <n v="2020"/>
        <n v="2021"/>
        <n v="2022"/>
        <n v="2023"/>
        <n v="2024"/>
      </sharedItems>
    </cacheField>
    <cacheField name="Applied" numFmtId="0">
      <sharedItems containsSemiMixedTypes="0" containsString="0" containsNumber="1" containsInteger="1" minValue="18" maxValue="808"/>
    </cacheField>
    <cacheField name="Received" numFmtId="0">
      <sharedItems containsSemiMixedTypes="0" containsString="0" containsNumber="1" containsInteger="1" minValue="0" maxValue="117"/>
    </cacheField>
    <cacheField name="Budget competition" numFmtId="0">
      <sharedItems containsSemiMixedTypes="0" containsString="0" containsNumber="1" minValue="0" maxValue="7.94"/>
    </cacheField>
    <cacheField name="MininumBudget" numFmtId="177">
      <sharedItems containsString="0" containsBlank="1" containsNumber="1" minValue="156.208" maxValue="192.27"/>
    </cacheField>
    <cacheField name="University" numFmtId="0">
      <sharedItems count="6">
        <s v="ОНУ"/>
        <s v="ОНПУ"/>
        <s v="Каразіна"/>
        <s v="КПІ"/>
        <s v="КНУТШ"/>
        <s v="ЛНУ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от Агенс" refreshedDate="45510.942589699072" createdVersion="8" refreshedVersion="8" minRefreshableVersion="3" recordCount="42" xr:uid="{DE4E221F-593B-44F6-A4B4-845314604A98}">
  <cacheSource type="worksheet">
    <worksheetSource name="Table2"/>
  </cacheSource>
  <cacheFields count="6">
    <cacheField name="Year of enrollment" numFmtId="0">
      <sharedItems containsSemiMixedTypes="0" containsString="0" containsNumber="1" containsInteger="1" minValue="2018" maxValue="2024" count="7">
        <n v="2018"/>
        <n v="2019"/>
        <n v="2020"/>
        <n v="2021"/>
        <n v="2022"/>
        <n v="2023"/>
        <n v="2024"/>
      </sharedItems>
    </cacheField>
    <cacheField name="Applied" numFmtId="0">
      <sharedItems containsSemiMixedTypes="0" containsString="0" containsNumber="1" containsInteger="1" minValue="18" maxValue="808"/>
    </cacheField>
    <cacheField name="Received" numFmtId="0">
      <sharedItems containsSemiMixedTypes="0" containsString="0" containsNumber="1" containsInteger="1" minValue="0" maxValue="117"/>
    </cacheField>
    <cacheField name="Budget competition" numFmtId="0">
      <sharedItems containsSemiMixedTypes="0" containsString="0" containsNumber="1" minValue="0" maxValue="7.94"/>
    </cacheField>
    <cacheField name="MininumBudget" numFmtId="177">
      <sharedItems containsString="0" containsBlank="1" containsNumber="1" minValue="156.208" maxValue="192.27"/>
    </cacheField>
    <cacheField name="University" numFmtId="0">
      <sharedItems count="6">
        <s v="ОНУ"/>
        <s v="ОНПУ"/>
        <s v="Каразіна"/>
        <s v="КПІ"/>
        <s v="КНУТШ"/>
        <s v="ЛНУ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n v="136"/>
    <n v="41"/>
    <n v="3.46"/>
    <n v="176460"/>
    <x v="0"/>
  </r>
  <r>
    <x v="1"/>
    <n v="132"/>
    <n v="45"/>
    <n v="3.14"/>
    <n v="172125"/>
    <x v="0"/>
  </r>
  <r>
    <x v="2"/>
    <n v="130"/>
    <n v="37"/>
    <n v="2.81"/>
    <n v="172482"/>
    <x v="0"/>
  </r>
  <r>
    <x v="3"/>
    <n v="170"/>
    <n v="48"/>
    <n v="3.44"/>
    <n v="185130"/>
    <x v="0"/>
  </r>
  <r>
    <x v="4"/>
    <n v="80"/>
    <n v="36"/>
    <n v="1.79"/>
    <n v="170456"/>
    <x v="0"/>
  </r>
  <r>
    <x v="5"/>
    <n v="69"/>
    <n v="25"/>
    <n v="1.49"/>
    <n v="157213"/>
    <x v="0"/>
  </r>
  <r>
    <x v="6"/>
    <n v="59"/>
    <n v="28"/>
    <n v="1.5128205128205128"/>
    <n v="159677"/>
    <x v="0"/>
  </r>
  <r>
    <x v="0"/>
    <n v="92"/>
    <n v="11"/>
    <n v="4.59"/>
    <n v="10.696999999999999"/>
    <x v="1"/>
  </r>
  <r>
    <x v="1"/>
    <n v="85"/>
    <n v="11"/>
    <n v="4.33"/>
    <n v="175389"/>
    <x v="1"/>
  </r>
  <r>
    <x v="2"/>
    <n v="89"/>
    <n v="6"/>
    <n v="3.56"/>
    <n v="173.14500000000001"/>
    <x v="1"/>
  </r>
  <r>
    <x v="3"/>
    <n v="93"/>
    <n v="17"/>
    <n v="4.1900000000000004"/>
    <n v="174.87899999999999"/>
    <x v="1"/>
  </r>
  <r>
    <x v="4"/>
    <n v="53"/>
    <n v="6"/>
    <n v="1.56"/>
    <n v="156.208"/>
    <x v="1"/>
  </r>
  <r>
    <x v="5"/>
    <n v="38"/>
    <n v="5"/>
    <n v="1.17"/>
    <n v="158.458"/>
    <x v="1"/>
  </r>
  <r>
    <x v="6"/>
    <n v="25"/>
    <n v="0"/>
    <n v="1.2"/>
    <n v="158.458"/>
    <x v="1"/>
  </r>
  <r>
    <x v="0"/>
    <n v="156"/>
    <n v="21"/>
    <n v="6.18"/>
    <n v="170.44200000000001"/>
    <x v="2"/>
  </r>
  <r>
    <x v="1"/>
    <n v="127"/>
    <n v="16"/>
    <n v="5.7727272727272725"/>
    <n v="171.97200000000001"/>
    <x v="2"/>
  </r>
  <r>
    <x v="2"/>
    <n v="144"/>
    <n v="22"/>
    <n v="5.32"/>
    <n v="188.08799999999999"/>
    <x v="2"/>
  </r>
  <r>
    <x v="3"/>
    <n v="145"/>
    <n v="27"/>
    <n v="4.29"/>
    <n v="192.27"/>
    <x v="2"/>
  </r>
  <r>
    <x v="4"/>
    <n v="77"/>
    <n v="29"/>
    <n v="2.34"/>
    <n v="171.30699999999999"/>
    <x v="2"/>
  </r>
  <r>
    <x v="5"/>
    <n v="82"/>
    <n v="25"/>
    <n v="2.0699999999999998"/>
    <n v="159.916"/>
    <x v="2"/>
  </r>
  <r>
    <x v="6"/>
    <n v="65"/>
    <n v="14"/>
    <n v="1.83"/>
    <n v="164.61500000000001"/>
    <x v="2"/>
  </r>
  <r>
    <x v="0"/>
    <n v="752"/>
    <n v="98"/>
    <n v="7.94"/>
    <n v="181.55"/>
    <x v="3"/>
  </r>
  <r>
    <x v="1"/>
    <n v="632"/>
    <n v="97"/>
    <n v="6.7"/>
    <n v="179.45"/>
    <x v="3"/>
  </r>
  <r>
    <x v="2"/>
    <n v="670"/>
    <n v="80"/>
    <n v="6.39"/>
    <n v="184.5"/>
    <x v="3"/>
  </r>
  <r>
    <x v="3"/>
    <n v="808"/>
    <n v="117"/>
    <n v="6.75"/>
    <n v="187.3"/>
    <x v="3"/>
  </r>
  <r>
    <x v="4"/>
    <n v="466"/>
    <n v="100"/>
    <n v="4.6500000000000004"/>
    <n v="178.9"/>
    <x v="3"/>
  </r>
  <r>
    <x v="5"/>
    <n v="395"/>
    <n v="88"/>
    <n v="3.49"/>
    <n v="165.636"/>
    <x v="3"/>
  </r>
  <r>
    <x v="6"/>
    <n v="304"/>
    <n v="66"/>
    <n v="2.63"/>
    <n v="158.923"/>
    <x v="3"/>
  </r>
  <r>
    <x v="0"/>
    <n v="558"/>
    <n v="85"/>
    <n v="6"/>
    <n v="181.5"/>
    <x v="4"/>
  </r>
  <r>
    <x v="1"/>
    <n v="539"/>
    <n v="88"/>
    <n v="5.35"/>
    <n v="182.4"/>
    <x v="4"/>
  </r>
  <r>
    <x v="2"/>
    <n v="483"/>
    <n v="92"/>
    <n v="4.3899999999999997"/>
    <n v="186.6"/>
    <x v="4"/>
  </r>
  <r>
    <x v="3"/>
    <n v="615"/>
    <n v="93"/>
    <n v="4.8499999999999996"/>
    <n v="188"/>
    <x v="4"/>
  </r>
  <r>
    <x v="4"/>
    <n v="363"/>
    <n v="73"/>
    <n v="3.18"/>
    <n v="165.6"/>
    <x v="4"/>
  </r>
  <r>
    <x v="5"/>
    <n v="285"/>
    <n v="55"/>
    <n v="2.77"/>
    <n v="157.9"/>
    <x v="4"/>
  </r>
  <r>
    <x v="6"/>
    <n v="249"/>
    <n v="62"/>
    <n v="2.48"/>
    <n v="158.69200000000001"/>
    <x v="4"/>
  </r>
  <r>
    <x v="0"/>
    <n v="447"/>
    <n v="70"/>
    <n v="5.79"/>
    <n v="166.71899999999999"/>
    <x v="5"/>
  </r>
  <r>
    <x v="1"/>
    <n v="18"/>
    <n v="0"/>
    <n v="0"/>
    <m/>
    <x v="5"/>
  </r>
  <r>
    <x v="2"/>
    <n v="441"/>
    <n v="69"/>
    <n v="5.03"/>
    <n v="180.97800000000001"/>
    <x v="5"/>
  </r>
  <r>
    <x v="3"/>
    <n v="584"/>
    <n v="101"/>
    <n v="5.61"/>
    <n v="180.97800000000001"/>
    <x v="5"/>
  </r>
  <r>
    <x v="4"/>
    <n v="402"/>
    <n v="84"/>
    <n v="5.8"/>
    <n v="175.6"/>
    <x v="5"/>
  </r>
  <r>
    <x v="5"/>
    <n v="107"/>
    <n v="25"/>
    <n v="3.86"/>
    <n v="159.30000000000001"/>
    <x v="5"/>
  </r>
  <r>
    <x v="6"/>
    <n v="109"/>
    <n v="20"/>
    <n v="4.25"/>
    <n v="164.6920000000000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n v="136"/>
    <n v="41"/>
    <n v="3.46"/>
    <n v="176.46"/>
    <x v="0"/>
  </r>
  <r>
    <x v="1"/>
    <n v="132"/>
    <n v="45"/>
    <n v="3.14"/>
    <n v="172.125"/>
    <x v="0"/>
  </r>
  <r>
    <x v="2"/>
    <n v="130"/>
    <n v="37"/>
    <n v="2.81"/>
    <n v="172.482"/>
    <x v="0"/>
  </r>
  <r>
    <x v="3"/>
    <n v="170"/>
    <n v="48"/>
    <n v="3.44"/>
    <n v="185.13"/>
    <x v="0"/>
  </r>
  <r>
    <x v="4"/>
    <n v="80"/>
    <n v="36"/>
    <n v="1.79"/>
    <n v="170.45599999999999"/>
    <x v="0"/>
  </r>
  <r>
    <x v="5"/>
    <n v="69"/>
    <n v="25"/>
    <n v="1.49"/>
    <n v="157.21299999999999"/>
    <x v="0"/>
  </r>
  <r>
    <x v="6"/>
    <n v="59"/>
    <n v="28"/>
    <n v="1.5128205128205128"/>
    <n v="159.67699999999999"/>
    <x v="0"/>
  </r>
  <r>
    <x v="0"/>
    <n v="92"/>
    <n v="11"/>
    <n v="4.59"/>
    <n v="170.697"/>
    <x v="1"/>
  </r>
  <r>
    <x v="1"/>
    <n v="85"/>
    <n v="11"/>
    <n v="4.33"/>
    <n v="175.38900000000001"/>
    <x v="1"/>
  </r>
  <r>
    <x v="2"/>
    <n v="89"/>
    <n v="6"/>
    <n v="3.56"/>
    <n v="173.14500000000001"/>
    <x v="1"/>
  </r>
  <r>
    <x v="3"/>
    <n v="93"/>
    <n v="17"/>
    <n v="4.1900000000000004"/>
    <n v="174.87899999999999"/>
    <x v="1"/>
  </r>
  <r>
    <x v="4"/>
    <n v="53"/>
    <n v="6"/>
    <n v="1.56"/>
    <n v="156.208"/>
    <x v="1"/>
  </r>
  <r>
    <x v="5"/>
    <n v="38"/>
    <n v="5"/>
    <n v="1.17"/>
    <n v="158.458"/>
    <x v="1"/>
  </r>
  <r>
    <x v="6"/>
    <n v="25"/>
    <n v="0"/>
    <n v="1.2"/>
    <n v="158.458"/>
    <x v="1"/>
  </r>
  <r>
    <x v="0"/>
    <n v="156"/>
    <n v="21"/>
    <n v="6.18"/>
    <n v="170.44200000000001"/>
    <x v="2"/>
  </r>
  <r>
    <x v="1"/>
    <n v="127"/>
    <n v="16"/>
    <n v="5.7727272727272725"/>
    <n v="171.97200000000001"/>
    <x v="2"/>
  </r>
  <r>
    <x v="2"/>
    <n v="144"/>
    <n v="22"/>
    <n v="5.32"/>
    <n v="188.08799999999999"/>
    <x v="2"/>
  </r>
  <r>
    <x v="3"/>
    <n v="145"/>
    <n v="27"/>
    <n v="4.29"/>
    <n v="192.27"/>
    <x v="2"/>
  </r>
  <r>
    <x v="4"/>
    <n v="77"/>
    <n v="29"/>
    <n v="2.34"/>
    <n v="171.30699999999999"/>
    <x v="2"/>
  </r>
  <r>
    <x v="5"/>
    <n v="82"/>
    <n v="25"/>
    <n v="2.0699999999999998"/>
    <n v="159.916"/>
    <x v="2"/>
  </r>
  <r>
    <x v="6"/>
    <n v="65"/>
    <n v="14"/>
    <n v="1.83"/>
    <n v="164.61500000000001"/>
    <x v="2"/>
  </r>
  <r>
    <x v="0"/>
    <n v="752"/>
    <n v="98"/>
    <n v="7.94"/>
    <n v="181.55"/>
    <x v="3"/>
  </r>
  <r>
    <x v="1"/>
    <n v="632"/>
    <n v="97"/>
    <n v="6.7"/>
    <n v="179.45"/>
    <x v="3"/>
  </r>
  <r>
    <x v="2"/>
    <n v="670"/>
    <n v="80"/>
    <n v="6.39"/>
    <n v="184.5"/>
    <x v="3"/>
  </r>
  <r>
    <x v="3"/>
    <n v="808"/>
    <n v="117"/>
    <n v="6.75"/>
    <n v="187.3"/>
    <x v="3"/>
  </r>
  <r>
    <x v="4"/>
    <n v="466"/>
    <n v="100"/>
    <n v="4.6500000000000004"/>
    <n v="178.9"/>
    <x v="3"/>
  </r>
  <r>
    <x v="5"/>
    <n v="395"/>
    <n v="88"/>
    <n v="3.49"/>
    <n v="165.636"/>
    <x v="3"/>
  </r>
  <r>
    <x v="6"/>
    <n v="304"/>
    <n v="66"/>
    <n v="2.63"/>
    <n v="158.923"/>
    <x v="3"/>
  </r>
  <r>
    <x v="0"/>
    <n v="558"/>
    <n v="85"/>
    <n v="6"/>
    <n v="181.5"/>
    <x v="4"/>
  </r>
  <r>
    <x v="1"/>
    <n v="539"/>
    <n v="88"/>
    <n v="5.35"/>
    <n v="182.4"/>
    <x v="4"/>
  </r>
  <r>
    <x v="2"/>
    <n v="483"/>
    <n v="92"/>
    <n v="4.3899999999999997"/>
    <n v="186.6"/>
    <x v="4"/>
  </r>
  <r>
    <x v="3"/>
    <n v="615"/>
    <n v="93"/>
    <n v="4.8499999999999996"/>
    <n v="188"/>
    <x v="4"/>
  </r>
  <r>
    <x v="4"/>
    <n v="363"/>
    <n v="73"/>
    <n v="3.18"/>
    <n v="165.6"/>
    <x v="4"/>
  </r>
  <r>
    <x v="5"/>
    <n v="285"/>
    <n v="55"/>
    <n v="2.77"/>
    <n v="157.9"/>
    <x v="4"/>
  </r>
  <r>
    <x v="6"/>
    <n v="249"/>
    <n v="62"/>
    <n v="2.48"/>
    <n v="158.69200000000001"/>
    <x v="4"/>
  </r>
  <r>
    <x v="0"/>
    <n v="447"/>
    <n v="70"/>
    <n v="5.79"/>
    <n v="166.71899999999999"/>
    <x v="5"/>
  </r>
  <r>
    <x v="1"/>
    <n v="18"/>
    <n v="0"/>
    <n v="0"/>
    <m/>
    <x v="5"/>
  </r>
  <r>
    <x v="2"/>
    <n v="441"/>
    <n v="69"/>
    <n v="5.03"/>
    <n v="180.97800000000001"/>
    <x v="5"/>
  </r>
  <r>
    <x v="3"/>
    <n v="584"/>
    <n v="101"/>
    <n v="5.61"/>
    <n v="180.97800000000001"/>
    <x v="5"/>
  </r>
  <r>
    <x v="4"/>
    <n v="402"/>
    <n v="84"/>
    <n v="5.8"/>
    <n v="175.6"/>
    <x v="5"/>
  </r>
  <r>
    <x v="5"/>
    <n v="107"/>
    <n v="25"/>
    <n v="3.86"/>
    <n v="159.30000000000001"/>
    <x v="5"/>
  </r>
  <r>
    <x v="6"/>
    <n v="109"/>
    <n v="20"/>
    <n v="4.25"/>
    <n v="164.69200000000001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n v="136"/>
    <n v="41"/>
    <n v="3.46"/>
    <n v="176.46"/>
    <x v="0"/>
  </r>
  <r>
    <x v="1"/>
    <n v="132"/>
    <n v="45"/>
    <n v="3.14"/>
    <n v="172.125"/>
    <x v="0"/>
  </r>
  <r>
    <x v="2"/>
    <n v="130"/>
    <n v="37"/>
    <n v="2.81"/>
    <n v="172.482"/>
    <x v="0"/>
  </r>
  <r>
    <x v="3"/>
    <n v="170"/>
    <n v="48"/>
    <n v="3.44"/>
    <n v="185.13"/>
    <x v="0"/>
  </r>
  <r>
    <x v="4"/>
    <n v="80"/>
    <n v="36"/>
    <n v="1.79"/>
    <n v="170.45599999999999"/>
    <x v="0"/>
  </r>
  <r>
    <x v="5"/>
    <n v="69"/>
    <n v="25"/>
    <n v="1.49"/>
    <n v="157.21299999999999"/>
    <x v="0"/>
  </r>
  <r>
    <x v="6"/>
    <n v="59"/>
    <n v="28"/>
    <n v="1.5128205128205128"/>
    <n v="159.67699999999999"/>
    <x v="0"/>
  </r>
  <r>
    <x v="0"/>
    <n v="92"/>
    <n v="11"/>
    <n v="4.59"/>
    <n v="170.697"/>
    <x v="1"/>
  </r>
  <r>
    <x v="1"/>
    <n v="85"/>
    <n v="11"/>
    <n v="4.33"/>
    <n v="175.38900000000001"/>
    <x v="1"/>
  </r>
  <r>
    <x v="2"/>
    <n v="89"/>
    <n v="6"/>
    <n v="3.56"/>
    <n v="173.14500000000001"/>
    <x v="1"/>
  </r>
  <r>
    <x v="3"/>
    <n v="93"/>
    <n v="17"/>
    <n v="4.1900000000000004"/>
    <n v="174.87899999999999"/>
    <x v="1"/>
  </r>
  <r>
    <x v="4"/>
    <n v="53"/>
    <n v="6"/>
    <n v="1.56"/>
    <n v="156.208"/>
    <x v="1"/>
  </r>
  <r>
    <x v="5"/>
    <n v="38"/>
    <n v="5"/>
    <n v="1.17"/>
    <n v="158.458"/>
    <x v="1"/>
  </r>
  <r>
    <x v="6"/>
    <n v="25"/>
    <n v="0"/>
    <n v="1.2"/>
    <n v="158.458"/>
    <x v="1"/>
  </r>
  <r>
    <x v="0"/>
    <n v="156"/>
    <n v="21"/>
    <n v="6.18"/>
    <n v="170.44200000000001"/>
    <x v="2"/>
  </r>
  <r>
    <x v="1"/>
    <n v="127"/>
    <n v="16"/>
    <n v="5.7727272727272725"/>
    <n v="171.97200000000001"/>
    <x v="2"/>
  </r>
  <r>
    <x v="2"/>
    <n v="144"/>
    <n v="22"/>
    <n v="5.32"/>
    <n v="188.08799999999999"/>
    <x v="2"/>
  </r>
  <r>
    <x v="3"/>
    <n v="145"/>
    <n v="27"/>
    <n v="4.29"/>
    <n v="192.27"/>
    <x v="2"/>
  </r>
  <r>
    <x v="4"/>
    <n v="77"/>
    <n v="29"/>
    <n v="2.34"/>
    <n v="171.30699999999999"/>
    <x v="2"/>
  </r>
  <r>
    <x v="5"/>
    <n v="82"/>
    <n v="25"/>
    <n v="2.0699999999999998"/>
    <n v="159.916"/>
    <x v="2"/>
  </r>
  <r>
    <x v="6"/>
    <n v="65"/>
    <n v="14"/>
    <n v="1.83"/>
    <n v="164.61500000000001"/>
    <x v="2"/>
  </r>
  <r>
    <x v="0"/>
    <n v="752"/>
    <n v="98"/>
    <n v="7.94"/>
    <n v="181.55"/>
    <x v="3"/>
  </r>
  <r>
    <x v="1"/>
    <n v="632"/>
    <n v="97"/>
    <n v="6.7"/>
    <n v="179.45"/>
    <x v="3"/>
  </r>
  <r>
    <x v="2"/>
    <n v="670"/>
    <n v="80"/>
    <n v="6.39"/>
    <n v="184.5"/>
    <x v="3"/>
  </r>
  <r>
    <x v="3"/>
    <n v="808"/>
    <n v="117"/>
    <n v="6.75"/>
    <n v="187.3"/>
    <x v="3"/>
  </r>
  <r>
    <x v="4"/>
    <n v="466"/>
    <n v="100"/>
    <n v="4.6500000000000004"/>
    <n v="178.9"/>
    <x v="3"/>
  </r>
  <r>
    <x v="5"/>
    <n v="395"/>
    <n v="88"/>
    <n v="3.49"/>
    <n v="165.636"/>
    <x v="3"/>
  </r>
  <r>
    <x v="6"/>
    <n v="304"/>
    <n v="66"/>
    <n v="2.63"/>
    <n v="158.923"/>
    <x v="3"/>
  </r>
  <r>
    <x v="0"/>
    <n v="558"/>
    <n v="85"/>
    <n v="6"/>
    <n v="181.5"/>
    <x v="4"/>
  </r>
  <r>
    <x v="1"/>
    <n v="539"/>
    <n v="88"/>
    <n v="5.35"/>
    <n v="182.4"/>
    <x v="4"/>
  </r>
  <r>
    <x v="2"/>
    <n v="483"/>
    <n v="92"/>
    <n v="4.3899999999999997"/>
    <n v="186.6"/>
    <x v="4"/>
  </r>
  <r>
    <x v="3"/>
    <n v="615"/>
    <n v="93"/>
    <n v="4.8499999999999996"/>
    <n v="188"/>
    <x v="4"/>
  </r>
  <r>
    <x v="4"/>
    <n v="363"/>
    <n v="73"/>
    <n v="3.18"/>
    <n v="165.6"/>
    <x v="4"/>
  </r>
  <r>
    <x v="5"/>
    <n v="285"/>
    <n v="55"/>
    <n v="2.77"/>
    <n v="157.9"/>
    <x v="4"/>
  </r>
  <r>
    <x v="6"/>
    <n v="249"/>
    <n v="62"/>
    <n v="2.48"/>
    <n v="158.69200000000001"/>
    <x v="4"/>
  </r>
  <r>
    <x v="0"/>
    <n v="447"/>
    <n v="70"/>
    <n v="5.79"/>
    <n v="166.71899999999999"/>
    <x v="5"/>
  </r>
  <r>
    <x v="1"/>
    <n v="18"/>
    <n v="0"/>
    <n v="0"/>
    <m/>
    <x v="5"/>
  </r>
  <r>
    <x v="2"/>
    <n v="441"/>
    <n v="69"/>
    <n v="5.03"/>
    <n v="180.97800000000001"/>
    <x v="5"/>
  </r>
  <r>
    <x v="3"/>
    <n v="584"/>
    <n v="101"/>
    <n v="5.61"/>
    <n v="180.97800000000001"/>
    <x v="5"/>
  </r>
  <r>
    <x v="4"/>
    <n v="402"/>
    <n v="84"/>
    <n v="5.8"/>
    <n v="175.6"/>
    <x v="5"/>
  </r>
  <r>
    <x v="5"/>
    <n v="107"/>
    <n v="25"/>
    <n v="3.86"/>
    <n v="159.30000000000001"/>
    <x v="5"/>
  </r>
  <r>
    <x v="6"/>
    <n v="109"/>
    <n v="20"/>
    <n v="4.25"/>
    <n v="164.6920000000000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A754D-E902-4F5B-ABC7-10216C0577F4}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Q12" firstHeaderRow="1" firstDataRow="3" firstDataCol="1"/>
  <pivotFields count="6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showAll="0"/>
    <pivotField showAll="0"/>
    <pivotField axis="axisRow" showAll="0">
      <items count="7">
        <item x="2"/>
        <item x="4"/>
        <item x="3"/>
        <item x="5"/>
        <item x="1"/>
        <item x="0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-2"/>
    <field x="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Received" fld="2" baseField="0" baseItem="0"/>
    <dataField name="Sum of Applied" fld="1" baseField="5" baseItem="0"/>
  </dataFields>
  <chartFormats count="1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2B6C9D-0819-4D4C-8499-28928064E63A}" name="PivotTable1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H12" firstHeaderRow="1" firstDataRow="2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axis="axisCol" showAll="0">
      <items count="7">
        <item x="2"/>
        <item x="4"/>
        <item x="3"/>
        <item x="5"/>
        <item x="1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in of MininumBudget" fld="4" subtotal="min" baseField="0" baseItem="0"/>
  </dataFields>
  <chartFormats count="6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0CFF5-C46D-4136-9C3B-EFDC9678958A}" name="PivotTable15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H12" firstHeaderRow="1" firstDataRow="2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/>
    <pivotField axis="axisCol" showAll="0">
      <items count="7">
        <item x="2"/>
        <item x="4"/>
        <item x="3"/>
        <item x="5"/>
        <item x="1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in of Budget competition" fld="3" subtotal="min" baseField="0" baseItem="0"/>
  </dataFields>
  <formats count="1">
    <format dxfId="5">
      <pivotArea collapsedLevelsAreSubtotals="1" fieldPosition="0">
        <references count="1">
          <reference field="0" count="0"/>
        </references>
      </pivotArea>
    </format>
  </format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D56ED8-FF55-42D4-A99A-3B1D97B3FE58}" name="Table2" displayName="Table2" ref="A1:F43" totalsRowShown="0" headerRowDxfId="7" dataDxfId="6">
  <autoFilter ref="A1:F43" xr:uid="{54D56ED8-FF55-42D4-A99A-3B1D97B3FE58}"/>
  <tableColumns count="6">
    <tableColumn id="1" xr3:uid="{8BF2E107-4FB3-4ECA-A06F-783F281448CC}" name="Year of enrollment" dataDxfId="13"/>
    <tableColumn id="2" xr3:uid="{7299E85A-DE61-4A3B-BBB6-1E5C88537FA3}" name="Applied" dataDxfId="12"/>
    <tableColumn id="3" xr3:uid="{838E6BFA-A0CF-4C61-AA52-8C2C73AAB2BE}" name="Received" dataDxfId="11"/>
    <tableColumn id="4" xr3:uid="{A115BCD6-4080-4D4D-9D9B-EB9ABBEB1D7B}" name="Budget competition" dataDxfId="10"/>
    <tableColumn id="5" xr3:uid="{E9C0C3E2-4FBF-4A9C-BBC7-BBD98F671D6E}" name="MininumBudget" dataDxfId="9"/>
    <tableColumn id="6" xr3:uid="{6265D5CF-7F73-4309-8BC2-E077358B29F7}" name="University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882700-7CA4-4156-AEEF-7B0B6F3372D3}" name="Table4" displayName="Table4" ref="H1:J8" totalsRowShown="0">
  <autoFilter ref="H1:J8" xr:uid="{CB882700-7CA4-4156-AEEF-7B0B6F3372D3}"/>
  <tableColumns count="3">
    <tableColumn id="1" xr3:uid="{34349270-529B-419C-9D55-A7EE4642EDE7}" name="Year of enrollment"/>
    <tableColumn id="2" xr3:uid="{CB67D6CC-36F6-48F4-BA78-29F71C36121A}" name="Number of enrollments throughout Ukraine" dataDxfId="15"/>
    <tableColumn id="3" xr3:uid="{E1A85C2A-276C-4D7E-B3FE-929A30604F8B}" name="Original documents on Ukraine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70DB-E0C6-427B-95DF-73344FA37AAA}">
  <dimension ref="A1:J43"/>
  <sheetViews>
    <sheetView zoomScale="55" workbookViewId="0">
      <selection activeCell="D26" sqref="A2:F43"/>
    </sheetView>
  </sheetViews>
  <sheetFormatPr defaultRowHeight="18.75" x14ac:dyDescent="0.3"/>
  <cols>
    <col min="1" max="1" width="12.44140625" style="4" customWidth="1"/>
    <col min="2" max="2" width="11.6640625" style="4" customWidth="1"/>
    <col min="3" max="3" width="13.109375" style="4" customWidth="1"/>
    <col min="4" max="4" width="22.33203125" style="4" customWidth="1"/>
    <col min="5" max="5" width="19.21875" style="4" customWidth="1"/>
    <col min="6" max="6" width="12.5546875" style="4" customWidth="1"/>
  </cols>
  <sheetData>
    <row r="1" spans="1:10" x14ac:dyDescent="0.3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H1" t="s">
        <v>6</v>
      </c>
      <c r="I1" t="s">
        <v>12</v>
      </c>
      <c r="J1" t="s">
        <v>13</v>
      </c>
    </row>
    <row r="2" spans="1:10" x14ac:dyDescent="0.3">
      <c r="A2" s="4">
        <v>2018</v>
      </c>
      <c r="B2" s="4">
        <v>136</v>
      </c>
      <c r="C2" s="5">
        <v>41</v>
      </c>
      <c r="D2" s="5">
        <v>3.46</v>
      </c>
      <c r="E2" s="7">
        <v>176.46</v>
      </c>
      <c r="F2" s="4" t="s">
        <v>2</v>
      </c>
      <c r="H2">
        <v>2018</v>
      </c>
      <c r="I2" s="1">
        <v>1640880</v>
      </c>
      <c r="J2" s="1">
        <v>490387</v>
      </c>
    </row>
    <row r="3" spans="1:10" x14ac:dyDescent="0.3">
      <c r="A3" s="4">
        <v>2019</v>
      </c>
      <c r="B3" s="4">
        <v>132</v>
      </c>
      <c r="C3" s="4">
        <v>45</v>
      </c>
      <c r="D3" s="4">
        <v>3.14</v>
      </c>
      <c r="E3" s="7">
        <v>172.125</v>
      </c>
      <c r="F3" s="4" t="s">
        <v>2</v>
      </c>
      <c r="H3">
        <v>2019</v>
      </c>
      <c r="I3" s="1">
        <v>1546556</v>
      </c>
      <c r="J3" s="1">
        <v>403541</v>
      </c>
    </row>
    <row r="4" spans="1:10" x14ac:dyDescent="0.3">
      <c r="A4" s="4">
        <v>2020</v>
      </c>
      <c r="B4" s="4">
        <v>130</v>
      </c>
      <c r="C4" s="4">
        <v>37</v>
      </c>
      <c r="D4" s="4">
        <v>2.81</v>
      </c>
      <c r="E4" s="7">
        <v>172.482</v>
      </c>
      <c r="F4" s="4" t="s">
        <v>2</v>
      </c>
      <c r="H4">
        <v>2020</v>
      </c>
      <c r="I4" s="1">
        <v>1548845</v>
      </c>
      <c r="J4" s="1">
        <v>182067</v>
      </c>
    </row>
    <row r="5" spans="1:10" x14ac:dyDescent="0.3">
      <c r="A5" s="4">
        <v>2021</v>
      </c>
      <c r="B5" s="4">
        <v>170</v>
      </c>
      <c r="C5" s="4">
        <v>48</v>
      </c>
      <c r="D5" s="4">
        <v>3.44</v>
      </c>
      <c r="E5" s="7">
        <v>185.13</v>
      </c>
      <c r="F5" s="4" t="s">
        <v>2</v>
      </c>
      <c r="H5">
        <v>2021</v>
      </c>
      <c r="I5" s="1">
        <v>1733944</v>
      </c>
      <c r="J5" s="1">
        <v>453124</v>
      </c>
    </row>
    <row r="6" spans="1:10" x14ac:dyDescent="0.3">
      <c r="A6" s="4">
        <v>2022</v>
      </c>
      <c r="B6" s="4">
        <v>80</v>
      </c>
      <c r="C6" s="4">
        <v>36</v>
      </c>
      <c r="D6" s="4">
        <v>1.79</v>
      </c>
      <c r="E6" s="7">
        <v>170.45599999999999</v>
      </c>
      <c r="F6" s="4" t="s">
        <v>2</v>
      </c>
      <c r="H6">
        <v>2022</v>
      </c>
      <c r="I6" s="1">
        <v>1325428</v>
      </c>
      <c r="J6" s="1">
        <v>459119</v>
      </c>
    </row>
    <row r="7" spans="1:10" x14ac:dyDescent="0.3">
      <c r="A7" s="4">
        <v>2023</v>
      </c>
      <c r="B7" s="4">
        <v>69</v>
      </c>
      <c r="C7" s="4">
        <v>25</v>
      </c>
      <c r="D7" s="5">
        <v>1.49</v>
      </c>
      <c r="E7" s="7">
        <v>157.21299999999999</v>
      </c>
      <c r="F7" s="4" t="s">
        <v>2</v>
      </c>
      <c r="H7">
        <v>2023</v>
      </c>
      <c r="I7" s="1">
        <v>1357712</v>
      </c>
      <c r="J7" s="1">
        <v>447169</v>
      </c>
    </row>
    <row r="8" spans="1:10" x14ac:dyDescent="0.3">
      <c r="A8" s="4">
        <v>2024</v>
      </c>
      <c r="B8" s="4">
        <v>59</v>
      </c>
      <c r="C8" s="4">
        <v>28</v>
      </c>
      <c r="D8" s="6">
        <f>Table2[[#This Row],[Applied]]/39</f>
        <v>1.5128205128205128</v>
      </c>
      <c r="E8" s="7">
        <v>159.67699999999999</v>
      </c>
      <c r="F8" s="4" t="s">
        <v>2</v>
      </c>
      <c r="H8">
        <v>2024</v>
      </c>
      <c r="I8" s="1">
        <v>1148829</v>
      </c>
      <c r="J8" s="1">
        <v>100809</v>
      </c>
    </row>
    <row r="9" spans="1:10" x14ac:dyDescent="0.3">
      <c r="A9" s="4">
        <v>2018</v>
      </c>
      <c r="B9" s="4">
        <v>92</v>
      </c>
      <c r="C9" s="4">
        <v>11</v>
      </c>
      <c r="D9" s="4">
        <v>4.59</v>
      </c>
      <c r="E9" s="7">
        <v>170.697</v>
      </c>
      <c r="F9" s="4" t="s">
        <v>1</v>
      </c>
    </row>
    <row r="10" spans="1:10" x14ac:dyDescent="0.3">
      <c r="A10" s="4">
        <v>2019</v>
      </c>
      <c r="B10" s="4">
        <v>85</v>
      </c>
      <c r="C10" s="4">
        <v>11</v>
      </c>
      <c r="D10" s="4">
        <v>4.33</v>
      </c>
      <c r="E10" s="7">
        <v>175.38900000000001</v>
      </c>
      <c r="F10" s="4" t="s">
        <v>1</v>
      </c>
    </row>
    <row r="11" spans="1:10" x14ac:dyDescent="0.3">
      <c r="A11" s="4">
        <v>2020</v>
      </c>
      <c r="B11" s="4">
        <v>89</v>
      </c>
      <c r="C11" s="4">
        <v>6</v>
      </c>
      <c r="D11" s="4">
        <v>3.56</v>
      </c>
      <c r="E11" s="7">
        <v>173.14500000000001</v>
      </c>
      <c r="F11" s="4" t="s">
        <v>1</v>
      </c>
    </row>
    <row r="12" spans="1:10" x14ac:dyDescent="0.3">
      <c r="A12" s="4">
        <v>2021</v>
      </c>
      <c r="B12" s="4">
        <v>93</v>
      </c>
      <c r="C12" s="4">
        <v>17</v>
      </c>
      <c r="D12" s="4">
        <v>4.1900000000000004</v>
      </c>
      <c r="E12" s="7">
        <v>174.87899999999999</v>
      </c>
      <c r="F12" s="4" t="s">
        <v>1</v>
      </c>
    </row>
    <row r="13" spans="1:10" x14ac:dyDescent="0.3">
      <c r="A13" s="4">
        <v>2022</v>
      </c>
      <c r="B13" s="4">
        <v>53</v>
      </c>
      <c r="C13" s="4">
        <v>6</v>
      </c>
      <c r="D13" s="5">
        <v>1.56</v>
      </c>
      <c r="E13" s="7">
        <v>156.208</v>
      </c>
      <c r="F13" s="4" t="s">
        <v>1</v>
      </c>
    </row>
    <row r="14" spans="1:10" x14ac:dyDescent="0.3">
      <c r="A14" s="4">
        <v>2023</v>
      </c>
      <c r="B14" s="4">
        <v>38</v>
      </c>
      <c r="C14" s="4">
        <v>5</v>
      </c>
      <c r="D14" s="4">
        <v>1.17</v>
      </c>
      <c r="E14" s="7">
        <v>158.458</v>
      </c>
      <c r="F14" s="4" t="s">
        <v>1</v>
      </c>
    </row>
    <row r="15" spans="1:10" x14ac:dyDescent="0.3">
      <c r="A15" s="4">
        <v>2024</v>
      </c>
      <c r="B15" s="4">
        <v>25</v>
      </c>
      <c r="C15" s="4">
        <v>0</v>
      </c>
      <c r="D15" s="6">
        <v>1.2</v>
      </c>
      <c r="E15" s="7">
        <v>158.458</v>
      </c>
      <c r="F15" s="4" t="s">
        <v>1</v>
      </c>
    </row>
    <row r="16" spans="1:10" x14ac:dyDescent="0.3">
      <c r="A16" s="4">
        <v>2018</v>
      </c>
      <c r="B16" s="4">
        <v>156</v>
      </c>
      <c r="C16" s="4">
        <v>21</v>
      </c>
      <c r="D16" s="4">
        <v>6.18</v>
      </c>
      <c r="E16" s="7">
        <v>170.44200000000001</v>
      </c>
      <c r="F16" s="4" t="s">
        <v>3</v>
      </c>
    </row>
    <row r="17" spans="1:6" x14ac:dyDescent="0.3">
      <c r="A17" s="4">
        <v>2019</v>
      </c>
      <c r="B17" s="4">
        <v>127</v>
      </c>
      <c r="C17" s="4">
        <v>16</v>
      </c>
      <c r="D17" s="6">
        <f>Table2[[#This Row],[Applied]]/22</f>
        <v>5.7727272727272725</v>
      </c>
      <c r="E17" s="7">
        <v>171.97200000000001</v>
      </c>
      <c r="F17" s="4" t="s">
        <v>3</v>
      </c>
    </row>
    <row r="18" spans="1:6" x14ac:dyDescent="0.3">
      <c r="A18" s="4">
        <v>2020</v>
      </c>
      <c r="B18" s="4">
        <v>144</v>
      </c>
      <c r="C18" s="4">
        <v>22</v>
      </c>
      <c r="D18" s="5">
        <v>5.32</v>
      </c>
      <c r="E18" s="7">
        <v>188.08799999999999</v>
      </c>
      <c r="F18" s="4" t="s">
        <v>3</v>
      </c>
    </row>
    <row r="19" spans="1:6" x14ac:dyDescent="0.3">
      <c r="A19" s="4">
        <v>2021</v>
      </c>
      <c r="B19" s="4">
        <v>145</v>
      </c>
      <c r="C19" s="4">
        <v>27</v>
      </c>
      <c r="D19" s="4">
        <v>4.29</v>
      </c>
      <c r="E19" s="7">
        <v>192.27</v>
      </c>
      <c r="F19" s="4" t="s">
        <v>3</v>
      </c>
    </row>
    <row r="20" spans="1:6" x14ac:dyDescent="0.3">
      <c r="A20" s="4">
        <v>2022</v>
      </c>
      <c r="B20" s="4">
        <v>77</v>
      </c>
      <c r="C20" s="4">
        <v>29</v>
      </c>
      <c r="D20" s="4">
        <v>2.34</v>
      </c>
      <c r="E20" s="7">
        <v>171.30699999999999</v>
      </c>
      <c r="F20" s="4" t="s">
        <v>3</v>
      </c>
    </row>
    <row r="21" spans="1:6" x14ac:dyDescent="0.3">
      <c r="A21" s="4">
        <v>2023</v>
      </c>
      <c r="B21" s="4">
        <v>82</v>
      </c>
      <c r="C21" s="4">
        <v>25</v>
      </c>
      <c r="D21" s="4">
        <v>2.0699999999999998</v>
      </c>
      <c r="E21" s="7">
        <v>159.916</v>
      </c>
      <c r="F21" s="4" t="s">
        <v>3</v>
      </c>
    </row>
    <row r="22" spans="1:6" x14ac:dyDescent="0.3">
      <c r="A22" s="4">
        <v>2024</v>
      </c>
      <c r="B22" s="8">
        <v>65</v>
      </c>
      <c r="C22" s="4">
        <v>14</v>
      </c>
      <c r="D22" s="4">
        <v>1.83</v>
      </c>
      <c r="E22" s="7">
        <v>164.61500000000001</v>
      </c>
      <c r="F22" s="4" t="s">
        <v>3</v>
      </c>
    </row>
    <row r="23" spans="1:6" x14ac:dyDescent="0.3">
      <c r="A23" s="4">
        <v>2018</v>
      </c>
      <c r="B23" s="4">
        <v>752</v>
      </c>
      <c r="C23" s="4">
        <v>98</v>
      </c>
      <c r="D23" s="4">
        <v>7.94</v>
      </c>
      <c r="E23" s="7">
        <v>181.55</v>
      </c>
      <c r="F23" s="4" t="s">
        <v>4</v>
      </c>
    </row>
    <row r="24" spans="1:6" x14ac:dyDescent="0.3">
      <c r="A24" s="4">
        <v>2019</v>
      </c>
      <c r="B24" s="4">
        <v>632</v>
      </c>
      <c r="C24" s="4">
        <v>97</v>
      </c>
      <c r="D24" s="4">
        <v>6.7</v>
      </c>
      <c r="E24" s="7">
        <v>179.45</v>
      </c>
      <c r="F24" s="4" t="s">
        <v>4</v>
      </c>
    </row>
    <row r="25" spans="1:6" x14ac:dyDescent="0.3">
      <c r="A25" s="4">
        <v>2020</v>
      </c>
      <c r="B25" s="4">
        <v>670</v>
      </c>
      <c r="C25" s="4">
        <v>80</v>
      </c>
      <c r="D25" s="4">
        <v>6.39</v>
      </c>
      <c r="E25" s="7">
        <v>184.5</v>
      </c>
      <c r="F25" s="4" t="s">
        <v>4</v>
      </c>
    </row>
    <row r="26" spans="1:6" x14ac:dyDescent="0.3">
      <c r="A26" s="4">
        <v>2021</v>
      </c>
      <c r="B26" s="4">
        <v>808</v>
      </c>
      <c r="C26" s="4">
        <v>117</v>
      </c>
      <c r="D26" s="4">
        <v>6.75</v>
      </c>
      <c r="E26" s="7">
        <v>187.3</v>
      </c>
      <c r="F26" s="4" t="s">
        <v>4</v>
      </c>
    </row>
    <row r="27" spans="1:6" x14ac:dyDescent="0.3">
      <c r="A27" s="4">
        <v>2022</v>
      </c>
      <c r="B27" s="4">
        <v>466</v>
      </c>
      <c r="C27" s="4">
        <v>100</v>
      </c>
      <c r="D27" s="4">
        <v>4.6500000000000004</v>
      </c>
      <c r="E27" s="7">
        <v>178.9</v>
      </c>
      <c r="F27" s="4" t="s">
        <v>4</v>
      </c>
    </row>
    <row r="28" spans="1:6" x14ac:dyDescent="0.3">
      <c r="A28" s="4">
        <v>2023</v>
      </c>
      <c r="B28" s="4">
        <v>395</v>
      </c>
      <c r="C28" s="4">
        <v>88</v>
      </c>
      <c r="D28" s="4">
        <v>3.49</v>
      </c>
      <c r="E28" s="7">
        <v>165.636</v>
      </c>
      <c r="F28" s="4" t="s">
        <v>4</v>
      </c>
    </row>
    <row r="29" spans="1:6" x14ac:dyDescent="0.3">
      <c r="A29" s="4">
        <v>2024</v>
      </c>
      <c r="B29" s="4">
        <v>304</v>
      </c>
      <c r="C29" s="4">
        <v>66</v>
      </c>
      <c r="D29" s="4">
        <v>2.63</v>
      </c>
      <c r="E29" s="7">
        <v>158.923</v>
      </c>
      <c r="F29" s="4" t="s">
        <v>4</v>
      </c>
    </row>
    <row r="30" spans="1:6" x14ac:dyDescent="0.3">
      <c r="A30" s="4">
        <v>2018</v>
      </c>
      <c r="B30" s="4">
        <v>558</v>
      </c>
      <c r="C30" s="4">
        <v>85</v>
      </c>
      <c r="D30" s="4">
        <v>6</v>
      </c>
      <c r="E30" s="7">
        <v>181.5</v>
      </c>
      <c r="F30" s="4" t="s">
        <v>5</v>
      </c>
    </row>
    <row r="31" spans="1:6" x14ac:dyDescent="0.3">
      <c r="A31" s="4">
        <v>2019</v>
      </c>
      <c r="B31" s="4">
        <v>539</v>
      </c>
      <c r="C31" s="4">
        <v>88</v>
      </c>
      <c r="D31" s="4">
        <v>5.35</v>
      </c>
      <c r="E31" s="7">
        <v>182.4</v>
      </c>
      <c r="F31" s="4" t="s">
        <v>5</v>
      </c>
    </row>
    <row r="32" spans="1:6" x14ac:dyDescent="0.3">
      <c r="A32" s="4">
        <v>2020</v>
      </c>
      <c r="B32" s="4">
        <v>483</v>
      </c>
      <c r="C32" s="4">
        <v>92</v>
      </c>
      <c r="D32" s="4">
        <v>4.3899999999999997</v>
      </c>
      <c r="E32" s="7">
        <v>186.6</v>
      </c>
      <c r="F32" s="4" t="s">
        <v>5</v>
      </c>
    </row>
    <row r="33" spans="1:6" x14ac:dyDescent="0.3">
      <c r="A33" s="4">
        <v>2021</v>
      </c>
      <c r="B33" s="4">
        <v>615</v>
      </c>
      <c r="C33" s="4">
        <v>93</v>
      </c>
      <c r="D33" s="4">
        <v>4.8499999999999996</v>
      </c>
      <c r="E33" s="7">
        <v>188</v>
      </c>
      <c r="F33" s="4" t="s">
        <v>5</v>
      </c>
    </row>
    <row r="34" spans="1:6" x14ac:dyDescent="0.3">
      <c r="A34" s="4">
        <v>2022</v>
      </c>
      <c r="B34" s="4">
        <v>363</v>
      </c>
      <c r="C34" s="4">
        <v>73</v>
      </c>
      <c r="D34" s="4">
        <v>3.18</v>
      </c>
      <c r="E34" s="7">
        <v>165.6</v>
      </c>
      <c r="F34" s="4" t="s">
        <v>5</v>
      </c>
    </row>
    <row r="35" spans="1:6" x14ac:dyDescent="0.3">
      <c r="A35" s="4">
        <v>2023</v>
      </c>
      <c r="B35" s="4">
        <v>285</v>
      </c>
      <c r="C35" s="4">
        <v>55</v>
      </c>
      <c r="D35" s="4">
        <v>2.77</v>
      </c>
      <c r="E35" s="7">
        <v>157.9</v>
      </c>
      <c r="F35" s="4" t="s">
        <v>5</v>
      </c>
    </row>
    <row r="36" spans="1:6" x14ac:dyDescent="0.3">
      <c r="A36" s="4">
        <v>2024</v>
      </c>
      <c r="B36" s="4">
        <v>249</v>
      </c>
      <c r="C36" s="4">
        <v>62</v>
      </c>
      <c r="D36" s="4">
        <v>2.48</v>
      </c>
      <c r="E36" s="7">
        <v>158.69200000000001</v>
      </c>
      <c r="F36" s="4" t="s">
        <v>5</v>
      </c>
    </row>
    <row r="37" spans="1:6" x14ac:dyDescent="0.3">
      <c r="A37" s="4">
        <v>2018</v>
      </c>
      <c r="B37" s="4">
        <v>447</v>
      </c>
      <c r="C37" s="4">
        <v>70</v>
      </c>
      <c r="D37" s="4">
        <v>5.79</v>
      </c>
      <c r="E37" s="7">
        <v>166.71899999999999</v>
      </c>
      <c r="F37" s="4" t="s">
        <v>0</v>
      </c>
    </row>
    <row r="38" spans="1:6" x14ac:dyDescent="0.3">
      <c r="A38" s="4">
        <v>2019</v>
      </c>
      <c r="B38" s="4">
        <v>18</v>
      </c>
      <c r="C38" s="4">
        <v>0</v>
      </c>
      <c r="D38" s="4">
        <v>0</v>
      </c>
      <c r="E38" s="7"/>
      <c r="F38" s="4" t="s">
        <v>0</v>
      </c>
    </row>
    <row r="39" spans="1:6" x14ac:dyDescent="0.3">
      <c r="A39" s="4">
        <v>2020</v>
      </c>
      <c r="B39" s="4">
        <v>441</v>
      </c>
      <c r="C39" s="4">
        <v>69</v>
      </c>
      <c r="D39" s="4">
        <v>5.03</v>
      </c>
      <c r="E39" s="7">
        <v>180.97800000000001</v>
      </c>
      <c r="F39" s="4" t="s">
        <v>0</v>
      </c>
    </row>
    <row r="40" spans="1:6" x14ac:dyDescent="0.3">
      <c r="A40" s="4">
        <v>2021</v>
      </c>
      <c r="B40" s="4">
        <v>584</v>
      </c>
      <c r="C40" s="4">
        <v>101</v>
      </c>
      <c r="D40" s="4">
        <v>5.61</v>
      </c>
      <c r="E40" s="7">
        <v>180.97800000000001</v>
      </c>
      <c r="F40" s="4" t="s">
        <v>0</v>
      </c>
    </row>
    <row r="41" spans="1:6" x14ac:dyDescent="0.3">
      <c r="A41" s="4">
        <v>2022</v>
      </c>
      <c r="B41" s="4">
        <v>402</v>
      </c>
      <c r="C41" s="4">
        <v>84</v>
      </c>
      <c r="D41" s="4">
        <v>5.8</v>
      </c>
      <c r="E41" s="7">
        <v>175.6</v>
      </c>
      <c r="F41" s="4" t="s">
        <v>0</v>
      </c>
    </row>
    <row r="42" spans="1:6" x14ac:dyDescent="0.3">
      <c r="A42" s="4">
        <v>2023</v>
      </c>
      <c r="B42" s="4">
        <v>107</v>
      </c>
      <c r="C42" s="4">
        <v>25</v>
      </c>
      <c r="D42" s="4">
        <v>3.86</v>
      </c>
      <c r="E42" s="7">
        <v>159.30000000000001</v>
      </c>
      <c r="F42" s="4" t="s">
        <v>0</v>
      </c>
    </row>
    <row r="43" spans="1:6" x14ac:dyDescent="0.3">
      <c r="A43" s="4">
        <v>2024</v>
      </c>
      <c r="B43" s="4">
        <v>109</v>
      </c>
      <c r="C43" s="4">
        <v>20</v>
      </c>
      <c r="D43" s="4">
        <v>4.25</v>
      </c>
      <c r="E43" s="7">
        <v>164.69200000000001</v>
      </c>
      <c r="F43" s="4" t="s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19BDA-9952-4BF3-81EE-04B9438D44A5}">
  <dimension ref="A3:R76"/>
  <sheetViews>
    <sheetView topLeftCell="A26" zoomScale="81" workbookViewId="0">
      <selection activeCell="A42" sqref="A41:A42"/>
    </sheetView>
  </sheetViews>
  <sheetFormatPr defaultRowHeight="18.75" x14ac:dyDescent="0.3"/>
  <cols>
    <col min="1" max="1" width="13.5546875" bestFit="1" customWidth="1"/>
    <col min="2" max="2" width="16.6640625" bestFit="1" customWidth="1"/>
    <col min="3" max="5" width="6.33203125" bestFit="1" customWidth="1"/>
    <col min="6" max="6" width="5.5546875" bestFit="1" customWidth="1"/>
    <col min="7" max="8" width="6.33203125" bestFit="1" customWidth="1"/>
    <col min="9" max="9" width="44.6640625" customWidth="1"/>
    <col min="10" max="15" width="5.44140625" bestFit="1" customWidth="1"/>
    <col min="16" max="16" width="21.88671875" bestFit="1" customWidth="1"/>
    <col min="17" max="17" width="20.44140625" bestFit="1" customWidth="1"/>
  </cols>
  <sheetData>
    <row r="3" spans="1:18" x14ac:dyDescent="0.3">
      <c r="B3" s="9" t="s">
        <v>17</v>
      </c>
    </row>
    <row r="4" spans="1:18" x14ac:dyDescent="0.3">
      <c r="B4" t="s">
        <v>16</v>
      </c>
      <c r="I4" t="s">
        <v>18</v>
      </c>
      <c r="P4" t="s">
        <v>19</v>
      </c>
      <c r="Q4" t="s">
        <v>20</v>
      </c>
    </row>
    <row r="5" spans="1:18" x14ac:dyDescent="0.3">
      <c r="A5" s="9" t="s">
        <v>14</v>
      </c>
      <c r="B5">
        <v>2018</v>
      </c>
      <c r="C5">
        <v>2019</v>
      </c>
      <c r="D5">
        <v>2020</v>
      </c>
      <c r="E5">
        <v>2021</v>
      </c>
      <c r="F5">
        <v>2022</v>
      </c>
      <c r="G5">
        <v>2023</v>
      </c>
      <c r="H5">
        <v>2024</v>
      </c>
      <c r="I5">
        <v>2018</v>
      </c>
      <c r="J5">
        <v>2019</v>
      </c>
      <c r="K5">
        <v>2020</v>
      </c>
      <c r="L5">
        <v>2021</v>
      </c>
      <c r="M5">
        <v>2022</v>
      </c>
      <c r="N5">
        <v>2023</v>
      </c>
      <c r="O5">
        <v>2024</v>
      </c>
    </row>
    <row r="6" spans="1:18" x14ac:dyDescent="0.3">
      <c r="A6" s="10" t="s">
        <v>3</v>
      </c>
      <c r="B6" s="3">
        <v>21</v>
      </c>
      <c r="C6" s="3">
        <v>16</v>
      </c>
      <c r="D6" s="3">
        <v>22</v>
      </c>
      <c r="E6" s="3">
        <v>27</v>
      </c>
      <c r="F6" s="3">
        <v>29</v>
      </c>
      <c r="G6" s="3">
        <v>25</v>
      </c>
      <c r="H6" s="3">
        <v>14</v>
      </c>
      <c r="I6" s="3">
        <v>156</v>
      </c>
      <c r="J6" s="3">
        <v>127</v>
      </c>
      <c r="K6" s="3">
        <v>144</v>
      </c>
      <c r="L6" s="3">
        <v>145</v>
      </c>
      <c r="M6" s="3">
        <v>77</v>
      </c>
      <c r="N6" s="3">
        <v>82</v>
      </c>
      <c r="O6" s="3">
        <v>65</v>
      </c>
      <c r="P6" s="3">
        <v>154</v>
      </c>
      <c r="Q6" s="3">
        <v>796</v>
      </c>
      <c r="R6">
        <f>154/GETPIVOTDATA("Sum of Received",$A$3)</f>
        <v>7.5750122970978842E-2</v>
      </c>
    </row>
    <row r="7" spans="1:18" x14ac:dyDescent="0.3">
      <c r="A7" s="10" t="s">
        <v>5</v>
      </c>
      <c r="B7" s="3">
        <v>85</v>
      </c>
      <c r="C7" s="3">
        <v>88</v>
      </c>
      <c r="D7" s="3">
        <v>92</v>
      </c>
      <c r="E7" s="3">
        <v>93</v>
      </c>
      <c r="F7" s="3">
        <v>73</v>
      </c>
      <c r="G7" s="3">
        <v>55</v>
      </c>
      <c r="H7" s="3">
        <v>62</v>
      </c>
      <c r="I7" s="3">
        <v>558</v>
      </c>
      <c r="J7" s="3">
        <v>539</v>
      </c>
      <c r="K7" s="3">
        <v>483</v>
      </c>
      <c r="L7" s="3">
        <v>615</v>
      </c>
      <c r="M7" s="3">
        <v>363</v>
      </c>
      <c r="N7" s="3">
        <v>285</v>
      </c>
      <c r="O7" s="3">
        <v>249</v>
      </c>
      <c r="P7" s="3">
        <v>548</v>
      </c>
      <c r="Q7" s="3">
        <v>3092</v>
      </c>
      <c r="R7">
        <f>GETPIVOTDATA("Sum of Received",$A$3,"University","КНУТШ")/GETPIVOTDATA("Sum of Received",$A$3)</f>
        <v>0.26955238563698969</v>
      </c>
    </row>
    <row r="8" spans="1:18" x14ac:dyDescent="0.3">
      <c r="A8" s="10" t="s">
        <v>4</v>
      </c>
      <c r="B8" s="3">
        <v>98</v>
      </c>
      <c r="C8" s="3">
        <v>97</v>
      </c>
      <c r="D8" s="3">
        <v>80</v>
      </c>
      <c r="E8" s="3">
        <v>117</v>
      </c>
      <c r="F8" s="3">
        <v>100</v>
      </c>
      <c r="G8" s="3">
        <v>88</v>
      </c>
      <c r="H8" s="3">
        <v>66</v>
      </c>
      <c r="I8" s="3">
        <v>752</v>
      </c>
      <c r="J8" s="3">
        <v>632</v>
      </c>
      <c r="K8" s="3">
        <v>670</v>
      </c>
      <c r="L8" s="3">
        <v>808</v>
      </c>
      <c r="M8" s="3">
        <v>466</v>
      </c>
      <c r="N8" s="3">
        <v>395</v>
      </c>
      <c r="O8" s="3">
        <v>304</v>
      </c>
      <c r="P8" s="3">
        <v>646</v>
      </c>
      <c r="Q8" s="3">
        <v>4027</v>
      </c>
      <c r="R8">
        <f>GETPIVOTDATA("Sum of Received",$A$3,"University","КПІ")/GETPIVOTDATA("Sum of Received",$A$3)</f>
        <v>0.31775700934579437</v>
      </c>
    </row>
    <row r="9" spans="1:18" x14ac:dyDescent="0.3">
      <c r="A9" s="10" t="s">
        <v>0</v>
      </c>
      <c r="B9" s="3">
        <v>70</v>
      </c>
      <c r="C9" s="3">
        <v>0</v>
      </c>
      <c r="D9" s="3">
        <v>69</v>
      </c>
      <c r="E9" s="3">
        <v>101</v>
      </c>
      <c r="F9" s="3">
        <v>84</v>
      </c>
      <c r="G9" s="3">
        <v>25</v>
      </c>
      <c r="H9" s="3">
        <v>20</v>
      </c>
      <c r="I9" s="3">
        <v>447</v>
      </c>
      <c r="J9" s="3">
        <v>18</v>
      </c>
      <c r="K9" s="3">
        <v>441</v>
      </c>
      <c r="L9" s="3">
        <v>584</v>
      </c>
      <c r="M9" s="3">
        <v>402</v>
      </c>
      <c r="N9" s="3">
        <v>107</v>
      </c>
      <c r="O9" s="3">
        <v>109</v>
      </c>
      <c r="P9" s="3">
        <v>369</v>
      </c>
      <c r="Q9" s="3">
        <v>2108</v>
      </c>
      <c r="R9">
        <f>GETPIVOTDATA("Sum of Received",$A$3,"University","ЛНУ")/GETPIVOTDATA("Sum of Received",$A$3)</f>
        <v>0.18150516478111164</v>
      </c>
    </row>
    <row r="10" spans="1:18" x14ac:dyDescent="0.3">
      <c r="A10" s="10" t="s">
        <v>1</v>
      </c>
      <c r="B10" s="3">
        <v>11</v>
      </c>
      <c r="C10" s="3">
        <v>11</v>
      </c>
      <c r="D10" s="3">
        <v>6</v>
      </c>
      <c r="E10" s="3">
        <v>17</v>
      </c>
      <c r="F10" s="3">
        <v>6</v>
      </c>
      <c r="G10" s="3">
        <v>5</v>
      </c>
      <c r="H10" s="3">
        <v>0</v>
      </c>
      <c r="I10" s="3">
        <v>92</v>
      </c>
      <c r="J10" s="3">
        <v>85</v>
      </c>
      <c r="K10" s="3">
        <v>89</v>
      </c>
      <c r="L10" s="3">
        <v>93</v>
      </c>
      <c r="M10" s="3">
        <v>53</v>
      </c>
      <c r="N10" s="3">
        <v>38</v>
      </c>
      <c r="O10" s="3">
        <v>25</v>
      </c>
      <c r="P10" s="3">
        <v>56</v>
      </c>
      <c r="Q10" s="3">
        <v>475</v>
      </c>
      <c r="R10">
        <f>GETPIVOTDATA("Sum of Received",$A$3,"University","ОНПУ")/GETPIVOTDATA("Sum of Received",$A$3)</f>
        <v>2.7545499262174127E-2</v>
      </c>
    </row>
    <row r="11" spans="1:18" x14ac:dyDescent="0.3">
      <c r="A11" s="10" t="s">
        <v>2</v>
      </c>
      <c r="B11" s="3">
        <v>41</v>
      </c>
      <c r="C11" s="3">
        <v>45</v>
      </c>
      <c r="D11" s="3">
        <v>37</v>
      </c>
      <c r="E11" s="3">
        <v>48</v>
      </c>
      <c r="F11" s="3">
        <v>36</v>
      </c>
      <c r="G11" s="3">
        <v>25</v>
      </c>
      <c r="H11" s="3">
        <v>28</v>
      </c>
      <c r="I11" s="3">
        <v>136</v>
      </c>
      <c r="J11" s="3">
        <v>132</v>
      </c>
      <c r="K11" s="3">
        <v>130</v>
      </c>
      <c r="L11" s="3">
        <v>170</v>
      </c>
      <c r="M11" s="3">
        <v>80</v>
      </c>
      <c r="N11" s="3">
        <v>69</v>
      </c>
      <c r="O11" s="3">
        <v>59</v>
      </c>
      <c r="P11" s="3">
        <v>260</v>
      </c>
      <c r="Q11" s="3">
        <v>776</v>
      </c>
      <c r="R11">
        <f>GETPIVOTDATA("Sum of Received",$A$3,"University","ОНУ")/GETPIVOTDATA("Sum of Received",$A$3)</f>
        <v>0.12788981800295129</v>
      </c>
    </row>
    <row r="12" spans="1:18" x14ac:dyDescent="0.3">
      <c r="A12" s="10" t="s">
        <v>15</v>
      </c>
      <c r="B12" s="3">
        <v>326</v>
      </c>
      <c r="C12" s="3">
        <v>257</v>
      </c>
      <c r="D12" s="3">
        <v>306</v>
      </c>
      <c r="E12" s="3">
        <v>403</v>
      </c>
      <c r="F12" s="3">
        <v>328</v>
      </c>
      <c r="G12" s="3">
        <v>223</v>
      </c>
      <c r="H12" s="3">
        <v>190</v>
      </c>
      <c r="I12" s="3">
        <v>2141</v>
      </c>
      <c r="J12" s="3">
        <v>1533</v>
      </c>
      <c r="K12" s="3">
        <v>1957</v>
      </c>
      <c r="L12" s="3">
        <v>2415</v>
      </c>
      <c r="M12" s="3">
        <v>1441</v>
      </c>
      <c r="N12" s="3">
        <v>976</v>
      </c>
      <c r="O12" s="3">
        <v>811</v>
      </c>
      <c r="P12" s="3">
        <v>2033</v>
      </c>
      <c r="Q12" s="3">
        <v>11274</v>
      </c>
    </row>
    <row r="38" spans="1:9" x14ac:dyDescent="0.3">
      <c r="A38" s="21"/>
      <c r="B38" s="17" t="s">
        <v>18</v>
      </c>
      <c r="C38" s="17"/>
      <c r="D38" s="17"/>
      <c r="E38" s="17"/>
      <c r="F38" s="17"/>
      <c r="G38" s="17"/>
      <c r="H38" s="17"/>
      <c r="I38" s="21" t="s">
        <v>20</v>
      </c>
    </row>
    <row r="39" spans="1:9" x14ac:dyDescent="0.3">
      <c r="A39" s="22" t="s">
        <v>14</v>
      </c>
      <c r="B39" s="22">
        <v>2018</v>
      </c>
      <c r="C39" s="22">
        <v>2019</v>
      </c>
      <c r="D39" s="22">
        <v>2020</v>
      </c>
      <c r="E39" s="22">
        <v>2021</v>
      </c>
      <c r="F39" s="22">
        <v>2022</v>
      </c>
      <c r="G39" s="22">
        <v>2023</v>
      </c>
      <c r="H39" s="22">
        <v>2024</v>
      </c>
      <c r="I39" s="22"/>
    </row>
    <row r="40" spans="1:9" x14ac:dyDescent="0.3">
      <c r="A40" s="4" t="s">
        <v>3</v>
      </c>
      <c r="B40" s="5">
        <v>156</v>
      </c>
      <c r="C40" s="5">
        <v>127</v>
      </c>
      <c r="D40" s="5">
        <v>144</v>
      </c>
      <c r="E40" s="5">
        <v>145</v>
      </c>
      <c r="F40" s="5">
        <v>77</v>
      </c>
      <c r="G40" s="5">
        <v>82</v>
      </c>
      <c r="H40" s="5">
        <v>65</v>
      </c>
      <c r="I40" s="5">
        <v>796</v>
      </c>
    </row>
    <row r="41" spans="1:9" x14ac:dyDescent="0.3">
      <c r="A41" s="4" t="s">
        <v>5</v>
      </c>
      <c r="B41" s="5">
        <v>558</v>
      </c>
      <c r="C41" s="5">
        <v>539</v>
      </c>
      <c r="D41" s="5">
        <v>483</v>
      </c>
      <c r="E41" s="5">
        <v>615</v>
      </c>
      <c r="F41" s="5">
        <v>363</v>
      </c>
      <c r="G41" s="5">
        <v>285</v>
      </c>
      <c r="H41" s="5">
        <v>249</v>
      </c>
      <c r="I41" s="5">
        <v>3092</v>
      </c>
    </row>
    <row r="42" spans="1:9" x14ac:dyDescent="0.3">
      <c r="A42" s="4" t="s">
        <v>4</v>
      </c>
      <c r="B42" s="5">
        <v>752</v>
      </c>
      <c r="C42" s="5">
        <v>632</v>
      </c>
      <c r="D42" s="5">
        <v>670</v>
      </c>
      <c r="E42" s="5">
        <v>808</v>
      </c>
      <c r="F42" s="5">
        <v>466</v>
      </c>
      <c r="G42" s="5">
        <v>395</v>
      </c>
      <c r="H42" s="5">
        <v>304</v>
      </c>
      <c r="I42" s="5">
        <v>4027</v>
      </c>
    </row>
    <row r="43" spans="1:9" x14ac:dyDescent="0.3">
      <c r="A43" s="4" t="s">
        <v>0</v>
      </c>
      <c r="B43" s="5">
        <v>447</v>
      </c>
      <c r="C43" s="5">
        <v>18</v>
      </c>
      <c r="D43" s="5">
        <v>441</v>
      </c>
      <c r="E43" s="5">
        <v>584</v>
      </c>
      <c r="F43" s="5">
        <v>402</v>
      </c>
      <c r="G43" s="5">
        <v>107</v>
      </c>
      <c r="H43" s="5">
        <v>109</v>
      </c>
      <c r="I43" s="5">
        <v>2108</v>
      </c>
    </row>
    <row r="44" spans="1:9" x14ac:dyDescent="0.3">
      <c r="A44" s="4" t="s">
        <v>1</v>
      </c>
      <c r="B44" s="5">
        <v>92</v>
      </c>
      <c r="C44" s="5">
        <v>85</v>
      </c>
      <c r="D44" s="5">
        <v>89</v>
      </c>
      <c r="E44" s="5">
        <v>93</v>
      </c>
      <c r="F44" s="5">
        <v>53</v>
      </c>
      <c r="G44" s="5">
        <v>38</v>
      </c>
      <c r="H44" s="5">
        <v>25</v>
      </c>
      <c r="I44" s="5">
        <v>475</v>
      </c>
    </row>
    <row r="45" spans="1:9" x14ac:dyDescent="0.3">
      <c r="A45" s="4" t="s">
        <v>2</v>
      </c>
      <c r="B45" s="5">
        <v>136</v>
      </c>
      <c r="C45" s="5">
        <v>132</v>
      </c>
      <c r="D45" s="5">
        <v>130</v>
      </c>
      <c r="E45" s="5">
        <v>170</v>
      </c>
      <c r="F45" s="5">
        <v>80</v>
      </c>
      <c r="G45" s="5">
        <v>69</v>
      </c>
      <c r="H45" s="5">
        <v>59</v>
      </c>
      <c r="I45" s="5">
        <v>776</v>
      </c>
    </row>
    <row r="46" spans="1:9" x14ac:dyDescent="0.3">
      <c r="A46" s="23" t="s">
        <v>15</v>
      </c>
      <c r="B46" s="16">
        <v>2141</v>
      </c>
      <c r="C46" s="16">
        <v>1533</v>
      </c>
      <c r="D46" s="16">
        <v>1957</v>
      </c>
      <c r="E46" s="16">
        <v>2415</v>
      </c>
      <c r="F46" s="16">
        <v>1441</v>
      </c>
      <c r="G46" s="16">
        <v>976</v>
      </c>
      <c r="H46" s="16">
        <v>811</v>
      </c>
      <c r="I46" s="16">
        <v>11274</v>
      </c>
    </row>
    <row r="47" spans="1:9" x14ac:dyDescent="0.3">
      <c r="A47" s="11"/>
      <c r="B47" s="17" t="s">
        <v>16</v>
      </c>
      <c r="C47" s="17"/>
      <c r="D47" s="17"/>
      <c r="E47" s="17"/>
      <c r="F47" s="17"/>
      <c r="G47" s="17"/>
      <c r="H47" s="17"/>
      <c r="I47" s="11" t="s">
        <v>19</v>
      </c>
    </row>
    <row r="48" spans="1:9" x14ac:dyDescent="0.3">
      <c r="A48" s="12" t="s">
        <v>14</v>
      </c>
      <c r="B48" s="12">
        <v>2018</v>
      </c>
      <c r="C48" s="12">
        <v>2019</v>
      </c>
      <c r="D48" s="12">
        <v>2020</v>
      </c>
      <c r="E48" s="12">
        <v>2021</v>
      </c>
      <c r="F48" s="12">
        <v>2022</v>
      </c>
      <c r="G48" s="12">
        <v>2023</v>
      </c>
      <c r="H48" s="12">
        <v>2024</v>
      </c>
      <c r="I48" s="12"/>
    </row>
    <row r="49" spans="1:9" x14ac:dyDescent="0.3">
      <c r="A49" s="10" t="s">
        <v>3</v>
      </c>
      <c r="B49" s="5">
        <v>21</v>
      </c>
      <c r="C49" s="5">
        <v>16</v>
      </c>
      <c r="D49" s="5">
        <v>22</v>
      </c>
      <c r="E49" s="5">
        <v>27</v>
      </c>
      <c r="F49" s="5">
        <v>29</v>
      </c>
      <c r="G49" s="5">
        <v>25</v>
      </c>
      <c r="H49" s="5">
        <v>14</v>
      </c>
      <c r="I49" s="14">
        <v>154</v>
      </c>
    </row>
    <row r="50" spans="1:9" x14ac:dyDescent="0.3">
      <c r="A50" s="10" t="s">
        <v>5</v>
      </c>
      <c r="B50" s="5">
        <v>85</v>
      </c>
      <c r="C50" s="5">
        <v>88</v>
      </c>
      <c r="D50" s="5">
        <v>92</v>
      </c>
      <c r="E50" s="5">
        <v>93</v>
      </c>
      <c r="F50" s="5">
        <v>73</v>
      </c>
      <c r="G50" s="5">
        <v>55</v>
      </c>
      <c r="H50" s="5">
        <v>62</v>
      </c>
      <c r="I50" s="14">
        <v>548</v>
      </c>
    </row>
    <row r="51" spans="1:9" x14ac:dyDescent="0.3">
      <c r="A51" s="10" t="s">
        <v>4</v>
      </c>
      <c r="B51" s="5">
        <v>98</v>
      </c>
      <c r="C51" s="5">
        <v>97</v>
      </c>
      <c r="D51" s="5">
        <v>80</v>
      </c>
      <c r="E51" s="5">
        <v>117</v>
      </c>
      <c r="F51" s="5">
        <v>100</v>
      </c>
      <c r="G51" s="5">
        <v>88</v>
      </c>
      <c r="H51" s="5">
        <v>66</v>
      </c>
      <c r="I51" s="14">
        <v>646</v>
      </c>
    </row>
    <row r="52" spans="1:9" x14ac:dyDescent="0.3">
      <c r="A52" s="10" t="s">
        <v>0</v>
      </c>
      <c r="B52" s="5">
        <v>70</v>
      </c>
      <c r="C52" s="5">
        <v>0</v>
      </c>
      <c r="D52" s="5">
        <v>69</v>
      </c>
      <c r="E52" s="5">
        <v>101</v>
      </c>
      <c r="F52" s="5">
        <v>84</v>
      </c>
      <c r="G52" s="5">
        <v>25</v>
      </c>
      <c r="H52" s="5">
        <v>20</v>
      </c>
      <c r="I52" s="14">
        <v>369</v>
      </c>
    </row>
    <row r="53" spans="1:9" x14ac:dyDescent="0.3">
      <c r="A53" s="10" t="s">
        <v>1</v>
      </c>
      <c r="B53" s="5">
        <v>11</v>
      </c>
      <c r="C53" s="5">
        <v>11</v>
      </c>
      <c r="D53" s="5">
        <v>6</v>
      </c>
      <c r="E53" s="5">
        <v>17</v>
      </c>
      <c r="F53" s="5">
        <v>6</v>
      </c>
      <c r="G53" s="5">
        <v>5</v>
      </c>
      <c r="H53" s="5">
        <v>0</v>
      </c>
      <c r="I53" s="14">
        <v>56</v>
      </c>
    </row>
    <row r="54" spans="1:9" x14ac:dyDescent="0.3">
      <c r="A54" s="10" t="s">
        <v>2</v>
      </c>
      <c r="B54" s="5">
        <v>41</v>
      </c>
      <c r="C54" s="5">
        <v>45</v>
      </c>
      <c r="D54" s="5">
        <v>37</v>
      </c>
      <c r="E54" s="5">
        <v>48</v>
      </c>
      <c r="F54" s="5">
        <v>36</v>
      </c>
      <c r="G54" s="5">
        <v>25</v>
      </c>
      <c r="H54" s="5">
        <v>28</v>
      </c>
      <c r="I54" s="14">
        <v>260</v>
      </c>
    </row>
    <row r="55" spans="1:9" x14ac:dyDescent="0.3">
      <c r="A55" s="13" t="s">
        <v>15</v>
      </c>
      <c r="B55" s="16">
        <v>326</v>
      </c>
      <c r="C55" s="16">
        <v>257</v>
      </c>
      <c r="D55" s="16">
        <v>306</v>
      </c>
      <c r="E55" s="16">
        <v>403</v>
      </c>
      <c r="F55" s="16">
        <v>328</v>
      </c>
      <c r="G55" s="16">
        <v>223</v>
      </c>
      <c r="H55" s="16">
        <v>190</v>
      </c>
      <c r="I55" s="15">
        <v>2033</v>
      </c>
    </row>
    <row r="59" spans="1:9" x14ac:dyDescent="0.3">
      <c r="A59" s="11"/>
      <c r="B59" s="17" t="s">
        <v>22</v>
      </c>
      <c r="C59" s="17"/>
      <c r="D59" s="17"/>
      <c r="E59" s="17"/>
      <c r="F59" s="17"/>
      <c r="G59" s="17"/>
      <c r="H59" s="17"/>
      <c r="I59" s="11" t="s">
        <v>23</v>
      </c>
    </row>
    <row r="60" spans="1:9" x14ac:dyDescent="0.3">
      <c r="A60" s="12" t="s">
        <v>14</v>
      </c>
      <c r="B60" s="12">
        <v>2018</v>
      </c>
      <c r="C60" s="12">
        <v>2019</v>
      </c>
      <c r="D60" s="12">
        <v>2020</v>
      </c>
      <c r="E60" s="12">
        <v>2021</v>
      </c>
      <c r="F60" s="12">
        <v>2022</v>
      </c>
      <c r="G60" s="12">
        <v>2023</v>
      </c>
      <c r="H60" s="12">
        <v>2024</v>
      </c>
      <c r="I60" s="12"/>
    </row>
    <row r="61" spans="1:9" x14ac:dyDescent="0.3">
      <c r="A61" s="10" t="s">
        <v>3</v>
      </c>
      <c r="B61" s="18">
        <f>B49/$B$55</f>
        <v>6.4417177914110432E-2</v>
      </c>
      <c r="C61" s="18">
        <f>C49/$C$55</f>
        <v>6.2256809338521402E-2</v>
      </c>
      <c r="D61" s="18">
        <f>D49/$D$55</f>
        <v>7.1895424836601302E-2</v>
      </c>
      <c r="E61" s="18">
        <f>E49/$E$55</f>
        <v>6.699751861042183E-2</v>
      </c>
      <c r="F61" s="18">
        <f>F49/$F$55</f>
        <v>8.8414634146341459E-2</v>
      </c>
      <c r="G61" s="18">
        <f>G49/$G$55</f>
        <v>0.11210762331838565</v>
      </c>
      <c r="H61" s="18">
        <f>H49/$H$55</f>
        <v>7.3684210526315783E-2</v>
      </c>
      <c r="I61" s="19">
        <f>I49/$I$55</f>
        <v>7.5750122970978842E-2</v>
      </c>
    </row>
    <row r="62" spans="1:9" x14ac:dyDescent="0.3">
      <c r="A62" s="10" t="s">
        <v>5</v>
      </c>
      <c r="B62" s="18">
        <f t="shared" ref="B62:B67" si="0">B50/$B$55</f>
        <v>0.2607361963190184</v>
      </c>
      <c r="C62" s="18">
        <f t="shared" ref="C62:C66" si="1">C50/$C$55</f>
        <v>0.34241245136186771</v>
      </c>
      <c r="D62" s="18">
        <f t="shared" ref="D62:D66" si="2">D50/$D$55</f>
        <v>0.30065359477124182</v>
      </c>
      <c r="E62" s="18">
        <f t="shared" ref="E62:E66" si="3">E50/$E$55</f>
        <v>0.23076923076923078</v>
      </c>
      <c r="F62" s="18">
        <f t="shared" ref="F62:F66" si="4">F50/$F$55</f>
        <v>0.2225609756097561</v>
      </c>
      <c r="G62" s="18">
        <f t="shared" ref="G62:G66" si="5">G50/$G$55</f>
        <v>0.24663677130044842</v>
      </c>
      <c r="H62" s="18">
        <f t="shared" ref="H62:H66" si="6">H50/$H$55</f>
        <v>0.32631578947368423</v>
      </c>
      <c r="I62" s="19">
        <f t="shared" ref="I62:I66" si="7">I50/$I$55</f>
        <v>0.26955238563698969</v>
      </c>
    </row>
    <row r="63" spans="1:9" x14ac:dyDescent="0.3">
      <c r="A63" s="10" t="s">
        <v>4</v>
      </c>
      <c r="B63" s="18">
        <f t="shared" si="0"/>
        <v>0.30061349693251532</v>
      </c>
      <c r="C63" s="18">
        <f t="shared" si="1"/>
        <v>0.37743190661478598</v>
      </c>
      <c r="D63" s="18">
        <f t="shared" si="2"/>
        <v>0.26143790849673204</v>
      </c>
      <c r="E63" s="18">
        <f t="shared" si="3"/>
        <v>0.29032258064516131</v>
      </c>
      <c r="F63" s="18">
        <f t="shared" si="4"/>
        <v>0.3048780487804878</v>
      </c>
      <c r="G63" s="18">
        <f t="shared" si="5"/>
        <v>0.39461883408071746</v>
      </c>
      <c r="H63" s="18">
        <f t="shared" si="6"/>
        <v>0.3473684210526316</v>
      </c>
      <c r="I63" s="19">
        <f t="shared" si="7"/>
        <v>0.31775700934579437</v>
      </c>
    </row>
    <row r="64" spans="1:9" x14ac:dyDescent="0.3">
      <c r="A64" s="10" t="s">
        <v>0</v>
      </c>
      <c r="B64" s="18">
        <f t="shared" si="0"/>
        <v>0.21472392638036811</v>
      </c>
      <c r="C64" s="18">
        <f t="shared" si="1"/>
        <v>0</v>
      </c>
      <c r="D64" s="18">
        <f t="shared" si="2"/>
        <v>0.22549019607843138</v>
      </c>
      <c r="E64" s="18">
        <f t="shared" si="3"/>
        <v>0.25062034739454092</v>
      </c>
      <c r="F64" s="18">
        <f t="shared" si="4"/>
        <v>0.25609756097560976</v>
      </c>
      <c r="G64" s="18">
        <f t="shared" si="5"/>
        <v>0.11210762331838565</v>
      </c>
      <c r="H64" s="18">
        <f t="shared" si="6"/>
        <v>0.10526315789473684</v>
      </c>
      <c r="I64" s="19">
        <f t="shared" si="7"/>
        <v>0.18150516478111164</v>
      </c>
    </row>
    <row r="65" spans="1:9" x14ac:dyDescent="0.3">
      <c r="A65" s="10" t="s">
        <v>1</v>
      </c>
      <c r="B65" s="18">
        <f t="shared" si="0"/>
        <v>3.3742331288343558E-2</v>
      </c>
      <c r="C65" s="18">
        <f t="shared" si="1"/>
        <v>4.2801556420233464E-2</v>
      </c>
      <c r="D65" s="18">
        <f t="shared" si="2"/>
        <v>1.9607843137254902E-2</v>
      </c>
      <c r="E65" s="18">
        <f t="shared" si="3"/>
        <v>4.2183622828784122E-2</v>
      </c>
      <c r="F65" s="18">
        <f t="shared" si="4"/>
        <v>1.8292682926829267E-2</v>
      </c>
      <c r="G65" s="18">
        <f t="shared" si="5"/>
        <v>2.2421524663677129E-2</v>
      </c>
      <c r="H65" s="18">
        <f>H53/$H$55</f>
        <v>0</v>
      </c>
      <c r="I65" s="19">
        <f t="shared" si="7"/>
        <v>2.7545499262174127E-2</v>
      </c>
    </row>
    <row r="66" spans="1:9" x14ac:dyDescent="0.3">
      <c r="A66" s="10" t="s">
        <v>2</v>
      </c>
      <c r="B66" s="18">
        <f t="shared" si="0"/>
        <v>0.12576687116564417</v>
      </c>
      <c r="C66" s="18">
        <f t="shared" si="1"/>
        <v>0.17509727626459143</v>
      </c>
      <c r="D66" s="18">
        <f t="shared" si="2"/>
        <v>0.12091503267973856</v>
      </c>
      <c r="E66" s="18">
        <f t="shared" si="3"/>
        <v>0.11910669975186104</v>
      </c>
      <c r="F66" s="18">
        <f t="shared" si="4"/>
        <v>0.10975609756097561</v>
      </c>
      <c r="G66" s="18">
        <f t="shared" si="5"/>
        <v>0.11210762331838565</v>
      </c>
      <c r="H66" s="18">
        <f t="shared" si="6"/>
        <v>0.14736842105263157</v>
      </c>
      <c r="I66" s="19">
        <f t="shared" si="7"/>
        <v>0.12788981800295129</v>
      </c>
    </row>
    <row r="67" spans="1:9" x14ac:dyDescent="0.3">
      <c r="A67" s="13" t="s">
        <v>21</v>
      </c>
      <c r="B67" s="20">
        <f>B55/$I$55</f>
        <v>0.1603541564190851</v>
      </c>
      <c r="C67" s="20">
        <f t="shared" ref="C67:H67" si="8">C55/$I$55</f>
        <v>0.12641416625676341</v>
      </c>
      <c r="D67" s="20">
        <f t="shared" si="8"/>
        <v>0.15051647811116575</v>
      </c>
      <c r="E67" s="20">
        <f t="shared" si="8"/>
        <v>0.19822921790457451</v>
      </c>
      <c r="F67" s="20">
        <f t="shared" si="8"/>
        <v>0.16133792424987703</v>
      </c>
      <c r="G67" s="20">
        <f t="shared" si="8"/>
        <v>0.10969011313330054</v>
      </c>
      <c r="H67" s="20">
        <f t="shared" si="8"/>
        <v>9.3457943925233641E-2</v>
      </c>
      <c r="I67" s="20">
        <f>SUM(I61:I66)</f>
        <v>0.99999999999999989</v>
      </c>
    </row>
    <row r="68" spans="1:9" x14ac:dyDescent="0.3">
      <c r="A68" s="11"/>
      <c r="B68" s="17" t="s">
        <v>18</v>
      </c>
      <c r="C68" s="17"/>
      <c r="D68" s="17"/>
      <c r="E68" s="17"/>
      <c r="F68" s="17"/>
      <c r="G68" s="17"/>
      <c r="H68" s="17"/>
      <c r="I68" s="21" t="s">
        <v>20</v>
      </c>
    </row>
    <row r="69" spans="1:9" x14ac:dyDescent="0.3">
      <c r="A69" s="12" t="s">
        <v>14</v>
      </c>
      <c r="B69" s="12">
        <v>2018</v>
      </c>
      <c r="C69" s="12">
        <v>2019</v>
      </c>
      <c r="D69" s="12">
        <v>2020</v>
      </c>
      <c r="E69" s="12">
        <v>2021</v>
      </c>
      <c r="F69" s="12">
        <v>2022</v>
      </c>
      <c r="G69" s="12">
        <v>2023</v>
      </c>
      <c r="H69" s="12">
        <v>2024</v>
      </c>
      <c r="I69" s="12"/>
    </row>
    <row r="70" spans="1:9" x14ac:dyDescent="0.3">
      <c r="A70" s="10" t="s">
        <v>3</v>
      </c>
      <c r="B70" s="18">
        <f>B40/$B$46</f>
        <v>7.2863148061653435E-2</v>
      </c>
      <c r="C70" s="18">
        <f>C40/$C$46</f>
        <v>8.2844096542726675E-2</v>
      </c>
      <c r="D70" s="18">
        <f>D40/$D$46</f>
        <v>7.358201328564129E-2</v>
      </c>
      <c r="E70" s="18">
        <f>E40/$E$46</f>
        <v>6.0041407867494824E-2</v>
      </c>
      <c r="F70" s="18">
        <f>F40/$F$46</f>
        <v>5.3435114503816793E-2</v>
      </c>
      <c r="G70" s="18">
        <f>G40/$G$46</f>
        <v>8.4016393442622947E-2</v>
      </c>
      <c r="H70" s="18">
        <f>H40/$H$46</f>
        <v>8.0147965474722568E-2</v>
      </c>
      <c r="I70" s="18">
        <f>I40/$I$46</f>
        <v>7.0604931701259532E-2</v>
      </c>
    </row>
    <row r="71" spans="1:9" x14ac:dyDescent="0.3">
      <c r="A71" s="10" t="s">
        <v>5</v>
      </c>
      <c r="B71" s="18">
        <f>B41/$B$46</f>
        <v>0.2606258757589911</v>
      </c>
      <c r="C71" s="18">
        <f>C41/$C$46</f>
        <v>0.35159817351598172</v>
      </c>
      <c r="D71" s="18">
        <f>D41/$D$46</f>
        <v>0.24680633622892181</v>
      </c>
      <c r="E71" s="18">
        <f>E41/$E$46</f>
        <v>0.25465838509316768</v>
      </c>
      <c r="F71" s="18">
        <f>F41/$F$46</f>
        <v>0.25190839694656486</v>
      </c>
      <c r="G71" s="18">
        <f>G41/$G$46</f>
        <v>0.29200819672131145</v>
      </c>
      <c r="H71" s="18">
        <f>H41/$H$46</f>
        <v>0.30702836004932182</v>
      </c>
      <c r="I71" s="18">
        <f>I41/$I$46</f>
        <v>0.27425935781444033</v>
      </c>
    </row>
    <row r="72" spans="1:9" x14ac:dyDescent="0.3">
      <c r="A72" s="10" t="s">
        <v>4</v>
      </c>
      <c r="B72" s="18">
        <f>B42/$B$46</f>
        <v>0.35123773937412422</v>
      </c>
      <c r="C72" s="18">
        <f>C42/$C$46</f>
        <v>0.41226353555120676</v>
      </c>
      <c r="D72" s="18">
        <f>D42/$D$46</f>
        <v>0.34236075625958101</v>
      </c>
      <c r="E72" s="18">
        <f>E42/$E$46</f>
        <v>0.33457556935817806</v>
      </c>
      <c r="F72" s="18">
        <f>F42/$F$46</f>
        <v>0.32338653712699517</v>
      </c>
      <c r="G72" s="18">
        <f>G42/$G$46</f>
        <v>0.40471311475409838</v>
      </c>
      <c r="H72" s="18">
        <f>H42/$H$46</f>
        <v>0.37484586929716401</v>
      </c>
      <c r="I72" s="18">
        <f>I42/$I$46</f>
        <v>0.3571935426645379</v>
      </c>
    </row>
    <row r="73" spans="1:9" x14ac:dyDescent="0.3">
      <c r="A73" s="10" t="s">
        <v>0</v>
      </c>
      <c r="B73" s="18">
        <f>B43/$B$46</f>
        <v>0.20878094348435311</v>
      </c>
      <c r="C73" s="18">
        <f>C43/$C$46</f>
        <v>1.1741682974559686E-2</v>
      </c>
      <c r="D73" s="18">
        <f>D43/$D$46</f>
        <v>0.22534491568727644</v>
      </c>
      <c r="E73" s="18">
        <f>E43/$E$46</f>
        <v>0.24182194616977226</v>
      </c>
      <c r="F73" s="18">
        <f>F43/$F$46</f>
        <v>0.27897293546148511</v>
      </c>
      <c r="G73" s="18">
        <f>G43/$G$46</f>
        <v>0.1096311475409836</v>
      </c>
      <c r="H73" s="18">
        <f>H43/$H$46</f>
        <v>0.13440197287299629</v>
      </c>
      <c r="I73" s="18">
        <f>I43/$I$46</f>
        <v>0.18697888948021998</v>
      </c>
    </row>
    <row r="74" spans="1:9" x14ac:dyDescent="0.3">
      <c r="A74" s="10" t="s">
        <v>1</v>
      </c>
      <c r="B74" s="18">
        <f>B44/$B$46</f>
        <v>4.2970574497898179E-2</v>
      </c>
      <c r="C74" s="18">
        <f>C44/$C$46</f>
        <v>5.5446836268754074E-2</v>
      </c>
      <c r="D74" s="18">
        <f>D44/$D$46</f>
        <v>4.5477772100153295E-2</v>
      </c>
      <c r="E74" s="18">
        <f>E44/$E$46</f>
        <v>3.8509316770186333E-2</v>
      </c>
      <c r="F74" s="18">
        <f>F44/$F$46</f>
        <v>3.678001387925052E-2</v>
      </c>
      <c r="G74" s="18">
        <f>G44/$G$46</f>
        <v>3.8934426229508198E-2</v>
      </c>
      <c r="H74" s="18">
        <f>H44/$H$46</f>
        <v>3.0826140567200986E-2</v>
      </c>
      <c r="I74" s="18">
        <f>I44/$I$46</f>
        <v>4.2132339897108392E-2</v>
      </c>
    </row>
    <row r="75" spans="1:9" x14ac:dyDescent="0.3">
      <c r="A75" s="10" t="s">
        <v>2</v>
      </c>
      <c r="B75" s="18">
        <f>B45/$B$46</f>
        <v>6.3521718822979911E-2</v>
      </c>
      <c r="C75" s="18">
        <f>C45/$C$46</f>
        <v>8.6105675146771032E-2</v>
      </c>
      <c r="D75" s="18">
        <f>D45/$D$46</f>
        <v>6.642820643842616E-2</v>
      </c>
      <c r="E75" s="18">
        <f>E45/$E$46</f>
        <v>7.0393374741200831E-2</v>
      </c>
      <c r="F75" s="18">
        <f>F45/$F$46</f>
        <v>5.5517002081887576E-2</v>
      </c>
      <c r="G75" s="18">
        <f>G45/$G$46</f>
        <v>7.0696721311475405E-2</v>
      </c>
      <c r="H75" s="18">
        <f>H45/$H$46</f>
        <v>7.274969173859433E-2</v>
      </c>
      <c r="I75" s="18">
        <f>I45/$I$46</f>
        <v>6.8830938442433917E-2</v>
      </c>
    </row>
    <row r="76" spans="1:9" x14ac:dyDescent="0.3">
      <c r="A76" s="13" t="s">
        <v>15</v>
      </c>
      <c r="B76" s="20">
        <f>B46/$I$46</f>
        <v>0.18990597835728223</v>
      </c>
      <c r="C76" s="20">
        <f>C46/$I$46</f>
        <v>0.13597658328898349</v>
      </c>
      <c r="D76" s="20">
        <f>D46/$I$46</f>
        <v>0.17358524037608658</v>
      </c>
      <c r="E76" s="20">
        <f>E46/$I$46</f>
        <v>0.21420968600319318</v>
      </c>
      <c r="F76" s="20">
        <f>F46/$I$46</f>
        <v>0.12781621429838566</v>
      </c>
      <c r="G76" s="20">
        <f>G46/$I$46</f>
        <v>8.6570871030690083E-2</v>
      </c>
      <c r="H76" s="20">
        <f>H46/$I$46</f>
        <v>7.1935426645378747E-2</v>
      </c>
      <c r="I76" s="20">
        <f>I46/$I$46</f>
        <v>1</v>
      </c>
    </row>
  </sheetData>
  <mergeCells count="4">
    <mergeCell ref="B47:H47"/>
    <mergeCell ref="B59:H59"/>
    <mergeCell ref="B68:H68"/>
    <mergeCell ref="B38:H38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7D5D-EE5B-47C7-B227-BA0324A4CDAD}">
  <dimension ref="A3:H12"/>
  <sheetViews>
    <sheetView workbookViewId="0">
      <selection activeCell="J11" sqref="J11"/>
    </sheetView>
  </sheetViews>
  <sheetFormatPr defaultRowHeight="18.75" x14ac:dyDescent="0.3"/>
  <cols>
    <col min="1" max="1" width="22.44140625" bestFit="1" customWidth="1"/>
    <col min="2" max="2" width="16.5546875" bestFit="1" customWidth="1"/>
    <col min="3" max="3" width="9.44140625" bestFit="1" customWidth="1"/>
    <col min="4" max="4" width="8.77734375" bestFit="1" customWidth="1"/>
    <col min="5" max="5" width="8" bestFit="1" customWidth="1"/>
    <col min="6" max="7" width="8.77734375" bestFit="1" customWidth="1"/>
    <col min="8" max="8" width="12.33203125" bestFit="1" customWidth="1"/>
  </cols>
  <sheetData>
    <row r="3" spans="1:8" x14ac:dyDescent="0.3">
      <c r="A3" s="9" t="s">
        <v>25</v>
      </c>
      <c r="B3" s="9" t="s">
        <v>17</v>
      </c>
    </row>
    <row r="4" spans="1:8" x14ac:dyDescent="0.3">
      <c r="A4" s="9" t="s">
        <v>14</v>
      </c>
      <c r="B4" t="s">
        <v>3</v>
      </c>
      <c r="C4" t="s">
        <v>5</v>
      </c>
      <c r="D4" t="s">
        <v>4</v>
      </c>
      <c r="E4" t="s">
        <v>0</v>
      </c>
      <c r="F4" t="s">
        <v>1</v>
      </c>
      <c r="G4" t="s">
        <v>2</v>
      </c>
      <c r="H4" t="s">
        <v>15</v>
      </c>
    </row>
    <row r="5" spans="1:8" x14ac:dyDescent="0.3">
      <c r="A5" s="10">
        <v>2018</v>
      </c>
      <c r="B5" s="3">
        <v>170.44200000000001</v>
      </c>
      <c r="C5" s="3">
        <v>181.5</v>
      </c>
      <c r="D5" s="3">
        <v>181.55</v>
      </c>
      <c r="E5" s="3">
        <v>166.71899999999999</v>
      </c>
      <c r="F5" s="3">
        <v>170.697</v>
      </c>
      <c r="G5" s="3">
        <v>176.46</v>
      </c>
      <c r="H5" s="3">
        <v>166.71899999999999</v>
      </c>
    </row>
    <row r="6" spans="1:8" x14ac:dyDescent="0.3">
      <c r="A6" s="10">
        <v>2019</v>
      </c>
      <c r="B6" s="3">
        <v>171.97200000000001</v>
      </c>
      <c r="C6" s="3">
        <v>182.4</v>
      </c>
      <c r="D6" s="3">
        <v>179.45</v>
      </c>
      <c r="E6" s="3"/>
      <c r="F6" s="3">
        <v>175.38900000000001</v>
      </c>
      <c r="G6" s="3">
        <v>172.125</v>
      </c>
      <c r="H6" s="3">
        <v>171.97200000000001</v>
      </c>
    </row>
    <row r="7" spans="1:8" x14ac:dyDescent="0.3">
      <c r="A7" s="10">
        <v>2020</v>
      </c>
      <c r="B7" s="3">
        <v>188.08799999999999</v>
      </c>
      <c r="C7" s="3">
        <v>186.6</v>
      </c>
      <c r="D7" s="3">
        <v>184.5</v>
      </c>
      <c r="E7" s="3">
        <v>180.97800000000001</v>
      </c>
      <c r="F7" s="3">
        <v>173.14500000000001</v>
      </c>
      <c r="G7" s="3">
        <v>172.482</v>
      </c>
      <c r="H7" s="3">
        <v>172.482</v>
      </c>
    </row>
    <row r="8" spans="1:8" x14ac:dyDescent="0.3">
      <c r="A8" s="10">
        <v>2021</v>
      </c>
      <c r="B8" s="3">
        <v>192.27</v>
      </c>
      <c r="C8" s="3">
        <v>188</v>
      </c>
      <c r="D8" s="3">
        <v>187.3</v>
      </c>
      <c r="E8" s="3">
        <v>180.97800000000001</v>
      </c>
      <c r="F8" s="3">
        <v>174.87899999999999</v>
      </c>
      <c r="G8" s="3">
        <v>185.13</v>
      </c>
      <c r="H8" s="3">
        <v>174.87899999999999</v>
      </c>
    </row>
    <row r="9" spans="1:8" x14ac:dyDescent="0.3">
      <c r="A9" s="10">
        <v>2022</v>
      </c>
      <c r="B9" s="3">
        <v>171.30699999999999</v>
      </c>
      <c r="C9" s="3">
        <v>165.6</v>
      </c>
      <c r="D9" s="3">
        <v>178.9</v>
      </c>
      <c r="E9" s="3">
        <v>175.6</v>
      </c>
      <c r="F9" s="3">
        <v>156.208</v>
      </c>
      <c r="G9" s="3">
        <v>170.45599999999999</v>
      </c>
      <c r="H9" s="3">
        <v>156.208</v>
      </c>
    </row>
    <row r="10" spans="1:8" x14ac:dyDescent="0.3">
      <c r="A10" s="10">
        <v>2023</v>
      </c>
      <c r="B10" s="3">
        <v>159.916</v>
      </c>
      <c r="C10" s="3">
        <v>157.9</v>
      </c>
      <c r="D10" s="3">
        <v>165.636</v>
      </c>
      <c r="E10" s="3">
        <v>159.30000000000001</v>
      </c>
      <c r="F10" s="3">
        <v>158.458</v>
      </c>
      <c r="G10" s="3">
        <v>157.21299999999999</v>
      </c>
      <c r="H10" s="3">
        <v>157.21299999999999</v>
      </c>
    </row>
    <row r="11" spans="1:8" x14ac:dyDescent="0.3">
      <c r="A11" s="10">
        <v>2024</v>
      </c>
      <c r="B11" s="3">
        <v>164.61500000000001</v>
      </c>
      <c r="C11" s="3">
        <v>158.69200000000001</v>
      </c>
      <c r="D11" s="3">
        <v>158.923</v>
      </c>
      <c r="E11" s="3">
        <v>164.69200000000001</v>
      </c>
      <c r="F11" s="3">
        <v>158.458</v>
      </c>
      <c r="G11" s="3">
        <v>159.67699999999999</v>
      </c>
      <c r="H11" s="3">
        <v>158.458</v>
      </c>
    </row>
    <row r="12" spans="1:8" x14ac:dyDescent="0.3">
      <c r="A12" s="10" t="s">
        <v>15</v>
      </c>
      <c r="B12" s="3">
        <v>159.916</v>
      </c>
      <c r="C12" s="3">
        <v>157.9</v>
      </c>
      <c r="D12" s="3">
        <v>158.923</v>
      </c>
      <c r="E12" s="3">
        <v>159.30000000000001</v>
      </c>
      <c r="F12" s="3">
        <v>156.208</v>
      </c>
      <c r="G12" s="3">
        <v>157.21299999999999</v>
      </c>
      <c r="H12" s="3">
        <v>156.208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F25D-8822-45C5-B915-80B91824C772}">
  <dimension ref="A3:H12"/>
  <sheetViews>
    <sheetView tabSelected="1" zoomScale="98" workbookViewId="0">
      <selection activeCell="H24" sqref="H24"/>
    </sheetView>
  </sheetViews>
  <sheetFormatPr defaultRowHeight="18.75" x14ac:dyDescent="0.3"/>
  <cols>
    <col min="1" max="1" width="25.5546875" bestFit="1" customWidth="1"/>
    <col min="2" max="2" width="16.5546875" bestFit="1" customWidth="1"/>
    <col min="3" max="3" width="9.44140625" bestFit="1" customWidth="1"/>
    <col min="4" max="4" width="5.44140625" bestFit="1" customWidth="1"/>
    <col min="5" max="5" width="5.6640625" bestFit="1" customWidth="1"/>
    <col min="6" max="6" width="7.33203125" bestFit="1" customWidth="1"/>
    <col min="7" max="7" width="5.77734375" bestFit="1" customWidth="1"/>
    <col min="8" max="8" width="12.33203125" bestFit="1" customWidth="1"/>
    <col min="9" max="9" width="25.88671875" bestFit="1" customWidth="1"/>
    <col min="10" max="10" width="14.88671875" bestFit="1" customWidth="1"/>
    <col min="11" max="11" width="25.88671875" bestFit="1" customWidth="1"/>
    <col min="12" max="12" width="14.88671875" bestFit="1" customWidth="1"/>
    <col min="13" max="13" width="25.88671875" bestFit="1" customWidth="1"/>
    <col min="14" max="14" width="20.44140625" bestFit="1" customWidth="1"/>
    <col min="15" max="15" width="31.44140625" bestFit="1" customWidth="1"/>
    <col min="16" max="16" width="5.44140625" bestFit="1" customWidth="1"/>
    <col min="17" max="17" width="15" bestFit="1" customWidth="1"/>
    <col min="18" max="18" width="6.88671875" bestFit="1" customWidth="1"/>
    <col min="19" max="24" width="5.44140625" bestFit="1" customWidth="1"/>
    <col min="25" max="25" width="10.33203125" bestFit="1" customWidth="1"/>
    <col min="26" max="26" width="7.6640625" bestFit="1" customWidth="1"/>
    <col min="27" max="32" width="5.44140625" bestFit="1" customWidth="1"/>
    <col min="33" max="33" width="11.109375" bestFit="1" customWidth="1"/>
    <col min="34" max="34" width="9.33203125" bestFit="1" customWidth="1"/>
    <col min="35" max="40" width="5.44140625" bestFit="1" customWidth="1"/>
    <col min="41" max="41" width="12.77734375" bestFit="1" customWidth="1"/>
    <col min="42" max="42" width="7.77734375" bestFit="1" customWidth="1"/>
    <col min="43" max="48" width="5.44140625" bestFit="1" customWidth="1"/>
    <col min="49" max="49" width="11.21875" bestFit="1" customWidth="1"/>
    <col min="50" max="50" width="12.33203125" bestFit="1" customWidth="1"/>
  </cols>
  <sheetData>
    <row r="3" spans="1:8" x14ac:dyDescent="0.3">
      <c r="A3" s="9" t="s">
        <v>24</v>
      </c>
      <c r="B3" s="9" t="s">
        <v>17</v>
      </c>
    </row>
    <row r="4" spans="1:8" x14ac:dyDescent="0.3">
      <c r="A4" s="9" t="s">
        <v>14</v>
      </c>
      <c r="B4" t="s">
        <v>3</v>
      </c>
      <c r="C4" t="s">
        <v>5</v>
      </c>
      <c r="D4" t="s">
        <v>4</v>
      </c>
      <c r="E4" t="s">
        <v>0</v>
      </c>
      <c r="F4" t="s">
        <v>1</v>
      </c>
      <c r="G4" t="s">
        <v>2</v>
      </c>
      <c r="H4" t="s">
        <v>15</v>
      </c>
    </row>
    <row r="5" spans="1:8" x14ac:dyDescent="0.3">
      <c r="A5" s="10">
        <v>2018</v>
      </c>
      <c r="B5" s="2">
        <v>6.18</v>
      </c>
      <c r="C5" s="2">
        <v>6</v>
      </c>
      <c r="D5" s="2">
        <v>7.94</v>
      </c>
      <c r="E5" s="2">
        <v>5.79</v>
      </c>
      <c r="F5" s="2">
        <v>4.59</v>
      </c>
      <c r="G5" s="2">
        <v>3.46</v>
      </c>
      <c r="H5" s="2">
        <v>3.46</v>
      </c>
    </row>
    <row r="6" spans="1:8" x14ac:dyDescent="0.3">
      <c r="A6" s="10">
        <v>2019</v>
      </c>
      <c r="B6" s="2">
        <v>5.7727272727272725</v>
      </c>
      <c r="C6" s="2">
        <v>5.35</v>
      </c>
      <c r="D6" s="2">
        <v>6.7</v>
      </c>
      <c r="E6" s="2">
        <v>0</v>
      </c>
      <c r="F6" s="2">
        <v>4.33</v>
      </c>
      <c r="G6" s="2">
        <v>3.14</v>
      </c>
      <c r="H6" s="2">
        <v>0</v>
      </c>
    </row>
    <row r="7" spans="1:8" x14ac:dyDescent="0.3">
      <c r="A7" s="10">
        <v>2020</v>
      </c>
      <c r="B7" s="2">
        <v>5.32</v>
      </c>
      <c r="C7" s="2">
        <v>4.3899999999999997</v>
      </c>
      <c r="D7" s="2">
        <v>6.39</v>
      </c>
      <c r="E7" s="2">
        <v>5.03</v>
      </c>
      <c r="F7" s="2">
        <v>3.56</v>
      </c>
      <c r="G7" s="2">
        <v>2.81</v>
      </c>
      <c r="H7" s="2">
        <v>2.81</v>
      </c>
    </row>
    <row r="8" spans="1:8" x14ac:dyDescent="0.3">
      <c r="A8" s="10">
        <v>2021</v>
      </c>
      <c r="B8" s="2">
        <v>4.29</v>
      </c>
      <c r="C8" s="2">
        <v>4.8499999999999996</v>
      </c>
      <c r="D8" s="2">
        <v>6.75</v>
      </c>
      <c r="E8" s="2">
        <v>5.61</v>
      </c>
      <c r="F8" s="2">
        <v>4.1900000000000004</v>
      </c>
      <c r="G8" s="2">
        <v>3.44</v>
      </c>
      <c r="H8" s="2">
        <v>3.44</v>
      </c>
    </row>
    <row r="9" spans="1:8" x14ac:dyDescent="0.3">
      <c r="A9" s="10">
        <v>2022</v>
      </c>
      <c r="B9" s="2">
        <v>2.34</v>
      </c>
      <c r="C9" s="2">
        <v>3.18</v>
      </c>
      <c r="D9" s="2">
        <v>4.6500000000000004</v>
      </c>
      <c r="E9" s="2">
        <v>5.8</v>
      </c>
      <c r="F9" s="2">
        <v>1.56</v>
      </c>
      <c r="G9" s="2">
        <v>1.79</v>
      </c>
      <c r="H9" s="2">
        <v>1.56</v>
      </c>
    </row>
    <row r="10" spans="1:8" x14ac:dyDescent="0.3">
      <c r="A10" s="10">
        <v>2023</v>
      </c>
      <c r="B10" s="2">
        <v>2.0699999999999998</v>
      </c>
      <c r="C10" s="2">
        <v>2.77</v>
      </c>
      <c r="D10" s="2">
        <v>3.49</v>
      </c>
      <c r="E10" s="2">
        <v>3.86</v>
      </c>
      <c r="F10" s="2">
        <v>1.17</v>
      </c>
      <c r="G10" s="2">
        <v>1.49</v>
      </c>
      <c r="H10" s="2">
        <v>1.17</v>
      </c>
    </row>
    <row r="11" spans="1:8" x14ac:dyDescent="0.3">
      <c r="A11" s="10">
        <v>2024</v>
      </c>
      <c r="B11" s="2">
        <v>1.83</v>
      </c>
      <c r="C11" s="2">
        <v>2.48</v>
      </c>
      <c r="D11" s="2">
        <v>2.63</v>
      </c>
      <c r="E11" s="2">
        <v>4.25</v>
      </c>
      <c r="F11" s="2">
        <v>1.2</v>
      </c>
      <c r="G11" s="2">
        <v>1.5128205128205128</v>
      </c>
      <c r="H11" s="2">
        <v>1.2</v>
      </c>
    </row>
    <row r="12" spans="1:8" x14ac:dyDescent="0.3">
      <c r="A12" s="10" t="s">
        <v>15</v>
      </c>
      <c r="B12" s="3">
        <v>1.83</v>
      </c>
      <c r="C12" s="3">
        <v>2.48</v>
      </c>
      <c r="D12" s="3">
        <v>2.63</v>
      </c>
      <c r="E12" s="3">
        <v>0</v>
      </c>
      <c r="F12" s="3">
        <v>1.17</v>
      </c>
      <c r="G12" s="3">
        <v>1.49</v>
      </c>
      <c r="H12" s="3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Applied-Received</vt:lpstr>
      <vt:lpstr>Min of Budget</vt:lpstr>
      <vt:lpstr>Competition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Кот Агенс</dc:creator>
  <cp:lastModifiedBy>Кот Агенс</cp:lastModifiedBy>
  <dcterms:created xsi:type="dcterms:W3CDTF">2024-08-06T14:36:42Z</dcterms:created>
  <dcterms:modified xsi:type="dcterms:W3CDTF">2024-08-06T20:19:00Z</dcterms:modified>
</cp:coreProperties>
</file>