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firstSheet="5" activeTab="8"/>
  </bookViews>
  <sheets>
    <sheet name="regression revenue total" sheetId="8" r:id="rId1"/>
    <sheet name="regression reven likelihood" sheetId="5" r:id="rId2"/>
    <sheet name="regression customers" sheetId="2" r:id="rId3"/>
    <sheet name="regression likelihood" sheetId="4" r:id="rId4"/>
    <sheet name="results-20200701-080237" sheetId="1" r:id="rId5"/>
    <sheet name="predicted_n_customers_total" sheetId="3" r:id="rId6"/>
    <sheet name="prediction_customers" sheetId="6" r:id="rId7"/>
    <sheet name="prediction_revenue" sheetId="7" r:id="rId8"/>
    <sheet name="prediction_revenue_total" sheetId="9" r:id="rId9"/>
  </sheets>
  <calcPr calcId="144525"/>
  <pivotCaches>
    <pivotCache cacheId="0" r:id="rId10"/>
    <pivotCache cacheId="1" r:id="rId11"/>
    <pivotCache cacheId="2" r:id="rId12"/>
  </pivotCaches>
</workbook>
</file>

<file path=xl/sharedStrings.xml><?xml version="1.0" encoding="utf-8"?>
<sst xmlns="http://schemas.openxmlformats.org/spreadsheetml/2006/main" count="110" uniqueCount="37">
  <si>
    <t>NEXT_YEAR</t>
  </si>
  <si>
    <t>Сумма rev_likelihood</t>
  </si>
  <si>
    <t>aq_year</t>
  </si>
  <si>
    <t>aq_freq</t>
  </si>
  <si>
    <t>Общий итог</t>
  </si>
  <si>
    <t>year</t>
  </si>
  <si>
    <t>predicted_2015</t>
  </si>
  <si>
    <t>r^2</t>
  </si>
  <si>
    <t>xy</t>
  </si>
  <si>
    <t>x2</t>
  </si>
  <si>
    <t>b</t>
  </si>
  <si>
    <t>a</t>
  </si>
  <si>
    <t>y_estimated</t>
  </si>
  <si>
    <t>y_avg</t>
  </si>
  <si>
    <t>y_est - y_avg</t>
  </si>
  <si>
    <t>y - y_avg</t>
  </si>
  <si>
    <t>ss reg</t>
  </si>
  <si>
    <t>r2</t>
  </si>
  <si>
    <t>ss tot</t>
  </si>
  <si>
    <t>sale_year</t>
  </si>
  <si>
    <t>freq</t>
  </si>
  <si>
    <t>predicted2014</t>
  </si>
  <si>
    <t>predicted2015</t>
  </si>
  <si>
    <t>y_average</t>
  </si>
  <si>
    <t>(y_est - y_avg)^2</t>
  </si>
  <si>
    <t>(y-y_avg)^2</t>
  </si>
  <si>
    <t xml:space="preserve">ss reg </t>
  </si>
  <si>
    <t>ss total</t>
  </si>
  <si>
    <t>Сумма likelihood</t>
  </si>
  <si>
    <t>aq_n_customers</t>
  </si>
  <si>
    <t>aq_rev</t>
  </si>
  <si>
    <t>n_customers</t>
  </si>
  <si>
    <t>rev</t>
  </si>
  <si>
    <t>likelihood</t>
  </si>
  <si>
    <t>rev_likelihood</t>
  </si>
  <si>
    <t>year_2014</t>
  </si>
  <si>
    <t>year_2015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</si>
</sst>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0" fontId="1" fillId="2" borderId="1" xfId="0" applyFont="1" applyFill="1" applyBorder="1">
      <alignment vertical="center"/>
    </xf>
    <xf numFmtId="1" fontId="1" fillId="3" borderId="2" xfId="0" applyNumberFormat="1" applyFont="1" applyFill="1" applyBorder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15.1222800926" refreshedBy="Natalia" recordCount="85">
  <cacheSource type="worksheet">
    <worksheetSource ref="A1:J1048576" sheet="results-20200701-080237"/>
  </cacheSource>
  <cacheFields count="10">
    <cacheField name="aq_year" numFmtId="1">
      <sharedItems containsString="0" containsBlank="1" containsNumber="1" containsInteger="1" minValue="2010" maxValue="2014" count="6">
        <n v="2010"/>
        <n v="2011"/>
        <n v="2012"/>
        <n v="2013"/>
        <n v="2014"/>
        <m/>
      </sharedItems>
    </cacheField>
    <cacheField name="aq_freq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sale_year" numFmtId="1">
      <sharedItems containsString="0" containsBlank="1" containsNumber="1" containsInteger="1" minValue="2010" maxValue="2014" count="6">
        <n v="2010"/>
        <n v="2011"/>
        <n v="2012"/>
        <n v="2013"/>
        <n v="2014"/>
        <m/>
      </sharedItems>
    </cacheField>
    <cacheField name="freq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aq_n_customers" numFmtId="0">
      <sharedItems containsString="0" containsBlank="1" containsNumber="1" containsInteger="1" minValue="1273" maxValue="281891" count="21">
        <n v="98281"/>
        <n v="9568"/>
        <n v="2327"/>
        <n v="1432"/>
        <n v="153634"/>
        <n v="14008"/>
        <n v="2714"/>
        <n v="1273"/>
        <n v="217384"/>
        <n v="22628"/>
        <n v="4996"/>
        <n v="2414"/>
        <n v="275097"/>
        <n v="31396"/>
        <n v="7469"/>
        <n v="4828"/>
        <n v="281891"/>
        <n v="32321"/>
        <n v="7554"/>
        <n v="4287"/>
        <m/>
      </sharedItems>
    </cacheField>
    <cacheField name="aq_rev" numFmtId="2">
      <sharedItems containsString="0" containsBlank="1" containsNumber="1" minValue="460481.729999999" maxValue="17152215.5000241" count="21">
        <n v="6618985.76000252"/>
        <n v="1288967.03999993"/>
        <n v="484875.199999998"/>
        <n v="563956.329999999"/>
        <n v="9924192.09000931"/>
        <n v="1778925.33999998"/>
        <n v="533894.499999999"/>
        <n v="460481.729999999"/>
        <n v="12889266.7500201"/>
        <n v="2599484.61999994"/>
        <n v="860711.029999996"/>
        <n v="689294.530000001"/>
        <n v="15608436.1300177"/>
        <n v="3483408.08999985"/>
        <n v="1230180.7"/>
        <n v="1391728.49999999"/>
        <n v="17152215.5000241"/>
        <n v="3946984.38000018"/>
        <n v="1404251.34999991"/>
        <n v="1434000.84999996"/>
        <m/>
      </sharedItems>
    </cacheField>
    <cacheField name="n_customers" numFmtId="0">
      <sharedItems containsString="0" containsBlank="1" containsNumber="1" containsInteger="1" minValue="111" maxValue="281891" count="83">
        <n v="98281"/>
        <n v="9568"/>
        <n v="2327"/>
        <n v="1432"/>
        <n v="6490"/>
        <n v="1501"/>
        <n v="430"/>
        <n v="250"/>
        <n v="1444"/>
        <n v="602"/>
        <n v="228"/>
        <n v="139"/>
        <n v="483"/>
        <n v="243"/>
        <n v="119"/>
        <n v="129"/>
        <n v="278"/>
        <n v="198"/>
        <n v="128"/>
        <n v="237"/>
        <n v="153634"/>
        <n v="14008"/>
        <n v="2714"/>
        <n v="1273"/>
        <n v="11994"/>
        <n v="2799"/>
        <n v="851"/>
        <n v="544"/>
        <n v="2259"/>
        <n v="884"/>
        <n v="350"/>
        <n v="235"/>
        <n v="537"/>
        <n v="282"/>
        <n v="240"/>
        <n v="155"/>
        <n v="111"/>
        <n v="166"/>
        <n v="217384"/>
        <n v="22628"/>
        <n v="4996"/>
        <n v="2414"/>
        <n v="19583"/>
        <n v="4650"/>
        <n v="1202"/>
        <n v="722"/>
        <n v="3882"/>
        <n v="1456"/>
        <n v="553"/>
        <n v="347"/>
        <n v="1057"/>
        <n v="555"/>
        <n v="272"/>
        <n v="215"/>
        <n v="442"/>
        <n v="306"/>
        <n v="195"/>
        <n v="319"/>
        <n v="275097"/>
        <n v="31396"/>
        <n v="7469"/>
        <n v="4828"/>
        <n v="26756"/>
        <n v="6860"/>
        <n v="2108"/>
        <n v="1472"/>
        <n v="5737"/>
        <n v="2657"/>
        <n v="1212"/>
        <n v="934"/>
        <n v="1564"/>
        <n v="1029"/>
        <n v="559"/>
        <n v="608"/>
        <n v="947"/>
        <n v="724"/>
        <n v="536"/>
        <n v="1120"/>
        <n v="281891"/>
        <n v="32321"/>
        <n v="7554"/>
        <n v="4287"/>
        <m/>
      </sharedItems>
    </cacheField>
    <cacheField name="rev" numFmtId="2">
      <sharedItems containsString="0" containsBlank="1" containsNumber="1" minValue="15168.02" maxValue="17152215.5" count="85">
        <n v="6618985.76"/>
        <n v="1288967.04"/>
        <n v="484875.2"/>
        <n v="563956.33"/>
        <n v="432874.5"/>
        <n v="199545.68"/>
        <n v="86380.91"/>
        <n v="86313.88"/>
        <n v="99870.7"/>
        <n v="81977.88"/>
        <n v="45977.9"/>
        <n v="49414.08"/>
        <n v="33832.4"/>
        <n v="32595.62"/>
        <n v="25157.45"/>
        <n v="47926"/>
        <n v="20438.99"/>
        <n v="28341.01"/>
        <n v="28069.6"/>
        <n v="154922.52"/>
        <n v="9924192.09"/>
        <n v="1778925.34"/>
        <n v="533894.5"/>
        <n v="460481.73"/>
        <n v="710219.86"/>
        <n v="326439.43"/>
        <n v="149687.82"/>
        <n v="154392.72"/>
        <n v="136017.53"/>
        <n v="104684.07"/>
        <n v="62797.59"/>
        <n v="75180.37"/>
        <n v="33289.88"/>
        <n v="35004.13"/>
        <n v="24575.57"/>
        <n v="42788.12"/>
        <n v="15168.02"/>
        <n v="19662.06"/>
        <n v="21044.64"/>
        <n v="154774.2"/>
        <n v="12889266.75"/>
        <n v="2599484.62"/>
        <n v="860711.03"/>
        <n v="689294.53"/>
        <n v="1092265.84"/>
        <n v="511497.84"/>
        <n v="198296.88"/>
        <n v="195147.8"/>
        <n v="214891.02"/>
        <n v="162356.43"/>
        <n v="92161.32"/>
        <n v="91543.59"/>
        <n v="57424.51"/>
        <n v="60671.42"/>
        <n v="45002.26"/>
        <n v="57745.11"/>
        <n v="24329.63"/>
        <n v="34112.62"/>
        <n v="31365.6"/>
        <n v="99689.05"/>
        <n v="15608436.13"/>
        <n v="3483408.09"/>
        <n v="1230180.7"/>
        <n v="1391728.5"/>
        <n v="1572588.79"/>
        <n v="792041.6"/>
        <n v="369269.27"/>
        <n v="435630.83"/>
        <n v="334298.61"/>
        <n v="308468.93"/>
        <n v="209971.63"/>
        <n v="286859.22"/>
        <n v="91073.39"/>
        <n v="120597.35"/>
        <n v="95349.54"/>
        <n v="189702.49"/>
        <n v="55165.71"/>
        <n v="84274.9"/>
        <n v="94955.86"/>
        <n v="446819.43"/>
        <n v="17152215.5"/>
        <n v="3946984.38"/>
        <n v="1404251.35"/>
        <n v="1434000.85"/>
        <m/>
      </sharedItems>
    </cacheField>
    <cacheField name="NEXT_YEAR" numFmtId="0">
      <sharedItems containsBlank="1" count="3">
        <b v="0"/>
        <b v="1"/>
        <m/>
      </sharedItems>
    </cacheField>
    <cacheField name="likelihood" numFmtId="0">
      <sharedItems containsString="0" containsBlank="1" containsNumber="1" minValue="0.00254372666130788" maxValue="1" count="66">
        <n v="1"/>
        <n v="0.0660351441275526"/>
        <n v="0.0152725348744925"/>
        <n v="0.00437520985744956"/>
        <n v="0.00254372666130788"/>
        <n v="0.150919732441472"/>
        <n v="0.0629180602006689"/>
        <n v="0.0238294314381271"/>
        <n v="0.0145275919732441"/>
        <n v="0.207563386334336"/>
        <n v="0.104426299957026"/>
        <n v="0.0511388053287495"/>
        <n v="0.055436183927804"/>
        <n v="0.194134078212291"/>
        <n v="0.138268156424581"/>
        <n v="0.0893854748603352"/>
        <n v="0.165502793296089"/>
        <n v="0.0780686566775584"/>
        <n v="0.0182186234817814"/>
        <n v="0.00553913847195282"/>
        <n v="0.00354088287748806"/>
        <n v="0.161264991433467"/>
        <n v="0.0631067961165049"/>
        <n v="0.0249857224443175"/>
        <n v="0.0167761279268989"/>
        <n v="0.19786293294031"/>
        <n v="0.103905674281503"/>
        <n v="0.0475313190862196"/>
        <n v="0.0512159174649963"/>
        <n v="0.1885310290652"/>
        <n v="0.121759622937942"/>
        <n v="0.0871956009426552"/>
        <n v="0.130400628436764"/>
        <n v="0.0900848268501822"/>
        <n v="0.0213907187281493"/>
        <n v="0.00552938578736246"/>
        <n v="0.00332131159606963"/>
        <n v="0.171557362559661"/>
        <n v="0.0643450592186671"/>
        <n v="0.0244387484532438"/>
        <n v="0.0153349832066466"/>
        <n v="0.211569255404323"/>
        <n v="0.111088871096878"/>
        <n v="0.0544435548438751"/>
        <n v="0.0430344275420336"/>
        <n v="0.183098591549296"/>
        <n v="0.126760563380282"/>
        <n v="0.0807787903893952"/>
        <n v="0.132145816072908"/>
        <n v="0.0972602391156574"/>
        <n v="0.0249366587058383"/>
        <n v="0.00766275168395148"/>
        <n v="0.00535083988556764"/>
        <n v="0.182730284112626"/>
        <n v="0.0846286151102051"/>
        <n v="0.0386036437762772"/>
        <n v="0.0297490126130717"/>
        <n v="0.209398848574106"/>
        <n v="0.137769447047798"/>
        <n v="0.0748426830901058"/>
        <n v="0.0814031329495247"/>
        <n v="0.196147473073737"/>
        <n v="0.149958574979288"/>
        <n v="0.111019055509528"/>
        <n v="0.231980115990058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15.1378587963" refreshedBy="Natalia" recordCount="85">
  <cacheSource type="worksheet">
    <worksheetSource ref="A1:K1048576" sheet="results-20200701-080237"/>
  </cacheSource>
  <cacheFields count="11">
    <cacheField name="aq_year" numFmtId="1">
      <sharedItems containsString="0" containsBlank="1" containsNumber="1" containsInteger="1" minValue="2010" maxValue="2014" count="6">
        <n v="2010"/>
        <n v="2011"/>
        <n v="2012"/>
        <n v="2013"/>
        <n v="2014"/>
        <m/>
      </sharedItems>
    </cacheField>
    <cacheField name="aq_freq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sale_year" numFmtId="1">
      <sharedItems containsString="0" containsBlank="1" containsNumber="1" containsInteger="1" minValue="2010" maxValue="2014" count="6">
        <n v="2010"/>
        <n v="2011"/>
        <n v="2012"/>
        <n v="2013"/>
        <n v="2014"/>
        <m/>
      </sharedItems>
    </cacheField>
    <cacheField name="freq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aq_n_customers" numFmtId="0">
      <sharedItems containsString="0" containsBlank="1" containsNumber="1" containsInteger="1" minValue="1273" maxValue="281891" count="21">
        <n v="98281"/>
        <n v="9568"/>
        <n v="2327"/>
        <n v="1432"/>
        <n v="153634"/>
        <n v="14008"/>
        <n v="2714"/>
        <n v="1273"/>
        <n v="217384"/>
        <n v="22628"/>
        <n v="4996"/>
        <n v="2414"/>
        <n v="275097"/>
        <n v="31396"/>
        <n v="7469"/>
        <n v="4828"/>
        <n v="281891"/>
        <n v="32321"/>
        <n v="7554"/>
        <n v="4287"/>
        <m/>
      </sharedItems>
    </cacheField>
    <cacheField name="aq_rev" numFmtId="2">
      <sharedItems containsString="0" containsBlank="1" containsNumber="1" minValue="460481.729999999" maxValue="17152215.5000241" count="21">
        <n v="6618985.76000252"/>
        <n v="1288967.03999993"/>
        <n v="484875.199999998"/>
        <n v="563956.329999999"/>
        <n v="9924192.09000931"/>
        <n v="1778925.33999998"/>
        <n v="533894.499999999"/>
        <n v="460481.729999999"/>
        <n v="12889266.7500201"/>
        <n v="2599484.61999994"/>
        <n v="860711.029999996"/>
        <n v="689294.530000001"/>
        <n v="15608436.1300177"/>
        <n v="3483408.08999985"/>
        <n v="1230180.7"/>
        <n v="1391728.49999999"/>
        <n v="17152215.5000241"/>
        <n v="3946984.38000018"/>
        <n v="1404251.34999991"/>
        <n v="1434000.84999996"/>
        <m/>
      </sharedItems>
    </cacheField>
    <cacheField name="n_customers" numFmtId="0">
      <sharedItems containsString="0" containsBlank="1" containsNumber="1" containsInteger="1" minValue="111" maxValue="281891" count="83">
        <n v="98281"/>
        <n v="9568"/>
        <n v="2327"/>
        <n v="1432"/>
        <n v="6490"/>
        <n v="1501"/>
        <n v="430"/>
        <n v="250"/>
        <n v="1444"/>
        <n v="602"/>
        <n v="228"/>
        <n v="139"/>
        <n v="483"/>
        <n v="243"/>
        <n v="119"/>
        <n v="129"/>
        <n v="278"/>
        <n v="198"/>
        <n v="128"/>
        <n v="237"/>
        <n v="153634"/>
        <n v="14008"/>
        <n v="2714"/>
        <n v="1273"/>
        <n v="11994"/>
        <n v="2799"/>
        <n v="851"/>
        <n v="544"/>
        <n v="2259"/>
        <n v="884"/>
        <n v="350"/>
        <n v="235"/>
        <n v="537"/>
        <n v="282"/>
        <n v="240"/>
        <n v="155"/>
        <n v="111"/>
        <n v="166"/>
        <n v="217384"/>
        <n v="22628"/>
        <n v="4996"/>
        <n v="2414"/>
        <n v="19583"/>
        <n v="4650"/>
        <n v="1202"/>
        <n v="722"/>
        <n v="3882"/>
        <n v="1456"/>
        <n v="553"/>
        <n v="347"/>
        <n v="1057"/>
        <n v="555"/>
        <n v="272"/>
        <n v="215"/>
        <n v="442"/>
        <n v="306"/>
        <n v="195"/>
        <n v="319"/>
        <n v="275097"/>
        <n v="31396"/>
        <n v="7469"/>
        <n v="4828"/>
        <n v="26756"/>
        <n v="6860"/>
        <n v="2108"/>
        <n v="1472"/>
        <n v="5737"/>
        <n v="2657"/>
        <n v="1212"/>
        <n v="934"/>
        <n v="1564"/>
        <n v="1029"/>
        <n v="559"/>
        <n v="608"/>
        <n v="947"/>
        <n v="724"/>
        <n v="536"/>
        <n v="1120"/>
        <n v="281891"/>
        <n v="32321"/>
        <n v="7554"/>
        <n v="4287"/>
        <m/>
      </sharedItems>
    </cacheField>
    <cacheField name="rev" numFmtId="2">
      <sharedItems containsString="0" containsBlank="1" containsNumber="1" minValue="15168.02" maxValue="17152215.5" count="85">
        <n v="6618985.76"/>
        <n v="1288967.04"/>
        <n v="484875.2"/>
        <n v="563956.33"/>
        <n v="432874.5"/>
        <n v="199545.68"/>
        <n v="86380.91"/>
        <n v="86313.88"/>
        <n v="99870.7"/>
        <n v="81977.88"/>
        <n v="45977.9"/>
        <n v="49414.08"/>
        <n v="33832.4"/>
        <n v="32595.62"/>
        <n v="25157.45"/>
        <n v="47926"/>
        <n v="20438.99"/>
        <n v="28341.01"/>
        <n v="28069.6"/>
        <n v="154922.52"/>
        <n v="9924192.09"/>
        <n v="1778925.34"/>
        <n v="533894.5"/>
        <n v="460481.73"/>
        <n v="710219.86"/>
        <n v="326439.43"/>
        <n v="149687.82"/>
        <n v="154392.72"/>
        <n v="136017.53"/>
        <n v="104684.07"/>
        <n v="62797.59"/>
        <n v="75180.37"/>
        <n v="33289.88"/>
        <n v="35004.13"/>
        <n v="24575.57"/>
        <n v="42788.12"/>
        <n v="15168.02"/>
        <n v="19662.06"/>
        <n v="21044.64"/>
        <n v="154774.2"/>
        <n v="12889266.75"/>
        <n v="2599484.62"/>
        <n v="860711.03"/>
        <n v="689294.53"/>
        <n v="1092265.84"/>
        <n v="511497.84"/>
        <n v="198296.88"/>
        <n v="195147.8"/>
        <n v="214891.02"/>
        <n v="162356.43"/>
        <n v="92161.32"/>
        <n v="91543.59"/>
        <n v="57424.51"/>
        <n v="60671.42"/>
        <n v="45002.26"/>
        <n v="57745.11"/>
        <n v="24329.63"/>
        <n v="34112.62"/>
        <n v="31365.6"/>
        <n v="99689.05"/>
        <n v="15608436.13"/>
        <n v="3483408.09"/>
        <n v="1230180.7"/>
        <n v="1391728.5"/>
        <n v="1572588.79"/>
        <n v="792041.6"/>
        <n v="369269.27"/>
        <n v="435630.83"/>
        <n v="334298.61"/>
        <n v="308468.93"/>
        <n v="209971.63"/>
        <n v="286859.22"/>
        <n v="91073.39"/>
        <n v="120597.35"/>
        <n v="95349.54"/>
        <n v="189702.49"/>
        <n v="55165.71"/>
        <n v="84274.9"/>
        <n v="94955.86"/>
        <n v="446819.43"/>
        <n v="17152215.5"/>
        <n v="3946984.38"/>
        <n v="1404251.35"/>
        <n v="1434000.85"/>
        <m/>
      </sharedItems>
    </cacheField>
    <cacheField name="NEXT_YEAR" numFmtId="0">
      <sharedItems containsBlank="1" count="3">
        <b v="0"/>
        <b v="1"/>
        <m/>
      </sharedItems>
    </cacheField>
    <cacheField name="likelihood" numFmtId="0">
      <sharedItems containsString="0" containsBlank="1" containsNumber="1" minValue="0.00254372666130788" maxValue="1" count="66">
        <n v="1"/>
        <n v="0.0660351441275526"/>
        <n v="0.0152725348744925"/>
        <n v="0.00437520985744956"/>
        <n v="0.00254372666130788"/>
        <n v="0.150919732441472"/>
        <n v="0.0629180602006689"/>
        <n v="0.0238294314381271"/>
        <n v="0.0145275919732441"/>
        <n v="0.207563386334336"/>
        <n v="0.104426299957026"/>
        <n v="0.0511388053287495"/>
        <n v="0.055436183927804"/>
        <n v="0.194134078212291"/>
        <n v="0.138268156424581"/>
        <n v="0.0893854748603352"/>
        <n v="0.165502793296089"/>
        <n v="0.0780686566775584"/>
        <n v="0.0182186234817814"/>
        <n v="0.00553913847195282"/>
        <n v="0.00354088287748806"/>
        <n v="0.161264991433467"/>
        <n v="0.0631067961165049"/>
        <n v="0.0249857224443175"/>
        <n v="0.0167761279268989"/>
        <n v="0.19786293294031"/>
        <n v="0.103905674281503"/>
        <n v="0.0475313190862196"/>
        <n v="0.0512159174649963"/>
        <n v="0.1885310290652"/>
        <n v="0.121759622937942"/>
        <n v="0.0871956009426552"/>
        <n v="0.130400628436764"/>
        <n v="0.0900848268501822"/>
        <n v="0.0213907187281493"/>
        <n v="0.00552938578736246"/>
        <n v="0.00332131159606963"/>
        <n v="0.171557362559661"/>
        <n v="0.0643450592186671"/>
        <n v="0.0244387484532438"/>
        <n v="0.0153349832066466"/>
        <n v="0.211569255404323"/>
        <n v="0.111088871096878"/>
        <n v="0.0544435548438751"/>
        <n v="0.0430344275420336"/>
        <n v="0.183098591549296"/>
        <n v="0.126760563380282"/>
        <n v="0.0807787903893952"/>
        <n v="0.132145816072908"/>
        <n v="0.0972602391156574"/>
        <n v="0.0249366587058383"/>
        <n v="0.00766275168395148"/>
        <n v="0.00535083988556764"/>
        <n v="0.182730284112626"/>
        <n v="0.0846286151102051"/>
        <n v="0.0386036437762772"/>
        <n v="0.0297490126130717"/>
        <n v="0.209398848574106"/>
        <n v="0.137769447047798"/>
        <n v="0.0748426830901058"/>
        <n v="0.0814031329495247"/>
        <n v="0.196147473073737"/>
        <n v="0.149958574979288"/>
        <n v="0.111019055509528"/>
        <n v="0.231980115990058"/>
        <m/>
      </sharedItems>
    </cacheField>
    <cacheField name="rev_likelihood" numFmtId="0">
      <sharedItems containsString="0" containsBlank="1" containsNumber="1" minValue="0.0130403483448448" maxValue="1.00000000000006" count="79">
        <n v="0.999999999999619"/>
        <n v="1.00000000000005"/>
        <n v="1"/>
        <n v="0.0653989169482418"/>
        <n v="0.030147470811287"/>
        <n v="0.0130504752740195"/>
        <n v="0.0130403483448448"/>
        <n v="0.0774811898991656"/>
        <n v="0.0635996712530403"/>
        <n v="0.0356703457677261"/>
        <n v="0.0383361858500297"/>
        <n v="0.0697754803710319"/>
        <n v="0.067224762165605"/>
        <n v="0.0518843817955633"/>
        <n v="0.098841928809723"/>
        <n v="0.036242150167904"/>
        <n v="0.050253908844325"/>
        <n v="0.0497726481764999"/>
        <n v="0.27470658942688"/>
        <n v="0.999999999999062"/>
        <n v="1.00000000000001"/>
        <n v="0.0715645015290442"/>
        <n v="0.0328933002343462"/>
        <n v="0.0150831240107385"/>
        <n v="0.0155572079419369"/>
        <n v="0.0764605050822434"/>
        <n v="0.0588468035426384"/>
        <n v="0.0353008575390807"/>
        <n v="0.0422616780533358"/>
        <n v="0.0623529180390509"/>
        <n v="0.0655637583829765"/>
        <n v="0.0460307607589141"/>
        <n v="0.0801433991172415"/>
        <n v="0.032939461029214"/>
        <n v="0.0426988927443442"/>
        <n v="0.0457013571417916"/>
        <n v="0.336113660796055"/>
        <n v="0.999999999998441"/>
        <n v="1.00000000000002"/>
        <n v="0.999999999999999"/>
        <n v="0.0847422790748199"/>
        <n v="0.0396840138326102"/>
        <n v="0.0153846517296797"/>
        <n v="0.0151403337198911"/>
        <n v="0.0826667787709415"/>
        <n v="0.0624571612199051"/>
        <n v="0.0354536892778393"/>
        <n v="0.0352160537114477"/>
        <n v="0.0667175253929304"/>
        <n v="0.0704898832306126"/>
        <n v="0.0522849811742278"/>
        <n v="0.0670900081296742"/>
        <n v="0.0352964211104359"/>
        <n v="0.0494891784503207"/>
        <n v="0.045503915430752"/>
        <n v="0.144624751338154"/>
        <n v="0.999999999998866"/>
        <n v="1.00000000000004"/>
        <n v="0.100752489032238"/>
        <n v="0.0507444559725473"/>
        <n v="0.0236583131662904"/>
        <n v="0.027909960124846"/>
        <n v="0.0959688332124228"/>
        <n v="0.0885537732100787"/>
        <n v="0.0602776432088981"/>
        <n v="0.0823501618496879"/>
        <n v="0.0740325303429"/>
        <n v="0.0980322240464348"/>
        <n v="0.0775085643922068"/>
        <n v="0.15420701202677"/>
        <n v="0.0396382699642929"/>
        <n v="0.0605541238826399"/>
        <n v="0.0682287242087812"/>
        <n v="0.321053589115983"/>
        <n v="0.999999999998595"/>
        <n v="0.999999999999954"/>
        <n v="1.00000000000006"/>
        <n v="1.00000000000003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15.1795486111" refreshedBy="Natalia" recordCount="84">
  <cacheSource type="worksheet">
    <worksheetSource ref="A1:K85" sheet="results-20200701-080237"/>
  </cacheSource>
  <cacheFields count="11">
    <cacheField name="aq_year" numFmtId="1">
      <sharedItems containsSemiMixedTypes="0" containsString="0" containsNumber="1" containsInteger="1" minValue="2010" maxValue="2014" count="5">
        <n v="2010"/>
        <n v="2011"/>
        <n v="2012"/>
        <n v="2013"/>
        <n v="2014"/>
      </sharedItems>
    </cacheField>
    <cacheField name="aq_freq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ale_year" numFmtId="1">
      <sharedItems containsSemiMixedTypes="0" containsString="0" containsNumber="1" containsInteger="1" minValue="2010" maxValue="2014" count="5">
        <n v="2010"/>
        <n v="2011"/>
        <n v="2012"/>
        <n v="2013"/>
        <n v="2014"/>
      </sharedItems>
    </cacheField>
    <cacheField name="freq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q_n_customers" numFmtId="0">
      <sharedItems containsSemiMixedTypes="0" containsString="0" containsNumber="1" containsInteger="1" minValue="1273" maxValue="281891" count="20">
        <n v="98281"/>
        <n v="9568"/>
        <n v="2327"/>
        <n v="1432"/>
        <n v="153634"/>
        <n v="14008"/>
        <n v="2714"/>
        <n v="1273"/>
        <n v="217384"/>
        <n v="22628"/>
        <n v="4996"/>
        <n v="2414"/>
        <n v="275097"/>
        <n v="31396"/>
        <n v="7469"/>
        <n v="4828"/>
        <n v="281891"/>
        <n v="32321"/>
        <n v="7554"/>
        <n v="4287"/>
      </sharedItems>
    </cacheField>
    <cacheField name="aq_rev" numFmtId="2">
      <sharedItems containsSemiMixedTypes="0" containsString="0" containsNumber="1" minValue="460481.729999999" maxValue="17152215.5000241" count="20">
        <n v="6618985.76000252"/>
        <n v="1288967.03999993"/>
        <n v="484875.199999998"/>
        <n v="563956.329999999"/>
        <n v="9924192.09000931"/>
        <n v="1778925.33999998"/>
        <n v="533894.499999999"/>
        <n v="460481.729999999"/>
        <n v="12889266.7500201"/>
        <n v="2599484.61999994"/>
        <n v="860711.029999996"/>
        <n v="689294.530000001"/>
        <n v="15608436.1300177"/>
        <n v="3483408.08999985"/>
        <n v="1230180.7"/>
        <n v="1391728.49999999"/>
        <n v="17152215.5000241"/>
        <n v="3946984.38000018"/>
        <n v="1404251.34999991"/>
        <n v="1434000.84999996"/>
      </sharedItems>
    </cacheField>
    <cacheField name="n_customers" numFmtId="0">
      <sharedItems containsSemiMixedTypes="0" containsString="0" containsNumber="1" containsInteger="1" minValue="111" maxValue="281891" count="82">
        <n v="98281"/>
        <n v="9568"/>
        <n v="2327"/>
        <n v="1432"/>
        <n v="6490"/>
        <n v="1501"/>
        <n v="430"/>
        <n v="250"/>
        <n v="1444"/>
        <n v="602"/>
        <n v="228"/>
        <n v="139"/>
        <n v="483"/>
        <n v="243"/>
        <n v="119"/>
        <n v="129"/>
        <n v="278"/>
        <n v="198"/>
        <n v="128"/>
        <n v="237"/>
        <n v="153634"/>
        <n v="14008"/>
        <n v="2714"/>
        <n v="1273"/>
        <n v="11994"/>
        <n v="2799"/>
        <n v="851"/>
        <n v="544"/>
        <n v="2259"/>
        <n v="884"/>
        <n v="350"/>
        <n v="235"/>
        <n v="537"/>
        <n v="282"/>
        <n v="240"/>
        <n v="155"/>
        <n v="111"/>
        <n v="166"/>
        <n v="217384"/>
        <n v="22628"/>
        <n v="4996"/>
        <n v="2414"/>
        <n v="19583"/>
        <n v="4650"/>
        <n v="1202"/>
        <n v="722"/>
        <n v="3882"/>
        <n v="1456"/>
        <n v="553"/>
        <n v="347"/>
        <n v="1057"/>
        <n v="555"/>
        <n v="272"/>
        <n v="215"/>
        <n v="442"/>
        <n v="306"/>
        <n v="195"/>
        <n v="319"/>
        <n v="275097"/>
        <n v="31396"/>
        <n v="7469"/>
        <n v="4828"/>
        <n v="26756"/>
        <n v="6860"/>
        <n v="2108"/>
        <n v="1472"/>
        <n v="5737"/>
        <n v="2657"/>
        <n v="1212"/>
        <n v="934"/>
        <n v="1564"/>
        <n v="1029"/>
        <n v="559"/>
        <n v="608"/>
        <n v="947"/>
        <n v="724"/>
        <n v="536"/>
        <n v="1120"/>
        <n v="281891"/>
        <n v="32321"/>
        <n v="7554"/>
        <n v="4287"/>
      </sharedItems>
    </cacheField>
    <cacheField name="rev" numFmtId="2">
      <sharedItems containsSemiMixedTypes="0" containsString="0" containsNumber="1" minValue="15168.02" maxValue="17152215.5" count="84">
        <n v="6618985.76"/>
        <n v="1288967.04"/>
        <n v="484875.2"/>
        <n v="563956.33"/>
        <n v="432874.5"/>
        <n v="199545.68"/>
        <n v="86380.91"/>
        <n v="86313.88"/>
        <n v="99870.7"/>
        <n v="81977.88"/>
        <n v="45977.9"/>
        <n v="49414.08"/>
        <n v="33832.4"/>
        <n v="32595.62"/>
        <n v="25157.45"/>
        <n v="47926"/>
        <n v="20438.99"/>
        <n v="28341.01"/>
        <n v="28069.6"/>
        <n v="154922.52"/>
        <n v="9924192.09"/>
        <n v="1778925.34"/>
        <n v="533894.5"/>
        <n v="460481.73"/>
        <n v="710219.86"/>
        <n v="326439.43"/>
        <n v="149687.82"/>
        <n v="154392.72"/>
        <n v="136017.53"/>
        <n v="104684.07"/>
        <n v="62797.59"/>
        <n v="75180.37"/>
        <n v="33289.88"/>
        <n v="35004.13"/>
        <n v="24575.57"/>
        <n v="42788.12"/>
        <n v="15168.02"/>
        <n v="19662.06"/>
        <n v="21044.64"/>
        <n v="154774.2"/>
        <n v="12889266.75"/>
        <n v="2599484.62"/>
        <n v="860711.03"/>
        <n v="689294.53"/>
        <n v="1092265.84"/>
        <n v="511497.84"/>
        <n v="198296.88"/>
        <n v="195147.8"/>
        <n v="214891.02"/>
        <n v="162356.43"/>
        <n v="92161.32"/>
        <n v="91543.59"/>
        <n v="57424.51"/>
        <n v="60671.42"/>
        <n v="45002.26"/>
        <n v="57745.11"/>
        <n v="24329.63"/>
        <n v="34112.62"/>
        <n v="31365.6"/>
        <n v="99689.05"/>
        <n v="15608436.13"/>
        <n v="3483408.09"/>
        <n v="1230180.7"/>
        <n v="1391728.5"/>
        <n v="1572588.79"/>
        <n v="792041.6"/>
        <n v="369269.27"/>
        <n v="435630.83"/>
        <n v="334298.61"/>
        <n v="308468.93"/>
        <n v="209971.63"/>
        <n v="286859.22"/>
        <n v="91073.39"/>
        <n v="120597.35"/>
        <n v="95349.54"/>
        <n v="189702.49"/>
        <n v="55165.71"/>
        <n v="84274.9"/>
        <n v="94955.86"/>
        <n v="446819.43"/>
        <n v="17152215.5"/>
        <n v="3946984.38"/>
        <n v="1404251.35"/>
        <n v="1434000.85"/>
      </sharedItems>
    </cacheField>
    <cacheField name="NEXT_YEAR" numFmtId="0">
      <sharedItems count="2">
        <b v="0"/>
        <b v="1"/>
      </sharedItems>
    </cacheField>
    <cacheField name="likelihood" numFmtId="0">
      <sharedItems containsSemiMixedTypes="0" containsString="0" containsNumber="1" minValue="0.00254372666130788" maxValue="1" count="65">
        <n v="1"/>
        <n v="0.0660351441275526"/>
        <n v="0.0152725348744925"/>
        <n v="0.00437520985744956"/>
        <n v="0.00254372666130788"/>
        <n v="0.150919732441472"/>
        <n v="0.0629180602006689"/>
        <n v="0.0238294314381271"/>
        <n v="0.0145275919732441"/>
        <n v="0.207563386334336"/>
        <n v="0.104426299957026"/>
        <n v="0.0511388053287495"/>
        <n v="0.055436183927804"/>
        <n v="0.194134078212291"/>
        <n v="0.138268156424581"/>
        <n v="0.0893854748603352"/>
        <n v="0.165502793296089"/>
        <n v="0.0780686566775584"/>
        <n v="0.0182186234817814"/>
        <n v="0.00553913847195282"/>
        <n v="0.00354088287748806"/>
        <n v="0.161264991433467"/>
        <n v="0.0631067961165049"/>
        <n v="0.0249857224443175"/>
        <n v="0.0167761279268989"/>
        <n v="0.19786293294031"/>
        <n v="0.103905674281503"/>
        <n v="0.0475313190862196"/>
        <n v="0.0512159174649963"/>
        <n v="0.1885310290652"/>
        <n v="0.121759622937942"/>
        <n v="0.0871956009426552"/>
        <n v="0.130400628436764"/>
        <n v="0.0900848268501822"/>
        <n v="0.0213907187281493"/>
        <n v="0.00552938578736246"/>
        <n v="0.00332131159606963"/>
        <n v="0.171557362559661"/>
        <n v="0.0643450592186671"/>
        <n v="0.0244387484532438"/>
        <n v="0.0153349832066466"/>
        <n v="0.211569255404323"/>
        <n v="0.111088871096878"/>
        <n v="0.0544435548438751"/>
        <n v="0.0430344275420336"/>
        <n v="0.183098591549296"/>
        <n v="0.126760563380282"/>
        <n v="0.0807787903893952"/>
        <n v="0.132145816072908"/>
        <n v="0.0972602391156574"/>
        <n v="0.0249366587058383"/>
        <n v="0.00766275168395148"/>
        <n v="0.00535083988556764"/>
        <n v="0.182730284112626"/>
        <n v="0.0846286151102051"/>
        <n v="0.0386036437762772"/>
        <n v="0.0297490126130717"/>
        <n v="0.209398848574106"/>
        <n v="0.137769447047798"/>
        <n v="0.0748426830901058"/>
        <n v="0.0814031329495247"/>
        <n v="0.196147473073737"/>
        <n v="0.149958574979288"/>
        <n v="0.111019055509528"/>
        <n v="0.231980115990058"/>
      </sharedItems>
    </cacheField>
    <cacheField name="rev_likelihood" numFmtId="0">
      <sharedItems containsSemiMixedTypes="0" containsString="0" containsNumber="1" minValue="0.0130403483448448" maxValue="1.00000000000006" count="78">
        <n v="0.999999999999619"/>
        <n v="1.00000000000005"/>
        <n v="1"/>
        <n v="0.0653989169482418"/>
        <n v="0.030147470811287"/>
        <n v="0.0130504752740195"/>
        <n v="0.0130403483448448"/>
        <n v="0.0774811898991656"/>
        <n v="0.0635996712530403"/>
        <n v="0.0356703457677261"/>
        <n v="0.0383361858500297"/>
        <n v="0.0697754803710319"/>
        <n v="0.067224762165605"/>
        <n v="0.0518843817955633"/>
        <n v="0.098841928809723"/>
        <n v="0.036242150167904"/>
        <n v="0.050253908844325"/>
        <n v="0.0497726481764999"/>
        <n v="0.27470658942688"/>
        <n v="0.999999999999062"/>
        <n v="1.00000000000001"/>
        <n v="0.0715645015290442"/>
        <n v="0.0328933002343462"/>
        <n v="0.0150831240107385"/>
        <n v="0.0155572079419369"/>
        <n v="0.0764605050822434"/>
        <n v="0.0588468035426384"/>
        <n v="0.0353008575390807"/>
        <n v="0.0422616780533358"/>
        <n v="0.0623529180390509"/>
        <n v="0.0655637583829765"/>
        <n v="0.0460307607589141"/>
        <n v="0.0801433991172415"/>
        <n v="0.032939461029214"/>
        <n v="0.0426988927443442"/>
        <n v="0.0457013571417916"/>
        <n v="0.336113660796055"/>
        <n v="0.999999999998441"/>
        <n v="1.00000000000002"/>
        <n v="0.999999999999999"/>
        <n v="0.0847422790748199"/>
        <n v="0.0396840138326102"/>
        <n v="0.0153846517296797"/>
        <n v="0.0151403337198911"/>
        <n v="0.0826667787709415"/>
        <n v="0.0624571612199051"/>
        <n v="0.0354536892778393"/>
        <n v="0.0352160537114477"/>
        <n v="0.0667175253929304"/>
        <n v="0.0704898832306126"/>
        <n v="0.0522849811742278"/>
        <n v="0.0670900081296742"/>
        <n v="0.0352964211104359"/>
        <n v="0.0494891784503207"/>
        <n v="0.045503915430752"/>
        <n v="0.144624751338154"/>
        <n v="0.999999999998866"/>
        <n v="1.00000000000004"/>
        <n v="0.100752489032238"/>
        <n v="0.0507444559725473"/>
        <n v="0.0236583131662904"/>
        <n v="0.027909960124846"/>
        <n v="0.0959688332124228"/>
        <n v="0.0885537732100787"/>
        <n v="0.0602776432088981"/>
        <n v="0.0823501618496879"/>
        <n v="0.0740325303429"/>
        <n v="0.0980322240464348"/>
        <n v="0.0775085643922068"/>
        <n v="0.15420701202677"/>
        <n v="0.0396382699642929"/>
        <n v="0.0605541238826399"/>
        <n v="0.0682287242087812"/>
        <n v="0.321053589115983"/>
        <n v="0.999999999998595"/>
        <n v="0.999999999999954"/>
        <n v="1.00000000000006"/>
        <n v="1.0000000000000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0"/>
    <x v="0"/>
  </r>
  <r>
    <x v="0"/>
    <x v="2"/>
    <x v="0"/>
    <x v="2"/>
    <x v="2"/>
    <x v="2"/>
    <x v="2"/>
    <x v="2"/>
    <x v="0"/>
    <x v="0"/>
  </r>
  <r>
    <x v="0"/>
    <x v="3"/>
    <x v="0"/>
    <x v="3"/>
    <x v="3"/>
    <x v="3"/>
    <x v="3"/>
    <x v="3"/>
    <x v="0"/>
    <x v="0"/>
  </r>
  <r>
    <x v="0"/>
    <x v="0"/>
    <x v="1"/>
    <x v="0"/>
    <x v="0"/>
    <x v="0"/>
    <x v="4"/>
    <x v="4"/>
    <x v="1"/>
    <x v="1"/>
  </r>
  <r>
    <x v="0"/>
    <x v="0"/>
    <x v="1"/>
    <x v="1"/>
    <x v="0"/>
    <x v="0"/>
    <x v="5"/>
    <x v="5"/>
    <x v="1"/>
    <x v="2"/>
  </r>
  <r>
    <x v="0"/>
    <x v="0"/>
    <x v="1"/>
    <x v="2"/>
    <x v="0"/>
    <x v="0"/>
    <x v="6"/>
    <x v="6"/>
    <x v="1"/>
    <x v="3"/>
  </r>
  <r>
    <x v="0"/>
    <x v="0"/>
    <x v="1"/>
    <x v="3"/>
    <x v="0"/>
    <x v="0"/>
    <x v="7"/>
    <x v="7"/>
    <x v="1"/>
    <x v="4"/>
  </r>
  <r>
    <x v="0"/>
    <x v="1"/>
    <x v="1"/>
    <x v="0"/>
    <x v="1"/>
    <x v="1"/>
    <x v="8"/>
    <x v="8"/>
    <x v="1"/>
    <x v="5"/>
  </r>
  <r>
    <x v="0"/>
    <x v="1"/>
    <x v="1"/>
    <x v="1"/>
    <x v="1"/>
    <x v="1"/>
    <x v="9"/>
    <x v="9"/>
    <x v="1"/>
    <x v="6"/>
  </r>
  <r>
    <x v="0"/>
    <x v="1"/>
    <x v="1"/>
    <x v="2"/>
    <x v="1"/>
    <x v="1"/>
    <x v="10"/>
    <x v="10"/>
    <x v="1"/>
    <x v="7"/>
  </r>
  <r>
    <x v="0"/>
    <x v="1"/>
    <x v="1"/>
    <x v="3"/>
    <x v="1"/>
    <x v="1"/>
    <x v="11"/>
    <x v="11"/>
    <x v="1"/>
    <x v="8"/>
  </r>
  <r>
    <x v="0"/>
    <x v="2"/>
    <x v="1"/>
    <x v="0"/>
    <x v="2"/>
    <x v="2"/>
    <x v="12"/>
    <x v="12"/>
    <x v="1"/>
    <x v="9"/>
  </r>
  <r>
    <x v="0"/>
    <x v="2"/>
    <x v="1"/>
    <x v="1"/>
    <x v="2"/>
    <x v="2"/>
    <x v="13"/>
    <x v="13"/>
    <x v="1"/>
    <x v="10"/>
  </r>
  <r>
    <x v="0"/>
    <x v="2"/>
    <x v="1"/>
    <x v="2"/>
    <x v="2"/>
    <x v="2"/>
    <x v="14"/>
    <x v="14"/>
    <x v="1"/>
    <x v="11"/>
  </r>
  <r>
    <x v="0"/>
    <x v="2"/>
    <x v="1"/>
    <x v="3"/>
    <x v="2"/>
    <x v="2"/>
    <x v="15"/>
    <x v="15"/>
    <x v="1"/>
    <x v="12"/>
  </r>
  <r>
    <x v="0"/>
    <x v="3"/>
    <x v="1"/>
    <x v="0"/>
    <x v="3"/>
    <x v="3"/>
    <x v="16"/>
    <x v="16"/>
    <x v="1"/>
    <x v="13"/>
  </r>
  <r>
    <x v="0"/>
    <x v="3"/>
    <x v="1"/>
    <x v="1"/>
    <x v="3"/>
    <x v="3"/>
    <x v="17"/>
    <x v="17"/>
    <x v="1"/>
    <x v="14"/>
  </r>
  <r>
    <x v="0"/>
    <x v="3"/>
    <x v="1"/>
    <x v="2"/>
    <x v="3"/>
    <x v="3"/>
    <x v="18"/>
    <x v="18"/>
    <x v="1"/>
    <x v="15"/>
  </r>
  <r>
    <x v="0"/>
    <x v="3"/>
    <x v="1"/>
    <x v="3"/>
    <x v="3"/>
    <x v="3"/>
    <x v="19"/>
    <x v="19"/>
    <x v="1"/>
    <x v="16"/>
  </r>
  <r>
    <x v="1"/>
    <x v="0"/>
    <x v="1"/>
    <x v="0"/>
    <x v="4"/>
    <x v="4"/>
    <x v="20"/>
    <x v="20"/>
    <x v="0"/>
    <x v="0"/>
  </r>
  <r>
    <x v="1"/>
    <x v="1"/>
    <x v="1"/>
    <x v="1"/>
    <x v="5"/>
    <x v="5"/>
    <x v="21"/>
    <x v="21"/>
    <x v="0"/>
    <x v="0"/>
  </r>
  <r>
    <x v="1"/>
    <x v="2"/>
    <x v="1"/>
    <x v="2"/>
    <x v="6"/>
    <x v="6"/>
    <x v="22"/>
    <x v="22"/>
    <x v="0"/>
    <x v="0"/>
  </r>
  <r>
    <x v="1"/>
    <x v="3"/>
    <x v="1"/>
    <x v="3"/>
    <x v="7"/>
    <x v="7"/>
    <x v="23"/>
    <x v="23"/>
    <x v="0"/>
    <x v="0"/>
  </r>
  <r>
    <x v="1"/>
    <x v="0"/>
    <x v="2"/>
    <x v="0"/>
    <x v="4"/>
    <x v="4"/>
    <x v="24"/>
    <x v="24"/>
    <x v="1"/>
    <x v="17"/>
  </r>
  <r>
    <x v="1"/>
    <x v="0"/>
    <x v="2"/>
    <x v="1"/>
    <x v="4"/>
    <x v="4"/>
    <x v="25"/>
    <x v="25"/>
    <x v="1"/>
    <x v="18"/>
  </r>
  <r>
    <x v="1"/>
    <x v="0"/>
    <x v="2"/>
    <x v="2"/>
    <x v="4"/>
    <x v="4"/>
    <x v="26"/>
    <x v="26"/>
    <x v="1"/>
    <x v="19"/>
  </r>
  <r>
    <x v="1"/>
    <x v="0"/>
    <x v="2"/>
    <x v="3"/>
    <x v="4"/>
    <x v="4"/>
    <x v="27"/>
    <x v="27"/>
    <x v="1"/>
    <x v="20"/>
  </r>
  <r>
    <x v="1"/>
    <x v="1"/>
    <x v="2"/>
    <x v="0"/>
    <x v="5"/>
    <x v="5"/>
    <x v="28"/>
    <x v="28"/>
    <x v="1"/>
    <x v="21"/>
  </r>
  <r>
    <x v="1"/>
    <x v="1"/>
    <x v="2"/>
    <x v="1"/>
    <x v="5"/>
    <x v="5"/>
    <x v="29"/>
    <x v="29"/>
    <x v="1"/>
    <x v="22"/>
  </r>
  <r>
    <x v="1"/>
    <x v="1"/>
    <x v="2"/>
    <x v="2"/>
    <x v="5"/>
    <x v="5"/>
    <x v="30"/>
    <x v="30"/>
    <x v="1"/>
    <x v="23"/>
  </r>
  <r>
    <x v="1"/>
    <x v="1"/>
    <x v="2"/>
    <x v="3"/>
    <x v="5"/>
    <x v="5"/>
    <x v="31"/>
    <x v="31"/>
    <x v="1"/>
    <x v="24"/>
  </r>
  <r>
    <x v="1"/>
    <x v="2"/>
    <x v="2"/>
    <x v="0"/>
    <x v="6"/>
    <x v="6"/>
    <x v="32"/>
    <x v="32"/>
    <x v="1"/>
    <x v="25"/>
  </r>
  <r>
    <x v="1"/>
    <x v="2"/>
    <x v="2"/>
    <x v="1"/>
    <x v="6"/>
    <x v="6"/>
    <x v="33"/>
    <x v="33"/>
    <x v="1"/>
    <x v="26"/>
  </r>
  <r>
    <x v="1"/>
    <x v="2"/>
    <x v="2"/>
    <x v="2"/>
    <x v="6"/>
    <x v="6"/>
    <x v="15"/>
    <x v="34"/>
    <x v="1"/>
    <x v="27"/>
  </r>
  <r>
    <x v="1"/>
    <x v="2"/>
    <x v="2"/>
    <x v="3"/>
    <x v="6"/>
    <x v="6"/>
    <x v="11"/>
    <x v="35"/>
    <x v="1"/>
    <x v="28"/>
  </r>
  <r>
    <x v="1"/>
    <x v="3"/>
    <x v="2"/>
    <x v="0"/>
    <x v="7"/>
    <x v="7"/>
    <x v="34"/>
    <x v="36"/>
    <x v="1"/>
    <x v="29"/>
  </r>
  <r>
    <x v="1"/>
    <x v="3"/>
    <x v="2"/>
    <x v="1"/>
    <x v="7"/>
    <x v="7"/>
    <x v="35"/>
    <x v="37"/>
    <x v="1"/>
    <x v="30"/>
  </r>
  <r>
    <x v="1"/>
    <x v="3"/>
    <x v="2"/>
    <x v="2"/>
    <x v="7"/>
    <x v="7"/>
    <x v="36"/>
    <x v="38"/>
    <x v="1"/>
    <x v="31"/>
  </r>
  <r>
    <x v="1"/>
    <x v="3"/>
    <x v="2"/>
    <x v="3"/>
    <x v="7"/>
    <x v="7"/>
    <x v="37"/>
    <x v="39"/>
    <x v="1"/>
    <x v="32"/>
  </r>
  <r>
    <x v="2"/>
    <x v="0"/>
    <x v="2"/>
    <x v="0"/>
    <x v="8"/>
    <x v="8"/>
    <x v="38"/>
    <x v="40"/>
    <x v="0"/>
    <x v="0"/>
  </r>
  <r>
    <x v="2"/>
    <x v="1"/>
    <x v="2"/>
    <x v="1"/>
    <x v="9"/>
    <x v="9"/>
    <x v="39"/>
    <x v="41"/>
    <x v="0"/>
    <x v="0"/>
  </r>
  <r>
    <x v="2"/>
    <x v="2"/>
    <x v="2"/>
    <x v="2"/>
    <x v="10"/>
    <x v="10"/>
    <x v="40"/>
    <x v="42"/>
    <x v="0"/>
    <x v="0"/>
  </r>
  <r>
    <x v="2"/>
    <x v="3"/>
    <x v="2"/>
    <x v="3"/>
    <x v="11"/>
    <x v="11"/>
    <x v="41"/>
    <x v="43"/>
    <x v="0"/>
    <x v="0"/>
  </r>
  <r>
    <x v="2"/>
    <x v="0"/>
    <x v="3"/>
    <x v="0"/>
    <x v="8"/>
    <x v="8"/>
    <x v="42"/>
    <x v="44"/>
    <x v="1"/>
    <x v="33"/>
  </r>
  <r>
    <x v="2"/>
    <x v="0"/>
    <x v="3"/>
    <x v="1"/>
    <x v="8"/>
    <x v="8"/>
    <x v="43"/>
    <x v="45"/>
    <x v="1"/>
    <x v="34"/>
  </r>
  <r>
    <x v="2"/>
    <x v="0"/>
    <x v="3"/>
    <x v="2"/>
    <x v="8"/>
    <x v="8"/>
    <x v="44"/>
    <x v="46"/>
    <x v="1"/>
    <x v="35"/>
  </r>
  <r>
    <x v="2"/>
    <x v="0"/>
    <x v="3"/>
    <x v="3"/>
    <x v="8"/>
    <x v="8"/>
    <x v="45"/>
    <x v="47"/>
    <x v="1"/>
    <x v="36"/>
  </r>
  <r>
    <x v="2"/>
    <x v="1"/>
    <x v="3"/>
    <x v="0"/>
    <x v="9"/>
    <x v="9"/>
    <x v="46"/>
    <x v="48"/>
    <x v="1"/>
    <x v="37"/>
  </r>
  <r>
    <x v="2"/>
    <x v="1"/>
    <x v="3"/>
    <x v="1"/>
    <x v="9"/>
    <x v="9"/>
    <x v="47"/>
    <x v="49"/>
    <x v="1"/>
    <x v="38"/>
  </r>
  <r>
    <x v="2"/>
    <x v="1"/>
    <x v="3"/>
    <x v="2"/>
    <x v="9"/>
    <x v="9"/>
    <x v="48"/>
    <x v="50"/>
    <x v="1"/>
    <x v="39"/>
  </r>
  <r>
    <x v="2"/>
    <x v="1"/>
    <x v="3"/>
    <x v="3"/>
    <x v="9"/>
    <x v="9"/>
    <x v="49"/>
    <x v="51"/>
    <x v="1"/>
    <x v="40"/>
  </r>
  <r>
    <x v="2"/>
    <x v="2"/>
    <x v="3"/>
    <x v="0"/>
    <x v="10"/>
    <x v="10"/>
    <x v="50"/>
    <x v="52"/>
    <x v="1"/>
    <x v="41"/>
  </r>
  <r>
    <x v="2"/>
    <x v="2"/>
    <x v="3"/>
    <x v="1"/>
    <x v="10"/>
    <x v="10"/>
    <x v="51"/>
    <x v="53"/>
    <x v="1"/>
    <x v="42"/>
  </r>
  <r>
    <x v="2"/>
    <x v="2"/>
    <x v="3"/>
    <x v="2"/>
    <x v="10"/>
    <x v="10"/>
    <x v="52"/>
    <x v="54"/>
    <x v="1"/>
    <x v="43"/>
  </r>
  <r>
    <x v="2"/>
    <x v="2"/>
    <x v="3"/>
    <x v="3"/>
    <x v="10"/>
    <x v="10"/>
    <x v="53"/>
    <x v="55"/>
    <x v="1"/>
    <x v="44"/>
  </r>
  <r>
    <x v="2"/>
    <x v="3"/>
    <x v="3"/>
    <x v="0"/>
    <x v="11"/>
    <x v="11"/>
    <x v="54"/>
    <x v="56"/>
    <x v="1"/>
    <x v="45"/>
  </r>
  <r>
    <x v="2"/>
    <x v="3"/>
    <x v="3"/>
    <x v="1"/>
    <x v="11"/>
    <x v="11"/>
    <x v="55"/>
    <x v="57"/>
    <x v="1"/>
    <x v="46"/>
  </r>
  <r>
    <x v="2"/>
    <x v="3"/>
    <x v="3"/>
    <x v="2"/>
    <x v="11"/>
    <x v="11"/>
    <x v="56"/>
    <x v="58"/>
    <x v="1"/>
    <x v="47"/>
  </r>
  <r>
    <x v="2"/>
    <x v="3"/>
    <x v="3"/>
    <x v="3"/>
    <x v="11"/>
    <x v="11"/>
    <x v="57"/>
    <x v="59"/>
    <x v="1"/>
    <x v="48"/>
  </r>
  <r>
    <x v="3"/>
    <x v="0"/>
    <x v="3"/>
    <x v="0"/>
    <x v="12"/>
    <x v="12"/>
    <x v="58"/>
    <x v="60"/>
    <x v="0"/>
    <x v="0"/>
  </r>
  <r>
    <x v="3"/>
    <x v="1"/>
    <x v="3"/>
    <x v="1"/>
    <x v="13"/>
    <x v="13"/>
    <x v="59"/>
    <x v="61"/>
    <x v="0"/>
    <x v="0"/>
  </r>
  <r>
    <x v="3"/>
    <x v="2"/>
    <x v="3"/>
    <x v="2"/>
    <x v="14"/>
    <x v="14"/>
    <x v="60"/>
    <x v="62"/>
    <x v="0"/>
    <x v="0"/>
  </r>
  <r>
    <x v="3"/>
    <x v="3"/>
    <x v="3"/>
    <x v="3"/>
    <x v="15"/>
    <x v="15"/>
    <x v="61"/>
    <x v="63"/>
    <x v="0"/>
    <x v="0"/>
  </r>
  <r>
    <x v="3"/>
    <x v="0"/>
    <x v="4"/>
    <x v="0"/>
    <x v="12"/>
    <x v="12"/>
    <x v="62"/>
    <x v="64"/>
    <x v="1"/>
    <x v="49"/>
  </r>
  <r>
    <x v="3"/>
    <x v="0"/>
    <x v="4"/>
    <x v="1"/>
    <x v="12"/>
    <x v="12"/>
    <x v="63"/>
    <x v="65"/>
    <x v="1"/>
    <x v="50"/>
  </r>
  <r>
    <x v="3"/>
    <x v="0"/>
    <x v="4"/>
    <x v="2"/>
    <x v="12"/>
    <x v="12"/>
    <x v="64"/>
    <x v="66"/>
    <x v="1"/>
    <x v="51"/>
  </r>
  <r>
    <x v="3"/>
    <x v="0"/>
    <x v="4"/>
    <x v="3"/>
    <x v="12"/>
    <x v="12"/>
    <x v="65"/>
    <x v="67"/>
    <x v="1"/>
    <x v="52"/>
  </r>
  <r>
    <x v="3"/>
    <x v="1"/>
    <x v="4"/>
    <x v="0"/>
    <x v="13"/>
    <x v="13"/>
    <x v="66"/>
    <x v="68"/>
    <x v="1"/>
    <x v="53"/>
  </r>
  <r>
    <x v="3"/>
    <x v="1"/>
    <x v="4"/>
    <x v="1"/>
    <x v="13"/>
    <x v="13"/>
    <x v="67"/>
    <x v="69"/>
    <x v="1"/>
    <x v="54"/>
  </r>
  <r>
    <x v="3"/>
    <x v="1"/>
    <x v="4"/>
    <x v="2"/>
    <x v="13"/>
    <x v="13"/>
    <x v="68"/>
    <x v="70"/>
    <x v="1"/>
    <x v="55"/>
  </r>
  <r>
    <x v="3"/>
    <x v="1"/>
    <x v="4"/>
    <x v="3"/>
    <x v="13"/>
    <x v="13"/>
    <x v="69"/>
    <x v="71"/>
    <x v="1"/>
    <x v="56"/>
  </r>
  <r>
    <x v="3"/>
    <x v="2"/>
    <x v="4"/>
    <x v="0"/>
    <x v="14"/>
    <x v="14"/>
    <x v="70"/>
    <x v="72"/>
    <x v="1"/>
    <x v="57"/>
  </r>
  <r>
    <x v="3"/>
    <x v="2"/>
    <x v="4"/>
    <x v="1"/>
    <x v="14"/>
    <x v="14"/>
    <x v="71"/>
    <x v="73"/>
    <x v="1"/>
    <x v="58"/>
  </r>
  <r>
    <x v="3"/>
    <x v="2"/>
    <x v="4"/>
    <x v="2"/>
    <x v="14"/>
    <x v="14"/>
    <x v="72"/>
    <x v="74"/>
    <x v="1"/>
    <x v="59"/>
  </r>
  <r>
    <x v="3"/>
    <x v="2"/>
    <x v="4"/>
    <x v="3"/>
    <x v="14"/>
    <x v="14"/>
    <x v="73"/>
    <x v="75"/>
    <x v="1"/>
    <x v="60"/>
  </r>
  <r>
    <x v="3"/>
    <x v="3"/>
    <x v="4"/>
    <x v="0"/>
    <x v="15"/>
    <x v="15"/>
    <x v="74"/>
    <x v="76"/>
    <x v="1"/>
    <x v="61"/>
  </r>
  <r>
    <x v="3"/>
    <x v="3"/>
    <x v="4"/>
    <x v="1"/>
    <x v="15"/>
    <x v="15"/>
    <x v="75"/>
    <x v="77"/>
    <x v="1"/>
    <x v="62"/>
  </r>
  <r>
    <x v="3"/>
    <x v="3"/>
    <x v="4"/>
    <x v="2"/>
    <x v="15"/>
    <x v="15"/>
    <x v="76"/>
    <x v="78"/>
    <x v="1"/>
    <x v="63"/>
  </r>
  <r>
    <x v="3"/>
    <x v="3"/>
    <x v="4"/>
    <x v="3"/>
    <x v="15"/>
    <x v="15"/>
    <x v="77"/>
    <x v="79"/>
    <x v="1"/>
    <x v="64"/>
  </r>
  <r>
    <x v="4"/>
    <x v="0"/>
    <x v="4"/>
    <x v="0"/>
    <x v="16"/>
    <x v="16"/>
    <x v="78"/>
    <x v="80"/>
    <x v="0"/>
    <x v="0"/>
  </r>
  <r>
    <x v="4"/>
    <x v="1"/>
    <x v="4"/>
    <x v="1"/>
    <x v="17"/>
    <x v="17"/>
    <x v="79"/>
    <x v="81"/>
    <x v="0"/>
    <x v="0"/>
  </r>
  <r>
    <x v="4"/>
    <x v="2"/>
    <x v="4"/>
    <x v="2"/>
    <x v="18"/>
    <x v="18"/>
    <x v="80"/>
    <x v="82"/>
    <x v="0"/>
    <x v="0"/>
  </r>
  <r>
    <x v="4"/>
    <x v="3"/>
    <x v="4"/>
    <x v="3"/>
    <x v="19"/>
    <x v="19"/>
    <x v="81"/>
    <x v="83"/>
    <x v="0"/>
    <x v="0"/>
  </r>
  <r>
    <x v="5"/>
    <x v="4"/>
    <x v="5"/>
    <x v="4"/>
    <x v="20"/>
    <x v="20"/>
    <x v="82"/>
    <x v="84"/>
    <x v="2"/>
    <x v="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5">
  <r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0"/>
    <x v="0"/>
    <x v="1"/>
  </r>
  <r>
    <x v="0"/>
    <x v="2"/>
    <x v="0"/>
    <x v="2"/>
    <x v="2"/>
    <x v="2"/>
    <x v="2"/>
    <x v="2"/>
    <x v="0"/>
    <x v="0"/>
    <x v="2"/>
  </r>
  <r>
    <x v="0"/>
    <x v="3"/>
    <x v="0"/>
    <x v="3"/>
    <x v="3"/>
    <x v="3"/>
    <x v="3"/>
    <x v="3"/>
    <x v="0"/>
    <x v="0"/>
    <x v="2"/>
  </r>
  <r>
    <x v="0"/>
    <x v="0"/>
    <x v="1"/>
    <x v="0"/>
    <x v="0"/>
    <x v="0"/>
    <x v="4"/>
    <x v="4"/>
    <x v="1"/>
    <x v="1"/>
    <x v="3"/>
  </r>
  <r>
    <x v="0"/>
    <x v="0"/>
    <x v="1"/>
    <x v="1"/>
    <x v="0"/>
    <x v="0"/>
    <x v="5"/>
    <x v="5"/>
    <x v="1"/>
    <x v="2"/>
    <x v="4"/>
  </r>
  <r>
    <x v="0"/>
    <x v="0"/>
    <x v="1"/>
    <x v="2"/>
    <x v="0"/>
    <x v="0"/>
    <x v="6"/>
    <x v="6"/>
    <x v="1"/>
    <x v="3"/>
    <x v="5"/>
  </r>
  <r>
    <x v="0"/>
    <x v="0"/>
    <x v="1"/>
    <x v="3"/>
    <x v="0"/>
    <x v="0"/>
    <x v="7"/>
    <x v="7"/>
    <x v="1"/>
    <x v="4"/>
    <x v="6"/>
  </r>
  <r>
    <x v="0"/>
    <x v="1"/>
    <x v="1"/>
    <x v="0"/>
    <x v="1"/>
    <x v="1"/>
    <x v="8"/>
    <x v="8"/>
    <x v="1"/>
    <x v="5"/>
    <x v="7"/>
  </r>
  <r>
    <x v="0"/>
    <x v="1"/>
    <x v="1"/>
    <x v="1"/>
    <x v="1"/>
    <x v="1"/>
    <x v="9"/>
    <x v="9"/>
    <x v="1"/>
    <x v="6"/>
    <x v="8"/>
  </r>
  <r>
    <x v="0"/>
    <x v="1"/>
    <x v="1"/>
    <x v="2"/>
    <x v="1"/>
    <x v="1"/>
    <x v="10"/>
    <x v="10"/>
    <x v="1"/>
    <x v="7"/>
    <x v="9"/>
  </r>
  <r>
    <x v="0"/>
    <x v="1"/>
    <x v="1"/>
    <x v="3"/>
    <x v="1"/>
    <x v="1"/>
    <x v="11"/>
    <x v="11"/>
    <x v="1"/>
    <x v="8"/>
    <x v="10"/>
  </r>
  <r>
    <x v="0"/>
    <x v="2"/>
    <x v="1"/>
    <x v="0"/>
    <x v="2"/>
    <x v="2"/>
    <x v="12"/>
    <x v="12"/>
    <x v="1"/>
    <x v="9"/>
    <x v="11"/>
  </r>
  <r>
    <x v="0"/>
    <x v="2"/>
    <x v="1"/>
    <x v="1"/>
    <x v="2"/>
    <x v="2"/>
    <x v="13"/>
    <x v="13"/>
    <x v="1"/>
    <x v="10"/>
    <x v="12"/>
  </r>
  <r>
    <x v="0"/>
    <x v="2"/>
    <x v="1"/>
    <x v="2"/>
    <x v="2"/>
    <x v="2"/>
    <x v="14"/>
    <x v="14"/>
    <x v="1"/>
    <x v="11"/>
    <x v="13"/>
  </r>
  <r>
    <x v="0"/>
    <x v="2"/>
    <x v="1"/>
    <x v="3"/>
    <x v="2"/>
    <x v="2"/>
    <x v="15"/>
    <x v="15"/>
    <x v="1"/>
    <x v="12"/>
    <x v="14"/>
  </r>
  <r>
    <x v="0"/>
    <x v="3"/>
    <x v="1"/>
    <x v="0"/>
    <x v="3"/>
    <x v="3"/>
    <x v="16"/>
    <x v="16"/>
    <x v="1"/>
    <x v="13"/>
    <x v="15"/>
  </r>
  <r>
    <x v="0"/>
    <x v="3"/>
    <x v="1"/>
    <x v="1"/>
    <x v="3"/>
    <x v="3"/>
    <x v="17"/>
    <x v="17"/>
    <x v="1"/>
    <x v="14"/>
    <x v="16"/>
  </r>
  <r>
    <x v="0"/>
    <x v="3"/>
    <x v="1"/>
    <x v="2"/>
    <x v="3"/>
    <x v="3"/>
    <x v="18"/>
    <x v="18"/>
    <x v="1"/>
    <x v="15"/>
    <x v="17"/>
  </r>
  <r>
    <x v="0"/>
    <x v="3"/>
    <x v="1"/>
    <x v="3"/>
    <x v="3"/>
    <x v="3"/>
    <x v="19"/>
    <x v="19"/>
    <x v="1"/>
    <x v="16"/>
    <x v="18"/>
  </r>
  <r>
    <x v="1"/>
    <x v="0"/>
    <x v="1"/>
    <x v="0"/>
    <x v="4"/>
    <x v="4"/>
    <x v="20"/>
    <x v="20"/>
    <x v="0"/>
    <x v="0"/>
    <x v="19"/>
  </r>
  <r>
    <x v="1"/>
    <x v="1"/>
    <x v="1"/>
    <x v="1"/>
    <x v="5"/>
    <x v="5"/>
    <x v="21"/>
    <x v="21"/>
    <x v="0"/>
    <x v="0"/>
    <x v="20"/>
  </r>
  <r>
    <x v="1"/>
    <x v="2"/>
    <x v="1"/>
    <x v="2"/>
    <x v="6"/>
    <x v="6"/>
    <x v="22"/>
    <x v="22"/>
    <x v="0"/>
    <x v="0"/>
    <x v="2"/>
  </r>
  <r>
    <x v="1"/>
    <x v="3"/>
    <x v="1"/>
    <x v="3"/>
    <x v="7"/>
    <x v="7"/>
    <x v="23"/>
    <x v="23"/>
    <x v="0"/>
    <x v="0"/>
    <x v="2"/>
  </r>
  <r>
    <x v="1"/>
    <x v="0"/>
    <x v="2"/>
    <x v="0"/>
    <x v="4"/>
    <x v="4"/>
    <x v="24"/>
    <x v="24"/>
    <x v="1"/>
    <x v="17"/>
    <x v="21"/>
  </r>
  <r>
    <x v="1"/>
    <x v="0"/>
    <x v="2"/>
    <x v="1"/>
    <x v="4"/>
    <x v="4"/>
    <x v="25"/>
    <x v="25"/>
    <x v="1"/>
    <x v="18"/>
    <x v="22"/>
  </r>
  <r>
    <x v="1"/>
    <x v="0"/>
    <x v="2"/>
    <x v="2"/>
    <x v="4"/>
    <x v="4"/>
    <x v="26"/>
    <x v="26"/>
    <x v="1"/>
    <x v="19"/>
    <x v="23"/>
  </r>
  <r>
    <x v="1"/>
    <x v="0"/>
    <x v="2"/>
    <x v="3"/>
    <x v="4"/>
    <x v="4"/>
    <x v="27"/>
    <x v="27"/>
    <x v="1"/>
    <x v="20"/>
    <x v="24"/>
  </r>
  <r>
    <x v="1"/>
    <x v="1"/>
    <x v="2"/>
    <x v="0"/>
    <x v="5"/>
    <x v="5"/>
    <x v="28"/>
    <x v="28"/>
    <x v="1"/>
    <x v="21"/>
    <x v="25"/>
  </r>
  <r>
    <x v="1"/>
    <x v="1"/>
    <x v="2"/>
    <x v="1"/>
    <x v="5"/>
    <x v="5"/>
    <x v="29"/>
    <x v="29"/>
    <x v="1"/>
    <x v="22"/>
    <x v="26"/>
  </r>
  <r>
    <x v="1"/>
    <x v="1"/>
    <x v="2"/>
    <x v="2"/>
    <x v="5"/>
    <x v="5"/>
    <x v="30"/>
    <x v="30"/>
    <x v="1"/>
    <x v="23"/>
    <x v="27"/>
  </r>
  <r>
    <x v="1"/>
    <x v="1"/>
    <x v="2"/>
    <x v="3"/>
    <x v="5"/>
    <x v="5"/>
    <x v="31"/>
    <x v="31"/>
    <x v="1"/>
    <x v="24"/>
    <x v="28"/>
  </r>
  <r>
    <x v="1"/>
    <x v="2"/>
    <x v="2"/>
    <x v="0"/>
    <x v="6"/>
    <x v="6"/>
    <x v="32"/>
    <x v="32"/>
    <x v="1"/>
    <x v="25"/>
    <x v="29"/>
  </r>
  <r>
    <x v="1"/>
    <x v="2"/>
    <x v="2"/>
    <x v="1"/>
    <x v="6"/>
    <x v="6"/>
    <x v="33"/>
    <x v="33"/>
    <x v="1"/>
    <x v="26"/>
    <x v="30"/>
  </r>
  <r>
    <x v="1"/>
    <x v="2"/>
    <x v="2"/>
    <x v="2"/>
    <x v="6"/>
    <x v="6"/>
    <x v="15"/>
    <x v="34"/>
    <x v="1"/>
    <x v="27"/>
    <x v="31"/>
  </r>
  <r>
    <x v="1"/>
    <x v="2"/>
    <x v="2"/>
    <x v="3"/>
    <x v="6"/>
    <x v="6"/>
    <x v="11"/>
    <x v="35"/>
    <x v="1"/>
    <x v="28"/>
    <x v="32"/>
  </r>
  <r>
    <x v="1"/>
    <x v="3"/>
    <x v="2"/>
    <x v="0"/>
    <x v="7"/>
    <x v="7"/>
    <x v="34"/>
    <x v="36"/>
    <x v="1"/>
    <x v="29"/>
    <x v="33"/>
  </r>
  <r>
    <x v="1"/>
    <x v="3"/>
    <x v="2"/>
    <x v="1"/>
    <x v="7"/>
    <x v="7"/>
    <x v="35"/>
    <x v="37"/>
    <x v="1"/>
    <x v="30"/>
    <x v="34"/>
  </r>
  <r>
    <x v="1"/>
    <x v="3"/>
    <x v="2"/>
    <x v="2"/>
    <x v="7"/>
    <x v="7"/>
    <x v="36"/>
    <x v="38"/>
    <x v="1"/>
    <x v="31"/>
    <x v="35"/>
  </r>
  <r>
    <x v="1"/>
    <x v="3"/>
    <x v="2"/>
    <x v="3"/>
    <x v="7"/>
    <x v="7"/>
    <x v="37"/>
    <x v="39"/>
    <x v="1"/>
    <x v="32"/>
    <x v="36"/>
  </r>
  <r>
    <x v="2"/>
    <x v="0"/>
    <x v="2"/>
    <x v="0"/>
    <x v="8"/>
    <x v="8"/>
    <x v="38"/>
    <x v="40"/>
    <x v="0"/>
    <x v="0"/>
    <x v="37"/>
  </r>
  <r>
    <x v="2"/>
    <x v="1"/>
    <x v="2"/>
    <x v="1"/>
    <x v="9"/>
    <x v="9"/>
    <x v="39"/>
    <x v="41"/>
    <x v="0"/>
    <x v="0"/>
    <x v="38"/>
  </r>
  <r>
    <x v="2"/>
    <x v="2"/>
    <x v="2"/>
    <x v="2"/>
    <x v="10"/>
    <x v="10"/>
    <x v="40"/>
    <x v="42"/>
    <x v="0"/>
    <x v="0"/>
    <x v="2"/>
  </r>
  <r>
    <x v="2"/>
    <x v="3"/>
    <x v="2"/>
    <x v="3"/>
    <x v="11"/>
    <x v="11"/>
    <x v="41"/>
    <x v="43"/>
    <x v="0"/>
    <x v="0"/>
    <x v="39"/>
  </r>
  <r>
    <x v="2"/>
    <x v="0"/>
    <x v="3"/>
    <x v="0"/>
    <x v="8"/>
    <x v="8"/>
    <x v="42"/>
    <x v="44"/>
    <x v="1"/>
    <x v="33"/>
    <x v="40"/>
  </r>
  <r>
    <x v="2"/>
    <x v="0"/>
    <x v="3"/>
    <x v="1"/>
    <x v="8"/>
    <x v="8"/>
    <x v="43"/>
    <x v="45"/>
    <x v="1"/>
    <x v="34"/>
    <x v="41"/>
  </r>
  <r>
    <x v="2"/>
    <x v="0"/>
    <x v="3"/>
    <x v="2"/>
    <x v="8"/>
    <x v="8"/>
    <x v="44"/>
    <x v="46"/>
    <x v="1"/>
    <x v="35"/>
    <x v="42"/>
  </r>
  <r>
    <x v="2"/>
    <x v="0"/>
    <x v="3"/>
    <x v="3"/>
    <x v="8"/>
    <x v="8"/>
    <x v="45"/>
    <x v="47"/>
    <x v="1"/>
    <x v="36"/>
    <x v="43"/>
  </r>
  <r>
    <x v="2"/>
    <x v="1"/>
    <x v="3"/>
    <x v="0"/>
    <x v="9"/>
    <x v="9"/>
    <x v="46"/>
    <x v="48"/>
    <x v="1"/>
    <x v="37"/>
    <x v="44"/>
  </r>
  <r>
    <x v="2"/>
    <x v="1"/>
    <x v="3"/>
    <x v="1"/>
    <x v="9"/>
    <x v="9"/>
    <x v="47"/>
    <x v="49"/>
    <x v="1"/>
    <x v="38"/>
    <x v="45"/>
  </r>
  <r>
    <x v="2"/>
    <x v="1"/>
    <x v="3"/>
    <x v="2"/>
    <x v="9"/>
    <x v="9"/>
    <x v="48"/>
    <x v="50"/>
    <x v="1"/>
    <x v="39"/>
    <x v="46"/>
  </r>
  <r>
    <x v="2"/>
    <x v="1"/>
    <x v="3"/>
    <x v="3"/>
    <x v="9"/>
    <x v="9"/>
    <x v="49"/>
    <x v="51"/>
    <x v="1"/>
    <x v="40"/>
    <x v="47"/>
  </r>
  <r>
    <x v="2"/>
    <x v="2"/>
    <x v="3"/>
    <x v="0"/>
    <x v="10"/>
    <x v="10"/>
    <x v="50"/>
    <x v="52"/>
    <x v="1"/>
    <x v="41"/>
    <x v="48"/>
  </r>
  <r>
    <x v="2"/>
    <x v="2"/>
    <x v="3"/>
    <x v="1"/>
    <x v="10"/>
    <x v="10"/>
    <x v="51"/>
    <x v="53"/>
    <x v="1"/>
    <x v="42"/>
    <x v="49"/>
  </r>
  <r>
    <x v="2"/>
    <x v="2"/>
    <x v="3"/>
    <x v="2"/>
    <x v="10"/>
    <x v="10"/>
    <x v="52"/>
    <x v="54"/>
    <x v="1"/>
    <x v="43"/>
    <x v="50"/>
  </r>
  <r>
    <x v="2"/>
    <x v="2"/>
    <x v="3"/>
    <x v="3"/>
    <x v="10"/>
    <x v="10"/>
    <x v="53"/>
    <x v="55"/>
    <x v="1"/>
    <x v="44"/>
    <x v="51"/>
  </r>
  <r>
    <x v="2"/>
    <x v="3"/>
    <x v="3"/>
    <x v="0"/>
    <x v="11"/>
    <x v="11"/>
    <x v="54"/>
    <x v="56"/>
    <x v="1"/>
    <x v="45"/>
    <x v="52"/>
  </r>
  <r>
    <x v="2"/>
    <x v="3"/>
    <x v="3"/>
    <x v="1"/>
    <x v="11"/>
    <x v="11"/>
    <x v="55"/>
    <x v="57"/>
    <x v="1"/>
    <x v="46"/>
    <x v="53"/>
  </r>
  <r>
    <x v="2"/>
    <x v="3"/>
    <x v="3"/>
    <x v="2"/>
    <x v="11"/>
    <x v="11"/>
    <x v="56"/>
    <x v="58"/>
    <x v="1"/>
    <x v="47"/>
    <x v="54"/>
  </r>
  <r>
    <x v="2"/>
    <x v="3"/>
    <x v="3"/>
    <x v="3"/>
    <x v="11"/>
    <x v="11"/>
    <x v="57"/>
    <x v="59"/>
    <x v="1"/>
    <x v="48"/>
    <x v="55"/>
  </r>
  <r>
    <x v="3"/>
    <x v="0"/>
    <x v="3"/>
    <x v="0"/>
    <x v="12"/>
    <x v="12"/>
    <x v="58"/>
    <x v="60"/>
    <x v="0"/>
    <x v="0"/>
    <x v="56"/>
  </r>
  <r>
    <x v="3"/>
    <x v="1"/>
    <x v="3"/>
    <x v="1"/>
    <x v="13"/>
    <x v="13"/>
    <x v="59"/>
    <x v="61"/>
    <x v="0"/>
    <x v="0"/>
    <x v="57"/>
  </r>
  <r>
    <x v="3"/>
    <x v="2"/>
    <x v="3"/>
    <x v="2"/>
    <x v="14"/>
    <x v="14"/>
    <x v="60"/>
    <x v="62"/>
    <x v="0"/>
    <x v="0"/>
    <x v="2"/>
  </r>
  <r>
    <x v="3"/>
    <x v="3"/>
    <x v="3"/>
    <x v="3"/>
    <x v="15"/>
    <x v="15"/>
    <x v="61"/>
    <x v="63"/>
    <x v="0"/>
    <x v="0"/>
    <x v="20"/>
  </r>
  <r>
    <x v="3"/>
    <x v="0"/>
    <x v="4"/>
    <x v="0"/>
    <x v="12"/>
    <x v="12"/>
    <x v="62"/>
    <x v="64"/>
    <x v="1"/>
    <x v="49"/>
    <x v="58"/>
  </r>
  <r>
    <x v="3"/>
    <x v="0"/>
    <x v="4"/>
    <x v="1"/>
    <x v="12"/>
    <x v="12"/>
    <x v="63"/>
    <x v="65"/>
    <x v="1"/>
    <x v="50"/>
    <x v="59"/>
  </r>
  <r>
    <x v="3"/>
    <x v="0"/>
    <x v="4"/>
    <x v="2"/>
    <x v="12"/>
    <x v="12"/>
    <x v="64"/>
    <x v="66"/>
    <x v="1"/>
    <x v="51"/>
    <x v="60"/>
  </r>
  <r>
    <x v="3"/>
    <x v="0"/>
    <x v="4"/>
    <x v="3"/>
    <x v="12"/>
    <x v="12"/>
    <x v="65"/>
    <x v="67"/>
    <x v="1"/>
    <x v="52"/>
    <x v="61"/>
  </r>
  <r>
    <x v="3"/>
    <x v="1"/>
    <x v="4"/>
    <x v="0"/>
    <x v="13"/>
    <x v="13"/>
    <x v="66"/>
    <x v="68"/>
    <x v="1"/>
    <x v="53"/>
    <x v="62"/>
  </r>
  <r>
    <x v="3"/>
    <x v="1"/>
    <x v="4"/>
    <x v="1"/>
    <x v="13"/>
    <x v="13"/>
    <x v="67"/>
    <x v="69"/>
    <x v="1"/>
    <x v="54"/>
    <x v="63"/>
  </r>
  <r>
    <x v="3"/>
    <x v="1"/>
    <x v="4"/>
    <x v="2"/>
    <x v="13"/>
    <x v="13"/>
    <x v="68"/>
    <x v="70"/>
    <x v="1"/>
    <x v="55"/>
    <x v="64"/>
  </r>
  <r>
    <x v="3"/>
    <x v="1"/>
    <x v="4"/>
    <x v="3"/>
    <x v="13"/>
    <x v="13"/>
    <x v="69"/>
    <x v="71"/>
    <x v="1"/>
    <x v="56"/>
    <x v="65"/>
  </r>
  <r>
    <x v="3"/>
    <x v="2"/>
    <x v="4"/>
    <x v="0"/>
    <x v="14"/>
    <x v="14"/>
    <x v="70"/>
    <x v="72"/>
    <x v="1"/>
    <x v="57"/>
    <x v="66"/>
  </r>
  <r>
    <x v="3"/>
    <x v="2"/>
    <x v="4"/>
    <x v="1"/>
    <x v="14"/>
    <x v="14"/>
    <x v="71"/>
    <x v="73"/>
    <x v="1"/>
    <x v="58"/>
    <x v="67"/>
  </r>
  <r>
    <x v="3"/>
    <x v="2"/>
    <x v="4"/>
    <x v="2"/>
    <x v="14"/>
    <x v="14"/>
    <x v="72"/>
    <x v="74"/>
    <x v="1"/>
    <x v="59"/>
    <x v="68"/>
  </r>
  <r>
    <x v="3"/>
    <x v="2"/>
    <x v="4"/>
    <x v="3"/>
    <x v="14"/>
    <x v="14"/>
    <x v="73"/>
    <x v="75"/>
    <x v="1"/>
    <x v="60"/>
    <x v="69"/>
  </r>
  <r>
    <x v="3"/>
    <x v="3"/>
    <x v="4"/>
    <x v="0"/>
    <x v="15"/>
    <x v="15"/>
    <x v="74"/>
    <x v="76"/>
    <x v="1"/>
    <x v="61"/>
    <x v="70"/>
  </r>
  <r>
    <x v="3"/>
    <x v="3"/>
    <x v="4"/>
    <x v="1"/>
    <x v="15"/>
    <x v="15"/>
    <x v="75"/>
    <x v="77"/>
    <x v="1"/>
    <x v="62"/>
    <x v="71"/>
  </r>
  <r>
    <x v="3"/>
    <x v="3"/>
    <x v="4"/>
    <x v="2"/>
    <x v="15"/>
    <x v="15"/>
    <x v="76"/>
    <x v="78"/>
    <x v="1"/>
    <x v="63"/>
    <x v="72"/>
  </r>
  <r>
    <x v="3"/>
    <x v="3"/>
    <x v="4"/>
    <x v="3"/>
    <x v="15"/>
    <x v="15"/>
    <x v="77"/>
    <x v="79"/>
    <x v="1"/>
    <x v="64"/>
    <x v="73"/>
  </r>
  <r>
    <x v="4"/>
    <x v="0"/>
    <x v="4"/>
    <x v="0"/>
    <x v="16"/>
    <x v="16"/>
    <x v="78"/>
    <x v="80"/>
    <x v="0"/>
    <x v="0"/>
    <x v="74"/>
  </r>
  <r>
    <x v="4"/>
    <x v="1"/>
    <x v="4"/>
    <x v="1"/>
    <x v="17"/>
    <x v="17"/>
    <x v="79"/>
    <x v="81"/>
    <x v="0"/>
    <x v="0"/>
    <x v="75"/>
  </r>
  <r>
    <x v="4"/>
    <x v="2"/>
    <x v="4"/>
    <x v="2"/>
    <x v="18"/>
    <x v="18"/>
    <x v="80"/>
    <x v="82"/>
    <x v="0"/>
    <x v="0"/>
    <x v="76"/>
  </r>
  <r>
    <x v="4"/>
    <x v="3"/>
    <x v="4"/>
    <x v="3"/>
    <x v="19"/>
    <x v="19"/>
    <x v="81"/>
    <x v="83"/>
    <x v="0"/>
    <x v="0"/>
    <x v="77"/>
  </r>
  <r>
    <x v="5"/>
    <x v="4"/>
    <x v="5"/>
    <x v="4"/>
    <x v="20"/>
    <x v="20"/>
    <x v="82"/>
    <x v="84"/>
    <x v="2"/>
    <x v="65"/>
    <x v="7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4">
  <r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0"/>
    <x v="0"/>
    <x v="1"/>
  </r>
  <r>
    <x v="0"/>
    <x v="2"/>
    <x v="0"/>
    <x v="2"/>
    <x v="2"/>
    <x v="2"/>
    <x v="2"/>
    <x v="2"/>
    <x v="0"/>
    <x v="0"/>
    <x v="2"/>
  </r>
  <r>
    <x v="0"/>
    <x v="3"/>
    <x v="0"/>
    <x v="3"/>
    <x v="3"/>
    <x v="3"/>
    <x v="3"/>
    <x v="3"/>
    <x v="0"/>
    <x v="0"/>
    <x v="2"/>
  </r>
  <r>
    <x v="0"/>
    <x v="0"/>
    <x v="1"/>
    <x v="0"/>
    <x v="0"/>
    <x v="0"/>
    <x v="4"/>
    <x v="4"/>
    <x v="1"/>
    <x v="1"/>
    <x v="3"/>
  </r>
  <r>
    <x v="0"/>
    <x v="0"/>
    <x v="1"/>
    <x v="1"/>
    <x v="0"/>
    <x v="0"/>
    <x v="5"/>
    <x v="5"/>
    <x v="1"/>
    <x v="2"/>
    <x v="4"/>
  </r>
  <r>
    <x v="0"/>
    <x v="0"/>
    <x v="1"/>
    <x v="2"/>
    <x v="0"/>
    <x v="0"/>
    <x v="6"/>
    <x v="6"/>
    <x v="1"/>
    <x v="3"/>
    <x v="5"/>
  </r>
  <r>
    <x v="0"/>
    <x v="0"/>
    <x v="1"/>
    <x v="3"/>
    <x v="0"/>
    <x v="0"/>
    <x v="7"/>
    <x v="7"/>
    <x v="1"/>
    <x v="4"/>
    <x v="6"/>
  </r>
  <r>
    <x v="0"/>
    <x v="1"/>
    <x v="1"/>
    <x v="0"/>
    <x v="1"/>
    <x v="1"/>
    <x v="8"/>
    <x v="8"/>
    <x v="1"/>
    <x v="5"/>
    <x v="7"/>
  </r>
  <r>
    <x v="0"/>
    <x v="1"/>
    <x v="1"/>
    <x v="1"/>
    <x v="1"/>
    <x v="1"/>
    <x v="9"/>
    <x v="9"/>
    <x v="1"/>
    <x v="6"/>
    <x v="8"/>
  </r>
  <r>
    <x v="0"/>
    <x v="1"/>
    <x v="1"/>
    <x v="2"/>
    <x v="1"/>
    <x v="1"/>
    <x v="10"/>
    <x v="10"/>
    <x v="1"/>
    <x v="7"/>
    <x v="9"/>
  </r>
  <r>
    <x v="0"/>
    <x v="1"/>
    <x v="1"/>
    <x v="3"/>
    <x v="1"/>
    <x v="1"/>
    <x v="11"/>
    <x v="11"/>
    <x v="1"/>
    <x v="8"/>
    <x v="10"/>
  </r>
  <r>
    <x v="0"/>
    <x v="2"/>
    <x v="1"/>
    <x v="0"/>
    <x v="2"/>
    <x v="2"/>
    <x v="12"/>
    <x v="12"/>
    <x v="1"/>
    <x v="9"/>
    <x v="11"/>
  </r>
  <r>
    <x v="0"/>
    <x v="2"/>
    <x v="1"/>
    <x v="1"/>
    <x v="2"/>
    <x v="2"/>
    <x v="13"/>
    <x v="13"/>
    <x v="1"/>
    <x v="10"/>
    <x v="12"/>
  </r>
  <r>
    <x v="0"/>
    <x v="2"/>
    <x v="1"/>
    <x v="2"/>
    <x v="2"/>
    <x v="2"/>
    <x v="14"/>
    <x v="14"/>
    <x v="1"/>
    <x v="11"/>
    <x v="13"/>
  </r>
  <r>
    <x v="0"/>
    <x v="2"/>
    <x v="1"/>
    <x v="3"/>
    <x v="2"/>
    <x v="2"/>
    <x v="15"/>
    <x v="15"/>
    <x v="1"/>
    <x v="12"/>
    <x v="14"/>
  </r>
  <r>
    <x v="0"/>
    <x v="3"/>
    <x v="1"/>
    <x v="0"/>
    <x v="3"/>
    <x v="3"/>
    <x v="16"/>
    <x v="16"/>
    <x v="1"/>
    <x v="13"/>
    <x v="15"/>
  </r>
  <r>
    <x v="0"/>
    <x v="3"/>
    <x v="1"/>
    <x v="1"/>
    <x v="3"/>
    <x v="3"/>
    <x v="17"/>
    <x v="17"/>
    <x v="1"/>
    <x v="14"/>
    <x v="16"/>
  </r>
  <r>
    <x v="0"/>
    <x v="3"/>
    <x v="1"/>
    <x v="2"/>
    <x v="3"/>
    <x v="3"/>
    <x v="18"/>
    <x v="18"/>
    <x v="1"/>
    <x v="15"/>
    <x v="17"/>
  </r>
  <r>
    <x v="0"/>
    <x v="3"/>
    <x v="1"/>
    <x v="3"/>
    <x v="3"/>
    <x v="3"/>
    <x v="19"/>
    <x v="19"/>
    <x v="1"/>
    <x v="16"/>
    <x v="18"/>
  </r>
  <r>
    <x v="1"/>
    <x v="0"/>
    <x v="1"/>
    <x v="0"/>
    <x v="4"/>
    <x v="4"/>
    <x v="20"/>
    <x v="20"/>
    <x v="0"/>
    <x v="0"/>
    <x v="19"/>
  </r>
  <r>
    <x v="1"/>
    <x v="1"/>
    <x v="1"/>
    <x v="1"/>
    <x v="5"/>
    <x v="5"/>
    <x v="21"/>
    <x v="21"/>
    <x v="0"/>
    <x v="0"/>
    <x v="20"/>
  </r>
  <r>
    <x v="1"/>
    <x v="2"/>
    <x v="1"/>
    <x v="2"/>
    <x v="6"/>
    <x v="6"/>
    <x v="22"/>
    <x v="22"/>
    <x v="0"/>
    <x v="0"/>
    <x v="2"/>
  </r>
  <r>
    <x v="1"/>
    <x v="3"/>
    <x v="1"/>
    <x v="3"/>
    <x v="7"/>
    <x v="7"/>
    <x v="23"/>
    <x v="23"/>
    <x v="0"/>
    <x v="0"/>
    <x v="2"/>
  </r>
  <r>
    <x v="1"/>
    <x v="0"/>
    <x v="2"/>
    <x v="0"/>
    <x v="4"/>
    <x v="4"/>
    <x v="24"/>
    <x v="24"/>
    <x v="1"/>
    <x v="17"/>
    <x v="21"/>
  </r>
  <r>
    <x v="1"/>
    <x v="0"/>
    <x v="2"/>
    <x v="1"/>
    <x v="4"/>
    <x v="4"/>
    <x v="25"/>
    <x v="25"/>
    <x v="1"/>
    <x v="18"/>
    <x v="22"/>
  </r>
  <r>
    <x v="1"/>
    <x v="0"/>
    <x v="2"/>
    <x v="2"/>
    <x v="4"/>
    <x v="4"/>
    <x v="26"/>
    <x v="26"/>
    <x v="1"/>
    <x v="19"/>
    <x v="23"/>
  </r>
  <r>
    <x v="1"/>
    <x v="0"/>
    <x v="2"/>
    <x v="3"/>
    <x v="4"/>
    <x v="4"/>
    <x v="27"/>
    <x v="27"/>
    <x v="1"/>
    <x v="20"/>
    <x v="24"/>
  </r>
  <r>
    <x v="1"/>
    <x v="1"/>
    <x v="2"/>
    <x v="0"/>
    <x v="5"/>
    <x v="5"/>
    <x v="28"/>
    <x v="28"/>
    <x v="1"/>
    <x v="21"/>
    <x v="25"/>
  </r>
  <r>
    <x v="1"/>
    <x v="1"/>
    <x v="2"/>
    <x v="1"/>
    <x v="5"/>
    <x v="5"/>
    <x v="29"/>
    <x v="29"/>
    <x v="1"/>
    <x v="22"/>
    <x v="26"/>
  </r>
  <r>
    <x v="1"/>
    <x v="1"/>
    <x v="2"/>
    <x v="2"/>
    <x v="5"/>
    <x v="5"/>
    <x v="30"/>
    <x v="30"/>
    <x v="1"/>
    <x v="23"/>
    <x v="27"/>
  </r>
  <r>
    <x v="1"/>
    <x v="1"/>
    <x v="2"/>
    <x v="3"/>
    <x v="5"/>
    <x v="5"/>
    <x v="31"/>
    <x v="31"/>
    <x v="1"/>
    <x v="24"/>
    <x v="28"/>
  </r>
  <r>
    <x v="1"/>
    <x v="2"/>
    <x v="2"/>
    <x v="0"/>
    <x v="6"/>
    <x v="6"/>
    <x v="32"/>
    <x v="32"/>
    <x v="1"/>
    <x v="25"/>
    <x v="29"/>
  </r>
  <r>
    <x v="1"/>
    <x v="2"/>
    <x v="2"/>
    <x v="1"/>
    <x v="6"/>
    <x v="6"/>
    <x v="33"/>
    <x v="33"/>
    <x v="1"/>
    <x v="26"/>
    <x v="30"/>
  </r>
  <r>
    <x v="1"/>
    <x v="2"/>
    <x v="2"/>
    <x v="2"/>
    <x v="6"/>
    <x v="6"/>
    <x v="15"/>
    <x v="34"/>
    <x v="1"/>
    <x v="27"/>
    <x v="31"/>
  </r>
  <r>
    <x v="1"/>
    <x v="2"/>
    <x v="2"/>
    <x v="3"/>
    <x v="6"/>
    <x v="6"/>
    <x v="11"/>
    <x v="35"/>
    <x v="1"/>
    <x v="28"/>
    <x v="32"/>
  </r>
  <r>
    <x v="1"/>
    <x v="3"/>
    <x v="2"/>
    <x v="0"/>
    <x v="7"/>
    <x v="7"/>
    <x v="34"/>
    <x v="36"/>
    <x v="1"/>
    <x v="29"/>
    <x v="33"/>
  </r>
  <r>
    <x v="1"/>
    <x v="3"/>
    <x v="2"/>
    <x v="1"/>
    <x v="7"/>
    <x v="7"/>
    <x v="35"/>
    <x v="37"/>
    <x v="1"/>
    <x v="30"/>
    <x v="34"/>
  </r>
  <r>
    <x v="1"/>
    <x v="3"/>
    <x v="2"/>
    <x v="2"/>
    <x v="7"/>
    <x v="7"/>
    <x v="36"/>
    <x v="38"/>
    <x v="1"/>
    <x v="31"/>
    <x v="35"/>
  </r>
  <r>
    <x v="1"/>
    <x v="3"/>
    <x v="2"/>
    <x v="3"/>
    <x v="7"/>
    <x v="7"/>
    <x v="37"/>
    <x v="39"/>
    <x v="1"/>
    <x v="32"/>
    <x v="36"/>
  </r>
  <r>
    <x v="2"/>
    <x v="0"/>
    <x v="2"/>
    <x v="0"/>
    <x v="8"/>
    <x v="8"/>
    <x v="38"/>
    <x v="40"/>
    <x v="0"/>
    <x v="0"/>
    <x v="37"/>
  </r>
  <r>
    <x v="2"/>
    <x v="1"/>
    <x v="2"/>
    <x v="1"/>
    <x v="9"/>
    <x v="9"/>
    <x v="39"/>
    <x v="41"/>
    <x v="0"/>
    <x v="0"/>
    <x v="38"/>
  </r>
  <r>
    <x v="2"/>
    <x v="2"/>
    <x v="2"/>
    <x v="2"/>
    <x v="10"/>
    <x v="10"/>
    <x v="40"/>
    <x v="42"/>
    <x v="0"/>
    <x v="0"/>
    <x v="2"/>
  </r>
  <r>
    <x v="2"/>
    <x v="3"/>
    <x v="2"/>
    <x v="3"/>
    <x v="11"/>
    <x v="11"/>
    <x v="41"/>
    <x v="43"/>
    <x v="0"/>
    <x v="0"/>
    <x v="39"/>
  </r>
  <r>
    <x v="2"/>
    <x v="0"/>
    <x v="3"/>
    <x v="0"/>
    <x v="8"/>
    <x v="8"/>
    <x v="42"/>
    <x v="44"/>
    <x v="1"/>
    <x v="33"/>
    <x v="40"/>
  </r>
  <r>
    <x v="2"/>
    <x v="0"/>
    <x v="3"/>
    <x v="1"/>
    <x v="8"/>
    <x v="8"/>
    <x v="43"/>
    <x v="45"/>
    <x v="1"/>
    <x v="34"/>
    <x v="41"/>
  </r>
  <r>
    <x v="2"/>
    <x v="0"/>
    <x v="3"/>
    <x v="2"/>
    <x v="8"/>
    <x v="8"/>
    <x v="44"/>
    <x v="46"/>
    <x v="1"/>
    <x v="35"/>
    <x v="42"/>
  </r>
  <r>
    <x v="2"/>
    <x v="0"/>
    <x v="3"/>
    <x v="3"/>
    <x v="8"/>
    <x v="8"/>
    <x v="45"/>
    <x v="47"/>
    <x v="1"/>
    <x v="36"/>
    <x v="43"/>
  </r>
  <r>
    <x v="2"/>
    <x v="1"/>
    <x v="3"/>
    <x v="0"/>
    <x v="9"/>
    <x v="9"/>
    <x v="46"/>
    <x v="48"/>
    <x v="1"/>
    <x v="37"/>
    <x v="44"/>
  </r>
  <r>
    <x v="2"/>
    <x v="1"/>
    <x v="3"/>
    <x v="1"/>
    <x v="9"/>
    <x v="9"/>
    <x v="47"/>
    <x v="49"/>
    <x v="1"/>
    <x v="38"/>
    <x v="45"/>
  </r>
  <r>
    <x v="2"/>
    <x v="1"/>
    <x v="3"/>
    <x v="2"/>
    <x v="9"/>
    <x v="9"/>
    <x v="48"/>
    <x v="50"/>
    <x v="1"/>
    <x v="39"/>
    <x v="46"/>
  </r>
  <r>
    <x v="2"/>
    <x v="1"/>
    <x v="3"/>
    <x v="3"/>
    <x v="9"/>
    <x v="9"/>
    <x v="49"/>
    <x v="51"/>
    <x v="1"/>
    <x v="40"/>
    <x v="47"/>
  </r>
  <r>
    <x v="2"/>
    <x v="2"/>
    <x v="3"/>
    <x v="0"/>
    <x v="10"/>
    <x v="10"/>
    <x v="50"/>
    <x v="52"/>
    <x v="1"/>
    <x v="41"/>
    <x v="48"/>
  </r>
  <r>
    <x v="2"/>
    <x v="2"/>
    <x v="3"/>
    <x v="1"/>
    <x v="10"/>
    <x v="10"/>
    <x v="51"/>
    <x v="53"/>
    <x v="1"/>
    <x v="42"/>
    <x v="49"/>
  </r>
  <r>
    <x v="2"/>
    <x v="2"/>
    <x v="3"/>
    <x v="2"/>
    <x v="10"/>
    <x v="10"/>
    <x v="52"/>
    <x v="54"/>
    <x v="1"/>
    <x v="43"/>
    <x v="50"/>
  </r>
  <r>
    <x v="2"/>
    <x v="2"/>
    <x v="3"/>
    <x v="3"/>
    <x v="10"/>
    <x v="10"/>
    <x v="53"/>
    <x v="55"/>
    <x v="1"/>
    <x v="44"/>
    <x v="51"/>
  </r>
  <r>
    <x v="2"/>
    <x v="3"/>
    <x v="3"/>
    <x v="0"/>
    <x v="11"/>
    <x v="11"/>
    <x v="54"/>
    <x v="56"/>
    <x v="1"/>
    <x v="45"/>
    <x v="52"/>
  </r>
  <r>
    <x v="2"/>
    <x v="3"/>
    <x v="3"/>
    <x v="1"/>
    <x v="11"/>
    <x v="11"/>
    <x v="55"/>
    <x v="57"/>
    <x v="1"/>
    <x v="46"/>
    <x v="53"/>
  </r>
  <r>
    <x v="2"/>
    <x v="3"/>
    <x v="3"/>
    <x v="2"/>
    <x v="11"/>
    <x v="11"/>
    <x v="56"/>
    <x v="58"/>
    <x v="1"/>
    <x v="47"/>
    <x v="54"/>
  </r>
  <r>
    <x v="2"/>
    <x v="3"/>
    <x v="3"/>
    <x v="3"/>
    <x v="11"/>
    <x v="11"/>
    <x v="57"/>
    <x v="59"/>
    <x v="1"/>
    <x v="48"/>
    <x v="55"/>
  </r>
  <r>
    <x v="3"/>
    <x v="0"/>
    <x v="3"/>
    <x v="0"/>
    <x v="12"/>
    <x v="12"/>
    <x v="58"/>
    <x v="60"/>
    <x v="0"/>
    <x v="0"/>
    <x v="56"/>
  </r>
  <r>
    <x v="3"/>
    <x v="1"/>
    <x v="3"/>
    <x v="1"/>
    <x v="13"/>
    <x v="13"/>
    <x v="59"/>
    <x v="61"/>
    <x v="0"/>
    <x v="0"/>
    <x v="57"/>
  </r>
  <r>
    <x v="3"/>
    <x v="2"/>
    <x v="3"/>
    <x v="2"/>
    <x v="14"/>
    <x v="14"/>
    <x v="60"/>
    <x v="62"/>
    <x v="0"/>
    <x v="0"/>
    <x v="2"/>
  </r>
  <r>
    <x v="3"/>
    <x v="3"/>
    <x v="3"/>
    <x v="3"/>
    <x v="15"/>
    <x v="15"/>
    <x v="61"/>
    <x v="63"/>
    <x v="0"/>
    <x v="0"/>
    <x v="20"/>
  </r>
  <r>
    <x v="3"/>
    <x v="0"/>
    <x v="4"/>
    <x v="0"/>
    <x v="12"/>
    <x v="12"/>
    <x v="62"/>
    <x v="64"/>
    <x v="1"/>
    <x v="49"/>
    <x v="58"/>
  </r>
  <r>
    <x v="3"/>
    <x v="0"/>
    <x v="4"/>
    <x v="1"/>
    <x v="12"/>
    <x v="12"/>
    <x v="63"/>
    <x v="65"/>
    <x v="1"/>
    <x v="50"/>
    <x v="59"/>
  </r>
  <r>
    <x v="3"/>
    <x v="0"/>
    <x v="4"/>
    <x v="2"/>
    <x v="12"/>
    <x v="12"/>
    <x v="64"/>
    <x v="66"/>
    <x v="1"/>
    <x v="51"/>
    <x v="60"/>
  </r>
  <r>
    <x v="3"/>
    <x v="0"/>
    <x v="4"/>
    <x v="3"/>
    <x v="12"/>
    <x v="12"/>
    <x v="65"/>
    <x v="67"/>
    <x v="1"/>
    <x v="52"/>
    <x v="61"/>
  </r>
  <r>
    <x v="3"/>
    <x v="1"/>
    <x v="4"/>
    <x v="0"/>
    <x v="13"/>
    <x v="13"/>
    <x v="66"/>
    <x v="68"/>
    <x v="1"/>
    <x v="53"/>
    <x v="62"/>
  </r>
  <r>
    <x v="3"/>
    <x v="1"/>
    <x v="4"/>
    <x v="1"/>
    <x v="13"/>
    <x v="13"/>
    <x v="67"/>
    <x v="69"/>
    <x v="1"/>
    <x v="54"/>
    <x v="63"/>
  </r>
  <r>
    <x v="3"/>
    <x v="1"/>
    <x v="4"/>
    <x v="2"/>
    <x v="13"/>
    <x v="13"/>
    <x v="68"/>
    <x v="70"/>
    <x v="1"/>
    <x v="55"/>
    <x v="64"/>
  </r>
  <r>
    <x v="3"/>
    <x v="1"/>
    <x v="4"/>
    <x v="3"/>
    <x v="13"/>
    <x v="13"/>
    <x v="69"/>
    <x v="71"/>
    <x v="1"/>
    <x v="56"/>
    <x v="65"/>
  </r>
  <r>
    <x v="3"/>
    <x v="2"/>
    <x v="4"/>
    <x v="0"/>
    <x v="14"/>
    <x v="14"/>
    <x v="70"/>
    <x v="72"/>
    <x v="1"/>
    <x v="57"/>
    <x v="66"/>
  </r>
  <r>
    <x v="3"/>
    <x v="2"/>
    <x v="4"/>
    <x v="1"/>
    <x v="14"/>
    <x v="14"/>
    <x v="71"/>
    <x v="73"/>
    <x v="1"/>
    <x v="58"/>
    <x v="67"/>
  </r>
  <r>
    <x v="3"/>
    <x v="2"/>
    <x v="4"/>
    <x v="2"/>
    <x v="14"/>
    <x v="14"/>
    <x v="72"/>
    <x v="74"/>
    <x v="1"/>
    <x v="59"/>
    <x v="68"/>
  </r>
  <r>
    <x v="3"/>
    <x v="2"/>
    <x v="4"/>
    <x v="3"/>
    <x v="14"/>
    <x v="14"/>
    <x v="73"/>
    <x v="75"/>
    <x v="1"/>
    <x v="60"/>
    <x v="69"/>
  </r>
  <r>
    <x v="3"/>
    <x v="3"/>
    <x v="4"/>
    <x v="0"/>
    <x v="15"/>
    <x v="15"/>
    <x v="74"/>
    <x v="76"/>
    <x v="1"/>
    <x v="61"/>
    <x v="70"/>
  </r>
  <r>
    <x v="3"/>
    <x v="3"/>
    <x v="4"/>
    <x v="1"/>
    <x v="15"/>
    <x v="15"/>
    <x v="75"/>
    <x v="77"/>
    <x v="1"/>
    <x v="62"/>
    <x v="71"/>
  </r>
  <r>
    <x v="3"/>
    <x v="3"/>
    <x v="4"/>
    <x v="2"/>
    <x v="15"/>
    <x v="15"/>
    <x v="76"/>
    <x v="78"/>
    <x v="1"/>
    <x v="63"/>
    <x v="72"/>
  </r>
  <r>
    <x v="3"/>
    <x v="3"/>
    <x v="4"/>
    <x v="3"/>
    <x v="15"/>
    <x v="15"/>
    <x v="77"/>
    <x v="79"/>
    <x v="1"/>
    <x v="64"/>
    <x v="73"/>
  </r>
  <r>
    <x v="4"/>
    <x v="0"/>
    <x v="4"/>
    <x v="0"/>
    <x v="16"/>
    <x v="16"/>
    <x v="78"/>
    <x v="80"/>
    <x v="0"/>
    <x v="0"/>
    <x v="74"/>
  </r>
  <r>
    <x v="4"/>
    <x v="1"/>
    <x v="4"/>
    <x v="1"/>
    <x v="17"/>
    <x v="17"/>
    <x v="79"/>
    <x v="81"/>
    <x v="0"/>
    <x v="0"/>
    <x v="75"/>
  </r>
  <r>
    <x v="4"/>
    <x v="2"/>
    <x v="4"/>
    <x v="2"/>
    <x v="18"/>
    <x v="18"/>
    <x v="80"/>
    <x v="82"/>
    <x v="0"/>
    <x v="0"/>
    <x v="76"/>
  </r>
  <r>
    <x v="4"/>
    <x v="3"/>
    <x v="4"/>
    <x v="3"/>
    <x v="19"/>
    <x v="19"/>
    <x v="81"/>
    <x v="83"/>
    <x v="0"/>
    <x v="0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_x000a_таблица2" cacheId="2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C3:H9" firstHeaderRow="1" firstDataRow="2" firstDataCol="1" rowPageCount="1" colPageCount="1"/>
  <pivotFields count="11">
    <pivotField axis="axisCol" compact="0" numFmtId="1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numFmtId="1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1">
        <item x="7"/>
        <item x="3"/>
        <item x="2"/>
        <item x="11"/>
        <item x="6"/>
        <item x="19"/>
        <item x="15"/>
        <item x="10"/>
        <item x="14"/>
        <item x="18"/>
        <item x="1"/>
        <item x="5"/>
        <item x="9"/>
        <item x="13"/>
        <item x="17"/>
        <item x="0"/>
        <item x="4"/>
        <item x="8"/>
        <item x="12"/>
        <item x="16"/>
        <item t="default"/>
      </items>
    </pivotField>
    <pivotField compact="0" numFmtId="2" showAll="0">
      <items count="21">
        <item x="7"/>
        <item x="2"/>
        <item x="6"/>
        <item x="3"/>
        <item x="11"/>
        <item x="10"/>
        <item x="14"/>
        <item x="1"/>
        <item x="15"/>
        <item x="18"/>
        <item x="19"/>
        <item x="5"/>
        <item x="9"/>
        <item x="13"/>
        <item x="17"/>
        <item x="0"/>
        <item x="4"/>
        <item x="8"/>
        <item x="12"/>
        <item x="16"/>
        <item t="default"/>
      </items>
    </pivotField>
    <pivotField compact="0" showAll="0">
      <items count="83">
        <item x="36"/>
        <item x="14"/>
        <item x="18"/>
        <item x="15"/>
        <item x="11"/>
        <item x="35"/>
        <item x="37"/>
        <item x="56"/>
        <item x="17"/>
        <item x="53"/>
        <item x="10"/>
        <item x="31"/>
        <item x="19"/>
        <item x="34"/>
        <item x="13"/>
        <item x="7"/>
        <item x="52"/>
        <item x="16"/>
        <item x="33"/>
        <item x="55"/>
        <item x="57"/>
        <item x="49"/>
        <item x="30"/>
        <item x="6"/>
        <item x="54"/>
        <item x="12"/>
        <item x="76"/>
        <item x="32"/>
        <item x="27"/>
        <item x="48"/>
        <item x="51"/>
        <item x="72"/>
        <item x="9"/>
        <item x="73"/>
        <item x="45"/>
        <item x="75"/>
        <item x="26"/>
        <item x="29"/>
        <item x="69"/>
        <item x="74"/>
        <item x="71"/>
        <item x="50"/>
        <item x="77"/>
        <item x="44"/>
        <item x="68"/>
        <item x="23"/>
        <item x="3"/>
        <item x="8"/>
        <item x="47"/>
        <item x="65"/>
        <item x="5"/>
        <item x="70"/>
        <item x="64"/>
        <item x="28"/>
        <item x="2"/>
        <item x="41"/>
        <item x="67"/>
        <item x="22"/>
        <item x="25"/>
        <item x="46"/>
        <item x="81"/>
        <item x="43"/>
        <item x="61"/>
        <item x="40"/>
        <item x="66"/>
        <item x="4"/>
        <item x="63"/>
        <item x="60"/>
        <item x="80"/>
        <item x="1"/>
        <item x="24"/>
        <item x="21"/>
        <item x="42"/>
        <item x="39"/>
        <item x="62"/>
        <item x="59"/>
        <item x="79"/>
        <item x="0"/>
        <item x="20"/>
        <item x="38"/>
        <item x="58"/>
        <item x="78"/>
        <item t="default"/>
      </items>
    </pivotField>
    <pivotField compact="0" numFmtId="2" showAll="0">
      <items count="85">
        <item x="36"/>
        <item x="37"/>
        <item x="16"/>
        <item x="38"/>
        <item x="56"/>
        <item x="34"/>
        <item x="14"/>
        <item x="18"/>
        <item x="17"/>
        <item x="58"/>
        <item x="13"/>
        <item x="32"/>
        <item x="12"/>
        <item x="57"/>
        <item x="33"/>
        <item x="35"/>
        <item x="54"/>
        <item x="10"/>
        <item x="15"/>
        <item x="11"/>
        <item x="76"/>
        <item x="52"/>
        <item x="55"/>
        <item x="53"/>
        <item x="30"/>
        <item x="31"/>
        <item x="9"/>
        <item x="77"/>
        <item x="7"/>
        <item x="6"/>
        <item x="72"/>
        <item x="51"/>
        <item x="50"/>
        <item x="78"/>
        <item x="74"/>
        <item x="59"/>
        <item x="8"/>
        <item x="29"/>
        <item x="73"/>
        <item x="28"/>
        <item x="26"/>
        <item x="27"/>
        <item x="39"/>
        <item x="19"/>
        <item x="49"/>
        <item x="75"/>
        <item x="47"/>
        <item x="46"/>
        <item x="5"/>
        <item x="70"/>
        <item x="48"/>
        <item x="71"/>
        <item x="69"/>
        <item x="25"/>
        <item x="68"/>
        <item x="66"/>
        <item x="4"/>
        <item x="67"/>
        <item x="79"/>
        <item x="23"/>
        <item x="2"/>
        <item x="45"/>
        <item x="22"/>
        <item x="3"/>
        <item x="43"/>
        <item x="24"/>
        <item x="65"/>
        <item x="42"/>
        <item x="44"/>
        <item x="62"/>
        <item x="1"/>
        <item x="63"/>
        <item x="82"/>
        <item x="83"/>
        <item x="64"/>
        <item x="21"/>
        <item x="41"/>
        <item x="61"/>
        <item x="81"/>
        <item x="0"/>
        <item x="20"/>
        <item x="40"/>
        <item x="60"/>
        <item x="80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dataField="1" compact="0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8" item="1"/>
  </pageFields>
  <dataFields count="1">
    <dataField name="Сумма rev_likelihood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_x000a_таблица1" cacheId="1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A3:G25" firstHeaderRow="1" firstDataRow="2" firstDataCol="2" rowPageCount="1" colPageCount="1"/>
  <pivotFields count="11"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axis="axisCol"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compact="0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dataField="1" compact="0" showAll="0"/>
  </pivotFields>
  <rowFields count="2">
    <field x="1"/>
    <field x="3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pageFields count="1">
    <pageField fld="8" item="1"/>
  </pageFields>
  <dataFields count="1">
    <dataField name="Сумма rev_likelihood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_x000a_таблица2" cacheId="2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C3:H9" firstHeaderRow="1" firstDataRow="2" firstDataCol="1" rowPageCount="1" colPageCount="1"/>
  <pivotFields count="11">
    <pivotField axis="axisCol" compact="0" numFmtId="1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numFmtId="1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1">
        <item x="7"/>
        <item x="3"/>
        <item x="2"/>
        <item x="11"/>
        <item x="6"/>
        <item x="19"/>
        <item x="15"/>
        <item x="10"/>
        <item x="14"/>
        <item x="18"/>
        <item x="1"/>
        <item x="5"/>
        <item x="9"/>
        <item x="13"/>
        <item x="17"/>
        <item x="0"/>
        <item x="4"/>
        <item x="8"/>
        <item x="12"/>
        <item x="16"/>
        <item t="default"/>
      </items>
    </pivotField>
    <pivotField compact="0" numFmtId="2" showAll="0">
      <items count="21">
        <item x="7"/>
        <item x="2"/>
        <item x="6"/>
        <item x="3"/>
        <item x="11"/>
        <item x="10"/>
        <item x="14"/>
        <item x="1"/>
        <item x="15"/>
        <item x="18"/>
        <item x="19"/>
        <item x="5"/>
        <item x="9"/>
        <item x="13"/>
        <item x="17"/>
        <item x="0"/>
        <item x="4"/>
        <item x="8"/>
        <item x="12"/>
        <item x="16"/>
        <item t="default"/>
      </items>
    </pivotField>
    <pivotField compact="0" showAll="0">
      <items count="83">
        <item x="36"/>
        <item x="14"/>
        <item x="18"/>
        <item x="15"/>
        <item x="11"/>
        <item x="35"/>
        <item x="37"/>
        <item x="56"/>
        <item x="17"/>
        <item x="53"/>
        <item x="10"/>
        <item x="31"/>
        <item x="19"/>
        <item x="34"/>
        <item x="13"/>
        <item x="7"/>
        <item x="52"/>
        <item x="16"/>
        <item x="33"/>
        <item x="55"/>
        <item x="57"/>
        <item x="49"/>
        <item x="30"/>
        <item x="6"/>
        <item x="54"/>
        <item x="12"/>
        <item x="76"/>
        <item x="32"/>
        <item x="27"/>
        <item x="48"/>
        <item x="51"/>
        <item x="72"/>
        <item x="9"/>
        <item x="73"/>
        <item x="45"/>
        <item x="75"/>
        <item x="26"/>
        <item x="29"/>
        <item x="69"/>
        <item x="74"/>
        <item x="71"/>
        <item x="50"/>
        <item x="77"/>
        <item x="44"/>
        <item x="68"/>
        <item x="23"/>
        <item x="3"/>
        <item x="8"/>
        <item x="47"/>
        <item x="65"/>
        <item x="5"/>
        <item x="70"/>
        <item x="64"/>
        <item x="28"/>
        <item x="2"/>
        <item x="41"/>
        <item x="67"/>
        <item x="22"/>
        <item x="25"/>
        <item x="46"/>
        <item x="81"/>
        <item x="43"/>
        <item x="61"/>
        <item x="40"/>
        <item x="66"/>
        <item x="4"/>
        <item x="63"/>
        <item x="60"/>
        <item x="80"/>
        <item x="1"/>
        <item x="24"/>
        <item x="21"/>
        <item x="42"/>
        <item x="39"/>
        <item x="62"/>
        <item x="59"/>
        <item x="79"/>
        <item x="0"/>
        <item x="20"/>
        <item x="38"/>
        <item x="58"/>
        <item x="78"/>
        <item t="default"/>
      </items>
    </pivotField>
    <pivotField compact="0" numFmtId="2" showAll="0">
      <items count="85">
        <item x="36"/>
        <item x="37"/>
        <item x="16"/>
        <item x="38"/>
        <item x="56"/>
        <item x="34"/>
        <item x="14"/>
        <item x="18"/>
        <item x="17"/>
        <item x="58"/>
        <item x="13"/>
        <item x="32"/>
        <item x="12"/>
        <item x="57"/>
        <item x="33"/>
        <item x="35"/>
        <item x="54"/>
        <item x="10"/>
        <item x="15"/>
        <item x="11"/>
        <item x="76"/>
        <item x="52"/>
        <item x="55"/>
        <item x="53"/>
        <item x="30"/>
        <item x="31"/>
        <item x="9"/>
        <item x="77"/>
        <item x="7"/>
        <item x="6"/>
        <item x="72"/>
        <item x="51"/>
        <item x="50"/>
        <item x="78"/>
        <item x="74"/>
        <item x="59"/>
        <item x="8"/>
        <item x="29"/>
        <item x="73"/>
        <item x="28"/>
        <item x="26"/>
        <item x="27"/>
        <item x="39"/>
        <item x="19"/>
        <item x="49"/>
        <item x="75"/>
        <item x="47"/>
        <item x="46"/>
        <item x="5"/>
        <item x="70"/>
        <item x="48"/>
        <item x="71"/>
        <item x="69"/>
        <item x="25"/>
        <item x="68"/>
        <item x="66"/>
        <item x="4"/>
        <item x="67"/>
        <item x="79"/>
        <item x="23"/>
        <item x="2"/>
        <item x="45"/>
        <item x="22"/>
        <item x="3"/>
        <item x="43"/>
        <item x="24"/>
        <item x="65"/>
        <item x="42"/>
        <item x="44"/>
        <item x="62"/>
        <item x="1"/>
        <item x="63"/>
        <item x="82"/>
        <item x="83"/>
        <item x="64"/>
        <item x="21"/>
        <item x="41"/>
        <item x="61"/>
        <item x="81"/>
        <item x="0"/>
        <item x="20"/>
        <item x="40"/>
        <item x="60"/>
        <item x="8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8" item="1"/>
  </pageFields>
  <dataFields count="1">
    <dataField name="Сумма likelihood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_x000a_таблица1" cacheId="0" autoFormatId="1" applyNumberFormats="0" applyBorderFormats="0" applyFontFormats="0" applyPatternFormats="0" applyAlignmentFormats="0" applyWidthHeightFormats="1" dataCaption="Значения" updatedVersion="5" minRefreshableVersion="3" createdVersion="5" useAutoFormatting="1" compact="0" indent="0" outline="1" compactData="0" outlineData="1" showDrill="1" multipleFieldFilters="0">
  <location ref="A3:G25" firstHeaderRow="1" firstDataRow="2" firstDataCol="2" rowPageCount="1" colPageCount="1"/>
  <pivotFields count="10"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axis="axisCol"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compact="0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dataField="1" compact="0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</pivotFields>
  <rowFields count="2">
    <field x="1"/>
    <field x="3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pageFields count="1">
    <pageField fld="8" item="1"/>
  </pageFields>
  <dataFields count="1">
    <dataField name="Сумма likelihood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72"/>
  <sheetViews>
    <sheetView topLeftCell="A7" workbookViewId="0">
      <selection activeCell="E62" sqref="E62:E65"/>
    </sheetView>
  </sheetViews>
  <sheetFormatPr defaultColWidth="9.14285714285714" defaultRowHeight="15"/>
  <cols>
    <col min="3" max="3" width="22.5714285714286"/>
    <col min="4" max="8" width="12.8571428571429"/>
    <col min="9" max="11" width="22.1428571428571"/>
    <col min="12" max="12" width="24.2857142857143"/>
    <col min="13" max="13" width="28.5714285714286"/>
  </cols>
  <sheetData>
    <row r="1" spans="3:4">
      <c r="C1" t="s">
        <v>0</v>
      </c>
      <c r="D1" t="b">
        <v>1</v>
      </c>
    </row>
    <row r="3" spans="3:4">
      <c r="C3" t="s">
        <v>1</v>
      </c>
      <c r="D3" t="s">
        <v>2</v>
      </c>
    </row>
    <row r="4" spans="3:8">
      <c r="C4" t="s">
        <v>3</v>
      </c>
      <c r="D4" s="3">
        <v>2010</v>
      </c>
      <c r="E4" s="3">
        <v>2011</v>
      </c>
      <c r="F4" s="3">
        <v>2012</v>
      </c>
      <c r="G4" s="3">
        <v>2013</v>
      </c>
      <c r="H4" t="s">
        <v>4</v>
      </c>
    </row>
    <row r="5" spans="3:8">
      <c r="C5">
        <v>1</v>
      </c>
      <c r="D5">
        <v>0.121637211378393</v>
      </c>
      <c r="E5">
        <v>0.135098133716066</v>
      </c>
      <c r="F5">
        <v>0.154951278357001</v>
      </c>
      <c r="G5">
        <v>0.203065218295922</v>
      </c>
      <c r="H5">
        <v>0.614751841747382</v>
      </c>
    </row>
    <row r="6" spans="3:8">
      <c r="C6">
        <v>2</v>
      </c>
      <c r="D6">
        <v>0.215087392769962</v>
      </c>
      <c r="E6">
        <v>0.212869844217298</v>
      </c>
      <c r="F6">
        <v>0.215793682980134</v>
      </c>
      <c r="G6">
        <v>0.327150411481088</v>
      </c>
      <c r="H6">
        <v>0.970901331448481</v>
      </c>
    </row>
    <row r="7" spans="3:8">
      <c r="C7">
        <v>3</v>
      </c>
      <c r="D7">
        <v>0.287726553141923</v>
      </c>
      <c r="E7">
        <v>0.254090836298183</v>
      </c>
      <c r="F7">
        <v>0.256582397927445</v>
      </c>
      <c r="G7">
        <v>0.403780330808312</v>
      </c>
      <c r="H7">
        <v>1.20218011817586</v>
      </c>
    </row>
    <row r="8" spans="3:8">
      <c r="C8">
        <v>4</v>
      </c>
      <c r="D8">
        <v>0.410975296615609</v>
      </c>
      <c r="E8">
        <v>0.457453371711405</v>
      </c>
      <c r="F8">
        <v>0.274914266329663</v>
      </c>
      <c r="G8">
        <v>0.489474707171697</v>
      </c>
      <c r="H8">
        <v>1.63281764182837</v>
      </c>
    </row>
    <row r="9" spans="3:8">
      <c r="C9" t="s">
        <v>4</v>
      </c>
      <c r="D9">
        <v>1.03542645390589</v>
      </c>
      <c r="E9">
        <v>1.05951218594295</v>
      </c>
      <c r="F9">
        <v>0.902241625594242</v>
      </c>
      <c r="G9">
        <v>1.42347066775702</v>
      </c>
      <c r="H9">
        <v>4.4206509332001</v>
      </c>
    </row>
    <row r="12" spans="3:7">
      <c r="C12">
        <v>1</v>
      </c>
      <c r="D12">
        <v>2</v>
      </c>
      <c r="E12">
        <v>3</v>
      </c>
      <c r="F12">
        <v>4</v>
      </c>
      <c r="G12">
        <v>5</v>
      </c>
    </row>
    <row r="13" spans="2:12">
      <c r="B13" t="s">
        <v>5</v>
      </c>
      <c r="C13" s="8">
        <v>2011</v>
      </c>
      <c r="D13" s="8">
        <v>2012</v>
      </c>
      <c r="E13" s="8">
        <v>2013</v>
      </c>
      <c r="F13" s="8">
        <v>2014</v>
      </c>
      <c r="G13" s="8">
        <v>2015</v>
      </c>
      <c r="I13">
        <v>2013</v>
      </c>
      <c r="J13">
        <v>2014</v>
      </c>
      <c r="L13" t="s">
        <v>6</v>
      </c>
    </row>
    <row r="14" spans="2:12">
      <c r="B14">
        <v>1</v>
      </c>
      <c r="C14">
        <v>0.121637211378393</v>
      </c>
      <c r="D14">
        <v>0.135098133716066</v>
      </c>
      <c r="E14">
        <v>0.154951278357001</v>
      </c>
      <c r="F14">
        <v>0.203065218295922</v>
      </c>
      <c r="G14">
        <f t="shared" ref="G14:G17" si="0">C30*$G$12+D30</f>
        <v>0.219722251785226</v>
      </c>
      <c r="I14" s="6">
        <v>15608436.1300177</v>
      </c>
      <c r="J14" s="6">
        <v>17152215.5000241</v>
      </c>
      <c r="L14">
        <f t="shared" ref="L14:L17" si="1">G14*J14</f>
        <v>3768723.41277075</v>
      </c>
    </row>
    <row r="15" spans="2:12">
      <c r="B15">
        <v>2</v>
      </c>
      <c r="C15">
        <v>0.215087392769962</v>
      </c>
      <c r="D15">
        <v>0.212869844217298</v>
      </c>
      <c r="E15">
        <v>0.215793682980134</v>
      </c>
      <c r="F15">
        <v>0.327150411481088</v>
      </c>
      <c r="G15">
        <f t="shared" si="0"/>
        <v>0.327503556586174</v>
      </c>
      <c r="I15" s="6">
        <v>3483408.08999985</v>
      </c>
      <c r="J15" s="6">
        <v>3946984.38000018</v>
      </c>
      <c r="L15">
        <f t="shared" si="1"/>
        <v>1292651.42224013</v>
      </c>
    </row>
    <row r="16" spans="2:12">
      <c r="B16">
        <v>3</v>
      </c>
      <c r="C16">
        <v>0.287726553141923</v>
      </c>
      <c r="D16">
        <v>0.254090836298183</v>
      </c>
      <c r="E16">
        <v>0.256582397927445</v>
      </c>
      <c r="F16">
        <v>0.403780330808312</v>
      </c>
      <c r="G16">
        <f t="shared" si="0"/>
        <v>0.388208253201073</v>
      </c>
      <c r="I16" s="6">
        <v>1230180.7</v>
      </c>
      <c r="J16" s="6">
        <v>1404251.34999991</v>
      </c>
      <c r="L16">
        <f t="shared" si="1"/>
        <v>545141.963638713</v>
      </c>
    </row>
    <row r="17" spans="2:12">
      <c r="B17">
        <v>4</v>
      </c>
      <c r="C17" s="1">
        <v>0.410975296615609</v>
      </c>
      <c r="D17" s="1">
        <v>0.457453371711405</v>
      </c>
      <c r="E17" s="1">
        <v>0.274914266329663</v>
      </c>
      <c r="F17" s="1">
        <v>0.489474707171697</v>
      </c>
      <c r="G17">
        <f t="shared" si="0"/>
        <v>0.421444192028724</v>
      </c>
      <c r="I17" s="6">
        <v>1391728.49999999</v>
      </c>
      <c r="J17" s="6">
        <v>1434000.84999996</v>
      </c>
      <c r="L17">
        <f t="shared" si="1"/>
        <v>604351.329596737</v>
      </c>
    </row>
    <row r="18" spans="2:2">
      <c r="B18" t="s">
        <v>7</v>
      </c>
    </row>
    <row r="20" spans="3:3">
      <c r="C20" t="s">
        <v>8</v>
      </c>
    </row>
    <row r="21" spans="3:6">
      <c r="C21">
        <f t="shared" ref="C21:F21" si="2">C$12*C14</f>
        <v>0.121637211378393</v>
      </c>
      <c r="D21">
        <f t="shared" si="2"/>
        <v>0.270196267432132</v>
      </c>
      <c r="E21">
        <f t="shared" si="2"/>
        <v>0.464853835071003</v>
      </c>
      <c r="F21">
        <f t="shared" si="2"/>
        <v>0.812260873183688</v>
      </c>
    </row>
    <row r="22" spans="3:6">
      <c r="C22">
        <f t="shared" ref="C22:F22" si="3">C$12*C15</f>
        <v>0.215087392769962</v>
      </c>
      <c r="D22">
        <f t="shared" si="3"/>
        <v>0.425739688434596</v>
      </c>
      <c r="E22">
        <f t="shared" si="3"/>
        <v>0.647381048940402</v>
      </c>
      <c r="F22">
        <f t="shared" si="3"/>
        <v>1.30860164592435</v>
      </c>
    </row>
    <row r="23" spans="3:6">
      <c r="C23">
        <f t="shared" ref="C23:F23" si="4">C$12*C16</f>
        <v>0.287726553141923</v>
      </c>
      <c r="D23">
        <f t="shared" si="4"/>
        <v>0.508181672596366</v>
      </c>
      <c r="E23">
        <f t="shared" si="4"/>
        <v>0.769747193782335</v>
      </c>
      <c r="F23">
        <f t="shared" si="4"/>
        <v>1.61512132323325</v>
      </c>
    </row>
    <row r="24" spans="3:6">
      <c r="C24">
        <f t="shared" ref="C24:F24" si="5">C$12*C17</f>
        <v>0.410975296615609</v>
      </c>
      <c r="D24">
        <f t="shared" si="5"/>
        <v>0.91490674342281</v>
      </c>
      <c r="E24">
        <f t="shared" si="5"/>
        <v>0.824742798988989</v>
      </c>
      <c r="F24">
        <f t="shared" si="5"/>
        <v>1.95789882868679</v>
      </c>
    </row>
    <row r="26" spans="3:3">
      <c r="C26" t="s">
        <v>9</v>
      </c>
    </row>
    <row r="27" spans="3:6">
      <c r="C27">
        <f t="shared" ref="C27:F27" si="6">C12^2</f>
        <v>1</v>
      </c>
      <c r="D27">
        <f t="shared" si="6"/>
        <v>4</v>
      </c>
      <c r="E27">
        <f t="shared" si="6"/>
        <v>9</v>
      </c>
      <c r="F27">
        <f t="shared" si="6"/>
        <v>16</v>
      </c>
    </row>
    <row r="29" spans="3:4">
      <c r="C29" t="s">
        <v>10</v>
      </c>
      <c r="D29" t="s">
        <v>11</v>
      </c>
    </row>
    <row r="30" spans="3:4">
      <c r="C30">
        <f t="shared" ref="C30:C33" si="7">(4*SUM(C21:F21)-SUM($C$12:$F$12)*SUM(C14:F14))/(4*SUM($C$27:$F$27)-SUM($C$12:$F$12)^2)</f>
        <v>0.0264137165393522</v>
      </c>
      <c r="D30">
        <f t="shared" ref="D30:D33" si="8">(SUM(C14:F14)-C30*SUM($C$12:$F$12))/4</f>
        <v>0.0876536690884651</v>
      </c>
    </row>
    <row r="31" spans="3:4">
      <c r="C31">
        <f t="shared" si="7"/>
        <v>0.0339112894896213</v>
      </c>
      <c r="D31">
        <f t="shared" si="8"/>
        <v>0.157947109138067</v>
      </c>
    </row>
    <row r="32" spans="3:4">
      <c r="C32">
        <f t="shared" si="7"/>
        <v>0.0350652894628428</v>
      </c>
      <c r="D32">
        <f t="shared" si="8"/>
        <v>0.212881805886859</v>
      </c>
    </row>
    <row r="33" spans="3:4">
      <c r="C33">
        <f t="shared" si="7"/>
        <v>0.00529591262865221</v>
      </c>
      <c r="D33">
        <f t="shared" si="8"/>
        <v>0.394964628885463</v>
      </c>
    </row>
    <row r="35" spans="3:3">
      <c r="C35" t="s">
        <v>12</v>
      </c>
    </row>
    <row r="36" spans="3:6">
      <c r="C36">
        <f t="shared" ref="C36:C39" si="9">$C30*C$12+$D30</f>
        <v>0.114067385627817</v>
      </c>
      <c r="D36">
        <f t="shared" ref="D36:D39" si="10">$C30*D$12+$D30</f>
        <v>0.140481102167169</v>
      </c>
      <c r="E36">
        <f t="shared" ref="E36:E39" si="11">$C30*E$12+$D30</f>
        <v>0.166894818706522</v>
      </c>
      <c r="F36">
        <f t="shared" ref="F36:F39" si="12">$C30*F$12+$D30</f>
        <v>0.193308535245874</v>
      </c>
    </row>
    <row r="37" spans="3:6">
      <c r="C37">
        <f t="shared" si="9"/>
        <v>0.191858398627689</v>
      </c>
      <c r="D37">
        <f t="shared" si="10"/>
        <v>0.22576968811731</v>
      </c>
      <c r="E37">
        <f t="shared" si="11"/>
        <v>0.259680977606931</v>
      </c>
      <c r="F37">
        <f t="shared" si="12"/>
        <v>0.293592267096553</v>
      </c>
    </row>
    <row r="38" spans="3:6">
      <c r="C38">
        <f t="shared" si="9"/>
        <v>0.247947095349702</v>
      </c>
      <c r="D38">
        <f t="shared" si="10"/>
        <v>0.283012384812544</v>
      </c>
      <c r="E38">
        <f t="shared" si="11"/>
        <v>0.318077674275387</v>
      </c>
      <c r="F38">
        <f t="shared" si="12"/>
        <v>0.35314296373823</v>
      </c>
    </row>
    <row r="39" spans="3:6">
      <c r="C39">
        <f t="shared" si="9"/>
        <v>0.400260541514115</v>
      </c>
      <c r="D39">
        <f t="shared" si="10"/>
        <v>0.405556454142767</v>
      </c>
      <c r="E39">
        <f t="shared" si="11"/>
        <v>0.41085236677142</v>
      </c>
      <c r="F39">
        <f t="shared" si="12"/>
        <v>0.416148279400072</v>
      </c>
    </row>
    <row r="41" spans="3:3">
      <c r="C41" t="s">
        <v>13</v>
      </c>
    </row>
    <row r="42" spans="3:3">
      <c r="C42">
        <f t="shared" ref="C42:C45" si="13">AVERAGE(C14:G14)</f>
        <v>0.166894818706522</v>
      </c>
    </row>
    <row r="43" spans="3:3">
      <c r="C43">
        <f t="shared" si="13"/>
        <v>0.259680977606931</v>
      </c>
    </row>
    <row r="44" spans="3:3">
      <c r="C44">
        <f t="shared" si="13"/>
        <v>0.318077674275387</v>
      </c>
    </row>
    <row r="45" spans="3:3">
      <c r="C45">
        <f t="shared" si="13"/>
        <v>0.41085236677142</v>
      </c>
    </row>
    <row r="48" spans="3:3">
      <c r="C48" t="s">
        <v>14</v>
      </c>
    </row>
    <row r="49" spans="3:6">
      <c r="C49">
        <f t="shared" ref="C49:C52" si="14">(C36-$C42)^2</f>
        <v>0.00279073768568499</v>
      </c>
      <c r="D49">
        <f t="shared" ref="D49:D52" si="15">(D36-$C42)^2</f>
        <v>0.000697684421421248</v>
      </c>
      <c r="E49">
        <f t="shared" ref="E49:E52" si="16">(E36-$C42)^2</f>
        <v>0</v>
      </c>
      <c r="F49">
        <f t="shared" ref="F49:F52" si="17">(F36-$C42)^2</f>
        <v>0.000697684421421247</v>
      </c>
    </row>
    <row r="50" spans="3:6">
      <c r="C50">
        <f t="shared" si="14"/>
        <v>0.0045999022193956</v>
      </c>
      <c r="D50">
        <f t="shared" si="15"/>
        <v>0.0011499755548489</v>
      </c>
      <c r="E50">
        <f t="shared" si="16"/>
        <v>0</v>
      </c>
      <c r="F50">
        <f t="shared" si="17"/>
        <v>0.0011499755548489</v>
      </c>
    </row>
    <row r="51" spans="3:6">
      <c r="C51">
        <f t="shared" si="14"/>
        <v>0.00491829810045183</v>
      </c>
      <c r="D51">
        <f t="shared" si="15"/>
        <v>0.00122957452511296</v>
      </c>
      <c r="E51">
        <f t="shared" si="16"/>
        <v>0</v>
      </c>
      <c r="F51">
        <f t="shared" si="17"/>
        <v>0.00122957452511296</v>
      </c>
    </row>
    <row r="52" spans="3:6">
      <c r="C52">
        <f t="shared" si="14"/>
        <v>0.000112186762281271</v>
      </c>
      <c r="D52">
        <f t="shared" si="15"/>
        <v>2.80466905703179e-5</v>
      </c>
      <c r="E52">
        <f t="shared" si="16"/>
        <v>0</v>
      </c>
      <c r="F52">
        <f t="shared" si="17"/>
        <v>2.80466905703184e-5</v>
      </c>
    </row>
    <row r="54" spans="3:3">
      <c r="C54" t="s">
        <v>15</v>
      </c>
    </row>
    <row r="55" spans="3:6">
      <c r="C55">
        <f t="shared" ref="C55:C58" si="18">(C14-$C42)^2</f>
        <v>0.00204825102106708</v>
      </c>
      <c r="D55">
        <f t="shared" ref="D55:D58" si="19">(D14-$C42)^2</f>
        <v>0.00101102917638227</v>
      </c>
      <c r="E55">
        <f t="shared" ref="E55:E58" si="20">(E14-$C42)^2</f>
        <v>0.000142648156080627</v>
      </c>
      <c r="F55">
        <f t="shared" ref="F55:F58" si="21">(F14-$C42)^2</f>
        <v>0.0013082978064569</v>
      </c>
    </row>
    <row r="56" spans="3:6">
      <c r="C56">
        <f t="shared" si="18"/>
        <v>0.00198858780861197</v>
      </c>
      <c r="D56">
        <f t="shared" si="19"/>
        <v>0.00219128220922203</v>
      </c>
      <c r="E56">
        <f t="shared" si="20"/>
        <v>0.0019260946296593</v>
      </c>
      <c r="F56">
        <f t="shared" si="21"/>
        <v>0.00455212450729922</v>
      </c>
    </row>
    <row r="57" spans="3:6">
      <c r="C57">
        <f t="shared" si="18"/>
        <v>0.000921190554058215</v>
      </c>
      <c r="D57">
        <f t="shared" si="19"/>
        <v>0.00409431543432098</v>
      </c>
      <c r="E57">
        <f t="shared" si="20"/>
        <v>0.00378166901310977</v>
      </c>
      <c r="F57">
        <f t="shared" si="21"/>
        <v>0.00734494533680048</v>
      </c>
    </row>
    <row r="58" spans="3:6">
      <c r="C58">
        <f t="shared" si="18"/>
        <v>1.51117465924386e-8</v>
      </c>
      <c r="D58">
        <f t="shared" si="19"/>
        <v>0.00217165366141655</v>
      </c>
      <c r="E58">
        <f t="shared" si="20"/>
        <v>0.0184791671517131</v>
      </c>
      <c r="F58">
        <f t="shared" si="21"/>
        <v>0.0061814724100171</v>
      </c>
    </row>
    <row r="60" spans="3:5">
      <c r="C60" t="s">
        <v>16</v>
      </c>
      <c r="E60" t="s">
        <v>17</v>
      </c>
    </row>
    <row r="62" spans="3:5">
      <c r="C62">
        <f t="shared" ref="C62:C65" si="22">SUM(C49:F49)</f>
        <v>0.00418610652852748</v>
      </c>
      <c r="E62">
        <f t="shared" ref="E62:E65" si="23">C62/C69</f>
        <v>0.928136723090549</v>
      </c>
    </row>
    <row r="63" spans="3:5">
      <c r="C63">
        <f t="shared" si="22"/>
        <v>0.00689985332909341</v>
      </c>
      <c r="E63">
        <f t="shared" si="23"/>
        <v>0.647381836357676</v>
      </c>
    </row>
    <row r="64" spans="3:5">
      <c r="C64">
        <f t="shared" si="22"/>
        <v>0.00737744715067774</v>
      </c>
      <c r="E64">
        <f t="shared" si="23"/>
        <v>0.457030860634726</v>
      </c>
    </row>
    <row r="65" spans="3:5">
      <c r="C65">
        <f t="shared" si="22"/>
        <v>0.000168280143421908</v>
      </c>
      <c r="E65">
        <f t="shared" si="23"/>
        <v>0.0062715492577682</v>
      </c>
    </row>
    <row r="67" spans="3:3">
      <c r="C67" t="s">
        <v>18</v>
      </c>
    </row>
    <row r="69" spans="3:3">
      <c r="C69">
        <f t="shared" ref="C69:C72" si="24">SUM(C55:F55)</f>
        <v>0.00451022615998687</v>
      </c>
    </row>
    <row r="70" spans="3:3">
      <c r="C70">
        <f t="shared" si="24"/>
        <v>0.0106580891547925</v>
      </c>
    </row>
    <row r="71" spans="3:3">
      <c r="C71">
        <f t="shared" si="24"/>
        <v>0.0161421203382894</v>
      </c>
    </row>
    <row r="72" spans="3:3">
      <c r="C72">
        <f t="shared" si="24"/>
        <v>0.0268323083348933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9"/>
  <sheetViews>
    <sheetView topLeftCell="B29" workbookViewId="0">
      <selection activeCell="E166" sqref="E166:E181"/>
    </sheetView>
  </sheetViews>
  <sheetFormatPr defaultColWidth="9.14285714285714" defaultRowHeight="15"/>
  <cols>
    <col min="1" max="1" width="18.1428571428571"/>
    <col min="2" max="2" width="8"/>
    <col min="3" max="7" width="12.8571428571429"/>
    <col min="8" max="10" width="22.1428571428571"/>
    <col min="11" max="11" width="28.5714285714286"/>
    <col min="12" max="12" width="24.2857142857143"/>
  </cols>
  <sheetData>
    <row r="1" spans="1:2">
      <c r="A1" t="s">
        <v>0</v>
      </c>
      <c r="B1" t="b">
        <v>1</v>
      </c>
    </row>
    <row r="3" spans="1:3">
      <c r="A3" t="s">
        <v>1</v>
      </c>
      <c r="C3" t="s">
        <v>19</v>
      </c>
    </row>
    <row r="4" spans="1:7">
      <c r="A4" t="s">
        <v>3</v>
      </c>
      <c r="B4" t="s">
        <v>20</v>
      </c>
      <c r="C4">
        <v>2011</v>
      </c>
      <c r="D4">
        <v>2012</v>
      </c>
      <c r="E4">
        <v>2013</v>
      </c>
      <c r="F4">
        <v>2014</v>
      </c>
      <c r="G4" t="s">
        <v>4</v>
      </c>
    </row>
    <row r="5" spans="1:7">
      <c r="A5">
        <v>1</v>
      </c>
      <c r="B5"/>
      <c r="C5">
        <v>0.121637211378393</v>
      </c>
      <c r="D5">
        <v>0.135098133716066</v>
      </c>
      <c r="E5">
        <v>0.154951278357001</v>
      </c>
      <c r="F5">
        <v>0.203065218295922</v>
      </c>
      <c r="G5">
        <v>0.614751841747381</v>
      </c>
    </row>
    <row r="6" spans="2:7">
      <c r="B6">
        <v>1</v>
      </c>
      <c r="C6">
        <v>0.0653989169482418</v>
      </c>
      <c r="D6">
        <v>0.0715645015290442</v>
      </c>
      <c r="E6">
        <v>0.0847422790748199</v>
      </c>
      <c r="F6">
        <v>0.100752489032238</v>
      </c>
      <c r="G6">
        <v>0.322458186584344</v>
      </c>
    </row>
    <row r="7" spans="2:7">
      <c r="B7">
        <v>2</v>
      </c>
      <c r="C7">
        <v>0.030147470811287</v>
      </c>
      <c r="D7">
        <v>0.0328933002343462</v>
      </c>
      <c r="E7">
        <v>0.0396840138326102</v>
      </c>
      <c r="F7">
        <v>0.0507444559725473</v>
      </c>
      <c r="G7">
        <v>0.153469240850791</v>
      </c>
    </row>
    <row r="8" spans="2:7">
      <c r="B8">
        <v>3</v>
      </c>
      <c r="C8">
        <v>0.0130504752740195</v>
      </c>
      <c r="D8">
        <v>0.0150831240107385</v>
      </c>
      <c r="E8">
        <v>0.0153846517296797</v>
      </c>
      <c r="F8">
        <v>0.0236583131662904</v>
      </c>
      <c r="G8">
        <v>0.0671765641807281</v>
      </c>
    </row>
    <row r="9" spans="2:7">
      <c r="B9">
        <v>4</v>
      </c>
      <c r="C9">
        <v>0.0130403483448448</v>
      </c>
      <c r="D9">
        <v>0.0155572079419369</v>
      </c>
      <c r="E9">
        <v>0.0151403337198911</v>
      </c>
      <c r="F9">
        <v>0.027909960124846</v>
      </c>
      <c r="G9">
        <v>0.0716478501315188</v>
      </c>
    </row>
    <row r="10" spans="1:7">
      <c r="A10">
        <v>2</v>
      </c>
      <c r="B10"/>
      <c r="C10">
        <v>0.215087392769962</v>
      </c>
      <c r="D10">
        <v>0.212869844217298</v>
      </c>
      <c r="E10">
        <v>0.215793682980134</v>
      </c>
      <c r="F10">
        <v>0.327150411481088</v>
      </c>
      <c r="G10">
        <v>0.970901331448481</v>
      </c>
    </row>
    <row r="11" spans="2:7">
      <c r="B11">
        <v>1</v>
      </c>
      <c r="C11">
        <v>0.0774811898991656</v>
      </c>
      <c r="D11">
        <v>0.0764605050822434</v>
      </c>
      <c r="E11">
        <v>0.0826667787709415</v>
      </c>
      <c r="F11">
        <v>0.0959688332124228</v>
      </c>
      <c r="G11">
        <v>0.332577306964773</v>
      </c>
    </row>
    <row r="12" spans="2:7">
      <c r="B12">
        <v>2</v>
      </c>
      <c r="C12">
        <v>0.0635996712530403</v>
      </c>
      <c r="D12">
        <v>0.0588468035426384</v>
      </c>
      <c r="E12">
        <v>0.0624571612199051</v>
      </c>
      <c r="F12">
        <v>0.0885537732100787</v>
      </c>
      <c r="G12">
        <v>0.273457409225663</v>
      </c>
    </row>
    <row r="13" spans="2:7">
      <c r="B13">
        <v>3</v>
      </c>
      <c r="C13">
        <v>0.0356703457677261</v>
      </c>
      <c r="D13">
        <v>0.0353008575390807</v>
      </c>
      <c r="E13">
        <v>0.0354536892778393</v>
      </c>
      <c r="F13">
        <v>0.0602776432088981</v>
      </c>
      <c r="G13">
        <v>0.166702535793544</v>
      </c>
    </row>
    <row r="14" spans="2:7">
      <c r="B14">
        <v>4</v>
      </c>
      <c r="C14">
        <v>0.0383361858500297</v>
      </c>
      <c r="D14">
        <v>0.0422616780533358</v>
      </c>
      <c r="E14">
        <v>0.0352160537114477</v>
      </c>
      <c r="F14">
        <v>0.0823501618496879</v>
      </c>
      <c r="G14">
        <v>0.198164079464501</v>
      </c>
    </row>
    <row r="15" spans="1:7">
      <c r="A15">
        <v>3</v>
      </c>
      <c r="B15"/>
      <c r="C15">
        <v>0.287726553141923</v>
      </c>
      <c r="D15">
        <v>0.254090836298183</v>
      </c>
      <c r="E15">
        <v>0.256582397927445</v>
      </c>
      <c r="F15">
        <v>0.403780330808312</v>
      </c>
      <c r="G15">
        <v>1.20218011817586</v>
      </c>
    </row>
    <row r="16" spans="2:7">
      <c r="B16">
        <v>1</v>
      </c>
      <c r="C16">
        <v>0.0697754803710319</v>
      </c>
      <c r="D16">
        <v>0.0623529180390509</v>
      </c>
      <c r="E16">
        <v>0.0667175253929304</v>
      </c>
      <c r="F16">
        <v>0.0740325303429</v>
      </c>
      <c r="G16">
        <v>0.272878454145913</v>
      </c>
    </row>
    <row r="17" spans="2:7">
      <c r="B17">
        <v>2</v>
      </c>
      <c r="C17">
        <v>0.067224762165605</v>
      </c>
      <c r="D17">
        <v>0.0655637583829765</v>
      </c>
      <c r="E17">
        <v>0.0704898832306126</v>
      </c>
      <c r="F17">
        <v>0.0980322240464348</v>
      </c>
      <c r="G17">
        <v>0.301310627825629</v>
      </c>
    </row>
    <row r="18" spans="2:7">
      <c r="B18">
        <v>3</v>
      </c>
      <c r="C18">
        <v>0.0518843817955633</v>
      </c>
      <c r="D18">
        <v>0.0460307607589141</v>
      </c>
      <c r="E18">
        <v>0.0522849811742278</v>
      </c>
      <c r="F18">
        <v>0.0775085643922068</v>
      </c>
      <c r="G18">
        <v>0.227708688120912</v>
      </c>
    </row>
    <row r="19" spans="2:7">
      <c r="B19">
        <v>4</v>
      </c>
      <c r="C19">
        <v>0.098841928809723</v>
      </c>
      <c r="D19">
        <v>0.0801433991172415</v>
      </c>
      <c r="E19">
        <v>0.0670900081296742</v>
      </c>
      <c r="F19">
        <v>0.15420701202677</v>
      </c>
      <c r="G19">
        <v>0.400282348083409</v>
      </c>
    </row>
    <row r="20" spans="1:7">
      <c r="A20">
        <v>4</v>
      </c>
      <c r="B20"/>
      <c r="C20">
        <v>0.410975296615609</v>
      </c>
      <c r="D20">
        <v>0.457453371711405</v>
      </c>
      <c r="E20">
        <v>0.274914266329663</v>
      </c>
      <c r="F20">
        <v>0.489474707171697</v>
      </c>
      <c r="G20">
        <v>1.63281764182837</v>
      </c>
    </row>
    <row r="21" spans="2:7">
      <c r="B21">
        <v>1</v>
      </c>
      <c r="C21">
        <v>0.036242150167904</v>
      </c>
      <c r="D21">
        <v>0.032939461029214</v>
      </c>
      <c r="E21">
        <v>0.0352964211104359</v>
      </c>
      <c r="F21">
        <v>0.0396382699642929</v>
      </c>
      <c r="G21">
        <v>0.144116302271847</v>
      </c>
    </row>
    <row r="22" spans="2:7">
      <c r="B22">
        <v>2</v>
      </c>
      <c r="C22">
        <v>0.050253908844325</v>
      </c>
      <c r="D22">
        <v>0.0426988927443442</v>
      </c>
      <c r="E22">
        <v>0.0494891784503207</v>
      </c>
      <c r="F22">
        <v>0.0605541238826399</v>
      </c>
      <c r="G22">
        <v>0.20299610392163</v>
      </c>
    </row>
    <row r="23" spans="2:7">
      <c r="B23">
        <v>3</v>
      </c>
      <c r="C23">
        <v>0.0497726481764999</v>
      </c>
      <c r="D23">
        <v>0.0457013571417916</v>
      </c>
      <c r="E23">
        <v>0.045503915430752</v>
      </c>
      <c r="F23">
        <v>0.0682287242087812</v>
      </c>
      <c r="G23">
        <v>0.209206644957825</v>
      </c>
    </row>
    <row r="24" spans="2:7">
      <c r="B24">
        <v>4</v>
      </c>
      <c r="C24">
        <v>0.27470658942688</v>
      </c>
      <c r="D24">
        <v>0.336113660796055</v>
      </c>
      <c r="E24">
        <v>0.144624751338154</v>
      </c>
      <c r="F24">
        <v>0.321053589115983</v>
      </c>
      <c r="G24">
        <v>1.07649859067707</v>
      </c>
    </row>
    <row r="25" spans="1:7">
      <c r="A25" t="s">
        <v>4</v>
      </c>
      <c r="B25"/>
      <c r="C25">
        <v>1.03542645390589</v>
      </c>
      <c r="D25">
        <v>1.05951218594295</v>
      </c>
      <c r="E25">
        <v>0.902241625594242</v>
      </c>
      <c r="F25">
        <v>1.42347066775702</v>
      </c>
      <c r="G25">
        <v>4.4206509332001</v>
      </c>
    </row>
    <row r="29" spans="3:7">
      <c r="C29">
        <v>1</v>
      </c>
      <c r="D29">
        <v>2</v>
      </c>
      <c r="E29">
        <v>3</v>
      </c>
      <c r="F29">
        <v>4</v>
      </c>
      <c r="G29">
        <v>5</v>
      </c>
    </row>
    <row r="30" spans="1:12">
      <c r="A30" t="s">
        <v>3</v>
      </c>
      <c r="B30" t="s">
        <v>20</v>
      </c>
      <c r="C30" s="7">
        <v>2011</v>
      </c>
      <c r="D30" s="7">
        <v>2012</v>
      </c>
      <c r="E30" s="7">
        <v>2013</v>
      </c>
      <c r="F30" s="7">
        <v>2014</v>
      </c>
      <c r="G30">
        <v>2015</v>
      </c>
      <c r="I30">
        <v>2013</v>
      </c>
      <c r="J30">
        <v>2014</v>
      </c>
      <c r="K30" t="s">
        <v>21</v>
      </c>
      <c r="L30" t="s">
        <v>22</v>
      </c>
    </row>
    <row r="31" spans="1:12">
      <c r="A31">
        <v>1</v>
      </c>
      <c r="B31">
        <v>1</v>
      </c>
      <c r="C31">
        <v>0.0653989169482418</v>
      </c>
      <c r="D31">
        <v>0.0715645015290442</v>
      </c>
      <c r="E31">
        <v>0.0847422790748199</v>
      </c>
      <c r="F31">
        <v>0.100752489032238</v>
      </c>
      <c r="G31">
        <f t="shared" ref="G31:G46" si="0">C72*$G$29+D72</f>
        <v>0.110424170095527</v>
      </c>
      <c r="H31" s="6"/>
      <c r="I31" s="6">
        <v>15608436.1300177</v>
      </c>
      <c r="J31" s="6">
        <v>17152215.5000241</v>
      </c>
      <c r="K31">
        <f>F31*I31</f>
        <v>1572588.79</v>
      </c>
      <c r="L31">
        <f t="shared" ref="L31:L46" si="1">G31*J31</f>
        <v>1894019.1618898</v>
      </c>
    </row>
    <row r="32" spans="1:12">
      <c r="A32">
        <v>1</v>
      </c>
      <c r="B32">
        <v>2</v>
      </c>
      <c r="C32">
        <v>0.030147470811287</v>
      </c>
      <c r="D32">
        <v>0.0328933002343462</v>
      </c>
      <c r="E32">
        <v>0.0396840138326102</v>
      </c>
      <c r="F32">
        <v>0.0507444559725473</v>
      </c>
      <c r="G32">
        <f t="shared" si="0"/>
        <v>0.0555127274832089</v>
      </c>
      <c r="H32" s="6"/>
      <c r="I32" s="6">
        <v>15608436.1300177</v>
      </c>
      <c r="J32" s="6">
        <v>17152215.5000241</v>
      </c>
      <c r="K32">
        <f>F32*I32</f>
        <v>792041.6</v>
      </c>
      <c r="L32">
        <f t="shared" si="1"/>
        <v>952166.264786109</v>
      </c>
    </row>
    <row r="33" spans="1:12">
      <c r="A33">
        <v>1</v>
      </c>
      <c r="B33">
        <v>3</v>
      </c>
      <c r="C33">
        <v>0.0130504752740195</v>
      </c>
      <c r="D33">
        <v>0.0150831240107385</v>
      </c>
      <c r="E33">
        <v>0.0153846517296797</v>
      </c>
      <c r="F33">
        <v>0.0236583131662904</v>
      </c>
      <c r="G33">
        <f t="shared" si="0"/>
        <v>0.0248254013941205</v>
      </c>
      <c r="H33" s="6"/>
      <c r="I33" s="6">
        <v>15608436.1300177</v>
      </c>
      <c r="J33" s="6">
        <v>17152215.5000241</v>
      </c>
      <c r="K33">
        <f>F33*I33</f>
        <v>369269.27</v>
      </c>
      <c r="L33">
        <f t="shared" si="1"/>
        <v>425810.634586554</v>
      </c>
    </row>
    <row r="34" spans="1:12">
      <c r="A34">
        <v>1</v>
      </c>
      <c r="B34">
        <v>4</v>
      </c>
      <c r="C34">
        <v>0.0130403483448448</v>
      </c>
      <c r="D34">
        <v>0.0155572079419369</v>
      </c>
      <c r="E34">
        <v>0.0151403337198911</v>
      </c>
      <c r="F34">
        <v>0.027909960124846</v>
      </c>
      <c r="G34">
        <f t="shared" si="0"/>
        <v>0.0289599528123691</v>
      </c>
      <c r="H34" s="6"/>
      <c r="I34" s="6">
        <v>15608436.1300177</v>
      </c>
      <c r="J34" s="6">
        <v>17152215.5000241</v>
      </c>
      <c r="K34">
        <f>F34*I34</f>
        <v>435630.83</v>
      </c>
      <c r="L34">
        <f t="shared" si="1"/>
        <v>496727.351508284</v>
      </c>
    </row>
    <row r="35" spans="1:12">
      <c r="A35">
        <v>2</v>
      </c>
      <c r="B35">
        <v>1</v>
      </c>
      <c r="C35">
        <v>0.0774811898991656</v>
      </c>
      <c r="D35">
        <v>0.0764605050822434</v>
      </c>
      <c r="E35">
        <v>0.0826667787709415</v>
      </c>
      <c r="F35">
        <v>0.0959688332124228</v>
      </c>
      <c r="G35">
        <f t="shared" si="0"/>
        <v>0.0985616276483108</v>
      </c>
      <c r="I35" s="6">
        <v>3483408.08999985</v>
      </c>
      <c r="J35" s="6">
        <v>3946984.38000018</v>
      </c>
      <c r="K35">
        <f t="shared" ref="K31:K46" si="2">F35*I35</f>
        <v>334298.61</v>
      </c>
      <c r="L35">
        <f t="shared" si="1"/>
        <v>389021.204795277</v>
      </c>
    </row>
    <row r="36" spans="1:12">
      <c r="A36">
        <v>2</v>
      </c>
      <c r="B36">
        <v>2</v>
      </c>
      <c r="C36">
        <v>0.0635996712530403</v>
      </c>
      <c r="D36">
        <v>0.0588468035426384</v>
      </c>
      <c r="E36">
        <v>0.0624571612199051</v>
      </c>
      <c r="F36">
        <v>0.0885537732100787</v>
      </c>
      <c r="G36">
        <f t="shared" si="0"/>
        <v>0.0879825181935111</v>
      </c>
      <c r="I36" s="6">
        <v>3483408.08999985</v>
      </c>
      <c r="J36" s="6">
        <v>3946984.38000018</v>
      </c>
      <c r="K36">
        <f t="shared" si="2"/>
        <v>308468.93</v>
      </c>
      <c r="L36">
        <f t="shared" si="1"/>
        <v>347265.62502287</v>
      </c>
    </row>
    <row r="37" spans="1:12">
      <c r="A37">
        <v>2</v>
      </c>
      <c r="B37">
        <v>3</v>
      </c>
      <c r="C37">
        <v>0.0356703457677261</v>
      </c>
      <c r="D37">
        <v>0.0353008575390807</v>
      </c>
      <c r="E37">
        <v>0.0354536892778393</v>
      </c>
      <c r="F37">
        <v>0.0602776432088981</v>
      </c>
      <c r="G37">
        <f t="shared" si="0"/>
        <v>0.0601693149639547</v>
      </c>
      <c r="I37" s="6">
        <v>3483408.08999985</v>
      </c>
      <c r="J37" s="6">
        <v>3946984.38000018</v>
      </c>
      <c r="K37">
        <f t="shared" si="2"/>
        <v>209971.63</v>
      </c>
      <c r="L37">
        <f t="shared" si="1"/>
        <v>237487.34631804</v>
      </c>
    </row>
    <row r="38" spans="1:12">
      <c r="A38">
        <v>2</v>
      </c>
      <c r="B38">
        <v>4</v>
      </c>
      <c r="C38">
        <v>0.0383361858500297</v>
      </c>
      <c r="D38">
        <v>0.0422616780533358</v>
      </c>
      <c r="E38">
        <v>0.0352160537114477</v>
      </c>
      <c r="F38">
        <v>0.0823501618496879</v>
      </c>
      <c r="G38">
        <f t="shared" si="0"/>
        <v>0.0807900957803969</v>
      </c>
      <c r="I38" s="6">
        <v>3483408.08999985</v>
      </c>
      <c r="J38" s="6">
        <v>3946984.38000018</v>
      </c>
      <c r="K38">
        <f t="shared" si="2"/>
        <v>286859.22</v>
      </c>
      <c r="L38">
        <f t="shared" si="1"/>
        <v>318877.246103945</v>
      </c>
    </row>
    <row r="39" spans="1:12">
      <c r="A39">
        <v>3</v>
      </c>
      <c r="B39">
        <v>1</v>
      </c>
      <c r="C39">
        <v>0.0697754803710319</v>
      </c>
      <c r="D39">
        <v>0.0623529180390509</v>
      </c>
      <c r="E39">
        <v>0.0667175253929304</v>
      </c>
      <c r="F39">
        <v>0.0740325303429</v>
      </c>
      <c r="G39">
        <f t="shared" si="0"/>
        <v>0.0725035528538492</v>
      </c>
      <c r="I39" s="6">
        <v>1230180.7</v>
      </c>
      <c r="J39" s="6">
        <v>1404251.34999991</v>
      </c>
      <c r="K39">
        <f t="shared" si="2"/>
        <v>91073.39</v>
      </c>
      <c r="L39">
        <f t="shared" si="1"/>
        <v>101813.211974808</v>
      </c>
    </row>
    <row r="40" spans="1:12">
      <c r="A40">
        <v>3</v>
      </c>
      <c r="B40">
        <v>2</v>
      </c>
      <c r="C40">
        <v>0.067224762165605</v>
      </c>
      <c r="D40">
        <v>0.0655637583829765</v>
      </c>
      <c r="E40">
        <v>0.0704898832306126</v>
      </c>
      <c r="F40">
        <v>0.0980322240464348</v>
      </c>
      <c r="G40">
        <f t="shared" si="0"/>
        <v>0.0996647845789386</v>
      </c>
      <c r="I40" s="6">
        <v>1230180.7</v>
      </c>
      <c r="J40" s="6">
        <v>1404251.34999991</v>
      </c>
      <c r="K40">
        <f t="shared" si="2"/>
        <v>120597.35</v>
      </c>
      <c r="L40">
        <f t="shared" si="1"/>
        <v>139954.408292425</v>
      </c>
    </row>
    <row r="41" spans="1:12">
      <c r="A41">
        <v>3</v>
      </c>
      <c r="B41">
        <v>3</v>
      </c>
      <c r="C41">
        <v>0.0518843817955633</v>
      </c>
      <c r="D41">
        <v>0.0460307607589141</v>
      </c>
      <c r="E41">
        <v>0.0522849811742278</v>
      </c>
      <c r="F41">
        <v>0.0775085643922068</v>
      </c>
      <c r="G41">
        <f t="shared" si="0"/>
        <v>0.077708864081539</v>
      </c>
      <c r="I41" s="6">
        <v>1230180.7</v>
      </c>
      <c r="J41" s="6">
        <v>1404251.34999991</v>
      </c>
      <c r="K41">
        <f t="shared" si="2"/>
        <v>95349.54</v>
      </c>
      <c r="L41">
        <f t="shared" si="1"/>
        <v>109122.777293461</v>
      </c>
    </row>
    <row r="42" spans="1:12">
      <c r="A42">
        <v>3</v>
      </c>
      <c r="B42">
        <v>4</v>
      </c>
      <c r="C42">
        <v>0.098841928809723</v>
      </c>
      <c r="D42">
        <v>0.0801433991172415</v>
      </c>
      <c r="E42">
        <v>0.0670900081296742</v>
      </c>
      <c r="F42">
        <v>0.15420701202677</v>
      </c>
      <c r="G42">
        <f t="shared" si="0"/>
        <v>0.138331051686746</v>
      </c>
      <c r="I42" s="6">
        <v>1230180.7</v>
      </c>
      <c r="J42" s="6">
        <v>1404251.34999991</v>
      </c>
      <c r="K42">
        <f t="shared" si="2"/>
        <v>189702.49</v>
      </c>
      <c r="L42">
        <f t="shared" si="1"/>
        <v>194251.56607802</v>
      </c>
    </row>
    <row r="43" spans="1:12">
      <c r="A43">
        <v>4</v>
      </c>
      <c r="B43">
        <v>1</v>
      </c>
      <c r="C43">
        <v>0.036242150167904</v>
      </c>
      <c r="D43">
        <v>0.032939461029214</v>
      </c>
      <c r="E43">
        <v>0.0352964211104359</v>
      </c>
      <c r="F43">
        <v>0.0396382699642929</v>
      </c>
      <c r="G43">
        <f t="shared" si="0"/>
        <v>0.0391654054355589</v>
      </c>
      <c r="I43" s="6">
        <v>1391728.49999999</v>
      </c>
      <c r="J43" s="6">
        <v>1434000.84999996</v>
      </c>
      <c r="K43">
        <f t="shared" si="2"/>
        <v>55165.71</v>
      </c>
      <c r="L43">
        <f t="shared" si="1"/>
        <v>56163.2246851845</v>
      </c>
    </row>
    <row r="44" spans="1:12">
      <c r="A44">
        <v>4</v>
      </c>
      <c r="B44">
        <v>2</v>
      </c>
      <c r="C44">
        <v>0.050253908844325</v>
      </c>
      <c r="D44">
        <v>0.0426988927443442</v>
      </c>
      <c r="E44">
        <v>0.0494891784503207</v>
      </c>
      <c r="F44">
        <v>0.0605541238826399</v>
      </c>
      <c r="G44">
        <f t="shared" si="0"/>
        <v>0.0601717586856378</v>
      </c>
      <c r="I44" s="6">
        <v>1391728.49999999</v>
      </c>
      <c r="J44" s="6">
        <v>1434000.84999996</v>
      </c>
      <c r="K44">
        <f t="shared" si="2"/>
        <v>84274.9</v>
      </c>
      <c r="L44">
        <f t="shared" si="1"/>
        <v>86286.353101197</v>
      </c>
    </row>
    <row r="45" spans="1:12">
      <c r="A45">
        <v>4</v>
      </c>
      <c r="B45">
        <v>3</v>
      </c>
      <c r="C45">
        <v>0.0497726481764999</v>
      </c>
      <c r="D45">
        <v>0.0457013571417916</v>
      </c>
      <c r="E45">
        <v>0.045503915430752</v>
      </c>
      <c r="F45">
        <v>0.0682287242087812</v>
      </c>
      <c r="G45">
        <f t="shared" si="0"/>
        <v>0.0660943578359073</v>
      </c>
      <c r="I45" s="6">
        <v>1391728.49999999</v>
      </c>
      <c r="J45" s="6">
        <v>1434000.84999996</v>
      </c>
      <c r="K45">
        <f t="shared" si="2"/>
        <v>94955.8600000001</v>
      </c>
      <c r="L45">
        <f t="shared" si="1"/>
        <v>94779.3653168926</v>
      </c>
    </row>
    <row r="46" spans="1:12">
      <c r="A46">
        <v>4</v>
      </c>
      <c r="B46" s="1">
        <v>4</v>
      </c>
      <c r="C46" s="1">
        <v>0.27470658942688</v>
      </c>
      <c r="D46" s="1">
        <v>0.336113660796055</v>
      </c>
      <c r="E46" s="1">
        <v>0.144624751338154</v>
      </c>
      <c r="F46" s="1">
        <v>0.321053589115983</v>
      </c>
      <c r="G46">
        <f t="shared" si="0"/>
        <v>0.25601267007162</v>
      </c>
      <c r="I46" s="6">
        <v>1391728.49999999</v>
      </c>
      <c r="J46" s="6">
        <v>1434000.84999996</v>
      </c>
      <c r="K46">
        <f t="shared" si="2"/>
        <v>446819.43</v>
      </c>
      <c r="L46">
        <f t="shared" si="1"/>
        <v>367122.386493462</v>
      </c>
    </row>
    <row r="49" spans="2:2">
      <c r="B49" t="s">
        <v>8</v>
      </c>
    </row>
    <row r="50" spans="3:6">
      <c r="C50">
        <f t="shared" ref="C50:F50" si="3">C$29*C31</f>
        <v>0.0653989169482418</v>
      </c>
      <c r="D50">
        <f t="shared" si="3"/>
        <v>0.143129003058088</v>
      </c>
      <c r="E50">
        <f t="shared" si="3"/>
        <v>0.25422683722446</v>
      </c>
      <c r="F50">
        <f t="shared" si="3"/>
        <v>0.403009956128952</v>
      </c>
    </row>
    <row r="51" spans="3:6">
      <c r="C51">
        <f t="shared" ref="C51:F51" si="4">C$29*C32</f>
        <v>0.030147470811287</v>
      </c>
      <c r="D51">
        <f t="shared" si="4"/>
        <v>0.0657866004686924</v>
      </c>
      <c r="E51">
        <f t="shared" si="4"/>
        <v>0.119052041497831</v>
      </c>
      <c r="F51">
        <f t="shared" si="4"/>
        <v>0.202977823890189</v>
      </c>
    </row>
    <row r="52" spans="3:6">
      <c r="C52">
        <f t="shared" ref="C52:F52" si="5">C$29*C33</f>
        <v>0.0130504752740195</v>
      </c>
      <c r="D52">
        <f t="shared" si="5"/>
        <v>0.030166248021477</v>
      </c>
      <c r="E52">
        <f t="shared" si="5"/>
        <v>0.0461539551890391</v>
      </c>
      <c r="F52">
        <f t="shared" si="5"/>
        <v>0.0946332526651616</v>
      </c>
    </row>
    <row r="53" spans="3:6">
      <c r="C53">
        <f t="shared" ref="C53:F53" si="6">C$29*C34</f>
        <v>0.0130403483448448</v>
      </c>
      <c r="D53">
        <f t="shared" si="6"/>
        <v>0.0311144158838738</v>
      </c>
      <c r="E53">
        <f t="shared" si="6"/>
        <v>0.0454210011596733</v>
      </c>
      <c r="F53">
        <f t="shared" si="6"/>
        <v>0.111639840499384</v>
      </c>
    </row>
    <row r="54" spans="3:6">
      <c r="C54">
        <f t="shared" ref="C54:F54" si="7">C$29*C35</f>
        <v>0.0774811898991656</v>
      </c>
      <c r="D54">
        <f t="shared" si="7"/>
        <v>0.152921010164487</v>
      </c>
      <c r="E54">
        <f t="shared" si="7"/>
        <v>0.248000336312825</v>
      </c>
      <c r="F54">
        <f t="shared" si="7"/>
        <v>0.383875332849691</v>
      </c>
    </row>
    <row r="55" spans="3:6">
      <c r="C55">
        <f t="shared" ref="C55:F55" si="8">C$29*C36</f>
        <v>0.0635996712530403</v>
      </c>
      <c r="D55">
        <f t="shared" si="8"/>
        <v>0.117693607085277</v>
      </c>
      <c r="E55">
        <f t="shared" si="8"/>
        <v>0.187371483659715</v>
      </c>
      <c r="F55">
        <f t="shared" si="8"/>
        <v>0.354215092840315</v>
      </c>
    </row>
    <row r="56" spans="3:6">
      <c r="C56">
        <f t="shared" ref="C56:F56" si="9">C$29*C37</f>
        <v>0.0356703457677261</v>
      </c>
      <c r="D56">
        <f t="shared" si="9"/>
        <v>0.0706017150781614</v>
      </c>
      <c r="E56">
        <f t="shared" si="9"/>
        <v>0.106361067833518</v>
      </c>
      <c r="F56">
        <f t="shared" si="9"/>
        <v>0.241110572835592</v>
      </c>
    </row>
    <row r="57" spans="3:6">
      <c r="C57">
        <f t="shared" ref="C57:F57" si="10">C$29*C38</f>
        <v>0.0383361858500297</v>
      </c>
      <c r="D57">
        <f t="shared" si="10"/>
        <v>0.0845233561066716</v>
      </c>
      <c r="E57">
        <f t="shared" si="10"/>
        <v>0.105648161134343</v>
      </c>
      <c r="F57">
        <f t="shared" si="10"/>
        <v>0.329400647398752</v>
      </c>
    </row>
    <row r="58" spans="3:6">
      <c r="C58">
        <f t="shared" ref="C58:F58" si="11">C$29*C39</f>
        <v>0.0697754803710319</v>
      </c>
      <c r="D58">
        <f t="shared" si="11"/>
        <v>0.124705836078102</v>
      </c>
      <c r="E58">
        <f t="shared" si="11"/>
        <v>0.200152576178791</v>
      </c>
      <c r="F58">
        <f t="shared" si="11"/>
        <v>0.2961301213716</v>
      </c>
    </row>
    <row r="59" spans="3:6">
      <c r="C59">
        <f t="shared" ref="C59:F59" si="12">C$29*C40</f>
        <v>0.067224762165605</v>
      </c>
      <c r="D59">
        <f t="shared" si="12"/>
        <v>0.131127516765953</v>
      </c>
      <c r="E59">
        <f t="shared" si="12"/>
        <v>0.211469649691838</v>
      </c>
      <c r="F59">
        <f t="shared" si="12"/>
        <v>0.392128896185739</v>
      </c>
    </row>
    <row r="60" spans="3:6">
      <c r="C60">
        <f t="shared" ref="C60:F60" si="13">C$29*C41</f>
        <v>0.0518843817955633</v>
      </c>
      <c r="D60">
        <f t="shared" si="13"/>
        <v>0.0920615215178282</v>
      </c>
      <c r="E60">
        <f t="shared" si="13"/>
        <v>0.156854943522683</v>
      </c>
      <c r="F60">
        <f t="shared" si="13"/>
        <v>0.310034257568827</v>
      </c>
    </row>
    <row r="61" spans="3:6">
      <c r="C61">
        <f t="shared" ref="C61:F61" si="14">C$29*C42</f>
        <v>0.098841928809723</v>
      </c>
      <c r="D61">
        <f t="shared" si="14"/>
        <v>0.160286798234483</v>
      </c>
      <c r="E61">
        <f t="shared" si="14"/>
        <v>0.201270024389023</v>
      </c>
      <c r="F61">
        <f t="shared" si="14"/>
        <v>0.61682804810708</v>
      </c>
    </row>
    <row r="62" spans="3:6">
      <c r="C62">
        <f t="shared" ref="C62:F62" si="15">C$29*C43</f>
        <v>0.036242150167904</v>
      </c>
      <c r="D62">
        <f t="shared" si="15"/>
        <v>0.065878922058428</v>
      </c>
      <c r="E62">
        <f t="shared" si="15"/>
        <v>0.105889263331308</v>
      </c>
      <c r="F62">
        <f t="shared" si="15"/>
        <v>0.158553079857172</v>
      </c>
    </row>
    <row r="63" spans="3:6">
      <c r="C63">
        <f t="shared" ref="C63:F63" si="16">C$29*C44</f>
        <v>0.050253908844325</v>
      </c>
      <c r="D63">
        <f t="shared" si="16"/>
        <v>0.0853977854886884</v>
      </c>
      <c r="E63">
        <f t="shared" si="16"/>
        <v>0.148467535350962</v>
      </c>
      <c r="F63">
        <f t="shared" si="16"/>
        <v>0.24221649553056</v>
      </c>
    </row>
    <row r="64" spans="3:6">
      <c r="C64">
        <f t="shared" ref="C64:F64" si="17">C$29*C45</f>
        <v>0.0497726481764999</v>
      </c>
      <c r="D64">
        <f t="shared" si="17"/>
        <v>0.0914027142835832</v>
      </c>
      <c r="E64">
        <f t="shared" si="17"/>
        <v>0.136511746292256</v>
      </c>
      <c r="F64">
        <f t="shared" si="17"/>
        <v>0.272914896835125</v>
      </c>
    </row>
    <row r="65" spans="3:6">
      <c r="C65">
        <f t="shared" ref="C65:F65" si="18">C$29*C46</f>
        <v>0.27470658942688</v>
      </c>
      <c r="D65">
        <f t="shared" si="18"/>
        <v>0.67222732159211</v>
      </c>
      <c r="E65">
        <f t="shared" si="18"/>
        <v>0.433874254014462</v>
      </c>
      <c r="F65">
        <f t="shared" si="18"/>
        <v>1.28421435646393</v>
      </c>
    </row>
    <row r="67" spans="2:2">
      <c r="B67" t="s">
        <v>9</v>
      </c>
    </row>
    <row r="68" spans="3:6">
      <c r="C68">
        <f t="shared" ref="C68:F68" si="19">C$29^2</f>
        <v>1</v>
      </c>
      <c r="D68">
        <f t="shared" si="19"/>
        <v>4</v>
      </c>
      <c r="E68">
        <f t="shared" si="19"/>
        <v>9</v>
      </c>
      <c r="F68">
        <f t="shared" si="19"/>
        <v>16</v>
      </c>
    </row>
    <row r="71" spans="3:4">
      <c r="C71" t="s">
        <v>10</v>
      </c>
      <c r="D71" t="s">
        <v>11</v>
      </c>
    </row>
    <row r="72" spans="3:4">
      <c r="C72">
        <f t="shared" ref="C72:C87" si="20">(4*SUM(C50:F50)-SUM($C$29:$F$29)*SUM(C31:F31))/(4*SUM($C$68:$F$68)-SUM($C$29:$F$29)^2)</f>
        <v>0.0119238493797764</v>
      </c>
      <c r="D72">
        <f t="shared" ref="D72:D87" si="21">(SUM(C31:F31)-C72*SUM($C$29:$F$29))/4</f>
        <v>0.0508049231966449</v>
      </c>
    </row>
    <row r="73" spans="3:4">
      <c r="C73">
        <f t="shared" si="20"/>
        <v>0.00685816690820449</v>
      </c>
      <c r="D73">
        <f t="shared" si="21"/>
        <v>0.0212218929421865</v>
      </c>
    </row>
    <row r="74" spans="3:4">
      <c r="C74">
        <f t="shared" si="20"/>
        <v>0.0032125041395754</v>
      </c>
      <c r="D74">
        <f t="shared" si="21"/>
        <v>0.00876288069624354</v>
      </c>
    </row>
    <row r="75" spans="3:4">
      <c r="C75">
        <f t="shared" si="20"/>
        <v>0.00441919611179578</v>
      </c>
      <c r="D75">
        <f t="shared" si="21"/>
        <v>0.00686397225339026</v>
      </c>
    </row>
    <row r="76" spans="3:4">
      <c r="C76">
        <f t="shared" si="20"/>
        <v>0.00616692036284698</v>
      </c>
      <c r="D76">
        <f t="shared" si="21"/>
        <v>0.0677270258340759</v>
      </c>
    </row>
    <row r="77" spans="3:4">
      <c r="C77">
        <f t="shared" si="20"/>
        <v>0.00784726635483819</v>
      </c>
      <c r="D77">
        <f t="shared" si="21"/>
        <v>0.0487461864193202</v>
      </c>
    </row>
    <row r="78" spans="3:4">
      <c r="C78">
        <f t="shared" si="20"/>
        <v>0.00739747240622745</v>
      </c>
      <c r="D78">
        <f t="shared" si="21"/>
        <v>0.0231819529328174</v>
      </c>
    </row>
    <row r="79" spans="3:4">
      <c r="C79">
        <f t="shared" si="20"/>
        <v>0.0124996303657086</v>
      </c>
      <c r="D79">
        <f t="shared" si="21"/>
        <v>0.0182919439518537</v>
      </c>
    </row>
    <row r="80" spans="3:4">
      <c r="C80">
        <f t="shared" si="20"/>
        <v>0.00171357572694837</v>
      </c>
      <c r="D80">
        <f t="shared" si="21"/>
        <v>0.0639356742191074</v>
      </c>
    </row>
    <row r="81" spans="3:4">
      <c r="C81">
        <f t="shared" si="20"/>
        <v>0.00973485104901255</v>
      </c>
      <c r="D81">
        <f t="shared" si="21"/>
        <v>0.0509905293338759</v>
      </c>
    </row>
    <row r="82" spans="3:4">
      <c r="C82">
        <f t="shared" si="20"/>
        <v>0.00831267682052441</v>
      </c>
      <c r="D82">
        <f t="shared" si="21"/>
        <v>0.036145479978917</v>
      </c>
    </row>
    <row r="83" spans="3:4">
      <c r="C83">
        <f t="shared" si="20"/>
        <v>0.0153041858663574</v>
      </c>
      <c r="D83">
        <f t="shared" si="21"/>
        <v>0.0618101223549587</v>
      </c>
    </row>
    <row r="84" spans="3:4">
      <c r="C84">
        <f t="shared" si="20"/>
        <v>0.00125453194703886</v>
      </c>
      <c r="D84">
        <f t="shared" si="21"/>
        <v>0.0328927457003645</v>
      </c>
    </row>
    <row r="85" spans="3:4">
      <c r="C85">
        <f t="shared" si="20"/>
        <v>0.00376909308209212</v>
      </c>
      <c r="D85">
        <f t="shared" si="21"/>
        <v>0.0413262932751771</v>
      </c>
    </row>
    <row r="86" spans="3:4">
      <c r="C86">
        <f t="shared" si="20"/>
        <v>0.00551707863858044</v>
      </c>
      <c r="D86">
        <f t="shared" si="21"/>
        <v>0.0385089646430051</v>
      </c>
    </row>
    <row r="87" spans="3:4">
      <c r="C87">
        <f t="shared" si="20"/>
        <v>-0.00524479103905922</v>
      </c>
      <c r="D87">
        <f t="shared" si="21"/>
        <v>0.282236625266916</v>
      </c>
    </row>
    <row r="90" spans="2:2">
      <c r="B90" t="s">
        <v>12</v>
      </c>
    </row>
    <row r="91" spans="3:6">
      <c r="C91">
        <f>$C72*C$29+$D72</f>
        <v>0.0627287725764213</v>
      </c>
      <c r="D91">
        <f>$C72*D$29+$D72</f>
        <v>0.0746526219561977</v>
      </c>
      <c r="E91">
        <f>$C72*E$29+$D72</f>
        <v>0.0865764713359742</v>
      </c>
      <c r="F91">
        <f>$C72*F$29+$D72</f>
        <v>0.0985003207157506</v>
      </c>
    </row>
    <row r="92" spans="3:6">
      <c r="C92">
        <f t="shared" ref="C92:C106" si="22">$C73*C$29+$D73</f>
        <v>0.0280800598503909</v>
      </c>
      <c r="D92">
        <f t="shared" ref="D92:D106" si="23">$C73*D$29+$D73</f>
        <v>0.0349382267585954</v>
      </c>
      <c r="E92">
        <f t="shared" ref="E92:E106" si="24">$C73*E$29+$D73</f>
        <v>0.0417963936667999</v>
      </c>
      <c r="F92">
        <f t="shared" ref="F92:F106" si="25">$C73*F$29+$D73</f>
        <v>0.0486545605750044</v>
      </c>
    </row>
    <row r="93" spans="3:6">
      <c r="C93">
        <f t="shared" si="22"/>
        <v>0.0119753848358189</v>
      </c>
      <c r="D93">
        <f t="shared" si="23"/>
        <v>0.0151878889753943</v>
      </c>
      <c r="E93">
        <f t="shared" si="24"/>
        <v>0.0184003931149697</v>
      </c>
      <c r="F93">
        <f t="shared" si="25"/>
        <v>0.0216128972545451</v>
      </c>
    </row>
    <row r="94" spans="3:6">
      <c r="C94">
        <f t="shared" si="22"/>
        <v>0.011283168365186</v>
      </c>
      <c r="D94">
        <f t="shared" si="23"/>
        <v>0.0157023644769818</v>
      </c>
      <c r="E94">
        <f t="shared" si="24"/>
        <v>0.0201215605887776</v>
      </c>
      <c r="F94">
        <f t="shared" si="25"/>
        <v>0.0245407567005734</v>
      </c>
    </row>
    <row r="95" spans="3:6">
      <c r="C95">
        <f t="shared" si="22"/>
        <v>0.0738939461969228</v>
      </c>
      <c r="D95">
        <f t="shared" si="23"/>
        <v>0.0800608665597698</v>
      </c>
      <c r="E95">
        <f t="shared" si="24"/>
        <v>0.0862277869226168</v>
      </c>
      <c r="F95">
        <f t="shared" si="25"/>
        <v>0.0923947072854638</v>
      </c>
    </row>
    <row r="96" spans="3:6">
      <c r="C96">
        <f t="shared" si="22"/>
        <v>0.0565934527741584</v>
      </c>
      <c r="D96">
        <f t="shared" si="23"/>
        <v>0.0644407191289965</v>
      </c>
      <c r="E96">
        <f t="shared" si="24"/>
        <v>0.0722879854838347</v>
      </c>
      <c r="F96">
        <f t="shared" si="25"/>
        <v>0.0801352518386729</v>
      </c>
    </row>
    <row r="97" spans="3:6">
      <c r="C97">
        <f t="shared" si="22"/>
        <v>0.0305794253390449</v>
      </c>
      <c r="D97">
        <f t="shared" si="23"/>
        <v>0.0379768977452723</v>
      </c>
      <c r="E97">
        <f t="shared" si="24"/>
        <v>0.0453743701514998</v>
      </c>
      <c r="F97">
        <f t="shared" si="25"/>
        <v>0.0527718425577272</v>
      </c>
    </row>
    <row r="98" spans="3:6">
      <c r="C98">
        <f t="shared" si="22"/>
        <v>0.0307915743175623</v>
      </c>
      <c r="D98">
        <f t="shared" si="23"/>
        <v>0.043291204683271</v>
      </c>
      <c r="E98">
        <f t="shared" si="24"/>
        <v>0.0557908350489796</v>
      </c>
      <c r="F98">
        <f t="shared" si="25"/>
        <v>0.0682904654146882</v>
      </c>
    </row>
    <row r="99" spans="3:6">
      <c r="C99">
        <f t="shared" si="22"/>
        <v>0.0656492499460557</v>
      </c>
      <c r="D99">
        <f t="shared" si="23"/>
        <v>0.0673628256730041</v>
      </c>
      <c r="E99">
        <f t="shared" si="24"/>
        <v>0.0690764013999525</v>
      </c>
      <c r="F99">
        <f t="shared" si="25"/>
        <v>0.0707899771269008</v>
      </c>
    </row>
    <row r="100" spans="3:6">
      <c r="C100">
        <f t="shared" si="22"/>
        <v>0.0607253803828884</v>
      </c>
      <c r="D100">
        <f t="shared" si="23"/>
        <v>0.0704602314319009</v>
      </c>
      <c r="E100">
        <f t="shared" si="24"/>
        <v>0.0801950824809135</v>
      </c>
      <c r="F100">
        <f t="shared" si="25"/>
        <v>0.0899299335299261</v>
      </c>
    </row>
    <row r="101" spans="3:6">
      <c r="C101">
        <f t="shared" si="22"/>
        <v>0.0444581567994414</v>
      </c>
      <c r="D101">
        <f t="shared" si="23"/>
        <v>0.0527708336199658</v>
      </c>
      <c r="E101">
        <f t="shared" si="24"/>
        <v>0.0610835104404902</v>
      </c>
      <c r="F101">
        <f t="shared" si="25"/>
        <v>0.0693961872610146</v>
      </c>
    </row>
    <row r="102" spans="3:6">
      <c r="C102">
        <f t="shared" si="22"/>
        <v>0.0771143082213161</v>
      </c>
      <c r="D102">
        <f t="shared" si="23"/>
        <v>0.0924184940876735</v>
      </c>
      <c r="E102">
        <f t="shared" si="24"/>
        <v>0.107722679954031</v>
      </c>
      <c r="F102">
        <f t="shared" si="25"/>
        <v>0.123026865820388</v>
      </c>
    </row>
    <row r="103" spans="3:6">
      <c r="C103">
        <f t="shared" si="22"/>
        <v>0.0341472776474034</v>
      </c>
      <c r="D103">
        <f t="shared" si="23"/>
        <v>0.0354018095944423</v>
      </c>
      <c r="E103">
        <f t="shared" si="24"/>
        <v>0.0366563415414811</v>
      </c>
      <c r="F103">
        <f t="shared" si="25"/>
        <v>0.03791087348852</v>
      </c>
    </row>
    <row r="104" spans="3:6">
      <c r="C104">
        <f t="shared" si="22"/>
        <v>0.0450953863572693</v>
      </c>
      <c r="D104">
        <f t="shared" si="23"/>
        <v>0.0488644794393614</v>
      </c>
      <c r="E104">
        <f t="shared" si="24"/>
        <v>0.0526335725214535</v>
      </c>
      <c r="F104">
        <f t="shared" si="25"/>
        <v>0.0564026656035456</v>
      </c>
    </row>
    <row r="105" spans="3:6">
      <c r="C105">
        <f t="shared" si="22"/>
        <v>0.0440260432815855</v>
      </c>
      <c r="D105">
        <f t="shared" si="23"/>
        <v>0.049543121920166</v>
      </c>
      <c r="E105">
        <f t="shared" si="24"/>
        <v>0.0550602005587464</v>
      </c>
      <c r="F105">
        <f t="shared" si="25"/>
        <v>0.0605772791973268</v>
      </c>
    </row>
    <row r="106" spans="3:6">
      <c r="C106">
        <f t="shared" si="22"/>
        <v>0.276991834227857</v>
      </c>
      <c r="D106">
        <f t="shared" si="23"/>
        <v>0.271747043188798</v>
      </c>
      <c r="E106">
        <f t="shared" si="24"/>
        <v>0.266502252149738</v>
      </c>
      <c r="F106">
        <f t="shared" si="25"/>
        <v>0.261257461110679</v>
      </c>
    </row>
    <row r="108" spans="2:2">
      <c r="B108" t="s">
        <v>23</v>
      </c>
    </row>
    <row r="109" spans="3:3">
      <c r="C109">
        <f>AVERAGE(C31:F31)</f>
        <v>0.080614546646086</v>
      </c>
    </row>
    <row r="110" spans="3:3">
      <c r="C110">
        <f t="shared" ref="C110:C124" si="26">AVERAGE(C32:F32)</f>
        <v>0.0383673102126977</v>
      </c>
    </row>
    <row r="111" spans="3:3">
      <c r="C111">
        <f t="shared" si="26"/>
        <v>0.016794141045182</v>
      </c>
    </row>
    <row r="112" spans="3:3">
      <c r="C112">
        <f t="shared" si="26"/>
        <v>0.0179119625328797</v>
      </c>
    </row>
    <row r="113" spans="3:3">
      <c r="C113">
        <f t="shared" si="26"/>
        <v>0.0831443267411933</v>
      </c>
    </row>
    <row r="114" spans="3:3">
      <c r="C114">
        <f t="shared" si="26"/>
        <v>0.0683643523064156</v>
      </c>
    </row>
    <row r="115" spans="3:3">
      <c r="C115">
        <f t="shared" si="26"/>
        <v>0.0416756339483861</v>
      </c>
    </row>
    <row r="116" spans="3:3">
      <c r="C116">
        <f t="shared" si="26"/>
        <v>0.0495410198661253</v>
      </c>
    </row>
    <row r="117" spans="3:3">
      <c r="C117">
        <f t="shared" si="26"/>
        <v>0.0682196135364783</v>
      </c>
    </row>
    <row r="118" spans="3:3">
      <c r="C118">
        <f t="shared" si="26"/>
        <v>0.0753276569564072</v>
      </c>
    </row>
    <row r="119" spans="3:3">
      <c r="C119">
        <f t="shared" si="26"/>
        <v>0.056927172030228</v>
      </c>
    </row>
    <row r="120" spans="3:3">
      <c r="C120">
        <f t="shared" si="26"/>
        <v>0.100070587020852</v>
      </c>
    </row>
    <row r="121" spans="3:3">
      <c r="C121">
        <f t="shared" si="26"/>
        <v>0.0360290755679617</v>
      </c>
    </row>
    <row r="122" spans="3:3">
      <c r="C122">
        <f t="shared" si="26"/>
        <v>0.0507490259804074</v>
      </c>
    </row>
    <row r="123" spans="3:3">
      <c r="C123">
        <f t="shared" si="26"/>
        <v>0.0523016612394562</v>
      </c>
    </row>
    <row r="124" spans="3:3">
      <c r="C124">
        <f t="shared" si="26"/>
        <v>0.269124647669268</v>
      </c>
    </row>
    <row r="127" spans="2:2">
      <c r="B127" t="s">
        <v>24</v>
      </c>
    </row>
    <row r="128" spans="3:6">
      <c r="C128">
        <f>(C91-$C109)^2</f>
        <v>0.000319900914071089</v>
      </c>
      <c r="D128">
        <f>(D91-$C109)^2</f>
        <v>3.55445460078988e-5</v>
      </c>
      <c r="E128">
        <f>(E91-$C109)^2</f>
        <v>3.55445460078988e-5</v>
      </c>
      <c r="F128">
        <f>(F91-$C109)^2</f>
        <v>0.000319900914071089</v>
      </c>
    </row>
    <row r="129" spans="3:6">
      <c r="C129">
        <f t="shared" ref="C129:C143" si="27">(C92-$C110)^2</f>
        <v>0.00010582752001678</v>
      </c>
      <c r="D129">
        <f t="shared" ref="D129:D143" si="28">(D92-$C110)^2</f>
        <v>1.17586133351978e-5</v>
      </c>
      <c r="E129">
        <f t="shared" ref="E129:E143" si="29">(E92-$C110)^2</f>
        <v>1.17586133351978e-5</v>
      </c>
      <c r="F129">
        <f t="shared" ref="F129:F143" si="30">(F92-$C110)^2</f>
        <v>0.00010582752001678</v>
      </c>
    </row>
    <row r="130" spans="3:6">
      <c r="C130">
        <f t="shared" si="27"/>
        <v>2.32204114052754e-5</v>
      </c>
      <c r="D130">
        <f t="shared" si="28"/>
        <v>2.58004571169726e-6</v>
      </c>
      <c r="E130">
        <f t="shared" si="29"/>
        <v>2.58004571169727e-6</v>
      </c>
      <c r="F130">
        <f t="shared" si="30"/>
        <v>2.32204114052754e-5</v>
      </c>
    </row>
    <row r="131" spans="3:6">
      <c r="C131">
        <f t="shared" si="27"/>
        <v>4.39409121176495e-5</v>
      </c>
      <c r="D131">
        <f t="shared" si="28"/>
        <v>4.88232356862772e-6</v>
      </c>
      <c r="E131">
        <f t="shared" si="29"/>
        <v>4.88232356862774e-6</v>
      </c>
      <c r="F131">
        <f t="shared" si="30"/>
        <v>4.39409121176495e-5</v>
      </c>
    </row>
    <row r="132" spans="3:6">
      <c r="C132">
        <f t="shared" si="27"/>
        <v>8.55695402138178e-5</v>
      </c>
      <c r="D132">
        <f t="shared" si="28"/>
        <v>9.50772669042423e-6</v>
      </c>
      <c r="E132">
        <f t="shared" si="29"/>
        <v>9.50772669042423e-6</v>
      </c>
      <c r="F132">
        <f t="shared" si="30"/>
        <v>8.55695402138178e-5</v>
      </c>
    </row>
    <row r="133" spans="3:6">
      <c r="C133">
        <f t="shared" si="27"/>
        <v>0.000138554075798495</v>
      </c>
      <c r="D133">
        <f t="shared" si="28"/>
        <v>1.53948973109438e-5</v>
      </c>
      <c r="E133">
        <f t="shared" si="29"/>
        <v>1.53948973109438e-5</v>
      </c>
      <c r="F133">
        <f t="shared" si="30"/>
        <v>0.000138554075798495</v>
      </c>
    </row>
    <row r="134" spans="3:6">
      <c r="C134">
        <f t="shared" si="27"/>
        <v>0.000123125845502017</v>
      </c>
      <c r="D134">
        <f t="shared" si="28"/>
        <v>1.36806495002241e-5</v>
      </c>
      <c r="E134">
        <f t="shared" si="29"/>
        <v>1.36806495002241e-5</v>
      </c>
      <c r="F134">
        <f t="shared" si="30"/>
        <v>0.000123125845502017</v>
      </c>
    </row>
    <row r="135" spans="3:6">
      <c r="C135">
        <f t="shared" si="27"/>
        <v>0.000351541708378527</v>
      </c>
      <c r="D135">
        <f t="shared" si="28"/>
        <v>3.90601898198364e-5</v>
      </c>
      <c r="E135">
        <f t="shared" si="29"/>
        <v>3.90601898198364e-5</v>
      </c>
      <c r="F135">
        <f t="shared" si="30"/>
        <v>0.000351541708378527</v>
      </c>
    </row>
    <row r="136" spans="3:6">
      <c r="C136">
        <f t="shared" si="27"/>
        <v>6.6067689869699e-6</v>
      </c>
      <c r="D136">
        <f t="shared" si="28"/>
        <v>7.34085442996648e-7</v>
      </c>
      <c r="E136">
        <f t="shared" si="29"/>
        <v>7.34085442996648e-7</v>
      </c>
      <c r="F136">
        <f t="shared" si="30"/>
        <v>6.6067689869699e-6</v>
      </c>
    </row>
    <row r="137" spans="3:6">
      <c r="C137">
        <f t="shared" si="27"/>
        <v>0.000213226481129537</v>
      </c>
      <c r="D137">
        <f t="shared" si="28"/>
        <v>2.36918312366152e-5</v>
      </c>
      <c r="E137">
        <f t="shared" si="29"/>
        <v>2.36918312366152e-5</v>
      </c>
      <c r="F137">
        <f t="shared" si="30"/>
        <v>0.000213226481129537</v>
      </c>
    </row>
    <row r="138" spans="3:6">
      <c r="C138">
        <f t="shared" si="27"/>
        <v>0.000155476340825589</v>
      </c>
      <c r="D138">
        <f t="shared" si="28"/>
        <v>1.7275148980621e-5</v>
      </c>
      <c r="E138">
        <f t="shared" si="29"/>
        <v>1.7275148980621e-5</v>
      </c>
      <c r="F138">
        <f t="shared" si="30"/>
        <v>0.000155476340825589</v>
      </c>
    </row>
    <row r="139" spans="3:6">
      <c r="C139">
        <f t="shared" si="27"/>
        <v>0.000526990736322031</v>
      </c>
      <c r="D139">
        <f t="shared" si="28"/>
        <v>5.85545262580034e-5</v>
      </c>
      <c r="E139">
        <f t="shared" si="29"/>
        <v>5.85545262580034e-5</v>
      </c>
      <c r="F139">
        <f t="shared" si="30"/>
        <v>0.000526990736322031</v>
      </c>
    </row>
    <row r="140" spans="3:6">
      <c r="C140">
        <f t="shared" si="27"/>
        <v>3.54116341381752e-6</v>
      </c>
      <c r="D140">
        <f t="shared" si="28"/>
        <v>3.93462601535283e-7</v>
      </c>
      <c r="E140">
        <f t="shared" si="29"/>
        <v>3.93462601535283e-7</v>
      </c>
      <c r="F140">
        <f t="shared" si="30"/>
        <v>3.54116341381752e-6</v>
      </c>
    </row>
    <row r="141" spans="3:6">
      <c r="C141">
        <f t="shared" si="27"/>
        <v>3.1963640988318e-5</v>
      </c>
      <c r="D141">
        <f t="shared" si="28"/>
        <v>3.55151566536868e-6</v>
      </c>
      <c r="E141">
        <f t="shared" si="29"/>
        <v>3.55151566536868e-6</v>
      </c>
      <c r="F141">
        <f t="shared" si="30"/>
        <v>3.19636409883181e-5</v>
      </c>
    </row>
    <row r="142" spans="3:6">
      <c r="C142">
        <f t="shared" si="27"/>
        <v>6.84858525846314e-5</v>
      </c>
      <c r="D142">
        <f t="shared" si="28"/>
        <v>7.60953917607017e-6</v>
      </c>
      <c r="E142">
        <f t="shared" si="29"/>
        <v>7.60953917607017e-6</v>
      </c>
      <c r="F142">
        <f t="shared" si="30"/>
        <v>6.84858525846314e-5</v>
      </c>
    </row>
    <row r="143" spans="3:6">
      <c r="C143">
        <f t="shared" si="27"/>
        <v>6.18926243476405e-5</v>
      </c>
      <c r="D143">
        <f t="shared" si="28"/>
        <v>6.87695826084884e-6</v>
      </c>
      <c r="E143">
        <f t="shared" si="29"/>
        <v>6.87695826084884e-6</v>
      </c>
      <c r="F143">
        <f t="shared" si="30"/>
        <v>6.18926243476405e-5</v>
      </c>
    </row>
    <row r="146" spans="2:2">
      <c r="B146" t="s">
        <v>25</v>
      </c>
    </row>
    <row r="147" spans="3:6">
      <c r="C147">
        <f>(C31-$C109)^2</f>
        <v>0.000231515387101917</v>
      </c>
      <c r="D147">
        <f>(D31-$C109)^2</f>
        <v>8.19033166204916e-5</v>
      </c>
      <c r="E147">
        <f>(E31-$C109)^2</f>
        <v>1.70381750032217e-5</v>
      </c>
      <c r="F147">
        <f>(F31-$C109)^2</f>
        <v>0.000405536723547979</v>
      </c>
    </row>
    <row r="148" spans="3:6">
      <c r="C148">
        <f t="shared" ref="C148:C162" si="31">(C32-$C110)^2</f>
        <v>6.75657597849835e-5</v>
      </c>
      <c r="D148">
        <f t="shared" ref="D148:D162" si="32">(D32-$C110)^2</f>
        <v>2.99647852430916e-5</v>
      </c>
      <c r="E148">
        <f t="shared" ref="E148:E162" si="33">(E32-$C110)^2</f>
        <v>1.73370842269073e-6</v>
      </c>
      <c r="F148">
        <f t="shared" ref="F148:F162" si="34">(F32-$C110)^2</f>
        <v>0.000153193737160563</v>
      </c>
    </row>
    <row r="149" spans="3:6">
      <c r="C149">
        <f t="shared" si="31"/>
        <v>1.40150334061739e-5</v>
      </c>
      <c r="D149">
        <f t="shared" si="32"/>
        <v>2.92757929215591e-6</v>
      </c>
      <c r="E149">
        <f t="shared" si="33"/>
        <v>1.98666013051521e-6</v>
      </c>
      <c r="F149">
        <f t="shared" si="34"/>
        <v>4.71168589082014e-5</v>
      </c>
    </row>
    <row r="150" spans="3:6">
      <c r="C150">
        <f t="shared" si="31"/>
        <v>2.3732624797063e-5</v>
      </c>
      <c r="D150">
        <f t="shared" si="32"/>
        <v>5.5448691835662e-6</v>
      </c>
      <c r="E150">
        <f t="shared" si="33"/>
        <v>7.68192627698861e-6</v>
      </c>
      <c r="F150">
        <f t="shared" si="34"/>
        <v>9.99599558489639e-5</v>
      </c>
    </row>
    <row r="151" spans="3:6">
      <c r="C151">
        <f t="shared" si="31"/>
        <v>3.20711188915317e-5</v>
      </c>
      <c r="D151">
        <f t="shared" si="32"/>
        <v>4.4673471968648e-5</v>
      </c>
      <c r="E151">
        <f t="shared" si="33"/>
        <v>2.28052063891631e-7</v>
      </c>
      <c r="F151">
        <f t="shared" si="34"/>
        <v>0.000164467966230607</v>
      </c>
    </row>
    <row r="152" spans="3:6">
      <c r="C152">
        <f t="shared" si="31"/>
        <v>2.27021855403939e-5</v>
      </c>
      <c r="D152">
        <f t="shared" si="32"/>
        <v>9.05837344708775e-5</v>
      </c>
      <c r="E152">
        <f t="shared" si="33"/>
        <v>3.48949065325495e-5</v>
      </c>
      <c r="F152">
        <f t="shared" si="34"/>
        <v>0.000407612716425268</v>
      </c>
    </row>
    <row r="153" spans="3:6">
      <c r="C153">
        <f t="shared" si="31"/>
        <v>3.60634861327742e-5</v>
      </c>
      <c r="D153">
        <f t="shared" si="32"/>
        <v>4.0637774268636e-5</v>
      </c>
      <c r="E153">
        <f t="shared" si="33"/>
        <v>3.87125954833452e-5</v>
      </c>
      <c r="F153">
        <f t="shared" si="34"/>
        <v>0.000346034748528176</v>
      </c>
    </row>
    <row r="154" spans="3:6">
      <c r="C154">
        <f t="shared" si="31"/>
        <v>0.000125548305328252</v>
      </c>
      <c r="D154">
        <f t="shared" si="32"/>
        <v>5.29888172274252e-5</v>
      </c>
      <c r="E154">
        <f t="shared" si="33"/>
        <v>0.000205204655332658</v>
      </c>
      <c r="F154">
        <f t="shared" si="34"/>
        <v>0.00107643979769757</v>
      </c>
    </row>
    <row r="155" spans="3:6">
      <c r="C155">
        <f t="shared" si="31"/>
        <v>2.42072160686387e-6</v>
      </c>
      <c r="D155">
        <f t="shared" si="32"/>
        <v>3.44181160595348e-5</v>
      </c>
      <c r="E155">
        <f t="shared" si="33"/>
        <v>2.25626879098716e-6</v>
      </c>
      <c r="F155">
        <f t="shared" si="34"/>
        <v>3.379000179838e-5</v>
      </c>
    </row>
    <row r="156" spans="3:6">
      <c r="C156">
        <f t="shared" si="31"/>
        <v>6.56569039908099e-5</v>
      </c>
      <c r="D156">
        <f t="shared" si="32"/>
        <v>9.53337153522426e-5</v>
      </c>
      <c r="E156">
        <f t="shared" si="33"/>
        <v>2.34040546219888e-5</v>
      </c>
      <c r="F156">
        <f t="shared" si="34"/>
        <v>0.000515497366745563</v>
      </c>
    </row>
    <row r="157" spans="3:6">
      <c r="C157">
        <f t="shared" si="31"/>
        <v>2.54297333508296e-5</v>
      </c>
      <c r="D157">
        <f t="shared" si="32"/>
        <v>0.000118731778593617</v>
      </c>
      <c r="E157">
        <f t="shared" si="33"/>
        <v>2.15499359435319e-5</v>
      </c>
      <c r="F157">
        <f t="shared" si="34"/>
        <v>0.000423593711557719</v>
      </c>
    </row>
    <row r="158" spans="3:6">
      <c r="C158">
        <f t="shared" si="31"/>
        <v>1.50960099977512e-6</v>
      </c>
      <c r="D158">
        <f t="shared" si="32"/>
        <v>0.000397092817745807</v>
      </c>
      <c r="E158">
        <f t="shared" si="33"/>
        <v>0.00108771858399721</v>
      </c>
      <c r="F158">
        <f t="shared" si="34"/>
        <v>0.00293075251242137</v>
      </c>
    </row>
    <row r="159" spans="3:6">
      <c r="C159">
        <f t="shared" si="31"/>
        <v>4.54007851405703e-8</v>
      </c>
      <c r="D159">
        <f t="shared" si="32"/>
        <v>9.54571799804114e-6</v>
      </c>
      <c r="E159">
        <f t="shared" si="33"/>
        <v>5.36782554132426e-7</v>
      </c>
      <c r="F159">
        <f t="shared" si="34"/>
        <v>1.30262841905085e-5</v>
      </c>
    </row>
    <row r="160" spans="3:6">
      <c r="C160">
        <f t="shared" si="31"/>
        <v>2.45140978442484e-7</v>
      </c>
      <c r="D160">
        <f t="shared" si="32"/>
        <v>6.48046451183701e-5</v>
      </c>
      <c r="E160">
        <f t="shared" si="33"/>
        <v>1.58721579906568e-6</v>
      </c>
      <c r="F160">
        <f t="shared" si="34"/>
        <v>9.61399448723633e-5</v>
      </c>
    </row>
    <row r="161" spans="3:6">
      <c r="C161">
        <f t="shared" si="31"/>
        <v>6.39590707260348e-6</v>
      </c>
      <c r="D161">
        <f t="shared" si="32"/>
        <v>4.35640141816478e-5</v>
      </c>
      <c r="E161">
        <f t="shared" si="33"/>
        <v>4.62093480797552e-5</v>
      </c>
      <c r="F161">
        <f t="shared" si="34"/>
        <v>0.000253671334828845</v>
      </c>
    </row>
    <row r="162" spans="3:6">
      <c r="C162">
        <f t="shared" si="31"/>
        <v>3.11580737853726e-5</v>
      </c>
      <c r="D162">
        <f t="shared" si="32"/>
        <v>0.00448752787970084</v>
      </c>
      <c r="E162">
        <f t="shared" si="33"/>
        <v>0.0155002241864581</v>
      </c>
      <c r="F162">
        <f t="shared" si="34"/>
        <v>0.00269661495977636</v>
      </c>
    </row>
    <row r="165" spans="2:5">
      <c r="B165" t="s">
        <v>26</v>
      </c>
      <c r="E165" t="s">
        <v>17</v>
      </c>
    </row>
    <row r="166" spans="3:5">
      <c r="C166">
        <f>SUM(C128:F128)</f>
        <v>0.000710890920157975</v>
      </c>
      <c r="E166">
        <f>C166/C184</f>
        <v>0.965892798472584</v>
      </c>
    </row>
    <row r="167" spans="3:5">
      <c r="C167">
        <f t="shared" ref="C167:C174" si="35">SUM(C129:F129)</f>
        <v>0.000235172266703955</v>
      </c>
      <c r="E167">
        <f t="shared" ref="E167:E181" si="36">C167/C185</f>
        <v>0.931530295929567</v>
      </c>
    </row>
    <row r="168" spans="3:5">
      <c r="C168">
        <f t="shared" si="35"/>
        <v>5.16009142339453e-5</v>
      </c>
      <c r="E168">
        <f t="shared" si="36"/>
        <v>0.781285941762451</v>
      </c>
    </row>
    <row r="169" spans="3:5">
      <c r="C169">
        <f t="shared" si="35"/>
        <v>9.76464713725545e-5</v>
      </c>
      <c r="E169">
        <f t="shared" si="36"/>
        <v>0.713167662234627</v>
      </c>
    </row>
    <row r="170" spans="3:5">
      <c r="C170">
        <f t="shared" si="35"/>
        <v>0.000190154533808484</v>
      </c>
      <c r="E170">
        <f t="shared" si="36"/>
        <v>0.787583060174695</v>
      </c>
    </row>
    <row r="171" spans="3:5">
      <c r="C171">
        <f t="shared" si="35"/>
        <v>0.000307897946218877</v>
      </c>
      <c r="E171">
        <f t="shared" si="36"/>
        <v>0.553978991144921</v>
      </c>
    </row>
    <row r="172" spans="3:5">
      <c r="C172">
        <f t="shared" si="35"/>
        <v>0.000273612990004482</v>
      </c>
      <c r="E172">
        <f t="shared" si="36"/>
        <v>0.592943585456458</v>
      </c>
    </row>
    <row r="173" spans="3:5">
      <c r="C173">
        <f t="shared" si="35"/>
        <v>0.000781203796396727</v>
      </c>
      <c r="E173">
        <f t="shared" si="36"/>
        <v>0.535004556596507</v>
      </c>
    </row>
    <row r="174" spans="3:5">
      <c r="C174">
        <f t="shared" si="35"/>
        <v>1.46817088599331e-5</v>
      </c>
      <c r="E174">
        <f t="shared" si="36"/>
        <v>0.20143633193783</v>
      </c>
    </row>
    <row r="175" spans="3:5">
      <c r="C175">
        <f t="shared" ref="C175:C181" si="37">SUM(C137:F137)</f>
        <v>0.000473836624732304</v>
      </c>
      <c r="E175">
        <f t="shared" si="36"/>
        <v>0.677013878099278</v>
      </c>
    </row>
    <row r="176" spans="3:5">
      <c r="C176">
        <f t="shared" si="37"/>
        <v>0.00034550297961242</v>
      </c>
      <c r="E176">
        <f t="shared" si="36"/>
        <v>0.58628874034872</v>
      </c>
    </row>
    <row r="177" spans="3:5">
      <c r="C177">
        <f t="shared" si="37"/>
        <v>0.00117109052516007</v>
      </c>
      <c r="E177">
        <f t="shared" si="36"/>
        <v>0.265128149019848</v>
      </c>
    </row>
    <row r="178" spans="3:5">
      <c r="C178">
        <f t="shared" si="37"/>
        <v>7.8692520307056e-6</v>
      </c>
      <c r="E178">
        <f t="shared" si="36"/>
        <v>0.339863046413345</v>
      </c>
    </row>
    <row r="179" spans="3:5">
      <c r="C179">
        <f t="shared" si="37"/>
        <v>7.10303133073735e-5</v>
      </c>
      <c r="E179">
        <f t="shared" si="36"/>
        <v>0.436365927224971</v>
      </c>
    </row>
    <row r="180" spans="3:5">
      <c r="C180">
        <f t="shared" si="37"/>
        <v>0.000152190783521403</v>
      </c>
      <c r="E180">
        <f t="shared" si="36"/>
        <v>0.435028929490867</v>
      </c>
    </row>
    <row r="181" spans="3:5">
      <c r="C181">
        <f t="shared" si="37"/>
        <v>0.000137539165216979</v>
      </c>
      <c r="E181">
        <f t="shared" si="36"/>
        <v>0.00605485299649401</v>
      </c>
    </row>
    <row r="183" spans="2:2">
      <c r="B183" t="s">
        <v>27</v>
      </c>
    </row>
    <row r="184" spans="3:3">
      <c r="C184">
        <f>SUM(C147:F147)</f>
        <v>0.000735993602273609</v>
      </c>
    </row>
    <row r="185" spans="3:3">
      <c r="C185">
        <f t="shared" ref="C185:C199" si="38">SUM(C148:F148)</f>
        <v>0.000252457990611329</v>
      </c>
    </row>
    <row r="186" spans="3:3">
      <c r="C186">
        <f t="shared" si="38"/>
        <v>6.60461317370465e-5</v>
      </c>
    </row>
    <row r="187" spans="3:3">
      <c r="C187">
        <f t="shared" si="38"/>
        <v>0.000136919376106582</v>
      </c>
    </row>
    <row r="188" spans="3:3">
      <c r="C188">
        <f t="shared" si="38"/>
        <v>0.000241440609154678</v>
      </c>
    </row>
    <row r="189" spans="3:3">
      <c r="C189">
        <f t="shared" si="38"/>
        <v>0.000555793542969088</v>
      </c>
    </row>
    <row r="190" spans="3:3">
      <c r="C190">
        <f t="shared" si="38"/>
        <v>0.000461448604412931</v>
      </c>
    </row>
    <row r="191" spans="3:3">
      <c r="C191">
        <f t="shared" si="38"/>
        <v>0.00146018157558591</v>
      </c>
    </row>
    <row r="192" spans="3:3">
      <c r="C192">
        <f t="shared" si="38"/>
        <v>7.28851082557658e-5</v>
      </c>
    </row>
    <row r="193" spans="3:3">
      <c r="C193">
        <f t="shared" si="38"/>
        <v>0.000699892040710605</v>
      </c>
    </row>
    <row r="194" spans="3:3">
      <c r="C194">
        <f t="shared" si="38"/>
        <v>0.000589305159445697</v>
      </c>
    </row>
    <row r="195" spans="3:3">
      <c r="C195">
        <f t="shared" si="38"/>
        <v>0.00441707351516416</v>
      </c>
    </row>
    <row r="196" spans="3:3">
      <c r="C196">
        <f t="shared" si="38"/>
        <v>2.31541855278227e-5</v>
      </c>
    </row>
    <row r="197" spans="3:3">
      <c r="C197">
        <f t="shared" si="38"/>
        <v>0.000162776946768242</v>
      </c>
    </row>
    <row r="198" spans="3:3">
      <c r="C198">
        <f t="shared" si="38"/>
        <v>0.000349840604162851</v>
      </c>
    </row>
    <row r="199" spans="3:3">
      <c r="C199">
        <f t="shared" si="38"/>
        <v>0.0227155250997207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72"/>
  <sheetViews>
    <sheetView topLeftCell="A58" workbookViewId="0">
      <selection activeCell="E62" sqref="E62:E65"/>
    </sheetView>
  </sheetViews>
  <sheetFormatPr defaultColWidth="9.14285714285714" defaultRowHeight="15"/>
  <cols>
    <col min="3" max="3" width="18.1428571428571"/>
    <col min="4" max="8" width="12.8571428571429"/>
    <col min="9" max="9" width="20.4285714285714"/>
    <col min="10" max="10" width="16.8571428571429" customWidth="1"/>
    <col min="11" max="11" width="20.4285714285714"/>
    <col min="12" max="12" width="26.8571428571429"/>
    <col min="13" max="13" width="24.2857142857143"/>
  </cols>
  <sheetData>
    <row r="1" spans="3:4">
      <c r="C1" t="s">
        <v>0</v>
      </c>
      <c r="D1" t="b">
        <v>1</v>
      </c>
    </row>
    <row r="3" spans="3:4">
      <c r="C3" t="s">
        <v>28</v>
      </c>
      <c r="D3" t="s">
        <v>2</v>
      </c>
    </row>
    <row r="4" spans="3:8">
      <c r="C4" t="s">
        <v>3</v>
      </c>
      <c r="D4" s="3">
        <v>2010</v>
      </c>
      <c r="E4" s="3">
        <v>2011</v>
      </c>
      <c r="F4" s="3">
        <v>2012</v>
      </c>
      <c r="G4" s="3">
        <v>2013</v>
      </c>
      <c r="H4" t="s">
        <v>4</v>
      </c>
    </row>
    <row r="5" spans="3:8">
      <c r="C5">
        <v>1</v>
      </c>
      <c r="D5">
        <v>0.0882266155208025</v>
      </c>
      <c r="E5">
        <v>0.105367301508781</v>
      </c>
      <c r="F5">
        <v>0.120326242961764</v>
      </c>
      <c r="G5">
        <v>0.135210489391015</v>
      </c>
      <c r="H5">
        <v>0.449130649382362</v>
      </c>
    </row>
    <row r="6" spans="3:8">
      <c r="C6">
        <v>2</v>
      </c>
      <c r="D6">
        <v>0.252194816053512</v>
      </c>
      <c r="E6">
        <v>0.266133637921188</v>
      </c>
      <c r="F6">
        <v>0.275676153438219</v>
      </c>
      <c r="G6">
        <v>0.33571155561218</v>
      </c>
      <c r="H6">
        <v>1.1297161630251</v>
      </c>
    </row>
    <row r="7" spans="3:8">
      <c r="C7">
        <v>3</v>
      </c>
      <c r="D7">
        <v>0.418564675547915</v>
      </c>
      <c r="E7">
        <v>0.400515843773029</v>
      </c>
      <c r="F7">
        <v>0.42013610888711</v>
      </c>
      <c r="G7">
        <v>0.503414111661535</v>
      </c>
      <c r="H7">
        <v>1.74263073986959</v>
      </c>
    </row>
    <row r="8" spans="3:8">
      <c r="C8">
        <v>4</v>
      </c>
      <c r="D8">
        <v>0.587290502793296</v>
      </c>
      <c r="E8">
        <v>0.527886881382561</v>
      </c>
      <c r="F8">
        <v>0.522783761391881</v>
      </c>
      <c r="G8">
        <v>0.689105219552611</v>
      </c>
      <c r="H8">
        <v>2.32706636512035</v>
      </c>
    </row>
    <row r="9" spans="3:8">
      <c r="C9" t="s">
        <v>4</v>
      </c>
      <c r="D9">
        <v>1.34627660991553</v>
      </c>
      <c r="E9">
        <v>1.29990366458556</v>
      </c>
      <c r="F9">
        <v>1.33892226667897</v>
      </c>
      <c r="G9">
        <v>1.66344137621734</v>
      </c>
      <c r="H9">
        <v>5.6485439173974</v>
      </c>
    </row>
    <row r="12" spans="3:7">
      <c r="C12">
        <v>1</v>
      </c>
      <c r="D12">
        <v>2</v>
      </c>
      <c r="E12">
        <v>3</v>
      </c>
      <c r="F12">
        <v>4</v>
      </c>
      <c r="G12">
        <v>5</v>
      </c>
    </row>
    <row r="13" spans="2:12">
      <c r="B13" t="s">
        <v>5</v>
      </c>
      <c r="C13" s="8">
        <v>2011</v>
      </c>
      <c r="D13" s="8">
        <v>2012</v>
      </c>
      <c r="E13" s="8">
        <v>2013</v>
      </c>
      <c r="F13" s="8">
        <v>2014</v>
      </c>
      <c r="G13" s="8">
        <v>2015</v>
      </c>
      <c r="I13">
        <v>2013</v>
      </c>
      <c r="J13">
        <v>2014</v>
      </c>
      <c r="L13" t="s">
        <v>6</v>
      </c>
    </row>
    <row r="14" spans="2:12">
      <c r="B14">
        <v>1</v>
      </c>
      <c r="C14">
        <v>0.0882266155208025</v>
      </c>
      <c r="D14">
        <v>0.105367301508781</v>
      </c>
      <c r="E14">
        <v>0.120326242961764</v>
      </c>
      <c r="F14">
        <v>0.135210489391015</v>
      </c>
      <c r="G14">
        <f>C30*$G$12+D30</f>
        <v>0.151260303111496</v>
      </c>
      <c r="I14" s="2">
        <v>275097</v>
      </c>
      <c r="J14" s="2">
        <v>281891</v>
      </c>
      <c r="L14">
        <f>G14*J14</f>
        <v>42638.9181044027</v>
      </c>
    </row>
    <row r="15" spans="2:12">
      <c r="B15">
        <v>2</v>
      </c>
      <c r="C15">
        <v>0.252194816053512</v>
      </c>
      <c r="D15">
        <v>0.266133637921188</v>
      </c>
      <c r="E15">
        <v>0.275676153438219</v>
      </c>
      <c r="F15">
        <v>0.33571155561218</v>
      </c>
      <c r="G15">
        <f>C31*$G$12+D31</f>
        <v>0.347452224304534</v>
      </c>
      <c r="I15" s="2">
        <v>31396</v>
      </c>
      <c r="J15" s="2">
        <v>32321</v>
      </c>
      <c r="L15">
        <f>G15*J15</f>
        <v>11230.0033417468</v>
      </c>
    </row>
    <row r="16" spans="2:12">
      <c r="B16">
        <v>3</v>
      </c>
      <c r="C16">
        <v>0.418564675547915</v>
      </c>
      <c r="D16">
        <v>0.400515843773029</v>
      </c>
      <c r="E16">
        <v>0.42013610888711</v>
      </c>
      <c r="F16">
        <v>0.503414111661535</v>
      </c>
      <c r="G16">
        <f>C32*$G$12+D32</f>
        <v>0.504199828331132</v>
      </c>
      <c r="I16" s="2">
        <v>7469</v>
      </c>
      <c r="J16" s="2">
        <v>7554</v>
      </c>
      <c r="L16">
        <f>G16*J16</f>
        <v>3808.72550321337</v>
      </c>
    </row>
    <row r="17" spans="2:12">
      <c r="B17">
        <v>4</v>
      </c>
      <c r="C17" s="1">
        <v>0.587290502793296</v>
      </c>
      <c r="D17" s="1">
        <v>0.527886881382561</v>
      </c>
      <c r="E17" s="1">
        <v>0.522783761391881</v>
      </c>
      <c r="F17" s="1">
        <v>0.689105219552611</v>
      </c>
      <c r="G17">
        <f>C33*$G$12+D33</f>
        <v>0.656851848851904</v>
      </c>
      <c r="I17" s="2">
        <v>4828</v>
      </c>
      <c r="J17" s="2">
        <v>4287</v>
      </c>
      <c r="L17">
        <f>G17*J17</f>
        <v>2815.92387602811</v>
      </c>
    </row>
    <row r="18" spans="2:2">
      <c r="B18" t="s">
        <v>7</v>
      </c>
    </row>
    <row r="20" spans="3:3">
      <c r="C20" t="s">
        <v>8</v>
      </c>
    </row>
    <row r="21" spans="3:6">
      <c r="C21">
        <f>C$12*C14</f>
        <v>0.0882266155208025</v>
      </c>
      <c r="D21">
        <f>D$12*D14</f>
        <v>0.210734603017562</v>
      </c>
      <c r="E21">
        <f>E$12*E14</f>
        <v>0.360978728885292</v>
      </c>
      <c r="F21">
        <f>F$12*F14</f>
        <v>0.54084195756406</v>
      </c>
    </row>
    <row r="22" spans="3:6">
      <c r="C22">
        <f>C$12*C15</f>
        <v>0.252194816053512</v>
      </c>
      <c r="D22">
        <f>D$12*D15</f>
        <v>0.532267275842376</v>
      </c>
      <c r="E22">
        <f>E$12*E15</f>
        <v>0.827028460314657</v>
      </c>
      <c r="F22">
        <f>F$12*F15</f>
        <v>1.34284622244872</v>
      </c>
    </row>
    <row r="23" spans="3:6">
      <c r="C23">
        <f>C$12*C16</f>
        <v>0.418564675547915</v>
      </c>
      <c r="D23">
        <f>D$12*D16</f>
        <v>0.801031687546058</v>
      </c>
      <c r="E23">
        <f>E$12*E16</f>
        <v>1.26040832666133</v>
      </c>
      <c r="F23">
        <f>F$12*F16</f>
        <v>2.01365644664614</v>
      </c>
    </row>
    <row r="24" spans="3:6">
      <c r="C24">
        <f>C$12*C17</f>
        <v>0.587290502793296</v>
      </c>
      <c r="D24">
        <f>D$12*D17</f>
        <v>1.05577376276512</v>
      </c>
      <c r="E24">
        <f>E$12*E17</f>
        <v>1.56835128417564</v>
      </c>
      <c r="F24">
        <f>F$12*F17</f>
        <v>2.75642087821044</v>
      </c>
    </row>
    <row r="26" spans="3:3">
      <c r="C26" t="s">
        <v>9</v>
      </c>
    </row>
    <row r="27" spans="3:6">
      <c r="C27">
        <f>C12^2</f>
        <v>1</v>
      </c>
      <c r="D27">
        <f>D12^2</f>
        <v>4</v>
      </c>
      <c r="E27">
        <f>E12^2</f>
        <v>9</v>
      </c>
      <c r="F27">
        <f>F12^2</f>
        <v>16</v>
      </c>
    </row>
    <row r="29" spans="3:4">
      <c r="C29" t="s">
        <v>10</v>
      </c>
      <c r="D29" t="s">
        <v>11</v>
      </c>
    </row>
    <row r="30" spans="3:4">
      <c r="C30">
        <f>(4*SUM(C21:F21)-SUM($C$12:$F$12)*SUM(C14:F14))/(4*SUM($C$27:$F$27)-SUM($C$12:$F$12)^2)</f>
        <v>0.0155910563063621</v>
      </c>
      <c r="D30">
        <f>(SUM(C14:F14)-C30*SUM($C$12:$F$12))/4</f>
        <v>0.0733050215796855</v>
      </c>
    </row>
    <row r="31" spans="3:4">
      <c r="C31">
        <f>(4*SUM(C22:F22)-SUM($C$12:$F$12)*SUM(C15:F15))/(4*SUM($C$27:$F$27)-SUM($C$12:$F$12)^2)</f>
        <v>0.0260092734193035</v>
      </c>
      <c r="D31">
        <f>(SUM(C15:F15)-C31*SUM($C$12:$F$12))/4</f>
        <v>0.217405857208016</v>
      </c>
    </row>
    <row r="32" spans="3:4">
      <c r="C32">
        <f>(4*SUM(C23:F23)-SUM($C$12:$F$12)*SUM(C16:F16))/(4*SUM($C$27:$F$27)-SUM($C$12:$F$12)^2)</f>
        <v>0.0274168573454938</v>
      </c>
      <c r="D32">
        <f>(SUM(C16:F16)-C32*SUM($C$12:$F$12))/4</f>
        <v>0.367115541603663</v>
      </c>
    </row>
    <row r="33" spans="3:4">
      <c r="C33">
        <f>(4*SUM(C24:F24)-SUM($C$12:$F$12)*SUM(C17:F17))/(4*SUM($C$27:$F$27)-SUM($C$12:$F$12)^2)</f>
        <v>0.0300341030287266</v>
      </c>
      <c r="D33">
        <f>(SUM(C17:F17)-C33*SUM($C$12:$F$12))/4</f>
        <v>0.506681333708271</v>
      </c>
    </row>
    <row r="35" spans="3:3">
      <c r="C35" t="s">
        <v>12</v>
      </c>
    </row>
    <row r="36" spans="3:6">
      <c r="C36">
        <f>$C30*C$12+$D30</f>
        <v>0.0888960778860475</v>
      </c>
      <c r="D36">
        <f>$C30*D$12+$D30</f>
        <v>0.10448713419241</v>
      </c>
      <c r="E36">
        <f>$C30*E$12+$D30</f>
        <v>0.120078190498772</v>
      </c>
      <c r="F36">
        <f>$C30*F$12+$D30</f>
        <v>0.135669246805134</v>
      </c>
    </row>
    <row r="37" spans="3:6">
      <c r="C37">
        <f>$C31*C$12+$D31</f>
        <v>0.243415130627319</v>
      </c>
      <c r="D37">
        <f>$C31*D$12+$D31</f>
        <v>0.269424404046623</v>
      </c>
      <c r="E37">
        <f>$C31*E$12+$D31</f>
        <v>0.295433677465927</v>
      </c>
      <c r="F37">
        <f>$C31*F$12+$D31</f>
        <v>0.32144295088523</v>
      </c>
    </row>
    <row r="38" spans="3:6">
      <c r="C38">
        <f>$C32*C$12+$D32</f>
        <v>0.394532398949157</v>
      </c>
      <c r="D38">
        <f>$C32*D$12+$D32</f>
        <v>0.42194925629465</v>
      </c>
      <c r="E38">
        <f>$C32*E$12+$D32</f>
        <v>0.449366113640144</v>
      </c>
      <c r="F38">
        <f>$C32*F$12+$D32</f>
        <v>0.476782970985638</v>
      </c>
    </row>
    <row r="39" spans="3:6">
      <c r="C39">
        <f>$C33*C$12+$D33</f>
        <v>0.536715436736997</v>
      </c>
      <c r="D39">
        <f>$C33*D$12+$D33</f>
        <v>0.566749539765724</v>
      </c>
      <c r="E39">
        <f>$C33*E$12+$D33</f>
        <v>0.596783642794451</v>
      </c>
      <c r="F39">
        <f>$C33*F$12+$D33</f>
        <v>0.626817745823177</v>
      </c>
    </row>
    <row r="41" spans="3:3">
      <c r="C41" t="s">
        <v>13</v>
      </c>
    </row>
    <row r="42" spans="3:3">
      <c r="C42">
        <f>AVERAGE(C14:G14)</f>
        <v>0.120078190498772</v>
      </c>
    </row>
    <row r="43" spans="3:3">
      <c r="C43">
        <f>AVERAGE(C15:G15)</f>
        <v>0.295433677465927</v>
      </c>
    </row>
    <row r="44" spans="3:3">
      <c r="C44">
        <f>AVERAGE(C16:G16)</f>
        <v>0.449366113640144</v>
      </c>
    </row>
    <row r="45" spans="3:3">
      <c r="C45">
        <f>AVERAGE(C17:G17)</f>
        <v>0.596783642794451</v>
      </c>
    </row>
    <row r="48" spans="3:3">
      <c r="C48" t="s">
        <v>14</v>
      </c>
    </row>
    <row r="49" spans="3:6">
      <c r="C49">
        <f>(C36-$C42)^2</f>
        <v>0.000972324146992608</v>
      </c>
      <c r="D49">
        <f>(D36-$C42)^2</f>
        <v>0.000243081036748152</v>
      </c>
      <c r="E49">
        <f>(E36-$C42)^2</f>
        <v>0</v>
      </c>
      <c r="F49">
        <f>(F36-$C42)^2</f>
        <v>0.000243081036748152</v>
      </c>
    </row>
    <row r="50" spans="3:6">
      <c r="C50">
        <f>(C37-$C43)^2</f>
        <v>0.00270592921520036</v>
      </c>
      <c r="D50">
        <f>(D37-$C43)^2</f>
        <v>0.000676482303800092</v>
      </c>
      <c r="E50">
        <f>(E37-$C43)^2</f>
        <v>0</v>
      </c>
      <c r="F50">
        <f>(F37-$C43)^2</f>
        <v>0.000676482303800089</v>
      </c>
    </row>
    <row r="51" spans="3:6">
      <c r="C51">
        <f>(C38-$C44)^2</f>
        <v>0.00300673626681263</v>
      </c>
      <c r="D51">
        <f>(D38-$C44)^2</f>
        <v>0.000751684066703158</v>
      </c>
      <c r="E51">
        <f>(E38-$C44)^2</f>
        <v>0</v>
      </c>
      <c r="F51">
        <f>(F38-$C44)^2</f>
        <v>0.000751684066703158</v>
      </c>
    </row>
    <row r="52" spans="3:6">
      <c r="C52">
        <f>(C39-$C45)^2</f>
        <v>0.00360818937896065</v>
      </c>
      <c r="D52">
        <f>(D39-$C45)^2</f>
        <v>0.000902047344740162</v>
      </c>
      <c r="E52">
        <f>(E39-$C45)^2</f>
        <v>0</v>
      </c>
      <c r="F52">
        <f>(F39-$C45)^2</f>
        <v>0.000902047344740162</v>
      </c>
    </row>
    <row r="54" spans="3:3">
      <c r="C54" t="s">
        <v>15</v>
      </c>
    </row>
    <row r="55" spans="3:6">
      <c r="C55">
        <f>(C14-$C42)^2</f>
        <v>0.00101452282857719</v>
      </c>
      <c r="D55">
        <f>(D14-$C42)^2</f>
        <v>0.000216410254875828</v>
      </c>
      <c r="E55">
        <f>(E14-$C42)^2</f>
        <v>6.15300243965787e-8</v>
      </c>
      <c r="F55">
        <f>(F14-$C42)^2</f>
        <v>0.000228986469764189</v>
      </c>
    </row>
    <row r="56" spans="3:6">
      <c r="C56">
        <f>(C15-$C43)^2</f>
        <v>0.00186959913624199</v>
      </c>
      <c r="D56">
        <f>(D15-$C43)^2</f>
        <v>0.000858492317323242</v>
      </c>
      <c r="E56">
        <f>(E15-$C43)^2</f>
        <v>0.00039035975570544</v>
      </c>
      <c r="F56">
        <f>(F15-$C43)^2</f>
        <v>0.00162230746796445</v>
      </c>
    </row>
    <row r="57" spans="3:6">
      <c r="C57">
        <f>(C16-$C44)^2</f>
        <v>0.00094872858854943</v>
      </c>
      <c r="D57">
        <f>(D16-$C44)^2</f>
        <v>0.00238634886608998</v>
      </c>
      <c r="E57">
        <f>(E16-$C44)^2</f>
        <v>0.000854393177862403</v>
      </c>
      <c r="F57">
        <f>(F16-$C44)^2</f>
        <v>0.00292118609012027</v>
      </c>
    </row>
    <row r="58" spans="3:6">
      <c r="C58">
        <f>(C17-$C45)^2</f>
        <v>9.01197070815203e-5</v>
      </c>
      <c r="D58">
        <f>(D17-$C45)^2</f>
        <v>0.00474676373304683</v>
      </c>
      <c r="E58">
        <f>(E17-$C45)^2</f>
        <v>0.00547598244759435</v>
      </c>
      <c r="F58">
        <f>(F17-$C45)^2</f>
        <v>0.00852327353511291</v>
      </c>
    </row>
    <row r="60" spans="3:5">
      <c r="C60" t="s">
        <v>16</v>
      </c>
      <c r="E60" t="s">
        <v>17</v>
      </c>
    </row>
    <row r="62" spans="3:5">
      <c r="C62">
        <f>SUM(C49:F49)</f>
        <v>0.00145848622048891</v>
      </c>
      <c r="E62">
        <f>C62/C69</f>
        <v>0.998976108136023</v>
      </c>
    </row>
    <row r="63" spans="3:5">
      <c r="C63">
        <f>SUM(C50:F50)</f>
        <v>0.00405889382280054</v>
      </c>
      <c r="E63">
        <f>C63/C70</f>
        <v>0.856169676446757</v>
      </c>
    </row>
    <row r="64" spans="3:5">
      <c r="C64">
        <f>SUM(C51:F51)</f>
        <v>0.00451010440021895</v>
      </c>
      <c r="E64">
        <f>C64/C71</f>
        <v>0.634273960360138</v>
      </c>
    </row>
    <row r="65" spans="3:5">
      <c r="C65">
        <f>SUM(C52:F52)</f>
        <v>0.00541228406844097</v>
      </c>
      <c r="E65">
        <f>C65/C72</f>
        <v>0.28733510338533</v>
      </c>
    </row>
    <row r="67" spans="3:3">
      <c r="C67" t="s">
        <v>18</v>
      </c>
    </row>
    <row r="69" spans="3:3">
      <c r="C69">
        <f>SUM(C55:F55)</f>
        <v>0.0014599810832416</v>
      </c>
    </row>
    <row r="70" spans="3:3">
      <c r="C70">
        <f>SUM(C56:F56)</f>
        <v>0.00474075867723512</v>
      </c>
    </row>
    <row r="71" spans="3:3">
      <c r="C71">
        <f>SUM(C57:F57)</f>
        <v>0.00711065672262208</v>
      </c>
    </row>
    <row r="72" spans="3:3">
      <c r="C72">
        <f>SUM(C58:F58)</f>
        <v>0.0188361394228356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5"/>
  <sheetViews>
    <sheetView topLeftCell="A27" workbookViewId="0">
      <selection activeCell="B143" sqref="B143"/>
    </sheetView>
  </sheetViews>
  <sheetFormatPr defaultColWidth="9.14285714285714" defaultRowHeight="15"/>
  <cols>
    <col min="1" max="1" width="18.1428571428571"/>
    <col min="2" max="2" width="12.7142857142857" customWidth="1"/>
    <col min="3" max="3" width="14"/>
    <col min="4" max="7" width="12.8571428571429"/>
    <col min="11" max="11" width="16.7142857142857" customWidth="1"/>
    <col min="12" max="12" width="12.8571428571429"/>
  </cols>
  <sheetData>
    <row r="1" spans="1:2">
      <c r="A1" t="s">
        <v>0</v>
      </c>
      <c r="B1" t="b">
        <v>1</v>
      </c>
    </row>
    <row r="3" spans="1:3">
      <c r="A3" t="s">
        <v>28</v>
      </c>
      <c r="B3"/>
      <c r="C3" t="s">
        <v>19</v>
      </c>
    </row>
    <row r="4" spans="1:7">
      <c r="A4" t="s">
        <v>3</v>
      </c>
      <c r="B4" t="s">
        <v>20</v>
      </c>
      <c r="C4">
        <v>2011</v>
      </c>
      <c r="D4">
        <v>2012</v>
      </c>
      <c r="E4">
        <v>2013</v>
      </c>
      <c r="F4">
        <v>2014</v>
      </c>
      <c r="G4" t="s">
        <v>4</v>
      </c>
    </row>
    <row r="5" spans="1:7">
      <c r="A5">
        <v>1</v>
      </c>
      <c r="B5"/>
      <c r="C5">
        <v>0.0882266155208025</v>
      </c>
      <c r="D5">
        <v>0.105367301508781</v>
      </c>
      <c r="E5">
        <v>0.120326242961764</v>
      </c>
      <c r="F5">
        <v>0.135210489391015</v>
      </c>
      <c r="G5">
        <v>0.449130649382362</v>
      </c>
    </row>
    <row r="6" spans="2:7">
      <c r="B6">
        <v>1</v>
      </c>
      <c r="C6">
        <v>0.0660351441275526</v>
      </c>
      <c r="D6">
        <v>0.0780686566775584</v>
      </c>
      <c r="E6">
        <v>0.0900848268501822</v>
      </c>
      <c r="F6">
        <v>0.0972602391156574</v>
      </c>
      <c r="G6">
        <v>0.331448866770951</v>
      </c>
    </row>
    <row r="7" spans="2:7">
      <c r="B7">
        <v>2</v>
      </c>
      <c r="C7">
        <v>0.0152725348744925</v>
      </c>
      <c r="D7">
        <v>0.0182186234817814</v>
      </c>
      <c r="E7">
        <v>0.0213907187281493</v>
      </c>
      <c r="F7">
        <v>0.0249366587058383</v>
      </c>
      <c r="G7">
        <v>0.0798185357902615</v>
      </c>
    </row>
    <row r="8" spans="2:7">
      <c r="B8">
        <v>3</v>
      </c>
      <c r="C8">
        <v>0.00437520985744956</v>
      </c>
      <c r="D8">
        <v>0.00553913847195282</v>
      </c>
      <c r="E8">
        <v>0.00552938578736246</v>
      </c>
      <c r="F8">
        <v>0.00766275168395148</v>
      </c>
      <c r="G8">
        <v>0.0231064858007163</v>
      </c>
    </row>
    <row r="9" spans="2:7">
      <c r="B9">
        <v>4</v>
      </c>
      <c r="C9">
        <v>0.00254372666130788</v>
      </c>
      <c r="D9">
        <v>0.00354088287748806</v>
      </c>
      <c r="E9">
        <v>0.00332131159606963</v>
      </c>
      <c r="F9">
        <v>0.00535083988556764</v>
      </c>
      <c r="G9">
        <v>0.0147567610204332</v>
      </c>
    </row>
    <row r="10" spans="1:7">
      <c r="A10">
        <v>2</v>
      </c>
      <c r="B10"/>
      <c r="C10">
        <v>0.252194816053512</v>
      </c>
      <c r="D10">
        <v>0.266133637921188</v>
      </c>
      <c r="E10">
        <v>0.275676153438219</v>
      </c>
      <c r="F10">
        <v>0.33571155561218</v>
      </c>
      <c r="G10">
        <v>1.1297161630251</v>
      </c>
    </row>
    <row r="11" spans="2:7">
      <c r="B11">
        <v>1</v>
      </c>
      <c r="C11">
        <v>0.150919732441472</v>
      </c>
      <c r="D11">
        <v>0.161264991433467</v>
      </c>
      <c r="E11">
        <v>0.171557362559661</v>
      </c>
      <c r="F11">
        <v>0.182730284112626</v>
      </c>
      <c r="G11">
        <v>0.666472370547226</v>
      </c>
    </row>
    <row r="12" spans="2:7">
      <c r="B12">
        <v>2</v>
      </c>
      <c r="C12">
        <v>0.0629180602006689</v>
      </c>
      <c r="D12">
        <v>0.0631067961165049</v>
      </c>
      <c r="E12">
        <v>0.0643450592186671</v>
      </c>
      <c r="F12">
        <v>0.0846286151102051</v>
      </c>
      <c r="G12">
        <v>0.274998530646046</v>
      </c>
    </row>
    <row r="13" spans="2:7">
      <c r="B13">
        <v>3</v>
      </c>
      <c r="C13">
        <v>0.0238294314381271</v>
      </c>
      <c r="D13">
        <v>0.0249857224443175</v>
      </c>
      <c r="E13">
        <v>0.0244387484532438</v>
      </c>
      <c r="F13">
        <v>0.0386036437762772</v>
      </c>
      <c r="G13">
        <v>0.111857546111966</v>
      </c>
    </row>
    <row r="14" spans="2:7">
      <c r="B14">
        <v>4</v>
      </c>
      <c r="C14">
        <v>0.0145275919732441</v>
      </c>
      <c r="D14">
        <v>0.0167761279268989</v>
      </c>
      <c r="E14">
        <v>0.0153349832066466</v>
      </c>
      <c r="F14">
        <v>0.0297490126130717</v>
      </c>
      <c r="G14">
        <v>0.0763877157198613</v>
      </c>
    </row>
    <row r="15" spans="1:7">
      <c r="A15">
        <v>3</v>
      </c>
      <c r="B15"/>
      <c r="C15">
        <v>0.418564675547915</v>
      </c>
      <c r="D15">
        <v>0.400515843773029</v>
      </c>
      <c r="E15">
        <v>0.42013610888711</v>
      </c>
      <c r="F15">
        <v>0.503414111661535</v>
      </c>
      <c r="G15">
        <v>1.74263073986959</v>
      </c>
    </row>
    <row r="16" spans="2:7">
      <c r="B16">
        <v>1</v>
      </c>
      <c r="C16">
        <v>0.207563386334336</v>
      </c>
      <c r="D16">
        <v>0.19786293294031</v>
      </c>
      <c r="E16">
        <v>0.211569255404323</v>
      </c>
      <c r="F16">
        <v>0.209398848574106</v>
      </c>
      <c r="G16">
        <v>0.826394423253075</v>
      </c>
    </row>
    <row r="17" spans="2:7">
      <c r="B17">
        <v>2</v>
      </c>
      <c r="C17">
        <v>0.104426299957026</v>
      </c>
      <c r="D17">
        <v>0.103905674281503</v>
      </c>
      <c r="E17">
        <v>0.111088871096878</v>
      </c>
      <c r="F17">
        <v>0.137769447047798</v>
      </c>
      <c r="G17">
        <v>0.457190292383205</v>
      </c>
    </row>
    <row r="18" spans="2:7">
      <c r="B18">
        <v>3</v>
      </c>
      <c r="C18">
        <v>0.0511388053287495</v>
      </c>
      <c r="D18">
        <v>0.0475313190862196</v>
      </c>
      <c r="E18">
        <v>0.0544435548438751</v>
      </c>
      <c r="F18">
        <v>0.0748426830901058</v>
      </c>
      <c r="G18">
        <v>0.22795636234895</v>
      </c>
    </row>
    <row r="19" spans="2:7">
      <c r="B19">
        <v>4</v>
      </c>
      <c r="C19">
        <v>0.055436183927804</v>
      </c>
      <c r="D19">
        <v>0.0512159174649963</v>
      </c>
      <c r="E19">
        <v>0.0430344275420336</v>
      </c>
      <c r="F19">
        <v>0.0814031329495247</v>
      </c>
      <c r="G19">
        <v>0.231089661884359</v>
      </c>
    </row>
    <row r="20" spans="1:7">
      <c r="A20">
        <v>4</v>
      </c>
      <c r="B20"/>
      <c r="C20">
        <v>0.587290502793296</v>
      </c>
      <c r="D20">
        <v>0.527886881382561</v>
      </c>
      <c r="E20">
        <v>0.522783761391881</v>
      </c>
      <c r="F20">
        <v>0.689105219552611</v>
      </c>
      <c r="G20">
        <v>2.32706636512035</v>
      </c>
    </row>
    <row r="21" spans="2:7">
      <c r="B21">
        <v>1</v>
      </c>
      <c r="C21">
        <v>0.194134078212291</v>
      </c>
      <c r="D21">
        <v>0.1885310290652</v>
      </c>
      <c r="E21">
        <v>0.183098591549296</v>
      </c>
      <c r="F21">
        <v>0.196147473073737</v>
      </c>
      <c r="G21">
        <v>0.761911171900524</v>
      </c>
    </row>
    <row r="22" spans="2:7">
      <c r="B22">
        <v>2</v>
      </c>
      <c r="C22">
        <v>0.138268156424581</v>
      </c>
      <c r="D22">
        <v>0.121759622937942</v>
      </c>
      <c r="E22">
        <v>0.126760563380282</v>
      </c>
      <c r="F22">
        <v>0.149958574979288</v>
      </c>
      <c r="G22">
        <v>0.536746917722093</v>
      </c>
    </row>
    <row r="23" spans="2:7">
      <c r="B23">
        <v>3</v>
      </c>
      <c r="C23">
        <v>0.0893854748603352</v>
      </c>
      <c r="D23">
        <v>0.0871956009426552</v>
      </c>
      <c r="E23">
        <v>0.0807787903893952</v>
      </c>
      <c r="F23">
        <v>0.111019055509528</v>
      </c>
      <c r="G23">
        <v>0.368378921701914</v>
      </c>
    </row>
    <row r="24" spans="2:7">
      <c r="B24">
        <v>4</v>
      </c>
      <c r="C24">
        <v>0.165502793296089</v>
      </c>
      <c r="D24">
        <v>0.130400628436764</v>
      </c>
      <c r="E24">
        <v>0.132145816072908</v>
      </c>
      <c r="F24">
        <v>0.231980115990058</v>
      </c>
      <c r="G24">
        <v>0.660029353795819</v>
      </c>
    </row>
    <row r="25" spans="1:7">
      <c r="A25" t="s">
        <v>4</v>
      </c>
      <c r="C25">
        <v>1.34627660991553</v>
      </c>
      <c r="D25">
        <v>1.29990366458556</v>
      </c>
      <c r="E25">
        <v>1.33892226667897</v>
      </c>
      <c r="F25">
        <v>1.66344137621734</v>
      </c>
      <c r="G25">
        <v>5.6485439173974</v>
      </c>
    </row>
    <row r="29" spans="3:7">
      <c r="C29">
        <v>1</v>
      </c>
      <c r="D29">
        <v>2</v>
      </c>
      <c r="E29">
        <v>3</v>
      </c>
      <c r="F29">
        <v>4</v>
      </c>
      <c r="G29">
        <v>5</v>
      </c>
    </row>
    <row r="30" spans="1:12">
      <c r="A30" t="s">
        <v>3</v>
      </c>
      <c r="B30" t="s">
        <v>20</v>
      </c>
      <c r="C30" s="7">
        <v>2011</v>
      </c>
      <c r="D30" s="7">
        <v>2012</v>
      </c>
      <c r="E30" s="7">
        <v>2013</v>
      </c>
      <c r="F30" s="7">
        <v>2014</v>
      </c>
      <c r="G30">
        <v>2015</v>
      </c>
      <c r="I30">
        <v>2013</v>
      </c>
      <c r="J30">
        <v>2014</v>
      </c>
      <c r="K30" t="s">
        <v>21</v>
      </c>
      <c r="L30" t="s">
        <v>22</v>
      </c>
    </row>
    <row r="31" spans="1:12">
      <c r="A31">
        <v>1</v>
      </c>
      <c r="B31">
        <v>1</v>
      </c>
      <c r="C31">
        <v>0.0660351441275526</v>
      </c>
      <c r="D31">
        <v>0.0780686566775584</v>
      </c>
      <c r="E31">
        <v>0.0900848268501822</v>
      </c>
      <c r="F31">
        <v>0.0972602391156574</v>
      </c>
      <c r="G31">
        <f>C72*$G$29+D72</f>
        <v>0.109285080476972</v>
      </c>
      <c r="I31" s="2">
        <v>275097</v>
      </c>
      <c r="J31" s="2">
        <v>281891</v>
      </c>
      <c r="K31">
        <f>F31*I31</f>
        <v>26756</v>
      </c>
      <c r="L31">
        <f>G31*J31</f>
        <v>30806.4806207342</v>
      </c>
    </row>
    <row r="32" spans="1:12">
      <c r="A32">
        <v>1</v>
      </c>
      <c r="B32">
        <v>2</v>
      </c>
      <c r="C32">
        <v>0.0152725348744925</v>
      </c>
      <c r="D32">
        <v>0.0182186234817814</v>
      </c>
      <c r="E32">
        <v>0.0213907187281493</v>
      </c>
      <c r="F32">
        <v>0.0249366587058383</v>
      </c>
      <c r="G32">
        <f t="shared" ref="G32:G46" si="0">C73*$G$29+D73</f>
        <v>0.0279957506326667</v>
      </c>
      <c r="I32" s="2">
        <v>275097</v>
      </c>
      <c r="J32" s="2">
        <v>281891</v>
      </c>
      <c r="K32">
        <f t="shared" ref="K32:K47" si="1">F32*I32</f>
        <v>6860</v>
      </c>
      <c r="L32">
        <f t="shared" ref="L32:L46" si="2">G32*J32</f>
        <v>7891.75014159305</v>
      </c>
    </row>
    <row r="33" spans="1:12">
      <c r="A33">
        <v>1</v>
      </c>
      <c r="B33">
        <v>3</v>
      </c>
      <c r="C33">
        <v>0.00437520985744956</v>
      </c>
      <c r="D33">
        <v>0.00553913847195282</v>
      </c>
      <c r="E33">
        <v>0.00552938578736246</v>
      </c>
      <c r="F33">
        <v>0.00766275168395148</v>
      </c>
      <c r="G33">
        <f t="shared" si="0"/>
        <v>0.00823983964890793</v>
      </c>
      <c r="I33" s="2">
        <v>275097</v>
      </c>
      <c r="J33" s="2">
        <v>281891</v>
      </c>
      <c r="K33">
        <f t="shared" si="1"/>
        <v>2108</v>
      </c>
      <c r="L33">
        <f t="shared" si="2"/>
        <v>2322.7366384703</v>
      </c>
    </row>
    <row r="34" spans="1:12">
      <c r="A34">
        <v>1</v>
      </c>
      <c r="B34">
        <v>4</v>
      </c>
      <c r="C34">
        <v>0.00254372666130788</v>
      </c>
      <c r="D34">
        <v>0.00354088287748806</v>
      </c>
      <c r="E34">
        <v>0.00332131159606963</v>
      </c>
      <c r="F34">
        <v>0.00535083988556764</v>
      </c>
      <c r="G34">
        <f t="shared" si="0"/>
        <v>0.00573963235294851</v>
      </c>
      <c r="I34" s="2">
        <v>275097</v>
      </c>
      <c r="J34" s="2">
        <v>281891</v>
      </c>
      <c r="K34">
        <f t="shared" si="1"/>
        <v>1472</v>
      </c>
      <c r="L34">
        <f t="shared" si="2"/>
        <v>1617.95070360501</v>
      </c>
    </row>
    <row r="35" spans="1:12">
      <c r="A35">
        <v>2</v>
      </c>
      <c r="B35">
        <v>1</v>
      </c>
      <c r="C35">
        <v>0.150919732441472</v>
      </c>
      <c r="D35">
        <v>0.161264991433467</v>
      </c>
      <c r="E35">
        <v>0.171557362559661</v>
      </c>
      <c r="F35">
        <v>0.182730284112626</v>
      </c>
      <c r="G35">
        <f t="shared" si="0"/>
        <v>0.193049099171721</v>
      </c>
      <c r="I35" s="2">
        <v>31396</v>
      </c>
      <c r="J35" s="2">
        <v>32321</v>
      </c>
      <c r="K35">
        <f t="shared" si="1"/>
        <v>5737.00000000001</v>
      </c>
      <c r="L35">
        <f t="shared" si="2"/>
        <v>6239.53993432918</v>
      </c>
    </row>
    <row r="36" spans="1:12">
      <c r="A36">
        <v>2</v>
      </c>
      <c r="B36">
        <v>2</v>
      </c>
      <c r="C36">
        <v>0.0629180602006689</v>
      </c>
      <c r="D36">
        <v>0.0631067961165049</v>
      </c>
      <c r="E36">
        <v>0.0643450592186671</v>
      </c>
      <c r="F36">
        <v>0.0846286151102051</v>
      </c>
      <c r="G36">
        <f t="shared" si="0"/>
        <v>0.0853421146192042</v>
      </c>
      <c r="I36" s="2">
        <v>31396</v>
      </c>
      <c r="J36" s="2">
        <v>32321</v>
      </c>
      <c r="K36">
        <f t="shared" si="1"/>
        <v>2657</v>
      </c>
      <c r="L36">
        <f t="shared" si="2"/>
        <v>2758.3424866073</v>
      </c>
    </row>
    <row r="37" spans="1:12">
      <c r="A37">
        <v>2</v>
      </c>
      <c r="B37">
        <v>3</v>
      </c>
      <c r="C37">
        <v>0.0238294314381271</v>
      </c>
      <c r="D37">
        <v>0.0249857224443175</v>
      </c>
      <c r="E37">
        <v>0.0244387484532438</v>
      </c>
      <c r="F37">
        <v>0.0386036437762772</v>
      </c>
      <c r="G37">
        <f t="shared" si="0"/>
        <v>0.0389083022838355</v>
      </c>
      <c r="I37" s="2">
        <v>31396</v>
      </c>
      <c r="J37" s="2">
        <v>32321</v>
      </c>
      <c r="K37">
        <f t="shared" si="1"/>
        <v>1212</v>
      </c>
      <c r="L37">
        <f t="shared" si="2"/>
        <v>1257.55523811585</v>
      </c>
    </row>
    <row r="38" spans="1:12">
      <c r="A38">
        <v>2</v>
      </c>
      <c r="B38">
        <v>4</v>
      </c>
      <c r="C38">
        <v>0.0145275919732441</v>
      </c>
      <c r="D38">
        <v>0.0167761279268989</v>
      </c>
      <c r="E38">
        <v>0.0153349832066466</v>
      </c>
      <c r="F38">
        <v>0.0297490126130717</v>
      </c>
      <c r="G38">
        <f t="shared" si="0"/>
        <v>0.030152708229773</v>
      </c>
      <c r="I38" s="2">
        <v>31396</v>
      </c>
      <c r="J38" s="2">
        <v>32321</v>
      </c>
      <c r="K38">
        <f t="shared" si="1"/>
        <v>933.999999999999</v>
      </c>
      <c r="L38">
        <f t="shared" si="2"/>
        <v>974.565682694492</v>
      </c>
    </row>
    <row r="39" spans="1:12">
      <c r="A39">
        <v>3</v>
      </c>
      <c r="B39">
        <v>1</v>
      </c>
      <c r="C39">
        <v>0.207563386334336</v>
      </c>
      <c r="D39">
        <v>0.19786293294031</v>
      </c>
      <c r="E39">
        <v>0.211569255404323</v>
      </c>
      <c r="F39">
        <v>0.209398848574106</v>
      </c>
      <c r="G39">
        <f t="shared" si="0"/>
        <v>0.2114017831091</v>
      </c>
      <c r="I39" s="2">
        <v>7469</v>
      </c>
      <c r="J39" s="2">
        <v>7554</v>
      </c>
      <c r="K39">
        <f t="shared" si="1"/>
        <v>1564</v>
      </c>
      <c r="L39">
        <f t="shared" si="2"/>
        <v>1596.92906960614</v>
      </c>
    </row>
    <row r="40" spans="1:12">
      <c r="A40">
        <v>3</v>
      </c>
      <c r="B40">
        <v>2</v>
      </c>
      <c r="C40">
        <v>0.104426299957026</v>
      </c>
      <c r="D40">
        <v>0.103905674281503</v>
      </c>
      <c r="E40">
        <v>0.111088871096878</v>
      </c>
      <c r="F40">
        <v>0.137769447047798</v>
      </c>
      <c r="G40">
        <f t="shared" si="0"/>
        <v>0.141100732617724</v>
      </c>
      <c r="I40" s="2">
        <v>7469</v>
      </c>
      <c r="J40" s="2">
        <v>7554</v>
      </c>
      <c r="K40">
        <f t="shared" si="1"/>
        <v>1029</v>
      </c>
      <c r="L40">
        <f t="shared" si="2"/>
        <v>1065.87493419429</v>
      </c>
    </row>
    <row r="41" spans="1:12">
      <c r="A41">
        <v>3</v>
      </c>
      <c r="B41">
        <v>3</v>
      </c>
      <c r="C41">
        <v>0.0511388053287495</v>
      </c>
      <c r="D41">
        <v>0.0475313190862196</v>
      </c>
      <c r="E41">
        <v>0.0544435548438751</v>
      </c>
      <c r="F41">
        <v>0.0748426830901058</v>
      </c>
      <c r="G41">
        <f t="shared" si="0"/>
        <v>0.0764950578476686</v>
      </c>
      <c r="I41" s="2">
        <v>7469</v>
      </c>
      <c r="J41" s="2">
        <v>7554</v>
      </c>
      <c r="K41">
        <f t="shared" si="1"/>
        <v>559</v>
      </c>
      <c r="L41">
        <f t="shared" si="2"/>
        <v>577.843666981288</v>
      </c>
    </row>
    <row r="42" spans="1:12">
      <c r="A42">
        <v>3</v>
      </c>
      <c r="B42">
        <v>4</v>
      </c>
      <c r="C42">
        <v>0.055436183927804</v>
      </c>
      <c r="D42">
        <v>0.0512159174649963</v>
      </c>
      <c r="E42">
        <v>0.0430344275420336</v>
      </c>
      <c r="F42">
        <v>0.0814031329495247</v>
      </c>
      <c r="G42">
        <f t="shared" si="0"/>
        <v>0.0752022547566395</v>
      </c>
      <c r="I42" s="2">
        <v>7469</v>
      </c>
      <c r="J42" s="2">
        <v>7554</v>
      </c>
      <c r="K42">
        <f t="shared" si="1"/>
        <v>608</v>
      </c>
      <c r="L42">
        <f t="shared" si="2"/>
        <v>568.077832431655</v>
      </c>
    </row>
    <row r="43" spans="1:12">
      <c r="A43">
        <v>4</v>
      </c>
      <c r="B43">
        <v>1</v>
      </c>
      <c r="C43">
        <v>0.194134078212291</v>
      </c>
      <c r="D43">
        <v>0.1885310290652</v>
      </c>
      <c r="E43">
        <v>0.183098591549296</v>
      </c>
      <c r="F43">
        <v>0.196147473073737</v>
      </c>
      <c r="G43">
        <f t="shared" si="0"/>
        <v>0.190629729742239</v>
      </c>
      <c r="I43" s="2">
        <v>4828</v>
      </c>
      <c r="J43" s="2">
        <v>4287</v>
      </c>
      <c r="K43">
        <f t="shared" si="1"/>
        <v>947.000000000002</v>
      </c>
      <c r="L43">
        <f t="shared" si="2"/>
        <v>817.229651404981</v>
      </c>
    </row>
    <row r="44" spans="1:12">
      <c r="A44">
        <v>4</v>
      </c>
      <c r="B44">
        <v>2</v>
      </c>
      <c r="C44">
        <v>0.138268156424581</v>
      </c>
      <c r="D44">
        <v>0.121759622937942</v>
      </c>
      <c r="E44">
        <v>0.126760563380282</v>
      </c>
      <c r="F44">
        <v>0.149958574979288</v>
      </c>
      <c r="G44">
        <f t="shared" si="0"/>
        <v>0.144204778457138</v>
      </c>
      <c r="I44" s="2">
        <v>4828</v>
      </c>
      <c r="J44" s="2">
        <v>4287</v>
      </c>
      <c r="K44">
        <f t="shared" si="1"/>
        <v>724.000000000002</v>
      </c>
      <c r="L44">
        <f t="shared" si="2"/>
        <v>618.205885245752</v>
      </c>
    </row>
    <row r="45" spans="1:12">
      <c r="A45">
        <v>4</v>
      </c>
      <c r="B45">
        <v>3</v>
      </c>
      <c r="C45">
        <v>0.0893854748603352</v>
      </c>
      <c r="D45">
        <v>0.0871956009426552</v>
      </c>
      <c r="E45">
        <v>0.0807787903893952</v>
      </c>
      <c r="F45">
        <v>0.111019055509528</v>
      </c>
      <c r="G45">
        <f t="shared" si="0"/>
        <v>0.106715713274058</v>
      </c>
      <c r="I45" s="2">
        <v>4828</v>
      </c>
      <c r="J45" s="2">
        <v>4287</v>
      </c>
      <c r="K45">
        <f t="shared" si="1"/>
        <v>536.000000000001</v>
      </c>
      <c r="L45">
        <f t="shared" si="2"/>
        <v>457.490262805887</v>
      </c>
    </row>
    <row r="46" spans="1:12">
      <c r="A46">
        <v>4</v>
      </c>
      <c r="B46" s="1">
        <v>4</v>
      </c>
      <c r="C46" s="1">
        <v>0.165502793296089</v>
      </c>
      <c r="D46" s="1">
        <v>0.130400628436764</v>
      </c>
      <c r="E46" s="1">
        <v>0.132145816072908</v>
      </c>
      <c r="F46" s="1">
        <v>0.231980115990058</v>
      </c>
      <c r="G46">
        <f t="shared" si="0"/>
        <v>0.215301627378468</v>
      </c>
      <c r="I46" s="2">
        <v>4828</v>
      </c>
      <c r="J46" s="2">
        <v>4287</v>
      </c>
      <c r="K46">
        <f t="shared" si="1"/>
        <v>1120</v>
      </c>
      <c r="L46">
        <f t="shared" si="2"/>
        <v>922.99807657149</v>
      </c>
    </row>
    <row r="49" spans="2:2">
      <c r="B49" t="s">
        <v>8</v>
      </c>
    </row>
    <row r="50" spans="3:6">
      <c r="C50">
        <f>C$29*C31</f>
        <v>0.0660351441275526</v>
      </c>
      <c r="D50">
        <f>D$29*D31</f>
        <v>0.156137313355117</v>
      </c>
      <c r="E50">
        <f>E$29*E31</f>
        <v>0.270254480550547</v>
      </c>
      <c r="F50">
        <f>F$29*F31</f>
        <v>0.38904095646263</v>
      </c>
    </row>
    <row r="51" spans="3:6">
      <c r="C51">
        <f t="shared" ref="C51:C65" si="3">C$29*C32</f>
        <v>0.0152725348744925</v>
      </c>
      <c r="D51">
        <f t="shared" ref="D51:D65" si="4">D$29*D32</f>
        <v>0.0364372469635628</v>
      </c>
      <c r="E51">
        <f t="shared" ref="E51:E65" si="5">E$29*E32</f>
        <v>0.0641721561844479</v>
      </c>
      <c r="F51">
        <f t="shared" ref="F51:F65" si="6">F$29*F32</f>
        <v>0.0997466348233532</v>
      </c>
    </row>
    <row r="52" spans="3:6">
      <c r="C52">
        <f t="shared" si="3"/>
        <v>0.00437520985744956</v>
      </c>
      <c r="D52">
        <f t="shared" si="4"/>
        <v>0.0110782769439056</v>
      </c>
      <c r="E52">
        <f t="shared" si="5"/>
        <v>0.0165881573620874</v>
      </c>
      <c r="F52">
        <f t="shared" si="6"/>
        <v>0.0306510067358059</v>
      </c>
    </row>
    <row r="53" spans="3:6">
      <c r="C53">
        <f t="shared" si="3"/>
        <v>0.00254372666130788</v>
      </c>
      <c r="D53">
        <f t="shared" si="4"/>
        <v>0.00708176575497612</v>
      </c>
      <c r="E53">
        <f t="shared" si="5"/>
        <v>0.00996393478820889</v>
      </c>
      <c r="F53">
        <f t="shared" si="6"/>
        <v>0.0214033595422706</v>
      </c>
    </row>
    <row r="54" spans="3:6">
      <c r="C54">
        <f t="shared" si="3"/>
        <v>0.150919732441472</v>
      </c>
      <c r="D54">
        <f t="shared" si="4"/>
        <v>0.322529982866934</v>
      </c>
      <c r="E54">
        <f t="shared" si="5"/>
        <v>0.514672087678983</v>
      </c>
      <c r="F54">
        <f t="shared" si="6"/>
        <v>0.730921136450504</v>
      </c>
    </row>
    <row r="55" spans="3:6">
      <c r="C55">
        <f t="shared" si="3"/>
        <v>0.0629180602006689</v>
      </c>
      <c r="D55">
        <f t="shared" si="4"/>
        <v>0.12621359223301</v>
      </c>
      <c r="E55">
        <f t="shared" si="5"/>
        <v>0.193035177656001</v>
      </c>
      <c r="F55">
        <f t="shared" si="6"/>
        <v>0.33851446044082</v>
      </c>
    </row>
    <row r="56" spans="3:6">
      <c r="C56">
        <f t="shared" si="3"/>
        <v>0.0238294314381271</v>
      </c>
      <c r="D56">
        <f t="shared" si="4"/>
        <v>0.049971444888635</v>
      </c>
      <c r="E56">
        <f t="shared" si="5"/>
        <v>0.0733162453597314</v>
      </c>
      <c r="F56">
        <f t="shared" si="6"/>
        <v>0.154414575105109</v>
      </c>
    </row>
    <row r="57" spans="3:6">
      <c r="C57">
        <f t="shared" si="3"/>
        <v>0.0145275919732441</v>
      </c>
      <c r="D57">
        <f t="shared" si="4"/>
        <v>0.0335522558537978</v>
      </c>
      <c r="E57">
        <f t="shared" si="5"/>
        <v>0.0460049496199398</v>
      </c>
      <c r="F57">
        <f t="shared" si="6"/>
        <v>0.118996050452287</v>
      </c>
    </row>
    <row r="58" spans="3:6">
      <c r="C58">
        <f t="shared" si="3"/>
        <v>0.207563386334336</v>
      </c>
      <c r="D58">
        <f t="shared" si="4"/>
        <v>0.39572586588062</v>
      </c>
      <c r="E58">
        <f t="shared" si="5"/>
        <v>0.634707766212969</v>
      </c>
      <c r="F58">
        <f t="shared" si="6"/>
        <v>0.837595394296424</v>
      </c>
    </row>
    <row r="59" spans="3:6">
      <c r="C59">
        <f t="shared" si="3"/>
        <v>0.104426299957026</v>
      </c>
      <c r="D59">
        <f t="shared" si="4"/>
        <v>0.207811348563006</v>
      </c>
      <c r="E59">
        <f t="shared" si="5"/>
        <v>0.333266613290634</v>
      </c>
      <c r="F59">
        <f t="shared" si="6"/>
        <v>0.551077788191192</v>
      </c>
    </row>
    <row r="60" spans="3:6">
      <c r="C60">
        <f t="shared" si="3"/>
        <v>0.0511388053287495</v>
      </c>
      <c r="D60">
        <f t="shared" si="4"/>
        <v>0.0950626381724392</v>
      </c>
      <c r="E60">
        <f t="shared" si="5"/>
        <v>0.163330664531625</v>
      </c>
      <c r="F60">
        <f t="shared" si="6"/>
        <v>0.299370732360423</v>
      </c>
    </row>
    <row r="61" spans="3:6">
      <c r="C61">
        <f t="shared" si="3"/>
        <v>0.055436183927804</v>
      </c>
      <c r="D61">
        <f t="shared" si="4"/>
        <v>0.102431834929993</v>
      </c>
      <c r="E61">
        <f t="shared" si="5"/>
        <v>0.129103282626101</v>
      </c>
      <c r="F61">
        <f t="shared" si="6"/>
        <v>0.325612531798099</v>
      </c>
    </row>
    <row r="62" spans="3:6">
      <c r="C62">
        <f t="shared" si="3"/>
        <v>0.194134078212291</v>
      </c>
      <c r="D62">
        <f t="shared" si="4"/>
        <v>0.3770620581304</v>
      </c>
      <c r="E62">
        <f t="shared" si="5"/>
        <v>0.549295774647888</v>
      </c>
      <c r="F62">
        <f t="shared" si="6"/>
        <v>0.784589892294948</v>
      </c>
    </row>
    <row r="63" spans="3:6">
      <c r="C63">
        <f t="shared" si="3"/>
        <v>0.138268156424581</v>
      </c>
      <c r="D63">
        <f t="shared" si="4"/>
        <v>0.243519245875884</v>
      </c>
      <c r="E63">
        <f t="shared" si="5"/>
        <v>0.380281690140846</v>
      </c>
      <c r="F63">
        <f t="shared" si="6"/>
        <v>0.599834299917152</v>
      </c>
    </row>
    <row r="64" spans="3:6">
      <c r="C64">
        <f t="shared" si="3"/>
        <v>0.0893854748603352</v>
      </c>
      <c r="D64">
        <f t="shared" si="4"/>
        <v>0.17439120188531</v>
      </c>
      <c r="E64">
        <f t="shared" si="5"/>
        <v>0.242336371168186</v>
      </c>
      <c r="F64">
        <f t="shared" si="6"/>
        <v>0.444076222038112</v>
      </c>
    </row>
    <row r="65" spans="3:6">
      <c r="C65">
        <f t="shared" si="3"/>
        <v>0.165502793296089</v>
      </c>
      <c r="D65">
        <f t="shared" si="4"/>
        <v>0.260801256873528</v>
      </c>
      <c r="E65">
        <f t="shared" si="5"/>
        <v>0.396437448218724</v>
      </c>
      <c r="F65">
        <f t="shared" si="6"/>
        <v>0.927920463960232</v>
      </c>
    </row>
    <row r="67" spans="2:2">
      <c r="B67" t="s">
        <v>9</v>
      </c>
    </row>
    <row r="68" spans="3:6">
      <c r="C68">
        <f>C$29^2</f>
        <v>1</v>
      </c>
      <c r="D68">
        <f>D$29^2</f>
        <v>4</v>
      </c>
      <c r="E68">
        <f>E$29^2</f>
        <v>9</v>
      </c>
      <c r="F68">
        <f>F$29^2</f>
        <v>16</v>
      </c>
    </row>
    <row r="71" spans="3:4">
      <c r="C71" t="s">
        <v>10</v>
      </c>
      <c r="D71" t="s">
        <v>11</v>
      </c>
    </row>
    <row r="72" spans="3:4">
      <c r="C72">
        <f>(4*SUM(C50:F50)-SUM($C$29:$F$29)*SUM(C31:F31))/(4*SUM($C$68:$F$68)-SUM($C$29:$F$29)^2)</f>
        <v>0.0105691455136938</v>
      </c>
      <c r="D72">
        <f>(SUM(C31:F31)-C72*SUM($C$29:$F$29))/4</f>
        <v>0.0564393529085031</v>
      </c>
    </row>
    <row r="73" spans="3:4">
      <c r="C73">
        <f t="shared" ref="C73:C87" si="7">(4*SUM(C51:F51)-SUM($C$29:$F$29)*SUM(C32:F32))/(4*SUM($C$68:$F$68)-SUM($C$29:$F$29)^2)</f>
        <v>0.00321644667404053</v>
      </c>
      <c r="D73">
        <f t="shared" ref="D73:D87" si="8">(SUM(C32:F32)-C73*SUM($C$29:$F$29))/4</f>
        <v>0.0119135172624641</v>
      </c>
    </row>
    <row r="74" spans="3:4">
      <c r="C74">
        <f t="shared" si="7"/>
        <v>0.000985287279491538</v>
      </c>
      <c r="D74">
        <f t="shared" si="8"/>
        <v>0.00331340325145024</v>
      </c>
    </row>
    <row r="75" spans="3:4">
      <c r="C75">
        <f t="shared" si="7"/>
        <v>0.000820176839136084</v>
      </c>
      <c r="D75">
        <f t="shared" si="8"/>
        <v>0.00163874815726809</v>
      </c>
    </row>
    <row r="76" spans="3:4">
      <c r="C76">
        <f t="shared" si="7"/>
        <v>0.0105724026139656</v>
      </c>
      <c r="D76">
        <f t="shared" si="8"/>
        <v>0.140187086101892</v>
      </c>
    </row>
    <row r="77" spans="3:4">
      <c r="C77">
        <f t="shared" si="7"/>
        <v>0.00663699278307708</v>
      </c>
      <c r="D77">
        <f t="shared" si="8"/>
        <v>0.0521571507038188</v>
      </c>
    </row>
    <row r="78" spans="3:4">
      <c r="C78">
        <f t="shared" si="7"/>
        <v>0.00437756630233765</v>
      </c>
      <c r="D78">
        <f t="shared" si="8"/>
        <v>0.0170204707721473</v>
      </c>
    </row>
    <row r="79" spans="3:4">
      <c r="C79">
        <f t="shared" si="7"/>
        <v>0.00442231171992306</v>
      </c>
      <c r="D79">
        <f t="shared" si="8"/>
        <v>0.00804114963015768</v>
      </c>
    </row>
    <row r="80" spans="3:4">
      <c r="C80">
        <f t="shared" si="7"/>
        <v>0.00192127091833232</v>
      </c>
      <c r="D80">
        <f t="shared" si="8"/>
        <v>0.201795428517438</v>
      </c>
    </row>
    <row r="81" spans="3:4">
      <c r="C81">
        <f t="shared" si="7"/>
        <v>0.0107212638087691</v>
      </c>
      <c r="D81">
        <f t="shared" si="8"/>
        <v>0.0874944135738784</v>
      </c>
    </row>
    <row r="82" spans="3:4">
      <c r="C82">
        <f t="shared" si="7"/>
        <v>0.00780238690417243</v>
      </c>
      <c r="D82">
        <f t="shared" si="8"/>
        <v>0.0374831233268064</v>
      </c>
    </row>
    <row r="83" spans="3:4">
      <c r="C83">
        <f t="shared" si="7"/>
        <v>0.00697193571421995</v>
      </c>
      <c r="D83">
        <f t="shared" si="8"/>
        <v>0.0403425761855398</v>
      </c>
    </row>
    <row r="84" spans="3:4">
      <c r="C84">
        <f t="shared" si="7"/>
        <v>6.07747068433806e-5</v>
      </c>
      <c r="D84">
        <f t="shared" si="8"/>
        <v>0.190325856208023</v>
      </c>
    </row>
    <row r="85" spans="3:4">
      <c r="C85">
        <f t="shared" si="7"/>
        <v>0.00400721961064607</v>
      </c>
      <c r="D85">
        <f t="shared" si="8"/>
        <v>0.124168680403908</v>
      </c>
    </row>
    <row r="86" spans="3:4">
      <c r="C86">
        <f t="shared" si="7"/>
        <v>0.00584839313943184</v>
      </c>
      <c r="D86">
        <f t="shared" si="8"/>
        <v>0.0774737475768988</v>
      </c>
    </row>
    <row r="87" spans="3:4">
      <c r="C87">
        <f t="shared" si="7"/>
        <v>0.0201177155718051</v>
      </c>
      <c r="D87">
        <f t="shared" si="8"/>
        <v>0.114713049519442</v>
      </c>
    </row>
    <row r="89" spans="2:2">
      <c r="B89" t="s">
        <v>12</v>
      </c>
    </row>
    <row r="90" spans="3:6">
      <c r="C90">
        <f>$C72*C$29+$D72</f>
        <v>0.0670084984221969</v>
      </c>
      <c r="D90">
        <f>$C72*D$29+$D72</f>
        <v>0.0775776439358907</v>
      </c>
      <c r="E90">
        <f>$C72*E$29+$D72</f>
        <v>0.0881467894495846</v>
      </c>
      <c r="F90">
        <f>$C72*F$29+$D72</f>
        <v>0.0987159349632784</v>
      </c>
    </row>
    <row r="91" spans="3:6">
      <c r="C91">
        <f t="shared" ref="C91:C105" si="9">$C73*C$29+$D73</f>
        <v>0.0151299639365046</v>
      </c>
      <c r="D91">
        <f t="shared" ref="D91:D105" si="10">$C73*D$29+$D73</f>
        <v>0.0183464106105451</v>
      </c>
      <c r="E91">
        <f t="shared" ref="E91:E105" si="11">$C73*E$29+$D73</f>
        <v>0.0215628572845856</v>
      </c>
      <c r="F91">
        <f t="shared" ref="F91:F105" si="12">$C73*F$29+$D73</f>
        <v>0.0247793039586262</v>
      </c>
    </row>
    <row r="92" spans="3:6">
      <c r="C92">
        <f t="shared" si="9"/>
        <v>0.00429869053094177</v>
      </c>
      <c r="D92">
        <f t="shared" si="10"/>
        <v>0.00528397781043331</v>
      </c>
      <c r="E92">
        <f t="shared" si="11"/>
        <v>0.00626926508992485</v>
      </c>
      <c r="F92">
        <f t="shared" si="12"/>
        <v>0.00725455236941639</v>
      </c>
    </row>
    <row r="93" spans="3:6">
      <c r="C93">
        <f t="shared" si="9"/>
        <v>0.00245892499640418</v>
      </c>
      <c r="D93">
        <f t="shared" si="10"/>
        <v>0.00327910183554026</v>
      </c>
      <c r="E93">
        <f t="shared" si="11"/>
        <v>0.00409927867467634</v>
      </c>
      <c r="F93">
        <f t="shared" si="12"/>
        <v>0.00491945551381243</v>
      </c>
    </row>
    <row r="94" spans="3:6">
      <c r="C94">
        <f t="shared" si="9"/>
        <v>0.150759488715858</v>
      </c>
      <c r="D94">
        <f t="shared" si="10"/>
        <v>0.161331891329824</v>
      </c>
      <c r="E94">
        <f t="shared" si="11"/>
        <v>0.171904293943789</v>
      </c>
      <c r="F94">
        <f t="shared" si="12"/>
        <v>0.182476696557755</v>
      </c>
    </row>
    <row r="95" spans="3:6">
      <c r="C95">
        <f t="shared" si="9"/>
        <v>0.0587941434868959</v>
      </c>
      <c r="D95">
        <f t="shared" si="10"/>
        <v>0.065431136269973</v>
      </c>
      <c r="E95">
        <f t="shared" si="11"/>
        <v>0.07206812905305</v>
      </c>
      <c r="F95">
        <f t="shared" si="12"/>
        <v>0.0787051218361271</v>
      </c>
    </row>
    <row r="96" spans="3:6">
      <c r="C96">
        <f t="shared" si="9"/>
        <v>0.0213980370744849</v>
      </c>
      <c r="D96">
        <f t="shared" si="10"/>
        <v>0.0257756033768226</v>
      </c>
      <c r="E96">
        <f t="shared" si="11"/>
        <v>0.0301531696791602</v>
      </c>
      <c r="F96">
        <f t="shared" si="12"/>
        <v>0.0345307359814979</v>
      </c>
    </row>
    <row r="97" spans="3:6">
      <c r="C97">
        <f t="shared" si="9"/>
        <v>0.0124634613500807</v>
      </c>
      <c r="D97">
        <f t="shared" si="10"/>
        <v>0.0168857730700038</v>
      </c>
      <c r="E97">
        <f t="shared" si="11"/>
        <v>0.0213080847899269</v>
      </c>
      <c r="F97">
        <f t="shared" si="12"/>
        <v>0.0257303965098499</v>
      </c>
    </row>
    <row r="98" spans="3:6">
      <c r="C98">
        <f t="shared" si="9"/>
        <v>0.20371669943577</v>
      </c>
      <c r="D98">
        <f t="shared" si="10"/>
        <v>0.205637970354103</v>
      </c>
      <c r="E98">
        <f t="shared" si="11"/>
        <v>0.207559241272435</v>
      </c>
      <c r="F98">
        <f t="shared" si="12"/>
        <v>0.209480512190767</v>
      </c>
    </row>
    <row r="99" spans="3:6">
      <c r="C99">
        <f t="shared" si="9"/>
        <v>0.0982156773826476</v>
      </c>
      <c r="D99">
        <f t="shared" si="10"/>
        <v>0.108936941191417</v>
      </c>
      <c r="E99">
        <f t="shared" si="11"/>
        <v>0.119658205000186</v>
      </c>
      <c r="F99">
        <f t="shared" si="12"/>
        <v>0.130379468808955</v>
      </c>
    </row>
    <row r="100" spans="3:6">
      <c r="C100">
        <f t="shared" si="9"/>
        <v>0.0452855102309789</v>
      </c>
      <c r="D100">
        <f t="shared" si="10"/>
        <v>0.0530878971351513</v>
      </c>
      <c r="E100">
        <f t="shared" si="11"/>
        <v>0.0608902840393237</v>
      </c>
      <c r="F100">
        <f t="shared" si="12"/>
        <v>0.0686926709434962</v>
      </c>
    </row>
    <row r="101" spans="3:6">
      <c r="C101">
        <f t="shared" si="9"/>
        <v>0.0473145118997597</v>
      </c>
      <c r="D101">
        <f t="shared" si="10"/>
        <v>0.0542864476139797</v>
      </c>
      <c r="E101">
        <f t="shared" si="11"/>
        <v>0.0612583833281996</v>
      </c>
      <c r="F101">
        <f t="shared" si="12"/>
        <v>0.0682303190424196</v>
      </c>
    </row>
    <row r="102" spans="3:6">
      <c r="C102">
        <f t="shared" si="9"/>
        <v>0.190386630914866</v>
      </c>
      <c r="D102">
        <f t="shared" si="10"/>
        <v>0.190447405621709</v>
      </c>
      <c r="E102">
        <f t="shared" si="11"/>
        <v>0.190508180328553</v>
      </c>
      <c r="F102">
        <f t="shared" si="12"/>
        <v>0.190568955035396</v>
      </c>
    </row>
    <row r="103" spans="3:6">
      <c r="C103">
        <f t="shared" si="9"/>
        <v>0.128175900014554</v>
      </c>
      <c r="D103">
        <f t="shared" si="10"/>
        <v>0.1321831196252</v>
      </c>
      <c r="E103">
        <f t="shared" si="11"/>
        <v>0.136190339235846</v>
      </c>
      <c r="F103">
        <f t="shared" si="12"/>
        <v>0.140197558846492</v>
      </c>
    </row>
    <row r="104" spans="3:6">
      <c r="C104">
        <f t="shared" si="9"/>
        <v>0.0833221407163306</v>
      </c>
      <c r="D104">
        <f t="shared" si="10"/>
        <v>0.0891705338557625</v>
      </c>
      <c r="E104">
        <f t="shared" si="11"/>
        <v>0.0950189269951943</v>
      </c>
      <c r="F104">
        <f t="shared" si="12"/>
        <v>0.100867320134626</v>
      </c>
    </row>
    <row r="105" spans="3:6">
      <c r="C105">
        <f t="shared" si="9"/>
        <v>0.134830765091247</v>
      </c>
      <c r="D105">
        <f t="shared" si="10"/>
        <v>0.154948480663052</v>
      </c>
      <c r="E105">
        <f t="shared" si="11"/>
        <v>0.175066196234857</v>
      </c>
      <c r="F105">
        <f t="shared" si="12"/>
        <v>0.195183911806662</v>
      </c>
    </row>
    <row r="107" spans="2:2">
      <c r="B107" t="s">
        <v>13</v>
      </c>
    </row>
    <row r="108" spans="3:3">
      <c r="C108">
        <f>AVERAGE(C31:F31)</f>
        <v>0.0828622166927376</v>
      </c>
    </row>
    <row r="109" spans="3:3">
      <c r="C109">
        <f t="shared" ref="C109:C124" si="13">AVERAGE(C32:F32)</f>
        <v>0.0199546339475654</v>
      </c>
    </row>
    <row r="110" spans="3:3">
      <c r="C110">
        <f t="shared" si="13"/>
        <v>0.00577662145017908</v>
      </c>
    </row>
    <row r="111" spans="3:3">
      <c r="C111">
        <f t="shared" si="13"/>
        <v>0.0036891902551083</v>
      </c>
    </row>
    <row r="112" spans="3:3">
      <c r="C112">
        <f t="shared" si="13"/>
        <v>0.166618092636807</v>
      </c>
    </row>
    <row r="113" spans="3:3">
      <c r="C113">
        <f t="shared" si="13"/>
        <v>0.0687496326615115</v>
      </c>
    </row>
    <row r="114" spans="3:3">
      <c r="C114">
        <f t="shared" si="13"/>
        <v>0.0279643865279914</v>
      </c>
    </row>
    <row r="115" spans="3:3">
      <c r="C115">
        <f t="shared" si="13"/>
        <v>0.0190969289299653</v>
      </c>
    </row>
    <row r="116" spans="3:3">
      <c r="C116">
        <f t="shared" si="13"/>
        <v>0.206598605813269</v>
      </c>
    </row>
    <row r="117" spans="3:3">
      <c r="C117">
        <f t="shared" si="13"/>
        <v>0.114297573095801</v>
      </c>
    </row>
    <row r="118" spans="3:3">
      <c r="C118">
        <f t="shared" si="13"/>
        <v>0.0569890905872375</v>
      </c>
    </row>
    <row r="119" spans="3:3">
      <c r="C119">
        <f t="shared" si="13"/>
        <v>0.0577724154710896</v>
      </c>
    </row>
    <row r="120" spans="3:3">
      <c r="C120">
        <f t="shared" si="13"/>
        <v>0.190477792975131</v>
      </c>
    </row>
    <row r="121" spans="3:3">
      <c r="C121">
        <f t="shared" si="13"/>
        <v>0.134186729430523</v>
      </c>
    </row>
    <row r="122" spans="3:3">
      <c r="C122">
        <f t="shared" si="13"/>
        <v>0.0920947304254784</v>
      </c>
    </row>
    <row r="123" spans="3:3">
      <c r="C123">
        <f t="shared" si="13"/>
        <v>0.165007338448955</v>
      </c>
    </row>
    <row r="125" spans="2:2">
      <c r="B125" t="s">
        <v>24</v>
      </c>
    </row>
    <row r="126" spans="3:6">
      <c r="C126">
        <f>(C90-$C108)^2</f>
        <v>0.000251340383001677</v>
      </c>
      <c r="D126">
        <f>(D90-$C108)^2</f>
        <v>2.79267092224087e-5</v>
      </c>
      <c r="E126">
        <f>(E90-$C108)^2</f>
        <v>2.79267092224087e-5</v>
      </c>
      <c r="F126">
        <f>(F90-$C108)^2</f>
        <v>0.000251340383001678</v>
      </c>
    </row>
    <row r="127" spans="3:6">
      <c r="C127">
        <f t="shared" ref="C127:C142" si="14">(C91-$C109)^2</f>
        <v>2.32774407156294e-5</v>
      </c>
      <c r="D127">
        <f t="shared" ref="D127:D142" si="15">(D91-$C109)^2</f>
        <v>2.5863823017366e-6</v>
      </c>
      <c r="E127">
        <f t="shared" ref="E127:E142" si="16">(E91-$C109)^2</f>
        <v>2.5863823017366e-6</v>
      </c>
      <c r="F127">
        <f t="shared" ref="F127:F142" si="17">(F91-$C109)^2</f>
        <v>2.32774407156294e-5</v>
      </c>
    </row>
    <row r="128" spans="3:6">
      <c r="C128">
        <f t="shared" si="14"/>
        <v>2.18427980203763e-6</v>
      </c>
      <c r="D128">
        <f t="shared" si="15"/>
        <v>2.42697755781959e-7</v>
      </c>
      <c r="E128">
        <f t="shared" si="16"/>
        <v>2.42697755781959e-7</v>
      </c>
      <c r="F128">
        <f t="shared" si="17"/>
        <v>2.18427980203763e-6</v>
      </c>
    </row>
    <row r="129" spans="3:6">
      <c r="C129">
        <f t="shared" si="14"/>
        <v>1.51355260677433e-6</v>
      </c>
      <c r="D129">
        <f t="shared" si="15"/>
        <v>1.68172511863815e-7</v>
      </c>
      <c r="E129">
        <f t="shared" si="16"/>
        <v>1.68172511863814e-7</v>
      </c>
      <c r="F129">
        <f t="shared" si="17"/>
        <v>1.51355260677433e-6</v>
      </c>
    </row>
    <row r="130" spans="3:6">
      <c r="C130">
        <f t="shared" si="14"/>
        <v>0.000251495318321521</v>
      </c>
      <c r="D130">
        <f t="shared" si="15"/>
        <v>2.79439242579469e-5</v>
      </c>
      <c r="E130">
        <f t="shared" si="16"/>
        <v>2.79439242579466e-5</v>
      </c>
      <c r="F130">
        <f t="shared" si="17"/>
        <v>0.000251495318321521</v>
      </c>
    </row>
    <row r="131" spans="3:6">
      <c r="C131">
        <f t="shared" si="14"/>
        <v>9.91117647058888e-5</v>
      </c>
      <c r="D131">
        <f t="shared" si="15"/>
        <v>1.10124183006543e-5</v>
      </c>
      <c r="E131">
        <f t="shared" si="16"/>
        <v>1.10124183006543e-5</v>
      </c>
      <c r="F131">
        <f t="shared" si="17"/>
        <v>9.91117647058889e-5</v>
      </c>
    </row>
    <row r="132" spans="3:6">
      <c r="C132">
        <f t="shared" si="14"/>
        <v>4.31169451455649e-5</v>
      </c>
      <c r="D132">
        <f t="shared" si="15"/>
        <v>4.79077168284054e-6</v>
      </c>
      <c r="E132">
        <f t="shared" si="16"/>
        <v>4.79077168284054e-6</v>
      </c>
      <c r="F132">
        <f t="shared" si="17"/>
        <v>4.31169451455649e-5</v>
      </c>
    </row>
    <row r="133" spans="3:6">
      <c r="C133">
        <f t="shared" si="14"/>
        <v>4.40028921333798e-5</v>
      </c>
      <c r="D133">
        <f t="shared" si="15"/>
        <v>4.88921023704221e-6</v>
      </c>
      <c r="E133">
        <f t="shared" si="16"/>
        <v>4.88921023704221e-6</v>
      </c>
      <c r="F133">
        <f t="shared" si="17"/>
        <v>4.40028921333798e-5</v>
      </c>
    </row>
    <row r="134" spans="3:6">
      <c r="C134">
        <f t="shared" si="14"/>
        <v>8.30538436866633e-6</v>
      </c>
      <c r="D134">
        <f t="shared" si="15"/>
        <v>9.22820485407388e-7</v>
      </c>
      <c r="E134">
        <f t="shared" si="16"/>
        <v>9.22820485407388e-7</v>
      </c>
      <c r="F134">
        <f t="shared" si="17"/>
        <v>8.30538436866633e-6</v>
      </c>
    </row>
    <row r="135" spans="3:6">
      <c r="C135">
        <f t="shared" si="14"/>
        <v>0.000258627369728751</v>
      </c>
      <c r="D135">
        <f t="shared" si="15"/>
        <v>2.87363744143056e-5</v>
      </c>
      <c r="E135">
        <f t="shared" si="16"/>
        <v>2.87363744143056e-5</v>
      </c>
      <c r="F135">
        <f t="shared" si="17"/>
        <v>0.000258627369728751</v>
      </c>
    </row>
    <row r="136" spans="3:6">
      <c r="C136">
        <f t="shared" si="14"/>
        <v>0.000136973793155403</v>
      </c>
      <c r="D136">
        <f t="shared" si="15"/>
        <v>1.52193103506004e-5</v>
      </c>
      <c r="E136">
        <f t="shared" si="16"/>
        <v>1.52193103506003e-5</v>
      </c>
      <c r="F136">
        <f t="shared" si="17"/>
        <v>0.000136973793155403</v>
      </c>
    </row>
    <row r="137" spans="3:6">
      <c r="C137">
        <f t="shared" si="14"/>
        <v>0.000109367747107235</v>
      </c>
      <c r="D137">
        <f t="shared" si="15"/>
        <v>1.21519719008039e-5</v>
      </c>
      <c r="E137">
        <f t="shared" si="16"/>
        <v>1.21519719008039e-5</v>
      </c>
      <c r="F137">
        <f t="shared" si="17"/>
        <v>0.000109367747107235</v>
      </c>
    </row>
    <row r="138" spans="3:6">
      <c r="C138">
        <f t="shared" si="14"/>
        <v>8.31052123177343e-9</v>
      </c>
      <c r="D138">
        <f t="shared" si="15"/>
        <v>9.23391247975388e-10</v>
      </c>
      <c r="E138">
        <f t="shared" si="16"/>
        <v>9.23391247975388e-10</v>
      </c>
      <c r="F138">
        <f t="shared" si="17"/>
        <v>8.31052123177343e-9</v>
      </c>
    </row>
    <row r="139" spans="3:6">
      <c r="C139">
        <f t="shared" si="14"/>
        <v>3.61300702678796e-5</v>
      </c>
      <c r="D139">
        <f t="shared" si="15"/>
        <v>4.01445225198666e-6</v>
      </c>
      <c r="E139">
        <f t="shared" si="16"/>
        <v>4.01445225198666e-6</v>
      </c>
      <c r="F139">
        <f t="shared" si="17"/>
        <v>3.61300702678796e-5</v>
      </c>
    </row>
    <row r="140" spans="3:6">
      <c r="C140">
        <f t="shared" si="14"/>
        <v>7.69583302050453e-5</v>
      </c>
      <c r="D140">
        <f t="shared" si="15"/>
        <v>8.55092557833834e-6</v>
      </c>
      <c r="E140">
        <f t="shared" si="16"/>
        <v>8.55092557833834e-6</v>
      </c>
      <c r="F140">
        <f t="shared" si="17"/>
        <v>7.6958330205045e-5</v>
      </c>
    </row>
    <row r="141" spans="3:6">
      <c r="C141">
        <f t="shared" si="14"/>
        <v>0.000910625579613113</v>
      </c>
      <c r="D141">
        <f t="shared" si="15"/>
        <v>0.000101180619957013</v>
      </c>
      <c r="E141">
        <f t="shared" si="16"/>
        <v>0.000101180619957013</v>
      </c>
      <c r="F141">
        <f t="shared" si="17"/>
        <v>0.000910625579613115</v>
      </c>
    </row>
    <row r="143" spans="2:2">
      <c r="B143" t="s">
        <v>25</v>
      </c>
    </row>
    <row r="144" spans="3:6">
      <c r="C144">
        <f>(C31-$C108)^2</f>
        <v>0.000283150371114003</v>
      </c>
      <c r="D144">
        <f>(D31-$C108)^2</f>
        <v>2.29782176191253e-5</v>
      </c>
      <c r="E144">
        <f>(E31-$C108)^2</f>
        <v>5.21660974864212e-5</v>
      </c>
      <c r="F144">
        <f>(F31-$C108)^2</f>
        <v>0.0002073030496909</v>
      </c>
    </row>
    <row r="145" spans="3:6">
      <c r="C145">
        <f t="shared" ref="C145:C160" si="18">(C32-$C109)^2</f>
        <v>2.19220517300699e-5</v>
      </c>
      <c r="D145">
        <f t="shared" ref="D145:D160" si="19">(D32-$C109)^2</f>
        <v>3.0137323373115e-6</v>
      </c>
      <c r="E145">
        <f t="shared" ref="E145:E160" si="20">(E32-$C109)^2</f>
        <v>2.06233949702478e-6</v>
      </c>
      <c r="F145">
        <f t="shared" ref="F145:F160" si="21">(F32-$C109)^2</f>
        <v>2.48205706920444e-5</v>
      </c>
    </row>
    <row r="146" spans="3:6">
      <c r="C146">
        <f t="shared" si="18"/>
        <v>1.96395445223669e-6</v>
      </c>
      <c r="D146">
        <f t="shared" si="19"/>
        <v>5.63981649472148e-8</v>
      </c>
      <c r="E146">
        <f t="shared" si="20"/>
        <v>6.11254729683736e-8</v>
      </c>
      <c r="F146">
        <f t="shared" si="21"/>
        <v>3.55748725875033e-6</v>
      </c>
    </row>
    <row r="147" spans="3:6">
      <c r="C147">
        <f t="shared" si="18"/>
        <v>1.31208684472218e-6</v>
      </c>
      <c r="D147">
        <f t="shared" si="19"/>
        <v>2.19950782565931e-8</v>
      </c>
      <c r="E147">
        <f t="shared" si="20"/>
        <v>1.35334707776092e-7</v>
      </c>
      <c r="F147">
        <f t="shared" si="21"/>
        <v>2.76107949440565e-6</v>
      </c>
    </row>
    <row r="148" spans="3:6">
      <c r="C148">
        <f t="shared" si="18"/>
        <v>0.000246438512822463</v>
      </c>
      <c r="D148">
        <f t="shared" si="19"/>
        <v>2.86556924931949e-5</v>
      </c>
      <c r="E148">
        <f t="shared" si="20"/>
        <v>2.43963873708149e-5</v>
      </c>
      <c r="F148">
        <f t="shared" si="21"/>
        <v>0.00025960271415347</v>
      </c>
    </row>
    <row r="149" spans="3:6">
      <c r="C149">
        <f t="shared" si="18"/>
        <v>3.40072373660579e-5</v>
      </c>
      <c r="D149">
        <f t="shared" si="19"/>
        <v>3.18416042736621e-5</v>
      </c>
      <c r="E149">
        <f t="shared" si="20"/>
        <v>1.94002672134103e-5</v>
      </c>
      <c r="F149">
        <f t="shared" si="21"/>
        <v>0.000252142083605919</v>
      </c>
    </row>
    <row r="150" spans="3:6">
      <c r="C150">
        <f t="shared" si="18"/>
        <v>1.70978535951947e-5</v>
      </c>
      <c r="D150">
        <f t="shared" si="19"/>
        <v>8.87243972336887e-6</v>
      </c>
      <c r="E150">
        <f t="shared" si="20"/>
        <v>1.243012383411e-5</v>
      </c>
      <c r="F150">
        <f t="shared" si="21"/>
        <v>0.000113193794795202</v>
      </c>
    </row>
    <row r="151" spans="3:6">
      <c r="C151">
        <f t="shared" si="18"/>
        <v>2.08788402240584e-5</v>
      </c>
      <c r="D151">
        <f t="shared" si="19"/>
        <v>5.38611729583411e-6</v>
      </c>
      <c r="E151">
        <f t="shared" si="20"/>
        <v>1.4152235625196e-5</v>
      </c>
      <c r="F151">
        <f t="shared" si="21"/>
        <v>0.000113466886791901</v>
      </c>
    </row>
    <row r="152" spans="3:6">
      <c r="C152">
        <f t="shared" si="18"/>
        <v>9.30801453830728e-7</v>
      </c>
      <c r="D152">
        <f t="shared" si="19"/>
        <v>7.6311980543348e-5</v>
      </c>
      <c r="E152">
        <f t="shared" si="20"/>
        <v>2.47073573570476e-5</v>
      </c>
      <c r="F152">
        <f t="shared" si="21"/>
        <v>7.84135951962134e-6</v>
      </c>
    </row>
    <row r="153" spans="3:6">
      <c r="C153">
        <f t="shared" si="18"/>
        <v>9.74420333803056e-5</v>
      </c>
      <c r="D153">
        <f t="shared" si="19"/>
        <v>0.000107991560966613</v>
      </c>
      <c r="E153">
        <f t="shared" si="20"/>
        <v>1.0295768517894e-5</v>
      </c>
      <c r="F153">
        <f t="shared" si="21"/>
        <v>0.000550928866818424</v>
      </c>
    </row>
    <row r="154" spans="3:6">
      <c r="C154">
        <f t="shared" si="18"/>
        <v>3.42258376056821e-5</v>
      </c>
      <c r="D154">
        <f t="shared" si="19"/>
        <v>8.94494417654665e-5</v>
      </c>
      <c r="E154">
        <f t="shared" si="20"/>
        <v>6.47975222073561e-6</v>
      </c>
      <c r="F154">
        <f t="shared" si="21"/>
        <v>0.000318750765258475</v>
      </c>
    </row>
    <row r="155" spans="3:6">
      <c r="C155">
        <f t="shared" si="18"/>
        <v>5.45797782384283e-6</v>
      </c>
      <c r="D155">
        <f t="shared" si="19"/>
        <v>4.29876661039061e-5</v>
      </c>
      <c r="E155">
        <f t="shared" si="20"/>
        <v>0.000217208288197002</v>
      </c>
      <c r="F155">
        <f t="shared" si="21"/>
        <v>0.000558410808545616</v>
      </c>
    </row>
    <row r="156" spans="3:6">
      <c r="C156">
        <f t="shared" si="18"/>
        <v>1.33684217354741e-5</v>
      </c>
      <c r="D156">
        <f t="shared" si="19"/>
        <v>3.78988972100987e-6</v>
      </c>
      <c r="E156">
        <f t="shared" si="20"/>
        <v>5.44526136830454e-5</v>
      </c>
      <c r="F156">
        <f t="shared" si="21"/>
        <v>3.21452724205289e-5</v>
      </c>
    </row>
    <row r="157" spans="3:6">
      <c r="C157">
        <f t="shared" si="18"/>
        <v>1.66580463078233e-5</v>
      </c>
      <c r="D157">
        <f t="shared" si="19"/>
        <v>0.000154432975777955</v>
      </c>
      <c r="E157">
        <f t="shared" si="20"/>
        <v>5.5147942205756e-5</v>
      </c>
      <c r="F157">
        <f t="shared" si="21"/>
        <v>0.00024875111201409</v>
      </c>
    </row>
    <row r="158" spans="3:6">
      <c r="C158">
        <f t="shared" si="18"/>
        <v>7.34006571725942e-6</v>
      </c>
      <c r="D158">
        <f t="shared" si="19"/>
        <v>2.40014696894675e-5</v>
      </c>
      <c r="E158">
        <f t="shared" si="20"/>
        <v>0.000128050498900231</v>
      </c>
      <c r="F158">
        <f t="shared" si="21"/>
        <v>0.000358130079886789</v>
      </c>
    </row>
    <row r="159" spans="3:6">
      <c r="C159">
        <f t="shared" si="18"/>
        <v>2.45475505548831e-7</v>
      </c>
      <c r="D159">
        <f t="shared" si="19"/>
        <v>0.00119762437786786</v>
      </c>
      <c r="E159">
        <f t="shared" si="20"/>
        <v>0.00107987965287142</v>
      </c>
      <c r="F159">
        <f t="shared" si="21"/>
        <v>0.0044853529315701</v>
      </c>
    </row>
    <row r="161" spans="2:5">
      <c r="B161" t="s">
        <v>16</v>
      </c>
      <c r="E161" t="s">
        <v>17</v>
      </c>
    </row>
    <row r="162" spans="3:5">
      <c r="C162">
        <f>SUM(C126:F126)</f>
        <v>0.000558534184448173</v>
      </c>
      <c r="E162">
        <f>C162/C180</f>
        <v>0.987511351241697</v>
      </c>
    </row>
    <row r="163" spans="3:5">
      <c r="C163">
        <f t="shared" ref="C163:C177" si="22">SUM(C127:F127)</f>
        <v>5.17276460347319e-5</v>
      </c>
      <c r="E163">
        <f t="shared" ref="E163:E177" si="23">C163/C181</f>
        <v>0.998242946430336</v>
      </c>
    </row>
    <row r="164" spans="3:5">
      <c r="C164">
        <f t="shared" si="22"/>
        <v>4.85395511563918e-6</v>
      </c>
      <c r="E164">
        <f t="shared" si="23"/>
        <v>0.860788250203347</v>
      </c>
    </row>
    <row r="165" spans="3:5">
      <c r="C165">
        <f t="shared" si="22"/>
        <v>3.36345023727629e-6</v>
      </c>
      <c r="E165">
        <f t="shared" si="23"/>
        <v>0.795048650977945</v>
      </c>
    </row>
    <row r="166" spans="3:5">
      <c r="C166">
        <f t="shared" si="22"/>
        <v>0.000558878485158935</v>
      </c>
      <c r="E166">
        <f t="shared" si="23"/>
        <v>0.99961576774685</v>
      </c>
    </row>
    <row r="167" spans="3:5">
      <c r="C167">
        <f t="shared" si="22"/>
        <v>0.000220248366013086</v>
      </c>
      <c r="E167">
        <f t="shared" si="23"/>
        <v>0.652798208535982</v>
      </c>
    </row>
    <row r="168" spans="3:5">
      <c r="C168">
        <f t="shared" si="22"/>
        <v>9.58154336568108e-5</v>
      </c>
      <c r="E168">
        <f t="shared" si="23"/>
        <v>0.632052058094119</v>
      </c>
    </row>
    <row r="169" spans="3:5">
      <c r="C169">
        <f t="shared" si="22"/>
        <v>9.77842047408441e-5</v>
      </c>
      <c r="E169">
        <f t="shared" si="23"/>
        <v>0.635440682238757</v>
      </c>
    </row>
    <row r="170" spans="3:5">
      <c r="C170">
        <f t="shared" si="22"/>
        <v>1.84564097081474e-5</v>
      </c>
      <c r="E170">
        <f t="shared" si="23"/>
        <v>0.168104178351315</v>
      </c>
    </row>
    <row r="171" spans="3:5">
      <c r="C171">
        <f t="shared" si="22"/>
        <v>0.000574727488286113</v>
      </c>
      <c r="E171">
        <f t="shared" si="23"/>
        <v>0.749652799688299</v>
      </c>
    </row>
    <row r="172" spans="3:5">
      <c r="C172">
        <f t="shared" si="22"/>
        <v>0.000304386207012007</v>
      </c>
      <c r="E172">
        <f t="shared" si="23"/>
        <v>0.678062544853866</v>
      </c>
    </row>
    <row r="173" spans="3:5">
      <c r="C173">
        <f t="shared" si="22"/>
        <v>0.000243039438016078</v>
      </c>
      <c r="E173">
        <f t="shared" si="23"/>
        <v>0.294927602191022</v>
      </c>
    </row>
    <row r="174" spans="3:5">
      <c r="C174">
        <f t="shared" si="22"/>
        <v>1.84678249594976e-8</v>
      </c>
      <c r="E174">
        <f t="shared" si="23"/>
        <v>0.000177992499665456</v>
      </c>
    </row>
    <row r="175" spans="3:5">
      <c r="C175">
        <f t="shared" si="22"/>
        <v>8.02890450397326e-5</v>
      </c>
      <c r="E175">
        <f t="shared" si="23"/>
        <v>0.169033099942223</v>
      </c>
    </row>
    <row r="176" spans="3:5">
      <c r="C176">
        <f t="shared" si="22"/>
        <v>0.000171018511566767</v>
      </c>
      <c r="E176">
        <f t="shared" si="23"/>
        <v>0.330456432442889</v>
      </c>
    </row>
    <row r="177" spans="3:5">
      <c r="C177">
        <f t="shared" si="22"/>
        <v>0.00202361239914025</v>
      </c>
      <c r="E177">
        <f t="shared" si="23"/>
        <v>0.299213625366002</v>
      </c>
    </row>
    <row r="179" spans="2:2">
      <c r="B179" t="s">
        <v>27</v>
      </c>
    </row>
    <row r="180" spans="3:3">
      <c r="C180">
        <f>SUM(C144:F144)</f>
        <v>0.00056559773591045</v>
      </c>
    </row>
    <row r="181" spans="3:3">
      <c r="C181">
        <f t="shared" ref="C181:C195" si="24">SUM(C145:F145)</f>
        <v>5.18186942564506e-5</v>
      </c>
    </row>
    <row r="182" spans="3:3">
      <c r="C182">
        <f t="shared" si="24"/>
        <v>5.63896534890261e-6</v>
      </c>
    </row>
    <row r="183" spans="3:3">
      <c r="C183">
        <f t="shared" si="24"/>
        <v>4.23049612516052e-6</v>
      </c>
    </row>
    <row r="184" spans="3:3">
      <c r="C184">
        <f t="shared" si="24"/>
        <v>0.000559093306839944</v>
      </c>
    </row>
    <row r="185" spans="3:3">
      <c r="C185">
        <f t="shared" si="24"/>
        <v>0.00033739119245905</v>
      </c>
    </row>
    <row r="186" spans="3:3">
      <c r="C186">
        <f t="shared" si="24"/>
        <v>0.000151594211947875</v>
      </c>
    </row>
    <row r="187" spans="3:3">
      <c r="C187">
        <f t="shared" si="24"/>
        <v>0.00015388407993699</v>
      </c>
    </row>
    <row r="188" spans="3:3">
      <c r="C188">
        <f t="shared" si="24"/>
        <v>0.000109791498873848</v>
      </c>
    </row>
    <row r="189" spans="3:3">
      <c r="C189">
        <f t="shared" si="24"/>
        <v>0.000766658229683237</v>
      </c>
    </row>
    <row r="190" spans="3:3">
      <c r="C190">
        <f t="shared" si="24"/>
        <v>0.000448905796850359</v>
      </c>
    </row>
    <row r="191" spans="3:3">
      <c r="C191">
        <f t="shared" si="24"/>
        <v>0.000824064740670367</v>
      </c>
    </row>
    <row r="192" spans="3:3">
      <c r="C192">
        <f t="shared" si="24"/>
        <v>0.000103756197560058</v>
      </c>
    </row>
    <row r="193" spans="3:3">
      <c r="C193">
        <f t="shared" si="24"/>
        <v>0.000474990076305625</v>
      </c>
    </row>
    <row r="194" spans="3:3">
      <c r="C194">
        <f t="shared" si="24"/>
        <v>0.000517522114193746</v>
      </c>
    </row>
    <row r="195" spans="3:3">
      <c r="C195">
        <f t="shared" si="24"/>
        <v>0.00676310243781494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topLeftCell="A67" workbookViewId="0">
      <selection activeCell="F82" sqref="F82:F85"/>
    </sheetView>
  </sheetViews>
  <sheetFormatPr defaultColWidth="10.2857142857143" defaultRowHeight="15"/>
  <cols>
    <col min="1" max="1" width="10.2857142857143" style="3"/>
    <col min="3" max="3" width="10.2857142857143" style="3"/>
    <col min="6" max="6" width="12.4285714285714" style="4"/>
    <col min="8" max="8" width="12.4285714285714" style="4"/>
    <col min="9" max="9" width="11.7142857142857" customWidth="1"/>
    <col min="10" max="10" width="27" customWidth="1"/>
    <col min="11" max="11" width="15.4285714285714" customWidth="1"/>
  </cols>
  <sheetData>
    <row r="1" spans="1:11">
      <c r="A1" s="3" t="s">
        <v>2</v>
      </c>
      <c r="B1" t="s">
        <v>3</v>
      </c>
      <c r="C1" s="3" t="s">
        <v>19</v>
      </c>
      <c r="D1" t="s">
        <v>20</v>
      </c>
      <c r="E1" t="s">
        <v>29</v>
      </c>
      <c r="F1" s="4" t="s">
        <v>30</v>
      </c>
      <c r="G1" t="s">
        <v>31</v>
      </c>
      <c r="H1" s="4" t="s">
        <v>32</v>
      </c>
      <c r="I1" t="s">
        <v>0</v>
      </c>
      <c r="J1" t="s">
        <v>33</v>
      </c>
      <c r="K1" t="s">
        <v>34</v>
      </c>
    </row>
    <row r="2" spans="1:11">
      <c r="A2" s="5">
        <v>2010</v>
      </c>
      <c r="B2" s="2">
        <v>1</v>
      </c>
      <c r="C2" s="5">
        <v>2010</v>
      </c>
      <c r="D2" s="2">
        <v>1</v>
      </c>
      <c r="E2" s="2">
        <v>98281</v>
      </c>
      <c r="F2" s="6">
        <v>6618985.76000252</v>
      </c>
      <c r="G2" s="2">
        <v>98281</v>
      </c>
      <c r="H2" s="6">
        <v>6618985.76</v>
      </c>
      <c r="I2" t="b">
        <f>A2+1=C2</f>
        <v>0</v>
      </c>
      <c r="J2">
        <f>G2/E2</f>
        <v>1</v>
      </c>
      <c r="K2">
        <f>H2/F2</f>
        <v>0.999999999999619</v>
      </c>
    </row>
    <row r="3" spans="1:11">
      <c r="A3" s="5">
        <v>2010</v>
      </c>
      <c r="B3" s="2">
        <v>2</v>
      </c>
      <c r="C3" s="5">
        <v>2010</v>
      </c>
      <c r="D3" s="2">
        <v>2</v>
      </c>
      <c r="E3" s="2">
        <v>9568</v>
      </c>
      <c r="F3" s="6">
        <v>1288967.03999993</v>
      </c>
      <c r="G3" s="2">
        <v>9568</v>
      </c>
      <c r="H3" s="6">
        <v>1288967.04</v>
      </c>
      <c r="I3" t="b">
        <f t="shared" ref="I3:I34" si="0">A3+1=C3</f>
        <v>0</v>
      </c>
      <c r="J3">
        <f t="shared" ref="J3:J34" si="1">G3/E3</f>
        <v>1</v>
      </c>
      <c r="K3">
        <f t="shared" ref="K3:K34" si="2">H3/F3</f>
        <v>1.00000000000005</v>
      </c>
    </row>
    <row r="4" spans="1:11">
      <c r="A4" s="5">
        <v>2010</v>
      </c>
      <c r="B4" s="2">
        <v>3</v>
      </c>
      <c r="C4" s="5">
        <v>2010</v>
      </c>
      <c r="D4" s="2">
        <v>3</v>
      </c>
      <c r="E4" s="2">
        <v>2327</v>
      </c>
      <c r="F4" s="6">
        <v>484875.199999998</v>
      </c>
      <c r="G4" s="2">
        <v>2327</v>
      </c>
      <c r="H4" s="6">
        <v>484875.2</v>
      </c>
      <c r="I4" t="b">
        <f t="shared" si="0"/>
        <v>0</v>
      </c>
      <c r="J4">
        <f t="shared" si="1"/>
        <v>1</v>
      </c>
      <c r="K4">
        <f t="shared" si="2"/>
        <v>1</v>
      </c>
    </row>
    <row r="5" spans="1:11">
      <c r="A5" s="5">
        <v>2010</v>
      </c>
      <c r="B5" s="2">
        <v>4</v>
      </c>
      <c r="C5" s="5">
        <v>2010</v>
      </c>
      <c r="D5" s="2">
        <v>4</v>
      </c>
      <c r="E5" s="2">
        <v>1432</v>
      </c>
      <c r="F5" s="6">
        <v>563956.329999999</v>
      </c>
      <c r="G5" s="2">
        <v>1432</v>
      </c>
      <c r="H5" s="6">
        <v>563956.33</v>
      </c>
      <c r="I5" t="b">
        <f t="shared" si="0"/>
        <v>0</v>
      </c>
      <c r="J5">
        <f t="shared" si="1"/>
        <v>1</v>
      </c>
      <c r="K5">
        <f t="shared" si="2"/>
        <v>1</v>
      </c>
    </row>
    <row r="6" spans="1:11">
      <c r="A6" s="5">
        <v>2010</v>
      </c>
      <c r="B6" s="2">
        <v>1</v>
      </c>
      <c r="C6" s="5">
        <v>2011</v>
      </c>
      <c r="D6" s="2">
        <v>1</v>
      </c>
      <c r="E6" s="2">
        <v>98281</v>
      </c>
      <c r="F6" s="6">
        <v>6618985.76000252</v>
      </c>
      <c r="G6" s="2">
        <v>6490</v>
      </c>
      <c r="H6" s="6">
        <v>432874.5</v>
      </c>
      <c r="I6" t="b">
        <f t="shared" si="0"/>
        <v>1</v>
      </c>
      <c r="J6">
        <f t="shared" si="1"/>
        <v>0.0660351441275526</v>
      </c>
      <c r="K6">
        <f t="shared" si="2"/>
        <v>0.0653989169482418</v>
      </c>
    </row>
    <row r="7" spans="1:11">
      <c r="A7" s="5">
        <v>2010</v>
      </c>
      <c r="B7" s="2">
        <v>1</v>
      </c>
      <c r="C7" s="5">
        <v>2011</v>
      </c>
      <c r="D7" s="2">
        <v>2</v>
      </c>
      <c r="E7" s="2">
        <v>98281</v>
      </c>
      <c r="F7" s="6">
        <v>6618985.76000252</v>
      </c>
      <c r="G7" s="2">
        <v>1501</v>
      </c>
      <c r="H7" s="6">
        <v>199545.68</v>
      </c>
      <c r="I7" t="b">
        <f t="shared" si="0"/>
        <v>1</v>
      </c>
      <c r="J7">
        <f t="shared" si="1"/>
        <v>0.0152725348744925</v>
      </c>
      <c r="K7">
        <f t="shared" si="2"/>
        <v>0.030147470811287</v>
      </c>
    </row>
    <row r="8" spans="1:11">
      <c r="A8" s="5">
        <v>2010</v>
      </c>
      <c r="B8" s="2">
        <v>1</v>
      </c>
      <c r="C8" s="5">
        <v>2011</v>
      </c>
      <c r="D8" s="2">
        <v>3</v>
      </c>
      <c r="E8" s="2">
        <v>98281</v>
      </c>
      <c r="F8" s="6">
        <v>6618985.76000252</v>
      </c>
      <c r="G8" s="2">
        <v>430</v>
      </c>
      <c r="H8" s="6">
        <v>86380.91</v>
      </c>
      <c r="I8" t="b">
        <f t="shared" si="0"/>
        <v>1</v>
      </c>
      <c r="J8">
        <f t="shared" si="1"/>
        <v>0.00437520985744956</v>
      </c>
      <c r="K8">
        <f t="shared" si="2"/>
        <v>0.0130504752740195</v>
      </c>
    </row>
    <row r="9" spans="1:11">
      <c r="A9" s="5">
        <v>2010</v>
      </c>
      <c r="B9" s="2">
        <v>1</v>
      </c>
      <c r="C9" s="5">
        <v>2011</v>
      </c>
      <c r="D9" s="2">
        <v>4</v>
      </c>
      <c r="E9" s="2">
        <v>98281</v>
      </c>
      <c r="F9" s="6">
        <v>6618985.76000252</v>
      </c>
      <c r="G9" s="2">
        <v>250</v>
      </c>
      <c r="H9" s="6">
        <v>86313.88</v>
      </c>
      <c r="I9" t="b">
        <f t="shared" si="0"/>
        <v>1</v>
      </c>
      <c r="J9">
        <f t="shared" si="1"/>
        <v>0.00254372666130788</v>
      </c>
      <c r="K9">
        <f t="shared" si="2"/>
        <v>0.0130403483448448</v>
      </c>
    </row>
    <row r="10" spans="1:11">
      <c r="A10" s="5">
        <v>2010</v>
      </c>
      <c r="B10" s="2">
        <v>2</v>
      </c>
      <c r="C10" s="5">
        <v>2011</v>
      </c>
      <c r="D10" s="2">
        <v>1</v>
      </c>
      <c r="E10" s="2">
        <v>9568</v>
      </c>
      <c r="F10" s="6">
        <v>1288967.03999993</v>
      </c>
      <c r="G10" s="2">
        <v>1444</v>
      </c>
      <c r="H10" s="6">
        <v>99870.7</v>
      </c>
      <c r="I10" t="b">
        <f t="shared" si="0"/>
        <v>1</v>
      </c>
      <c r="J10">
        <f t="shared" si="1"/>
        <v>0.150919732441472</v>
      </c>
      <c r="K10">
        <f t="shared" si="2"/>
        <v>0.0774811898991656</v>
      </c>
    </row>
    <row r="11" spans="1:11">
      <c r="A11" s="5">
        <v>2010</v>
      </c>
      <c r="B11" s="2">
        <v>2</v>
      </c>
      <c r="C11" s="5">
        <v>2011</v>
      </c>
      <c r="D11" s="2">
        <v>2</v>
      </c>
      <c r="E11" s="2">
        <v>9568</v>
      </c>
      <c r="F11" s="6">
        <v>1288967.03999993</v>
      </c>
      <c r="G11" s="2">
        <v>602</v>
      </c>
      <c r="H11" s="6">
        <v>81977.88</v>
      </c>
      <c r="I11" t="b">
        <f t="shared" si="0"/>
        <v>1</v>
      </c>
      <c r="J11">
        <f t="shared" si="1"/>
        <v>0.0629180602006689</v>
      </c>
      <c r="K11">
        <f t="shared" si="2"/>
        <v>0.0635996712530403</v>
      </c>
    </row>
    <row r="12" spans="1:11">
      <c r="A12" s="5">
        <v>2010</v>
      </c>
      <c r="B12" s="2">
        <v>2</v>
      </c>
      <c r="C12" s="5">
        <v>2011</v>
      </c>
      <c r="D12" s="2">
        <v>3</v>
      </c>
      <c r="E12" s="2">
        <v>9568</v>
      </c>
      <c r="F12" s="6">
        <v>1288967.03999993</v>
      </c>
      <c r="G12" s="2">
        <v>228</v>
      </c>
      <c r="H12" s="6">
        <v>45977.9</v>
      </c>
      <c r="I12" t="b">
        <f t="shared" si="0"/>
        <v>1</v>
      </c>
      <c r="J12">
        <f t="shared" si="1"/>
        <v>0.0238294314381271</v>
      </c>
      <c r="K12">
        <f t="shared" si="2"/>
        <v>0.0356703457677261</v>
      </c>
    </row>
    <row r="13" spans="1:11">
      <c r="A13" s="5">
        <v>2010</v>
      </c>
      <c r="B13" s="2">
        <v>2</v>
      </c>
      <c r="C13" s="5">
        <v>2011</v>
      </c>
      <c r="D13" s="2">
        <v>4</v>
      </c>
      <c r="E13" s="2">
        <v>9568</v>
      </c>
      <c r="F13" s="6">
        <v>1288967.03999993</v>
      </c>
      <c r="G13" s="2">
        <v>139</v>
      </c>
      <c r="H13" s="6">
        <v>49414.08</v>
      </c>
      <c r="I13" t="b">
        <f t="shared" si="0"/>
        <v>1</v>
      </c>
      <c r="J13">
        <f t="shared" si="1"/>
        <v>0.0145275919732441</v>
      </c>
      <c r="K13">
        <f t="shared" si="2"/>
        <v>0.0383361858500297</v>
      </c>
    </row>
    <row r="14" spans="1:11">
      <c r="A14" s="5">
        <v>2010</v>
      </c>
      <c r="B14" s="2">
        <v>3</v>
      </c>
      <c r="C14" s="5">
        <v>2011</v>
      </c>
      <c r="D14" s="2">
        <v>1</v>
      </c>
      <c r="E14" s="2">
        <v>2327</v>
      </c>
      <c r="F14" s="6">
        <v>484875.199999998</v>
      </c>
      <c r="G14" s="2">
        <v>483</v>
      </c>
      <c r="H14" s="6">
        <v>33832.4</v>
      </c>
      <c r="I14" t="b">
        <f t="shared" si="0"/>
        <v>1</v>
      </c>
      <c r="J14">
        <f t="shared" si="1"/>
        <v>0.207563386334336</v>
      </c>
      <c r="K14">
        <f t="shared" si="2"/>
        <v>0.0697754803710318</v>
      </c>
    </row>
    <row r="15" spans="1:11">
      <c r="A15" s="5">
        <v>2010</v>
      </c>
      <c r="B15" s="2">
        <v>3</v>
      </c>
      <c r="C15" s="5">
        <v>2011</v>
      </c>
      <c r="D15" s="2">
        <v>2</v>
      </c>
      <c r="E15" s="2">
        <v>2327</v>
      </c>
      <c r="F15" s="6">
        <v>484875.199999998</v>
      </c>
      <c r="G15" s="2">
        <v>243</v>
      </c>
      <c r="H15" s="6">
        <v>32595.62</v>
      </c>
      <c r="I15" t="b">
        <f t="shared" si="0"/>
        <v>1</v>
      </c>
      <c r="J15">
        <f t="shared" si="1"/>
        <v>0.104426299957026</v>
      </c>
      <c r="K15">
        <f t="shared" si="2"/>
        <v>0.067224762165605</v>
      </c>
    </row>
    <row r="16" spans="1:11">
      <c r="A16" s="5">
        <v>2010</v>
      </c>
      <c r="B16" s="2">
        <v>3</v>
      </c>
      <c r="C16" s="5">
        <v>2011</v>
      </c>
      <c r="D16" s="2">
        <v>3</v>
      </c>
      <c r="E16" s="2">
        <v>2327</v>
      </c>
      <c r="F16" s="6">
        <v>484875.199999998</v>
      </c>
      <c r="G16" s="2">
        <v>119</v>
      </c>
      <c r="H16" s="6">
        <v>25157.45</v>
      </c>
      <c r="I16" t="b">
        <f t="shared" si="0"/>
        <v>1</v>
      </c>
      <c r="J16">
        <f t="shared" si="1"/>
        <v>0.0511388053287495</v>
      </c>
      <c r="K16">
        <f t="shared" si="2"/>
        <v>0.0518843817955633</v>
      </c>
    </row>
    <row r="17" spans="1:11">
      <c r="A17" s="5">
        <v>2010</v>
      </c>
      <c r="B17" s="2">
        <v>3</v>
      </c>
      <c r="C17" s="5">
        <v>2011</v>
      </c>
      <c r="D17" s="2">
        <v>4</v>
      </c>
      <c r="E17" s="2">
        <v>2327</v>
      </c>
      <c r="F17" s="6">
        <v>484875.199999998</v>
      </c>
      <c r="G17" s="2">
        <v>129</v>
      </c>
      <c r="H17" s="6">
        <v>47926</v>
      </c>
      <c r="I17" t="b">
        <f t="shared" si="0"/>
        <v>1</v>
      </c>
      <c r="J17">
        <f t="shared" si="1"/>
        <v>0.055436183927804</v>
      </c>
      <c r="K17">
        <f t="shared" si="2"/>
        <v>0.098841928809723</v>
      </c>
    </row>
    <row r="18" spans="1:11">
      <c r="A18" s="5">
        <v>2010</v>
      </c>
      <c r="B18" s="2">
        <v>4</v>
      </c>
      <c r="C18" s="5">
        <v>2011</v>
      </c>
      <c r="D18" s="2">
        <v>1</v>
      </c>
      <c r="E18" s="2">
        <v>1432</v>
      </c>
      <c r="F18" s="6">
        <v>563956.329999999</v>
      </c>
      <c r="G18" s="2">
        <v>278</v>
      </c>
      <c r="H18" s="6">
        <v>20438.99</v>
      </c>
      <c r="I18" t="b">
        <f t="shared" si="0"/>
        <v>1</v>
      </c>
      <c r="J18">
        <f t="shared" si="1"/>
        <v>0.194134078212291</v>
      </c>
      <c r="K18">
        <f t="shared" si="2"/>
        <v>0.036242150167904</v>
      </c>
    </row>
    <row r="19" spans="1:11">
      <c r="A19" s="5">
        <v>2010</v>
      </c>
      <c r="B19" s="2">
        <v>4</v>
      </c>
      <c r="C19" s="5">
        <v>2011</v>
      </c>
      <c r="D19" s="2">
        <v>2</v>
      </c>
      <c r="E19" s="2">
        <v>1432</v>
      </c>
      <c r="F19" s="6">
        <v>563956.329999999</v>
      </c>
      <c r="G19" s="2">
        <v>198</v>
      </c>
      <c r="H19" s="6">
        <v>28341.01</v>
      </c>
      <c r="I19" t="b">
        <f t="shared" si="0"/>
        <v>1</v>
      </c>
      <c r="J19">
        <f t="shared" si="1"/>
        <v>0.138268156424581</v>
      </c>
      <c r="K19">
        <f t="shared" si="2"/>
        <v>0.050253908844325</v>
      </c>
    </row>
    <row r="20" spans="1:11">
      <c r="A20" s="5">
        <v>2010</v>
      </c>
      <c r="B20" s="2">
        <v>4</v>
      </c>
      <c r="C20" s="5">
        <v>2011</v>
      </c>
      <c r="D20" s="2">
        <v>3</v>
      </c>
      <c r="E20" s="2">
        <v>1432</v>
      </c>
      <c r="F20" s="6">
        <v>563956.329999999</v>
      </c>
      <c r="G20" s="2">
        <v>128</v>
      </c>
      <c r="H20" s="6">
        <v>28069.6</v>
      </c>
      <c r="I20" t="b">
        <f t="shared" si="0"/>
        <v>1</v>
      </c>
      <c r="J20">
        <f t="shared" si="1"/>
        <v>0.0893854748603352</v>
      </c>
      <c r="K20">
        <f t="shared" si="2"/>
        <v>0.0497726481764999</v>
      </c>
    </row>
    <row r="21" spans="1:11">
      <c r="A21" s="5">
        <v>2010</v>
      </c>
      <c r="B21" s="2">
        <v>4</v>
      </c>
      <c r="C21" s="5">
        <v>2011</v>
      </c>
      <c r="D21" s="2">
        <v>4</v>
      </c>
      <c r="E21" s="2">
        <v>1432</v>
      </c>
      <c r="F21" s="6">
        <v>563956.329999999</v>
      </c>
      <c r="G21" s="2">
        <v>237</v>
      </c>
      <c r="H21" s="6">
        <v>154922.52</v>
      </c>
      <c r="I21" t="b">
        <f t="shared" si="0"/>
        <v>1</v>
      </c>
      <c r="J21">
        <f t="shared" si="1"/>
        <v>0.165502793296089</v>
      </c>
      <c r="K21">
        <f t="shared" si="2"/>
        <v>0.27470658942688</v>
      </c>
    </row>
    <row r="22" spans="1:11">
      <c r="A22" s="5">
        <v>2011</v>
      </c>
      <c r="B22" s="2">
        <v>1</v>
      </c>
      <c r="C22" s="5">
        <v>2011</v>
      </c>
      <c r="D22" s="2">
        <v>1</v>
      </c>
      <c r="E22" s="2">
        <v>153634</v>
      </c>
      <c r="F22" s="6">
        <v>9924192.09000931</v>
      </c>
      <c r="G22" s="2">
        <v>153634</v>
      </c>
      <c r="H22" s="6">
        <v>9924192.09</v>
      </c>
      <c r="I22" t="b">
        <f t="shared" si="0"/>
        <v>0</v>
      </c>
      <c r="J22">
        <f t="shared" si="1"/>
        <v>1</v>
      </c>
      <c r="K22">
        <f t="shared" si="2"/>
        <v>0.999999999999062</v>
      </c>
    </row>
    <row r="23" spans="1:11">
      <c r="A23" s="5">
        <v>2011</v>
      </c>
      <c r="B23" s="2">
        <v>2</v>
      </c>
      <c r="C23" s="5">
        <v>2011</v>
      </c>
      <c r="D23" s="2">
        <v>2</v>
      </c>
      <c r="E23" s="2">
        <v>14008</v>
      </c>
      <c r="F23" s="6">
        <v>1778925.33999998</v>
      </c>
      <c r="G23" s="2">
        <v>14008</v>
      </c>
      <c r="H23" s="6">
        <v>1778925.34</v>
      </c>
      <c r="I23" t="b">
        <f t="shared" si="0"/>
        <v>0</v>
      </c>
      <c r="J23">
        <f t="shared" si="1"/>
        <v>1</v>
      </c>
      <c r="K23">
        <f t="shared" si="2"/>
        <v>1.00000000000001</v>
      </c>
    </row>
    <row r="24" spans="1:11">
      <c r="A24" s="5">
        <v>2011</v>
      </c>
      <c r="B24" s="2">
        <v>3</v>
      </c>
      <c r="C24" s="5">
        <v>2011</v>
      </c>
      <c r="D24" s="2">
        <v>3</v>
      </c>
      <c r="E24" s="2">
        <v>2714</v>
      </c>
      <c r="F24" s="6">
        <v>533894.499999999</v>
      </c>
      <c r="G24" s="2">
        <v>2714</v>
      </c>
      <c r="H24" s="6">
        <v>533894.5</v>
      </c>
      <c r="I24" t="b">
        <f t="shared" si="0"/>
        <v>0</v>
      </c>
      <c r="J24">
        <f t="shared" si="1"/>
        <v>1</v>
      </c>
      <c r="K24">
        <f t="shared" si="2"/>
        <v>1</v>
      </c>
    </row>
    <row r="25" spans="1:11">
      <c r="A25" s="5">
        <v>2011</v>
      </c>
      <c r="B25" s="2">
        <v>4</v>
      </c>
      <c r="C25" s="5">
        <v>2011</v>
      </c>
      <c r="D25" s="2">
        <v>4</v>
      </c>
      <c r="E25" s="2">
        <v>1273</v>
      </c>
      <c r="F25" s="6">
        <v>460481.729999999</v>
      </c>
      <c r="G25" s="2">
        <v>1273</v>
      </c>
      <c r="H25" s="6">
        <v>460481.73</v>
      </c>
      <c r="I25" t="b">
        <f t="shared" si="0"/>
        <v>0</v>
      </c>
      <c r="J25">
        <f t="shared" si="1"/>
        <v>1</v>
      </c>
      <c r="K25">
        <f t="shared" si="2"/>
        <v>1</v>
      </c>
    </row>
    <row r="26" spans="1:11">
      <c r="A26" s="5">
        <v>2011</v>
      </c>
      <c r="B26" s="2">
        <v>1</v>
      </c>
      <c r="C26" s="5">
        <v>2012</v>
      </c>
      <c r="D26" s="2">
        <v>1</v>
      </c>
      <c r="E26" s="2">
        <v>153634</v>
      </c>
      <c r="F26" s="6">
        <v>9924192.09000931</v>
      </c>
      <c r="G26" s="2">
        <v>11994</v>
      </c>
      <c r="H26" s="6">
        <v>710219.86</v>
      </c>
      <c r="I26" t="b">
        <f t="shared" si="0"/>
        <v>1</v>
      </c>
      <c r="J26">
        <f t="shared" si="1"/>
        <v>0.0780686566775584</v>
      </c>
      <c r="K26">
        <f t="shared" si="2"/>
        <v>0.0715645015290442</v>
      </c>
    </row>
    <row r="27" spans="1:11">
      <c r="A27" s="5">
        <v>2011</v>
      </c>
      <c r="B27" s="2">
        <v>1</v>
      </c>
      <c r="C27" s="5">
        <v>2012</v>
      </c>
      <c r="D27" s="2">
        <v>2</v>
      </c>
      <c r="E27" s="2">
        <v>153634</v>
      </c>
      <c r="F27" s="6">
        <v>9924192.09000931</v>
      </c>
      <c r="G27" s="2">
        <v>2799</v>
      </c>
      <c r="H27" s="6">
        <v>326439.43</v>
      </c>
      <c r="I27" t="b">
        <f t="shared" si="0"/>
        <v>1</v>
      </c>
      <c r="J27">
        <f t="shared" si="1"/>
        <v>0.0182186234817814</v>
      </c>
      <c r="K27">
        <f t="shared" si="2"/>
        <v>0.0328933002343462</v>
      </c>
    </row>
    <row r="28" spans="1:11">
      <c r="A28" s="5">
        <v>2011</v>
      </c>
      <c r="B28" s="2">
        <v>1</v>
      </c>
      <c r="C28" s="5">
        <v>2012</v>
      </c>
      <c r="D28" s="2">
        <v>3</v>
      </c>
      <c r="E28" s="2">
        <v>153634</v>
      </c>
      <c r="F28" s="6">
        <v>9924192.09000931</v>
      </c>
      <c r="G28" s="2">
        <v>851</v>
      </c>
      <c r="H28" s="6">
        <v>149687.82</v>
      </c>
      <c r="I28" t="b">
        <f t="shared" si="0"/>
        <v>1</v>
      </c>
      <c r="J28">
        <f t="shared" si="1"/>
        <v>0.00553913847195282</v>
      </c>
      <c r="K28">
        <f t="shared" si="2"/>
        <v>0.0150831240107384</v>
      </c>
    </row>
    <row r="29" spans="1:11">
      <c r="A29" s="5">
        <v>2011</v>
      </c>
      <c r="B29" s="2">
        <v>1</v>
      </c>
      <c r="C29" s="5">
        <v>2012</v>
      </c>
      <c r="D29" s="2">
        <v>4</v>
      </c>
      <c r="E29" s="2">
        <v>153634</v>
      </c>
      <c r="F29" s="6">
        <v>9924192.09000931</v>
      </c>
      <c r="G29" s="2">
        <v>544</v>
      </c>
      <c r="H29" s="6">
        <v>154392.72</v>
      </c>
      <c r="I29" t="b">
        <f t="shared" si="0"/>
        <v>1</v>
      </c>
      <c r="J29">
        <f t="shared" si="1"/>
        <v>0.00354088287748806</v>
      </c>
      <c r="K29">
        <f t="shared" si="2"/>
        <v>0.0155572079419369</v>
      </c>
    </row>
    <row r="30" spans="1:11">
      <c r="A30" s="5">
        <v>2011</v>
      </c>
      <c r="B30" s="2">
        <v>2</v>
      </c>
      <c r="C30" s="5">
        <v>2012</v>
      </c>
      <c r="D30" s="2">
        <v>1</v>
      </c>
      <c r="E30" s="2">
        <v>14008</v>
      </c>
      <c r="F30" s="6">
        <v>1778925.33999998</v>
      </c>
      <c r="G30" s="2">
        <v>2259</v>
      </c>
      <c r="H30" s="6">
        <v>136017.53</v>
      </c>
      <c r="I30" t="b">
        <f t="shared" si="0"/>
        <v>1</v>
      </c>
      <c r="J30">
        <f t="shared" si="1"/>
        <v>0.161264991433467</v>
      </c>
      <c r="K30">
        <f t="shared" si="2"/>
        <v>0.0764605050822434</v>
      </c>
    </row>
    <row r="31" spans="1:11">
      <c r="A31" s="5">
        <v>2011</v>
      </c>
      <c r="B31" s="2">
        <v>2</v>
      </c>
      <c r="C31" s="5">
        <v>2012</v>
      </c>
      <c r="D31" s="2">
        <v>2</v>
      </c>
      <c r="E31" s="2">
        <v>14008</v>
      </c>
      <c r="F31" s="6">
        <v>1778925.33999998</v>
      </c>
      <c r="G31" s="2">
        <v>884</v>
      </c>
      <c r="H31" s="6">
        <v>104684.07</v>
      </c>
      <c r="I31" t="b">
        <f t="shared" si="0"/>
        <v>1</v>
      </c>
      <c r="J31">
        <f t="shared" si="1"/>
        <v>0.0631067961165049</v>
      </c>
      <c r="K31">
        <f t="shared" si="2"/>
        <v>0.0588468035426384</v>
      </c>
    </row>
    <row r="32" spans="1:11">
      <c r="A32" s="5">
        <v>2011</v>
      </c>
      <c r="B32" s="2">
        <v>2</v>
      </c>
      <c r="C32" s="5">
        <v>2012</v>
      </c>
      <c r="D32" s="2">
        <v>3</v>
      </c>
      <c r="E32" s="2">
        <v>14008</v>
      </c>
      <c r="F32" s="6">
        <v>1778925.33999998</v>
      </c>
      <c r="G32" s="2">
        <v>350</v>
      </c>
      <c r="H32" s="6">
        <v>62797.59</v>
      </c>
      <c r="I32" t="b">
        <f t="shared" si="0"/>
        <v>1</v>
      </c>
      <c r="J32">
        <f t="shared" si="1"/>
        <v>0.0249857224443175</v>
      </c>
      <c r="K32">
        <f t="shared" si="2"/>
        <v>0.0353008575390807</v>
      </c>
    </row>
    <row r="33" spans="1:11">
      <c r="A33" s="5">
        <v>2011</v>
      </c>
      <c r="B33" s="2">
        <v>2</v>
      </c>
      <c r="C33" s="5">
        <v>2012</v>
      </c>
      <c r="D33" s="2">
        <v>4</v>
      </c>
      <c r="E33" s="2">
        <v>14008</v>
      </c>
      <c r="F33" s="6">
        <v>1778925.33999998</v>
      </c>
      <c r="G33" s="2">
        <v>235</v>
      </c>
      <c r="H33" s="6">
        <v>75180.37</v>
      </c>
      <c r="I33" t="b">
        <f t="shared" si="0"/>
        <v>1</v>
      </c>
      <c r="J33">
        <f t="shared" si="1"/>
        <v>0.0167761279268989</v>
      </c>
      <c r="K33">
        <f t="shared" si="2"/>
        <v>0.0422616780533357</v>
      </c>
    </row>
    <row r="34" spans="1:11">
      <c r="A34" s="5">
        <v>2011</v>
      </c>
      <c r="B34" s="2">
        <v>3</v>
      </c>
      <c r="C34" s="5">
        <v>2012</v>
      </c>
      <c r="D34" s="2">
        <v>1</v>
      </c>
      <c r="E34" s="2">
        <v>2714</v>
      </c>
      <c r="F34" s="6">
        <v>533894.499999999</v>
      </c>
      <c r="G34" s="2">
        <v>537</v>
      </c>
      <c r="H34" s="6">
        <v>33289.88</v>
      </c>
      <c r="I34" t="b">
        <f t="shared" si="0"/>
        <v>1</v>
      </c>
      <c r="J34">
        <f t="shared" si="1"/>
        <v>0.19786293294031</v>
      </c>
      <c r="K34">
        <f t="shared" si="2"/>
        <v>0.0623529180390509</v>
      </c>
    </row>
    <row r="35" spans="1:11">
      <c r="A35" s="5">
        <v>2011</v>
      </c>
      <c r="B35" s="2">
        <v>3</v>
      </c>
      <c r="C35" s="5">
        <v>2012</v>
      </c>
      <c r="D35" s="2">
        <v>2</v>
      </c>
      <c r="E35" s="2">
        <v>2714</v>
      </c>
      <c r="F35" s="6">
        <v>533894.499999999</v>
      </c>
      <c r="G35" s="2">
        <v>282</v>
      </c>
      <c r="H35" s="6">
        <v>35004.13</v>
      </c>
      <c r="I35" t="b">
        <f t="shared" ref="I35:I66" si="3">A35+1=C35</f>
        <v>1</v>
      </c>
      <c r="J35">
        <f t="shared" ref="J35:J66" si="4">G35/E35</f>
        <v>0.103905674281503</v>
      </c>
      <c r="K35">
        <f t="shared" ref="K35:K66" si="5">H35/F35</f>
        <v>0.0655637583829765</v>
      </c>
    </row>
    <row r="36" spans="1:11">
      <c r="A36" s="5">
        <v>2011</v>
      </c>
      <c r="B36" s="2">
        <v>3</v>
      </c>
      <c r="C36" s="5">
        <v>2012</v>
      </c>
      <c r="D36" s="2">
        <v>3</v>
      </c>
      <c r="E36" s="2">
        <v>2714</v>
      </c>
      <c r="F36" s="6">
        <v>533894.499999999</v>
      </c>
      <c r="G36" s="2">
        <v>129</v>
      </c>
      <c r="H36" s="6">
        <v>24575.57</v>
      </c>
      <c r="I36" t="b">
        <f t="shared" si="3"/>
        <v>1</v>
      </c>
      <c r="J36">
        <f t="shared" si="4"/>
        <v>0.0475313190862196</v>
      </c>
      <c r="K36">
        <f t="shared" si="5"/>
        <v>0.0460307607589141</v>
      </c>
    </row>
    <row r="37" spans="1:11">
      <c r="A37" s="5">
        <v>2011</v>
      </c>
      <c r="B37" s="2">
        <v>3</v>
      </c>
      <c r="C37" s="5">
        <v>2012</v>
      </c>
      <c r="D37" s="2">
        <v>4</v>
      </c>
      <c r="E37" s="2">
        <v>2714</v>
      </c>
      <c r="F37" s="6">
        <v>533894.499999999</v>
      </c>
      <c r="G37" s="2">
        <v>139</v>
      </c>
      <c r="H37" s="6">
        <v>42788.12</v>
      </c>
      <c r="I37" t="b">
        <f t="shared" si="3"/>
        <v>1</v>
      </c>
      <c r="J37">
        <f t="shared" si="4"/>
        <v>0.0512159174649963</v>
      </c>
      <c r="K37">
        <f t="shared" si="5"/>
        <v>0.0801433991172415</v>
      </c>
    </row>
    <row r="38" spans="1:11">
      <c r="A38" s="5">
        <v>2011</v>
      </c>
      <c r="B38" s="2">
        <v>4</v>
      </c>
      <c r="C38" s="5">
        <v>2012</v>
      </c>
      <c r="D38" s="2">
        <v>1</v>
      </c>
      <c r="E38" s="2">
        <v>1273</v>
      </c>
      <c r="F38" s="6">
        <v>460481.729999999</v>
      </c>
      <c r="G38" s="2">
        <v>240</v>
      </c>
      <c r="H38" s="6">
        <v>15168.02</v>
      </c>
      <c r="I38" t="b">
        <f t="shared" si="3"/>
        <v>1</v>
      </c>
      <c r="J38">
        <f t="shared" si="4"/>
        <v>0.1885310290652</v>
      </c>
      <c r="K38">
        <f t="shared" si="5"/>
        <v>0.032939461029214</v>
      </c>
    </row>
    <row r="39" spans="1:11">
      <c r="A39" s="5">
        <v>2011</v>
      </c>
      <c r="B39" s="2">
        <v>4</v>
      </c>
      <c r="C39" s="5">
        <v>2012</v>
      </c>
      <c r="D39" s="2">
        <v>2</v>
      </c>
      <c r="E39" s="2">
        <v>1273</v>
      </c>
      <c r="F39" s="6">
        <v>460481.729999999</v>
      </c>
      <c r="G39" s="2">
        <v>155</v>
      </c>
      <c r="H39" s="6">
        <v>19662.06</v>
      </c>
      <c r="I39" t="b">
        <f t="shared" si="3"/>
        <v>1</v>
      </c>
      <c r="J39">
        <f t="shared" si="4"/>
        <v>0.121759622937942</v>
      </c>
      <c r="K39">
        <f t="shared" si="5"/>
        <v>0.0426988927443442</v>
      </c>
    </row>
    <row r="40" spans="1:11">
      <c r="A40" s="5">
        <v>2011</v>
      </c>
      <c r="B40" s="2">
        <v>4</v>
      </c>
      <c r="C40" s="5">
        <v>2012</v>
      </c>
      <c r="D40" s="2">
        <v>3</v>
      </c>
      <c r="E40" s="2">
        <v>1273</v>
      </c>
      <c r="F40" s="6">
        <v>460481.729999999</v>
      </c>
      <c r="G40" s="2">
        <v>111</v>
      </c>
      <c r="H40" s="6">
        <v>21044.64</v>
      </c>
      <c r="I40" t="b">
        <f t="shared" si="3"/>
        <v>1</v>
      </c>
      <c r="J40">
        <f t="shared" si="4"/>
        <v>0.0871956009426551</v>
      </c>
      <c r="K40">
        <f t="shared" si="5"/>
        <v>0.0457013571417916</v>
      </c>
    </row>
    <row r="41" spans="1:11">
      <c r="A41" s="5">
        <v>2011</v>
      </c>
      <c r="B41" s="2">
        <v>4</v>
      </c>
      <c r="C41" s="5">
        <v>2012</v>
      </c>
      <c r="D41" s="2">
        <v>4</v>
      </c>
      <c r="E41" s="2">
        <v>1273</v>
      </c>
      <c r="F41" s="6">
        <v>460481.729999999</v>
      </c>
      <c r="G41" s="2">
        <v>166</v>
      </c>
      <c r="H41" s="6">
        <v>154774.2</v>
      </c>
      <c r="I41" t="b">
        <f t="shared" si="3"/>
        <v>1</v>
      </c>
      <c r="J41">
        <f t="shared" si="4"/>
        <v>0.130400628436764</v>
      </c>
      <c r="K41">
        <f t="shared" si="5"/>
        <v>0.336113660796054</v>
      </c>
    </row>
    <row r="42" spans="1:11">
      <c r="A42" s="5">
        <v>2012</v>
      </c>
      <c r="B42" s="2">
        <v>1</v>
      </c>
      <c r="C42" s="5">
        <v>2012</v>
      </c>
      <c r="D42" s="2">
        <v>1</v>
      </c>
      <c r="E42" s="2">
        <v>217384</v>
      </c>
      <c r="F42" s="6">
        <v>12889266.7500201</v>
      </c>
      <c r="G42" s="2">
        <v>217384</v>
      </c>
      <c r="H42" s="6">
        <v>12889266.75</v>
      </c>
      <c r="I42" t="b">
        <f t="shared" si="3"/>
        <v>0</v>
      </c>
      <c r="J42">
        <f t="shared" si="4"/>
        <v>1</v>
      </c>
      <c r="K42">
        <f t="shared" si="5"/>
        <v>0.999999999998441</v>
      </c>
    </row>
    <row r="43" spans="1:11">
      <c r="A43" s="5">
        <v>2012</v>
      </c>
      <c r="B43" s="2">
        <v>2</v>
      </c>
      <c r="C43" s="5">
        <v>2012</v>
      </c>
      <c r="D43" s="2">
        <v>2</v>
      </c>
      <c r="E43" s="2">
        <v>22628</v>
      </c>
      <c r="F43" s="6">
        <v>2599484.61999994</v>
      </c>
      <c r="G43" s="2">
        <v>22628</v>
      </c>
      <c r="H43" s="6">
        <v>2599484.62</v>
      </c>
      <c r="I43" t="b">
        <f t="shared" si="3"/>
        <v>0</v>
      </c>
      <c r="J43">
        <f t="shared" si="4"/>
        <v>1</v>
      </c>
      <c r="K43">
        <f t="shared" si="5"/>
        <v>1.00000000000002</v>
      </c>
    </row>
    <row r="44" spans="1:11">
      <c r="A44" s="5">
        <v>2012</v>
      </c>
      <c r="B44" s="2">
        <v>3</v>
      </c>
      <c r="C44" s="5">
        <v>2012</v>
      </c>
      <c r="D44" s="2">
        <v>3</v>
      </c>
      <c r="E44" s="2">
        <v>4996</v>
      </c>
      <c r="F44" s="6">
        <v>860711.029999996</v>
      </c>
      <c r="G44" s="2">
        <v>4996</v>
      </c>
      <c r="H44" s="6">
        <v>860711.03</v>
      </c>
      <c r="I44" t="b">
        <f t="shared" si="3"/>
        <v>0</v>
      </c>
      <c r="J44">
        <f t="shared" si="4"/>
        <v>1</v>
      </c>
      <c r="K44">
        <f t="shared" si="5"/>
        <v>1</v>
      </c>
    </row>
    <row r="45" spans="1:11">
      <c r="A45" s="5">
        <v>2012</v>
      </c>
      <c r="B45" s="2">
        <v>4</v>
      </c>
      <c r="C45" s="5">
        <v>2012</v>
      </c>
      <c r="D45" s="2">
        <v>4</v>
      </c>
      <c r="E45" s="2">
        <v>2414</v>
      </c>
      <c r="F45" s="6">
        <v>689294.530000001</v>
      </c>
      <c r="G45" s="2">
        <v>2414</v>
      </c>
      <c r="H45" s="6">
        <v>689294.53</v>
      </c>
      <c r="I45" t="b">
        <f t="shared" si="3"/>
        <v>0</v>
      </c>
      <c r="J45">
        <f t="shared" si="4"/>
        <v>1</v>
      </c>
      <c r="K45">
        <f t="shared" si="5"/>
        <v>0.999999999999999</v>
      </c>
    </row>
    <row r="46" spans="1:11">
      <c r="A46" s="5">
        <v>2012</v>
      </c>
      <c r="B46" s="2">
        <v>1</v>
      </c>
      <c r="C46" s="5">
        <v>2013</v>
      </c>
      <c r="D46" s="2">
        <v>1</v>
      </c>
      <c r="E46" s="2">
        <v>217384</v>
      </c>
      <c r="F46" s="6">
        <v>12889266.7500201</v>
      </c>
      <c r="G46" s="2">
        <v>19583</v>
      </c>
      <c r="H46" s="6">
        <v>1092265.84</v>
      </c>
      <c r="I46" t="b">
        <f t="shared" si="3"/>
        <v>1</v>
      </c>
      <c r="J46">
        <f t="shared" si="4"/>
        <v>0.0900848268501822</v>
      </c>
      <c r="K46">
        <f t="shared" si="5"/>
        <v>0.0847422790748199</v>
      </c>
    </row>
    <row r="47" spans="1:11">
      <c r="A47" s="5">
        <v>2012</v>
      </c>
      <c r="B47" s="2">
        <v>1</v>
      </c>
      <c r="C47" s="5">
        <v>2013</v>
      </c>
      <c r="D47" s="2">
        <v>2</v>
      </c>
      <c r="E47" s="2">
        <v>217384</v>
      </c>
      <c r="F47" s="6">
        <v>12889266.7500201</v>
      </c>
      <c r="G47" s="2">
        <v>4650</v>
      </c>
      <c r="H47" s="6">
        <v>511497.84</v>
      </c>
      <c r="I47" t="b">
        <f t="shared" si="3"/>
        <v>1</v>
      </c>
      <c r="J47">
        <f t="shared" si="4"/>
        <v>0.0213907187281493</v>
      </c>
      <c r="K47">
        <f t="shared" si="5"/>
        <v>0.0396840138326102</v>
      </c>
    </row>
    <row r="48" spans="1:11">
      <c r="A48" s="5">
        <v>2012</v>
      </c>
      <c r="B48" s="2">
        <v>1</v>
      </c>
      <c r="C48" s="5">
        <v>2013</v>
      </c>
      <c r="D48" s="2">
        <v>3</v>
      </c>
      <c r="E48" s="2">
        <v>217384</v>
      </c>
      <c r="F48" s="6">
        <v>12889266.7500201</v>
      </c>
      <c r="G48" s="2">
        <v>1202</v>
      </c>
      <c r="H48" s="6">
        <v>198296.88</v>
      </c>
      <c r="I48" t="b">
        <f t="shared" si="3"/>
        <v>1</v>
      </c>
      <c r="J48">
        <f t="shared" si="4"/>
        <v>0.00552938578736246</v>
      </c>
      <c r="K48">
        <f t="shared" si="5"/>
        <v>0.0153846517296797</v>
      </c>
    </row>
    <row r="49" spans="1:11">
      <c r="A49" s="5">
        <v>2012</v>
      </c>
      <c r="B49" s="2">
        <v>1</v>
      </c>
      <c r="C49" s="5">
        <v>2013</v>
      </c>
      <c r="D49" s="2">
        <v>4</v>
      </c>
      <c r="E49" s="2">
        <v>217384</v>
      </c>
      <c r="F49" s="6">
        <v>12889266.7500201</v>
      </c>
      <c r="G49" s="2">
        <v>722</v>
      </c>
      <c r="H49" s="6">
        <v>195147.8</v>
      </c>
      <c r="I49" t="b">
        <f t="shared" si="3"/>
        <v>1</v>
      </c>
      <c r="J49">
        <f t="shared" si="4"/>
        <v>0.00332131159606963</v>
      </c>
      <c r="K49">
        <f t="shared" si="5"/>
        <v>0.0151403337198911</v>
      </c>
    </row>
    <row r="50" spans="1:11">
      <c r="A50" s="5">
        <v>2012</v>
      </c>
      <c r="B50" s="2">
        <v>2</v>
      </c>
      <c r="C50" s="5">
        <v>2013</v>
      </c>
      <c r="D50" s="2">
        <v>1</v>
      </c>
      <c r="E50" s="2">
        <v>22628</v>
      </c>
      <c r="F50" s="6">
        <v>2599484.61999994</v>
      </c>
      <c r="G50" s="2">
        <v>3882</v>
      </c>
      <c r="H50" s="6">
        <v>214891.02</v>
      </c>
      <c r="I50" t="b">
        <f t="shared" si="3"/>
        <v>1</v>
      </c>
      <c r="J50">
        <f t="shared" si="4"/>
        <v>0.171557362559661</v>
      </c>
      <c r="K50">
        <f t="shared" si="5"/>
        <v>0.0826667787709415</v>
      </c>
    </row>
    <row r="51" spans="1:11">
      <c r="A51" s="3">
        <v>2012</v>
      </c>
      <c r="B51">
        <v>2</v>
      </c>
      <c r="C51" s="3">
        <v>2013</v>
      </c>
      <c r="D51">
        <v>2</v>
      </c>
      <c r="E51">
        <v>22628</v>
      </c>
      <c r="F51" s="4">
        <v>2599484.61999994</v>
      </c>
      <c r="G51">
        <v>1456</v>
      </c>
      <c r="H51" s="4">
        <v>162356.43</v>
      </c>
      <c r="I51" t="b">
        <f t="shared" si="3"/>
        <v>1</v>
      </c>
      <c r="J51">
        <f t="shared" si="4"/>
        <v>0.0643450592186671</v>
      </c>
      <c r="K51">
        <f t="shared" si="5"/>
        <v>0.0624571612199051</v>
      </c>
    </row>
    <row r="52" spans="1:11">
      <c r="A52" s="5">
        <v>2012</v>
      </c>
      <c r="B52" s="2">
        <v>2</v>
      </c>
      <c r="C52" s="5">
        <v>2013</v>
      </c>
      <c r="D52" s="2">
        <v>3</v>
      </c>
      <c r="E52" s="2">
        <v>22628</v>
      </c>
      <c r="F52" s="6">
        <v>2599484.61999994</v>
      </c>
      <c r="G52" s="2">
        <v>553</v>
      </c>
      <c r="H52" s="6">
        <v>92161.32</v>
      </c>
      <c r="I52" t="b">
        <f t="shared" si="3"/>
        <v>1</v>
      </c>
      <c r="J52">
        <f t="shared" si="4"/>
        <v>0.0244387484532438</v>
      </c>
      <c r="K52">
        <f t="shared" si="5"/>
        <v>0.0354536892778393</v>
      </c>
    </row>
    <row r="53" spans="1:11">
      <c r="A53" s="5">
        <v>2012</v>
      </c>
      <c r="B53" s="2">
        <v>2</v>
      </c>
      <c r="C53" s="5">
        <v>2013</v>
      </c>
      <c r="D53" s="2">
        <v>4</v>
      </c>
      <c r="E53" s="2">
        <v>22628</v>
      </c>
      <c r="F53" s="6">
        <v>2599484.61999994</v>
      </c>
      <c r="G53" s="2">
        <v>347</v>
      </c>
      <c r="H53" s="6">
        <v>91543.59</v>
      </c>
      <c r="I53" t="b">
        <f t="shared" si="3"/>
        <v>1</v>
      </c>
      <c r="J53">
        <f t="shared" si="4"/>
        <v>0.0153349832066466</v>
      </c>
      <c r="K53">
        <f t="shared" si="5"/>
        <v>0.0352160537114477</v>
      </c>
    </row>
    <row r="54" spans="1:11">
      <c r="A54" s="5">
        <v>2012</v>
      </c>
      <c r="B54" s="2">
        <v>3</v>
      </c>
      <c r="C54" s="5">
        <v>2013</v>
      </c>
      <c r="D54" s="2">
        <v>1</v>
      </c>
      <c r="E54" s="2">
        <v>4996</v>
      </c>
      <c r="F54" s="6">
        <v>860711.029999996</v>
      </c>
      <c r="G54" s="2">
        <v>1057</v>
      </c>
      <c r="H54" s="6">
        <v>57424.51</v>
      </c>
      <c r="I54" t="b">
        <f t="shared" si="3"/>
        <v>1</v>
      </c>
      <c r="J54">
        <f t="shared" si="4"/>
        <v>0.211569255404323</v>
      </c>
      <c r="K54">
        <f t="shared" si="5"/>
        <v>0.0667175253929304</v>
      </c>
    </row>
    <row r="55" spans="1:11">
      <c r="A55" s="5">
        <v>2012</v>
      </c>
      <c r="B55" s="2">
        <v>3</v>
      </c>
      <c r="C55" s="5">
        <v>2013</v>
      </c>
      <c r="D55" s="2">
        <v>2</v>
      </c>
      <c r="E55" s="2">
        <v>4996</v>
      </c>
      <c r="F55" s="6">
        <v>860711.029999996</v>
      </c>
      <c r="G55" s="2">
        <v>555</v>
      </c>
      <c r="H55" s="6">
        <v>60671.42</v>
      </c>
      <c r="I55" t="b">
        <f t="shared" si="3"/>
        <v>1</v>
      </c>
      <c r="J55">
        <f t="shared" si="4"/>
        <v>0.111088871096877</v>
      </c>
      <c r="K55">
        <f t="shared" si="5"/>
        <v>0.0704898832306126</v>
      </c>
    </row>
    <row r="56" spans="1:11">
      <c r="A56" s="5">
        <v>2012</v>
      </c>
      <c r="B56" s="2">
        <v>3</v>
      </c>
      <c r="C56" s="5">
        <v>2013</v>
      </c>
      <c r="D56" s="2">
        <v>3</v>
      </c>
      <c r="E56" s="2">
        <v>4996</v>
      </c>
      <c r="F56" s="6">
        <v>860711.029999996</v>
      </c>
      <c r="G56" s="2">
        <v>272</v>
      </c>
      <c r="H56" s="6">
        <v>45002.26</v>
      </c>
      <c r="I56" t="b">
        <f t="shared" si="3"/>
        <v>1</v>
      </c>
      <c r="J56">
        <f t="shared" si="4"/>
        <v>0.0544435548438751</v>
      </c>
      <c r="K56">
        <f t="shared" si="5"/>
        <v>0.0522849811742278</v>
      </c>
    </row>
    <row r="57" spans="1:11">
      <c r="A57" s="5">
        <v>2012</v>
      </c>
      <c r="B57" s="2">
        <v>3</v>
      </c>
      <c r="C57" s="5">
        <v>2013</v>
      </c>
      <c r="D57" s="2">
        <v>4</v>
      </c>
      <c r="E57" s="2">
        <v>4996</v>
      </c>
      <c r="F57" s="6">
        <v>860711.029999996</v>
      </c>
      <c r="G57" s="2">
        <v>215</v>
      </c>
      <c r="H57" s="6">
        <v>57745.11</v>
      </c>
      <c r="I57" t="b">
        <f t="shared" si="3"/>
        <v>1</v>
      </c>
      <c r="J57">
        <f t="shared" si="4"/>
        <v>0.0430344275420336</v>
      </c>
      <c r="K57">
        <f t="shared" si="5"/>
        <v>0.0670900081296742</v>
      </c>
    </row>
    <row r="58" spans="1:11">
      <c r="A58" s="5">
        <v>2012</v>
      </c>
      <c r="B58" s="2">
        <v>4</v>
      </c>
      <c r="C58" s="5">
        <v>2013</v>
      </c>
      <c r="D58" s="2">
        <v>1</v>
      </c>
      <c r="E58" s="2">
        <v>2414</v>
      </c>
      <c r="F58" s="6">
        <v>689294.530000001</v>
      </c>
      <c r="G58" s="2">
        <v>442</v>
      </c>
      <c r="H58" s="6">
        <v>24329.63</v>
      </c>
      <c r="I58" t="b">
        <f t="shared" si="3"/>
        <v>1</v>
      </c>
      <c r="J58">
        <f t="shared" si="4"/>
        <v>0.183098591549296</v>
      </c>
      <c r="K58">
        <f t="shared" si="5"/>
        <v>0.0352964211104359</v>
      </c>
    </row>
    <row r="59" spans="1:11">
      <c r="A59" s="5">
        <v>2012</v>
      </c>
      <c r="B59" s="2">
        <v>4</v>
      </c>
      <c r="C59" s="5">
        <v>2013</v>
      </c>
      <c r="D59" s="2">
        <v>2</v>
      </c>
      <c r="E59" s="2">
        <v>2414</v>
      </c>
      <c r="F59" s="6">
        <v>689294.530000001</v>
      </c>
      <c r="G59" s="2">
        <v>306</v>
      </c>
      <c r="H59" s="6">
        <v>34112.62</v>
      </c>
      <c r="I59" t="b">
        <f t="shared" si="3"/>
        <v>1</v>
      </c>
      <c r="J59">
        <f t="shared" si="4"/>
        <v>0.126760563380282</v>
      </c>
      <c r="K59">
        <f t="shared" si="5"/>
        <v>0.0494891784503207</v>
      </c>
    </row>
    <row r="60" spans="1:11">
      <c r="A60" s="5">
        <v>2012</v>
      </c>
      <c r="B60" s="2">
        <v>4</v>
      </c>
      <c r="C60" s="5">
        <v>2013</v>
      </c>
      <c r="D60" s="2">
        <v>3</v>
      </c>
      <c r="E60" s="2">
        <v>2414</v>
      </c>
      <c r="F60" s="6">
        <v>689294.530000001</v>
      </c>
      <c r="G60" s="2">
        <v>195</v>
      </c>
      <c r="H60" s="6">
        <v>31365.6</v>
      </c>
      <c r="I60" t="b">
        <f t="shared" si="3"/>
        <v>1</v>
      </c>
      <c r="J60">
        <f t="shared" si="4"/>
        <v>0.0807787903893952</v>
      </c>
      <c r="K60">
        <f t="shared" si="5"/>
        <v>0.045503915430752</v>
      </c>
    </row>
    <row r="61" spans="1:11">
      <c r="A61" s="5">
        <v>2012</v>
      </c>
      <c r="B61" s="2">
        <v>4</v>
      </c>
      <c r="C61" s="5">
        <v>2013</v>
      </c>
      <c r="D61" s="2">
        <v>4</v>
      </c>
      <c r="E61" s="2">
        <v>2414</v>
      </c>
      <c r="F61" s="6">
        <v>689294.530000001</v>
      </c>
      <c r="G61" s="2">
        <v>319</v>
      </c>
      <c r="H61" s="6">
        <v>99689.05</v>
      </c>
      <c r="I61" t="b">
        <f t="shared" si="3"/>
        <v>1</v>
      </c>
      <c r="J61">
        <f t="shared" si="4"/>
        <v>0.132145816072908</v>
      </c>
      <c r="K61">
        <f t="shared" si="5"/>
        <v>0.144624751338154</v>
      </c>
    </row>
    <row r="62" spans="1:11">
      <c r="A62" s="5">
        <v>2013</v>
      </c>
      <c r="B62" s="2">
        <v>1</v>
      </c>
      <c r="C62" s="5">
        <v>2013</v>
      </c>
      <c r="D62" s="2">
        <v>1</v>
      </c>
      <c r="E62" s="2">
        <v>275097</v>
      </c>
      <c r="F62" s="6">
        <v>15608436.1300177</v>
      </c>
      <c r="G62" s="2">
        <v>275097</v>
      </c>
      <c r="H62" s="6">
        <v>15608436.13</v>
      </c>
      <c r="I62" t="b">
        <f t="shared" si="3"/>
        <v>0</v>
      </c>
      <c r="J62">
        <f t="shared" si="4"/>
        <v>1</v>
      </c>
      <c r="K62">
        <f t="shared" si="5"/>
        <v>0.999999999998866</v>
      </c>
    </row>
    <row r="63" spans="1:11">
      <c r="A63" s="5">
        <v>2013</v>
      </c>
      <c r="B63" s="2">
        <v>2</v>
      </c>
      <c r="C63" s="5">
        <v>2013</v>
      </c>
      <c r="D63" s="2">
        <v>2</v>
      </c>
      <c r="E63" s="2">
        <v>31396</v>
      </c>
      <c r="F63" s="6">
        <v>3483408.08999985</v>
      </c>
      <c r="G63" s="2">
        <v>31396</v>
      </c>
      <c r="H63" s="6">
        <v>3483408.09</v>
      </c>
      <c r="I63" t="b">
        <f t="shared" si="3"/>
        <v>0</v>
      </c>
      <c r="J63">
        <f t="shared" si="4"/>
        <v>1</v>
      </c>
      <c r="K63">
        <f t="shared" si="5"/>
        <v>1.00000000000004</v>
      </c>
    </row>
    <row r="64" spans="1:11">
      <c r="A64" s="5">
        <v>2013</v>
      </c>
      <c r="B64" s="2">
        <v>3</v>
      </c>
      <c r="C64" s="5">
        <v>2013</v>
      </c>
      <c r="D64" s="2">
        <v>3</v>
      </c>
      <c r="E64" s="2">
        <v>7469</v>
      </c>
      <c r="F64" s="6">
        <v>1230180.7</v>
      </c>
      <c r="G64" s="2">
        <v>7469</v>
      </c>
      <c r="H64" s="6">
        <v>1230180.7</v>
      </c>
      <c r="I64" t="b">
        <f t="shared" si="3"/>
        <v>0</v>
      </c>
      <c r="J64">
        <f t="shared" si="4"/>
        <v>1</v>
      </c>
      <c r="K64">
        <f t="shared" si="5"/>
        <v>1</v>
      </c>
    </row>
    <row r="65" spans="1:11">
      <c r="A65" s="5">
        <v>2013</v>
      </c>
      <c r="B65" s="2">
        <v>4</v>
      </c>
      <c r="C65" s="5">
        <v>2013</v>
      </c>
      <c r="D65" s="2">
        <v>4</v>
      </c>
      <c r="E65" s="2">
        <v>4828</v>
      </c>
      <c r="F65" s="6">
        <v>1391728.49999999</v>
      </c>
      <c r="G65" s="2">
        <v>4828</v>
      </c>
      <c r="H65" s="6">
        <v>1391728.5</v>
      </c>
      <c r="I65" t="b">
        <f t="shared" si="3"/>
        <v>0</v>
      </c>
      <c r="J65">
        <f t="shared" si="4"/>
        <v>1</v>
      </c>
      <c r="K65">
        <f t="shared" si="5"/>
        <v>1.00000000000001</v>
      </c>
    </row>
    <row r="66" spans="1:11">
      <c r="A66" s="5">
        <v>2013</v>
      </c>
      <c r="B66" s="2">
        <v>1</v>
      </c>
      <c r="C66" s="5">
        <v>2014</v>
      </c>
      <c r="D66" s="2">
        <v>1</v>
      </c>
      <c r="E66" s="2">
        <v>275097</v>
      </c>
      <c r="F66" s="6">
        <v>15608436.1300177</v>
      </c>
      <c r="G66" s="2">
        <v>26756</v>
      </c>
      <c r="H66" s="6">
        <v>1572588.79</v>
      </c>
      <c r="I66" t="b">
        <f t="shared" si="3"/>
        <v>1</v>
      </c>
      <c r="J66">
        <f t="shared" si="4"/>
        <v>0.0972602391156574</v>
      </c>
      <c r="K66">
        <f t="shared" si="5"/>
        <v>0.100752489032238</v>
      </c>
    </row>
    <row r="67" spans="1:11">
      <c r="A67" s="5">
        <v>2013</v>
      </c>
      <c r="B67" s="2">
        <v>1</v>
      </c>
      <c r="C67" s="5">
        <v>2014</v>
      </c>
      <c r="D67" s="2">
        <v>2</v>
      </c>
      <c r="E67" s="2">
        <v>275097</v>
      </c>
      <c r="F67" s="6">
        <v>15608436.1300177</v>
      </c>
      <c r="G67" s="2">
        <v>6860</v>
      </c>
      <c r="H67" s="6">
        <v>792041.6</v>
      </c>
      <c r="I67" t="b">
        <f t="shared" ref="I67:I85" si="6">A67+1=C67</f>
        <v>1</v>
      </c>
      <c r="J67">
        <f t="shared" ref="J67:J85" si="7">G67/E67</f>
        <v>0.0249366587058383</v>
      </c>
      <c r="K67">
        <f t="shared" ref="K67:K85" si="8">H67/F67</f>
        <v>0.0507444559725473</v>
      </c>
    </row>
    <row r="68" spans="1:11">
      <c r="A68" s="5">
        <v>2013</v>
      </c>
      <c r="B68" s="2">
        <v>1</v>
      </c>
      <c r="C68" s="5">
        <v>2014</v>
      </c>
      <c r="D68" s="2">
        <v>3</v>
      </c>
      <c r="E68" s="2">
        <v>275097</v>
      </c>
      <c r="F68" s="6">
        <v>15608436.1300177</v>
      </c>
      <c r="G68" s="2">
        <v>2108</v>
      </c>
      <c r="H68" s="6">
        <v>369269.27</v>
      </c>
      <c r="I68" t="b">
        <f t="shared" si="6"/>
        <v>1</v>
      </c>
      <c r="J68">
        <f t="shared" si="7"/>
        <v>0.00766275168395148</v>
      </c>
      <c r="K68">
        <f t="shared" si="8"/>
        <v>0.0236583131662904</v>
      </c>
    </row>
    <row r="69" spans="1:11">
      <c r="A69" s="5">
        <v>2013</v>
      </c>
      <c r="B69" s="2">
        <v>1</v>
      </c>
      <c r="C69" s="5">
        <v>2014</v>
      </c>
      <c r="D69" s="2">
        <v>4</v>
      </c>
      <c r="E69" s="2">
        <v>275097</v>
      </c>
      <c r="F69" s="6">
        <v>15608436.1300177</v>
      </c>
      <c r="G69" s="2">
        <v>1472</v>
      </c>
      <c r="H69" s="6">
        <v>435630.83</v>
      </c>
      <c r="I69" t="b">
        <f t="shared" si="6"/>
        <v>1</v>
      </c>
      <c r="J69">
        <f t="shared" si="7"/>
        <v>0.00535083988556764</v>
      </c>
      <c r="K69">
        <f t="shared" si="8"/>
        <v>0.027909960124846</v>
      </c>
    </row>
    <row r="70" spans="1:11">
      <c r="A70" s="5">
        <v>2013</v>
      </c>
      <c r="B70" s="2">
        <v>2</v>
      </c>
      <c r="C70" s="5">
        <v>2014</v>
      </c>
      <c r="D70" s="2">
        <v>1</v>
      </c>
      <c r="E70" s="2">
        <v>31396</v>
      </c>
      <c r="F70" s="6">
        <v>3483408.08999985</v>
      </c>
      <c r="G70" s="2">
        <v>5737</v>
      </c>
      <c r="H70" s="6">
        <v>334298.61</v>
      </c>
      <c r="I70" t="b">
        <f t="shared" si="6"/>
        <v>1</v>
      </c>
      <c r="J70">
        <f t="shared" si="7"/>
        <v>0.182730284112626</v>
      </c>
      <c r="K70">
        <f t="shared" si="8"/>
        <v>0.0959688332124228</v>
      </c>
    </row>
    <row r="71" spans="1:11">
      <c r="A71" s="5">
        <v>2013</v>
      </c>
      <c r="B71" s="2">
        <v>2</v>
      </c>
      <c r="C71" s="5">
        <v>2014</v>
      </c>
      <c r="D71" s="2">
        <v>2</v>
      </c>
      <c r="E71" s="2">
        <v>31396</v>
      </c>
      <c r="F71" s="6">
        <v>3483408.08999985</v>
      </c>
      <c r="G71" s="2">
        <v>2657</v>
      </c>
      <c r="H71" s="6">
        <v>308468.93</v>
      </c>
      <c r="I71" t="b">
        <f t="shared" si="6"/>
        <v>1</v>
      </c>
      <c r="J71">
        <f t="shared" si="7"/>
        <v>0.0846286151102051</v>
      </c>
      <c r="K71">
        <f t="shared" si="8"/>
        <v>0.0885537732100787</v>
      </c>
    </row>
    <row r="72" spans="1:11">
      <c r="A72" s="5">
        <v>2013</v>
      </c>
      <c r="B72" s="2">
        <v>2</v>
      </c>
      <c r="C72" s="5">
        <v>2014</v>
      </c>
      <c r="D72" s="2">
        <v>3</v>
      </c>
      <c r="E72" s="2">
        <v>31396</v>
      </c>
      <c r="F72" s="6">
        <v>3483408.08999985</v>
      </c>
      <c r="G72" s="2">
        <v>1212</v>
      </c>
      <c r="H72" s="6">
        <v>209971.63</v>
      </c>
      <c r="I72" t="b">
        <f t="shared" si="6"/>
        <v>1</v>
      </c>
      <c r="J72">
        <f t="shared" si="7"/>
        <v>0.0386036437762772</v>
      </c>
      <c r="K72">
        <f t="shared" si="8"/>
        <v>0.0602776432088981</v>
      </c>
    </row>
    <row r="73" spans="1:11">
      <c r="A73" s="5">
        <v>2013</v>
      </c>
      <c r="B73" s="2">
        <v>2</v>
      </c>
      <c r="C73" s="5">
        <v>2014</v>
      </c>
      <c r="D73" s="2">
        <v>4</v>
      </c>
      <c r="E73" s="2">
        <v>31396</v>
      </c>
      <c r="F73" s="6">
        <v>3483408.08999985</v>
      </c>
      <c r="G73" s="2">
        <v>934</v>
      </c>
      <c r="H73" s="6">
        <v>286859.22</v>
      </c>
      <c r="I73" t="b">
        <f t="shared" si="6"/>
        <v>1</v>
      </c>
      <c r="J73">
        <f t="shared" si="7"/>
        <v>0.0297490126130717</v>
      </c>
      <c r="K73">
        <f t="shared" si="8"/>
        <v>0.0823501618496879</v>
      </c>
    </row>
    <row r="74" spans="1:11">
      <c r="A74" s="5">
        <v>2013</v>
      </c>
      <c r="B74" s="2">
        <v>3</v>
      </c>
      <c r="C74" s="5">
        <v>2014</v>
      </c>
      <c r="D74" s="2">
        <v>1</v>
      </c>
      <c r="E74" s="2">
        <v>7469</v>
      </c>
      <c r="F74" s="6">
        <v>1230180.7</v>
      </c>
      <c r="G74" s="2">
        <v>1564</v>
      </c>
      <c r="H74" s="6">
        <v>91073.39</v>
      </c>
      <c r="I74" t="b">
        <f t="shared" si="6"/>
        <v>1</v>
      </c>
      <c r="J74">
        <f t="shared" si="7"/>
        <v>0.209398848574106</v>
      </c>
      <c r="K74">
        <f t="shared" si="8"/>
        <v>0.0740325303429</v>
      </c>
    </row>
    <row r="75" spans="1:11">
      <c r="A75" s="5">
        <v>2013</v>
      </c>
      <c r="B75" s="2">
        <v>3</v>
      </c>
      <c r="C75" s="5">
        <v>2014</v>
      </c>
      <c r="D75" s="2">
        <v>2</v>
      </c>
      <c r="E75" s="2">
        <v>7469</v>
      </c>
      <c r="F75" s="6">
        <v>1230180.7</v>
      </c>
      <c r="G75" s="2">
        <v>1029</v>
      </c>
      <c r="H75" s="6">
        <v>120597.35</v>
      </c>
      <c r="I75" t="b">
        <f t="shared" si="6"/>
        <v>1</v>
      </c>
      <c r="J75">
        <f t="shared" si="7"/>
        <v>0.137769447047798</v>
      </c>
      <c r="K75">
        <f t="shared" si="8"/>
        <v>0.0980322240464348</v>
      </c>
    </row>
    <row r="76" spans="1:11">
      <c r="A76" s="5">
        <v>2013</v>
      </c>
      <c r="B76" s="2">
        <v>3</v>
      </c>
      <c r="C76" s="5">
        <v>2014</v>
      </c>
      <c r="D76" s="2">
        <v>3</v>
      </c>
      <c r="E76" s="2">
        <v>7469</v>
      </c>
      <c r="F76" s="6">
        <v>1230180.7</v>
      </c>
      <c r="G76" s="2">
        <v>559</v>
      </c>
      <c r="H76" s="6">
        <v>95349.54</v>
      </c>
      <c r="I76" t="b">
        <f t="shared" si="6"/>
        <v>1</v>
      </c>
      <c r="J76">
        <f t="shared" si="7"/>
        <v>0.0748426830901058</v>
      </c>
      <c r="K76">
        <f t="shared" si="8"/>
        <v>0.0775085643922068</v>
      </c>
    </row>
    <row r="77" spans="1:11">
      <c r="A77" s="5">
        <v>2013</v>
      </c>
      <c r="B77" s="2">
        <v>3</v>
      </c>
      <c r="C77" s="5">
        <v>2014</v>
      </c>
      <c r="D77" s="2">
        <v>4</v>
      </c>
      <c r="E77" s="2">
        <v>7469</v>
      </c>
      <c r="F77" s="6">
        <v>1230180.7</v>
      </c>
      <c r="G77" s="2">
        <v>608</v>
      </c>
      <c r="H77" s="6">
        <v>189702.49</v>
      </c>
      <c r="I77" t="b">
        <f t="shared" si="6"/>
        <v>1</v>
      </c>
      <c r="J77">
        <f t="shared" si="7"/>
        <v>0.0814031329495247</v>
      </c>
      <c r="K77">
        <f t="shared" si="8"/>
        <v>0.15420701202677</v>
      </c>
    </row>
    <row r="78" spans="1:11">
      <c r="A78" s="5">
        <v>2013</v>
      </c>
      <c r="B78" s="2">
        <v>4</v>
      </c>
      <c r="C78" s="5">
        <v>2014</v>
      </c>
      <c r="D78" s="2">
        <v>1</v>
      </c>
      <c r="E78" s="2">
        <v>4828</v>
      </c>
      <c r="F78" s="6">
        <v>1391728.49999999</v>
      </c>
      <c r="G78" s="2">
        <v>947</v>
      </c>
      <c r="H78" s="6">
        <v>55165.71</v>
      </c>
      <c r="I78" t="b">
        <f t="shared" si="6"/>
        <v>1</v>
      </c>
      <c r="J78">
        <f t="shared" si="7"/>
        <v>0.196147473073737</v>
      </c>
      <c r="K78">
        <f t="shared" si="8"/>
        <v>0.0396382699642929</v>
      </c>
    </row>
    <row r="79" spans="1:11">
      <c r="A79" s="5">
        <v>2013</v>
      </c>
      <c r="B79" s="2">
        <v>4</v>
      </c>
      <c r="C79" s="5">
        <v>2014</v>
      </c>
      <c r="D79" s="2">
        <v>2</v>
      </c>
      <c r="E79" s="2">
        <v>4828</v>
      </c>
      <c r="F79" s="6">
        <v>1391728.49999999</v>
      </c>
      <c r="G79" s="2">
        <v>724</v>
      </c>
      <c r="H79" s="6">
        <v>84274.9</v>
      </c>
      <c r="I79" t="b">
        <f t="shared" si="6"/>
        <v>1</v>
      </c>
      <c r="J79">
        <f t="shared" si="7"/>
        <v>0.149958574979287</v>
      </c>
      <c r="K79">
        <f t="shared" si="8"/>
        <v>0.0605541238826399</v>
      </c>
    </row>
    <row r="80" spans="1:11">
      <c r="A80" s="5">
        <v>2013</v>
      </c>
      <c r="B80" s="2">
        <v>4</v>
      </c>
      <c r="C80" s="5">
        <v>2014</v>
      </c>
      <c r="D80" s="2">
        <v>3</v>
      </c>
      <c r="E80" s="2">
        <v>4828</v>
      </c>
      <c r="F80" s="6">
        <v>1391728.49999999</v>
      </c>
      <c r="G80" s="2">
        <v>536</v>
      </c>
      <c r="H80" s="6">
        <v>94955.86</v>
      </c>
      <c r="I80" t="b">
        <f t="shared" si="6"/>
        <v>1</v>
      </c>
      <c r="J80">
        <f t="shared" si="7"/>
        <v>0.111019055509528</v>
      </c>
      <c r="K80">
        <f t="shared" si="8"/>
        <v>0.0682287242087811</v>
      </c>
    </row>
    <row r="81" spans="1:11">
      <c r="A81" s="5">
        <v>2013</v>
      </c>
      <c r="B81" s="2">
        <v>4</v>
      </c>
      <c r="C81" s="5">
        <v>2014</v>
      </c>
      <c r="D81" s="2">
        <v>4</v>
      </c>
      <c r="E81" s="2">
        <v>4828</v>
      </c>
      <c r="F81" s="6">
        <v>1391728.49999999</v>
      </c>
      <c r="G81" s="2">
        <v>1120</v>
      </c>
      <c r="H81" s="6">
        <v>446819.43</v>
      </c>
      <c r="I81" t="b">
        <f t="shared" si="6"/>
        <v>1</v>
      </c>
      <c r="J81">
        <f t="shared" si="7"/>
        <v>0.231980115990058</v>
      </c>
      <c r="K81">
        <f t="shared" si="8"/>
        <v>0.321053589115983</v>
      </c>
    </row>
    <row r="82" spans="1:11">
      <c r="A82" s="5">
        <v>2014</v>
      </c>
      <c r="B82" s="2">
        <v>1</v>
      </c>
      <c r="C82" s="5">
        <v>2014</v>
      </c>
      <c r="D82" s="2">
        <v>1</v>
      </c>
      <c r="E82" s="2">
        <v>281891</v>
      </c>
      <c r="F82" s="6">
        <v>17152215.5000241</v>
      </c>
      <c r="G82" s="2">
        <v>281891</v>
      </c>
      <c r="H82" s="6">
        <v>17152215.5</v>
      </c>
      <c r="I82" t="b">
        <f t="shared" si="6"/>
        <v>0</v>
      </c>
      <c r="J82">
        <f t="shared" si="7"/>
        <v>1</v>
      </c>
      <c r="K82">
        <f t="shared" si="8"/>
        <v>0.999999999998595</v>
      </c>
    </row>
    <row r="83" spans="1:11">
      <c r="A83" s="5">
        <v>2014</v>
      </c>
      <c r="B83" s="2">
        <v>2</v>
      </c>
      <c r="C83" s="5">
        <v>2014</v>
      </c>
      <c r="D83" s="2">
        <v>2</v>
      </c>
      <c r="E83" s="2">
        <v>32321</v>
      </c>
      <c r="F83" s="6">
        <v>3946984.38000018</v>
      </c>
      <c r="G83" s="2">
        <v>32321</v>
      </c>
      <c r="H83" s="6">
        <v>3946984.38</v>
      </c>
      <c r="I83" t="b">
        <f t="shared" si="6"/>
        <v>0</v>
      </c>
      <c r="J83">
        <f t="shared" si="7"/>
        <v>1</v>
      </c>
      <c r="K83">
        <f t="shared" si="8"/>
        <v>0.999999999999954</v>
      </c>
    </row>
    <row r="84" spans="1:11">
      <c r="A84" s="5">
        <v>2014</v>
      </c>
      <c r="B84" s="2">
        <v>3</v>
      </c>
      <c r="C84" s="5">
        <v>2014</v>
      </c>
      <c r="D84" s="2">
        <v>3</v>
      </c>
      <c r="E84" s="2">
        <v>7554</v>
      </c>
      <c r="F84" s="6">
        <v>1404251.34999991</v>
      </c>
      <c r="G84" s="2">
        <v>7554</v>
      </c>
      <c r="H84" s="6">
        <v>1404251.35</v>
      </c>
      <c r="I84" t="b">
        <f t="shared" si="6"/>
        <v>0</v>
      </c>
      <c r="J84">
        <f t="shared" si="7"/>
        <v>1</v>
      </c>
      <c r="K84">
        <f t="shared" si="8"/>
        <v>1.00000000000006</v>
      </c>
    </row>
    <row r="85" spans="1:11">
      <c r="A85" s="5">
        <v>2014</v>
      </c>
      <c r="B85" s="2">
        <v>4</v>
      </c>
      <c r="C85" s="5">
        <v>2014</v>
      </c>
      <c r="D85" s="2">
        <v>4</v>
      </c>
      <c r="E85" s="2">
        <v>4287</v>
      </c>
      <c r="F85" s="6">
        <v>1434000.84999996</v>
      </c>
      <c r="G85" s="2">
        <v>4287</v>
      </c>
      <c r="H85" s="6">
        <v>1434000.85</v>
      </c>
      <c r="I85" t="b">
        <f t="shared" si="6"/>
        <v>0</v>
      </c>
      <c r="J85">
        <f t="shared" si="7"/>
        <v>1</v>
      </c>
      <c r="K85">
        <f t="shared" si="8"/>
        <v>1.00000000000003</v>
      </c>
    </row>
  </sheetData>
  <sortState ref="A2:H85">
    <sortCondition ref="A2:A85"/>
    <sortCondition ref="C2:C85"/>
    <sortCondition ref="B2:B85"/>
    <sortCondition ref="D2:D85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2" sqref="C2:C5"/>
    </sheetView>
  </sheetViews>
  <sheetFormatPr defaultColWidth="9.14285714285714" defaultRowHeight="15" outlineLevelRow="4" outlineLevelCol="2"/>
  <cols>
    <col min="1" max="5" width="12.8571428571429"/>
    <col min="9" max="9" width="12.8571428571429"/>
    <col min="11" max="11" width="12.8571428571429"/>
  </cols>
  <sheetData>
    <row r="1" spans="1:3">
      <c r="A1" t="s">
        <v>3</v>
      </c>
      <c r="B1">
        <v>2015</v>
      </c>
      <c r="C1" t="s">
        <v>17</v>
      </c>
    </row>
    <row r="2" spans="1:3">
      <c r="A2">
        <v>1</v>
      </c>
      <c r="B2">
        <v>42638.9181044027</v>
      </c>
      <c r="C2">
        <v>0.998976108136023</v>
      </c>
    </row>
    <row r="3" spans="1:3">
      <c r="A3">
        <v>2</v>
      </c>
      <c r="B3">
        <v>11230.0033417468</v>
      </c>
      <c r="C3">
        <v>0.856169676446757</v>
      </c>
    </row>
    <row r="4" spans="1:3">
      <c r="A4">
        <v>3</v>
      </c>
      <c r="B4">
        <v>3808.72550321337</v>
      </c>
      <c r="C4">
        <v>0.634273960360138</v>
      </c>
    </row>
    <row r="5" spans="1:3">
      <c r="A5">
        <v>4</v>
      </c>
      <c r="B5">
        <v>2815.92387602811</v>
      </c>
      <c r="C5">
        <v>0.28733510338533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2" sqref="E2:E17"/>
    </sheetView>
  </sheetViews>
  <sheetFormatPr defaultColWidth="9.14285714285714" defaultRowHeight="15" outlineLevelCol="4"/>
  <cols>
    <col min="3" max="3" width="11.7142857142857" customWidth="1"/>
    <col min="4" max="4" width="17.2857142857143" customWidth="1"/>
    <col min="5" max="5" width="17.5714285714286" customWidth="1"/>
  </cols>
  <sheetData>
    <row r="1" spans="1:5">
      <c r="A1" t="s">
        <v>3</v>
      </c>
      <c r="B1" t="s">
        <v>20</v>
      </c>
      <c r="C1" t="s">
        <v>35</v>
      </c>
      <c r="D1" t="s">
        <v>36</v>
      </c>
      <c r="E1" t="s">
        <v>17</v>
      </c>
    </row>
    <row r="2" spans="1:5">
      <c r="A2">
        <v>1</v>
      </c>
      <c r="B2">
        <v>1</v>
      </c>
      <c r="C2" s="2">
        <v>26756</v>
      </c>
      <c r="D2">
        <v>30806.4806207342</v>
      </c>
      <c r="E2">
        <v>0.987511351241697</v>
      </c>
    </row>
    <row r="3" spans="1:5">
      <c r="A3">
        <v>1</v>
      </c>
      <c r="B3">
        <v>2</v>
      </c>
      <c r="C3" s="2">
        <v>6860</v>
      </c>
      <c r="D3">
        <v>7891.75014159305</v>
      </c>
      <c r="E3">
        <v>0.998242946430336</v>
      </c>
    </row>
    <row r="4" spans="1:5">
      <c r="A4">
        <v>1</v>
      </c>
      <c r="B4">
        <v>3</v>
      </c>
      <c r="C4" s="2">
        <v>2108</v>
      </c>
      <c r="D4">
        <v>2322.7366384703</v>
      </c>
      <c r="E4">
        <v>0.860788250203347</v>
      </c>
    </row>
    <row r="5" spans="1:5">
      <c r="A5">
        <v>1</v>
      </c>
      <c r="B5">
        <v>4</v>
      </c>
      <c r="C5" s="2">
        <v>1472</v>
      </c>
      <c r="D5">
        <v>1617.95070360501</v>
      </c>
      <c r="E5">
        <v>0.795048650977945</v>
      </c>
    </row>
    <row r="6" spans="1:5">
      <c r="A6">
        <v>2</v>
      </c>
      <c r="B6">
        <v>1</v>
      </c>
      <c r="C6" s="2">
        <v>5737</v>
      </c>
      <c r="D6">
        <v>6239.53993432918</v>
      </c>
      <c r="E6">
        <v>0.99961576774685</v>
      </c>
    </row>
    <row r="7" spans="1:5">
      <c r="A7">
        <v>2</v>
      </c>
      <c r="B7">
        <v>2</v>
      </c>
      <c r="C7" s="2">
        <v>2657</v>
      </c>
      <c r="D7">
        <v>2758.3424866073</v>
      </c>
      <c r="E7">
        <v>0.652798208535982</v>
      </c>
    </row>
    <row r="8" spans="1:5">
      <c r="A8">
        <v>2</v>
      </c>
      <c r="B8">
        <v>3</v>
      </c>
      <c r="C8" s="2">
        <v>1212</v>
      </c>
      <c r="D8">
        <v>1257.55523811585</v>
      </c>
      <c r="E8">
        <v>0.632052058094119</v>
      </c>
    </row>
    <row r="9" spans="1:5">
      <c r="A9">
        <v>2</v>
      </c>
      <c r="B9">
        <v>4</v>
      </c>
      <c r="C9" s="2">
        <v>934</v>
      </c>
      <c r="D9">
        <v>974.565682694492</v>
      </c>
      <c r="E9">
        <v>0.635440682238757</v>
      </c>
    </row>
    <row r="10" spans="1:5">
      <c r="A10">
        <v>3</v>
      </c>
      <c r="B10">
        <v>1</v>
      </c>
      <c r="C10" s="2">
        <v>1564</v>
      </c>
      <c r="D10">
        <v>1596.92906960614</v>
      </c>
      <c r="E10">
        <v>0.168104178351315</v>
      </c>
    </row>
    <row r="11" spans="1:5">
      <c r="A11">
        <v>3</v>
      </c>
      <c r="B11">
        <v>2</v>
      </c>
      <c r="C11" s="2">
        <v>1029</v>
      </c>
      <c r="D11">
        <v>1065.87493419429</v>
      </c>
      <c r="E11">
        <v>0.749652799688299</v>
      </c>
    </row>
    <row r="12" spans="1:5">
      <c r="A12">
        <v>3</v>
      </c>
      <c r="B12">
        <v>3</v>
      </c>
      <c r="C12" s="2">
        <v>559</v>
      </c>
      <c r="D12">
        <v>577.843666981288</v>
      </c>
      <c r="E12">
        <v>0.678062544853866</v>
      </c>
    </row>
    <row r="13" spans="1:5">
      <c r="A13">
        <v>3</v>
      </c>
      <c r="B13">
        <v>4</v>
      </c>
      <c r="C13" s="2">
        <v>608</v>
      </c>
      <c r="D13">
        <v>568.077832431655</v>
      </c>
      <c r="E13">
        <v>0.294927602191022</v>
      </c>
    </row>
    <row r="14" spans="1:5">
      <c r="A14">
        <v>4</v>
      </c>
      <c r="B14">
        <v>1</v>
      </c>
      <c r="C14" s="2">
        <v>947</v>
      </c>
      <c r="D14">
        <v>817.229651404981</v>
      </c>
      <c r="E14">
        <v>0.000177992499665456</v>
      </c>
    </row>
    <row r="15" spans="1:5">
      <c r="A15">
        <v>4</v>
      </c>
      <c r="B15">
        <v>2</v>
      </c>
      <c r="C15" s="2">
        <v>724</v>
      </c>
      <c r="D15">
        <v>618.205885245752</v>
      </c>
      <c r="E15">
        <v>0.169033099942223</v>
      </c>
    </row>
    <row r="16" spans="1:5">
      <c r="A16">
        <v>4</v>
      </c>
      <c r="B16">
        <v>3</v>
      </c>
      <c r="C16" s="2">
        <v>536</v>
      </c>
      <c r="D16">
        <v>457.490262805887</v>
      </c>
      <c r="E16">
        <v>0.330456432442889</v>
      </c>
    </row>
    <row r="17" spans="1:5">
      <c r="A17">
        <v>4</v>
      </c>
      <c r="B17" s="1">
        <v>4</v>
      </c>
      <c r="C17" s="2">
        <v>1120</v>
      </c>
      <c r="D17">
        <v>922.99807657149</v>
      </c>
      <c r="E17">
        <v>0.299213625366002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1" sqref="E$1:E$1048576"/>
    </sheetView>
  </sheetViews>
  <sheetFormatPr defaultColWidth="9.14285714285714" defaultRowHeight="15" outlineLevelCol="4"/>
  <cols>
    <col min="3" max="3" width="16.8571428571429" customWidth="1"/>
    <col min="4" max="4" width="14.5714285714286" customWidth="1"/>
    <col min="5" max="5" width="15" customWidth="1"/>
  </cols>
  <sheetData>
    <row r="1" spans="1:5">
      <c r="A1" t="s">
        <v>3</v>
      </c>
      <c r="B1" t="s">
        <v>20</v>
      </c>
      <c r="C1" t="s">
        <v>35</v>
      </c>
      <c r="D1" t="s">
        <v>36</v>
      </c>
      <c r="E1" t="s">
        <v>17</v>
      </c>
    </row>
    <row r="2" spans="1:5">
      <c r="A2">
        <v>1</v>
      </c>
      <c r="B2">
        <v>1</v>
      </c>
      <c r="C2">
        <v>1572588.79</v>
      </c>
      <c r="D2">
        <v>1894019.1618898</v>
      </c>
      <c r="E2">
        <v>0.965892798472584</v>
      </c>
    </row>
    <row r="3" spans="1:5">
      <c r="A3">
        <v>1</v>
      </c>
      <c r="B3">
        <v>2</v>
      </c>
      <c r="C3">
        <v>792041.6</v>
      </c>
      <c r="D3">
        <v>952166.264786109</v>
      </c>
      <c r="E3">
        <v>0.931530295929567</v>
      </c>
    </row>
    <row r="4" spans="1:5">
      <c r="A4">
        <v>1</v>
      </c>
      <c r="B4">
        <v>3</v>
      </c>
      <c r="C4">
        <v>369269.27</v>
      </c>
      <c r="D4">
        <v>425810.634586554</v>
      </c>
      <c r="E4">
        <v>0.781285941762451</v>
      </c>
    </row>
    <row r="5" spans="1:5">
      <c r="A5">
        <v>1</v>
      </c>
      <c r="B5">
        <v>4</v>
      </c>
      <c r="C5">
        <v>435630.83</v>
      </c>
      <c r="D5">
        <v>496727.351508284</v>
      </c>
      <c r="E5">
        <v>0.713167662234627</v>
      </c>
    </row>
    <row r="6" spans="1:5">
      <c r="A6">
        <v>2</v>
      </c>
      <c r="B6">
        <v>1</v>
      </c>
      <c r="C6">
        <v>334298.61</v>
      </c>
      <c r="D6">
        <v>389021.204795277</v>
      </c>
      <c r="E6">
        <v>0.787583060174695</v>
      </c>
    </row>
    <row r="7" spans="1:5">
      <c r="A7">
        <v>2</v>
      </c>
      <c r="B7">
        <v>2</v>
      </c>
      <c r="C7">
        <v>308468.93</v>
      </c>
      <c r="D7">
        <v>347265.62502287</v>
      </c>
      <c r="E7">
        <v>0.553978991144921</v>
      </c>
    </row>
    <row r="8" spans="1:5">
      <c r="A8">
        <v>2</v>
      </c>
      <c r="B8">
        <v>3</v>
      </c>
      <c r="C8">
        <v>209971.63</v>
      </c>
      <c r="D8">
        <v>237487.34631804</v>
      </c>
      <c r="E8">
        <v>0.592943585456458</v>
      </c>
    </row>
    <row r="9" spans="1:5">
      <c r="A9">
        <v>2</v>
      </c>
      <c r="B9">
        <v>4</v>
      </c>
      <c r="C9">
        <v>286859.22</v>
      </c>
      <c r="D9">
        <v>318877.246103945</v>
      </c>
      <c r="E9">
        <v>0.535004556596507</v>
      </c>
    </row>
    <row r="10" spans="1:5">
      <c r="A10">
        <v>3</v>
      </c>
      <c r="B10">
        <v>1</v>
      </c>
      <c r="C10">
        <v>91073.39</v>
      </c>
      <c r="D10">
        <v>101813.211974808</v>
      </c>
      <c r="E10">
        <v>0.20143633193783</v>
      </c>
    </row>
    <row r="11" spans="1:5">
      <c r="A11">
        <v>3</v>
      </c>
      <c r="B11">
        <v>2</v>
      </c>
      <c r="C11">
        <v>120597.35</v>
      </c>
      <c r="D11">
        <v>139954.408292425</v>
      </c>
      <c r="E11">
        <v>0.677013878099278</v>
      </c>
    </row>
    <row r="12" spans="1:5">
      <c r="A12">
        <v>3</v>
      </c>
      <c r="B12">
        <v>3</v>
      </c>
      <c r="C12">
        <v>95349.54</v>
      </c>
      <c r="D12">
        <v>109122.777293461</v>
      </c>
      <c r="E12">
        <v>0.58628874034872</v>
      </c>
    </row>
    <row r="13" spans="1:5">
      <c r="A13">
        <v>3</v>
      </c>
      <c r="B13">
        <v>4</v>
      </c>
      <c r="C13">
        <v>189702.49</v>
      </c>
      <c r="D13">
        <v>194251.56607802</v>
      </c>
      <c r="E13">
        <v>0.265128149019848</v>
      </c>
    </row>
    <row r="14" spans="1:5">
      <c r="A14">
        <v>4</v>
      </c>
      <c r="B14">
        <v>1</v>
      </c>
      <c r="C14">
        <v>55165.71</v>
      </c>
      <c r="D14">
        <v>56163.2246851845</v>
      </c>
      <c r="E14">
        <v>0.339863046413345</v>
      </c>
    </row>
    <row r="15" spans="1:5">
      <c r="A15">
        <v>4</v>
      </c>
      <c r="B15">
        <v>2</v>
      </c>
      <c r="C15">
        <v>84274.9</v>
      </c>
      <c r="D15">
        <v>86286.353101197</v>
      </c>
      <c r="E15">
        <v>0.436365927224971</v>
      </c>
    </row>
    <row r="16" spans="1:5">
      <c r="A16">
        <v>4</v>
      </c>
      <c r="B16">
        <v>3</v>
      </c>
      <c r="C16">
        <v>94955.8600000001</v>
      </c>
      <c r="D16">
        <v>94779.3653168926</v>
      </c>
      <c r="E16">
        <v>0.435028929490867</v>
      </c>
    </row>
    <row r="17" spans="1:5">
      <c r="A17">
        <v>4</v>
      </c>
      <c r="B17" s="1">
        <v>4</v>
      </c>
      <c r="C17">
        <v>446819.43</v>
      </c>
      <c r="D17">
        <v>367122.386493462</v>
      </c>
      <c r="E17">
        <v>0.00605485299649401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C2" sqref="C2:C5"/>
    </sheetView>
  </sheetViews>
  <sheetFormatPr defaultColWidth="9.14285714285714" defaultRowHeight="15" outlineLevelRow="4" outlineLevelCol="2"/>
  <cols>
    <col min="2" max="2" width="17.7142857142857" customWidth="1"/>
    <col min="3" max="3" width="15.5714285714286" customWidth="1"/>
  </cols>
  <sheetData>
    <row r="1" spans="1:3">
      <c r="A1" t="s">
        <v>3</v>
      </c>
      <c r="B1" t="s">
        <v>36</v>
      </c>
      <c r="C1" t="s">
        <v>17</v>
      </c>
    </row>
    <row r="2" spans="1:3">
      <c r="A2">
        <v>1</v>
      </c>
      <c r="B2">
        <v>3768723.41277075</v>
      </c>
      <c r="C2">
        <v>0.928136723090549</v>
      </c>
    </row>
    <row r="3" spans="1:3">
      <c r="A3">
        <v>2</v>
      </c>
      <c r="B3">
        <v>1292651.42224013</v>
      </c>
      <c r="C3">
        <v>0.647381836357676</v>
      </c>
    </row>
    <row r="4" spans="1:3">
      <c r="A4">
        <v>3</v>
      </c>
      <c r="B4">
        <v>545141.963638713</v>
      </c>
      <c r="C4">
        <v>0.457030860634726</v>
      </c>
    </row>
    <row r="5" spans="1:3">
      <c r="A5">
        <v>4</v>
      </c>
      <c r="B5">
        <v>604351.329596737</v>
      </c>
      <c r="C5">
        <v>0.0062715492577682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regression revenue total</vt:lpstr>
      <vt:lpstr>regression reven likelihood</vt:lpstr>
      <vt:lpstr>regression customers</vt:lpstr>
      <vt:lpstr>regression likelihood</vt:lpstr>
      <vt:lpstr>results-20200701-080237</vt:lpstr>
      <vt:lpstr>predicted_n_customers_total</vt:lpstr>
      <vt:lpstr>prediction_customers</vt:lpstr>
      <vt:lpstr>prediction_revenue</vt:lpstr>
      <vt:lpstr>prediction_revenue_total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Natalia</cp:lastModifiedBy>
  <dcterms:created xsi:type="dcterms:W3CDTF">2020-07-01T08:49:00Z</dcterms:created>
  <dcterms:modified xsi:type="dcterms:W3CDTF">2020-07-03T01:28:14Z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1049-11.2.0.9107</vt:lpwstr>
  </property>
</Properties>
</file>