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8_{E2AC9270-D898-47BD-A8C7-3A32C285E2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ADANIA" sheetId="4" r:id="rId1"/>
    <sheet name="Sheet1" sheetId="6" r:id="rId2"/>
    <sheet name="DANE" sheetId="5" r:id="rId3"/>
    <sheet name="DEFINICJE" sheetId="2" r:id="rId4"/>
  </sheets>
  <definedNames>
    <definedName name="_xlnm._FilterDatabase" localSheetId="2" hidden="1">DANE!$A$1:$L$2001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F501" i="5" s="1"/>
  <c r="G501" i="5" s="1"/>
  <c r="I501" i="5" s="1"/>
  <c r="H11" i="2"/>
  <c r="H12" i="2"/>
  <c r="H13" i="2"/>
  <c r="H14" i="2"/>
  <c r="H15" i="2"/>
  <c r="H16" i="2"/>
  <c r="H17" i="2"/>
  <c r="H18" i="2"/>
  <c r="F509" i="5" s="1"/>
  <c r="G509" i="5" s="1"/>
  <c r="I509" i="5" s="1"/>
  <c r="H19" i="2"/>
  <c r="H20" i="2"/>
  <c r="H21" i="2"/>
  <c r="H22" i="2"/>
  <c r="H23" i="2"/>
  <c r="H24" i="2"/>
  <c r="H25" i="2"/>
  <c r="H26" i="2"/>
  <c r="F661" i="5" s="1"/>
  <c r="G661" i="5" s="1"/>
  <c r="I661" i="5" s="1"/>
  <c r="H27" i="2"/>
  <c r="H28" i="2"/>
  <c r="H29" i="2"/>
  <c r="H30" i="2"/>
  <c r="H31" i="2"/>
  <c r="H2" i="2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" i="5"/>
  <c r="F3" i="5"/>
  <c r="G3" i="5" s="1"/>
  <c r="I3" i="5" s="1"/>
  <c r="F4" i="5"/>
  <c r="G4" i="5" s="1"/>
  <c r="I4" i="5" s="1"/>
  <c r="F5" i="5"/>
  <c r="G5" i="5" s="1"/>
  <c r="F6" i="5"/>
  <c r="G6" i="5" s="1"/>
  <c r="I6" i="5" s="1"/>
  <c r="F7" i="5"/>
  <c r="G7" i="5" s="1"/>
  <c r="I7" i="5" s="1"/>
  <c r="F8" i="5"/>
  <c r="G8" i="5" s="1"/>
  <c r="I8" i="5" s="1"/>
  <c r="F9" i="5"/>
  <c r="G9" i="5" s="1"/>
  <c r="F11" i="5"/>
  <c r="G11" i="5" s="1"/>
  <c r="I11" i="5" s="1"/>
  <c r="F12" i="5"/>
  <c r="G12" i="5" s="1"/>
  <c r="I12" i="5" s="1"/>
  <c r="F13" i="5"/>
  <c r="G13" i="5" s="1"/>
  <c r="F14" i="5"/>
  <c r="G14" i="5" s="1"/>
  <c r="I14" i="5" s="1"/>
  <c r="F15" i="5"/>
  <c r="G15" i="5" s="1"/>
  <c r="I15" i="5" s="1"/>
  <c r="F16" i="5"/>
  <c r="G16" i="5" s="1"/>
  <c r="I16" i="5" s="1"/>
  <c r="F17" i="5"/>
  <c r="G17" i="5" s="1"/>
  <c r="F18" i="5"/>
  <c r="G18" i="5" s="1"/>
  <c r="F19" i="5"/>
  <c r="G19" i="5" s="1"/>
  <c r="I19" i="5" s="1"/>
  <c r="F20" i="5"/>
  <c r="G20" i="5" s="1"/>
  <c r="I20" i="5" s="1"/>
  <c r="F21" i="5"/>
  <c r="G21" i="5" s="1"/>
  <c r="F22" i="5"/>
  <c r="G22" i="5" s="1"/>
  <c r="I22" i="5" s="1"/>
  <c r="F23" i="5"/>
  <c r="G23" i="5" s="1"/>
  <c r="I23" i="5" s="1"/>
  <c r="F24" i="5"/>
  <c r="G24" i="5" s="1"/>
  <c r="I24" i="5" s="1"/>
  <c r="F26" i="5"/>
  <c r="G26" i="5" s="1"/>
  <c r="F27" i="5"/>
  <c r="G27" i="5" s="1"/>
  <c r="I27" i="5" s="1"/>
  <c r="F28" i="5"/>
  <c r="G28" i="5" s="1"/>
  <c r="I28" i="5" s="1"/>
  <c r="F29" i="5"/>
  <c r="G29" i="5" s="1"/>
  <c r="F30" i="5"/>
  <c r="G30" i="5" s="1"/>
  <c r="I30" i="5" s="1"/>
  <c r="F31" i="5"/>
  <c r="G31" i="5" s="1"/>
  <c r="I31" i="5" s="1"/>
  <c r="F32" i="5"/>
  <c r="G32" i="5" s="1"/>
  <c r="I32" i="5" s="1"/>
  <c r="F34" i="5"/>
  <c r="G34" i="5" s="1"/>
  <c r="F35" i="5"/>
  <c r="G35" i="5" s="1"/>
  <c r="I35" i="5" s="1"/>
  <c r="F36" i="5"/>
  <c r="G36" i="5" s="1"/>
  <c r="I36" i="5" s="1"/>
  <c r="F37" i="5"/>
  <c r="G37" i="5" s="1"/>
  <c r="F38" i="5"/>
  <c r="G38" i="5" s="1"/>
  <c r="I38" i="5" s="1"/>
  <c r="F39" i="5"/>
  <c r="G39" i="5" s="1"/>
  <c r="I39" i="5" s="1"/>
  <c r="F40" i="5"/>
  <c r="G40" i="5" s="1"/>
  <c r="I40" i="5" s="1"/>
  <c r="F42" i="5"/>
  <c r="G42" i="5" s="1"/>
  <c r="F43" i="5"/>
  <c r="G43" i="5" s="1"/>
  <c r="I43" i="5" s="1"/>
  <c r="F44" i="5"/>
  <c r="G44" i="5" s="1"/>
  <c r="I44" i="5" s="1"/>
  <c r="F45" i="5"/>
  <c r="G45" i="5" s="1"/>
  <c r="F46" i="5"/>
  <c r="G46" i="5" s="1"/>
  <c r="I46" i="5" s="1"/>
  <c r="F47" i="5"/>
  <c r="G47" i="5" s="1"/>
  <c r="I47" i="5" s="1"/>
  <c r="F48" i="5"/>
  <c r="G48" i="5" s="1"/>
  <c r="I48" i="5" s="1"/>
  <c r="F49" i="5"/>
  <c r="G49" i="5" s="1"/>
  <c r="F51" i="5"/>
  <c r="G51" i="5" s="1"/>
  <c r="I51" i="5" s="1"/>
  <c r="F52" i="5"/>
  <c r="G52" i="5" s="1"/>
  <c r="I52" i="5" s="1"/>
  <c r="F53" i="5"/>
  <c r="G53" i="5" s="1"/>
  <c r="F54" i="5"/>
  <c r="G54" i="5" s="1"/>
  <c r="I54" i="5" s="1"/>
  <c r="F55" i="5"/>
  <c r="G55" i="5" s="1"/>
  <c r="I55" i="5" s="1"/>
  <c r="F56" i="5"/>
  <c r="G56" i="5" s="1"/>
  <c r="I56" i="5" s="1"/>
  <c r="F57" i="5"/>
  <c r="G57" i="5" s="1"/>
  <c r="F59" i="5"/>
  <c r="G59" i="5" s="1"/>
  <c r="I59" i="5" s="1"/>
  <c r="F60" i="5"/>
  <c r="G60" i="5" s="1"/>
  <c r="I60" i="5" s="1"/>
  <c r="F61" i="5"/>
  <c r="G61" i="5" s="1"/>
  <c r="F62" i="5"/>
  <c r="G62" i="5" s="1"/>
  <c r="I62" i="5" s="1"/>
  <c r="F63" i="5"/>
  <c r="G63" i="5" s="1"/>
  <c r="I63" i="5" s="1"/>
  <c r="F64" i="5"/>
  <c r="G64" i="5" s="1"/>
  <c r="I64" i="5" s="1"/>
  <c r="F65" i="5"/>
  <c r="G65" i="5" s="1"/>
  <c r="F66" i="5"/>
  <c r="G66" i="5" s="1"/>
  <c r="F67" i="5"/>
  <c r="G67" i="5" s="1"/>
  <c r="I67" i="5" s="1"/>
  <c r="F68" i="5"/>
  <c r="G68" i="5" s="1"/>
  <c r="I68" i="5" s="1"/>
  <c r="F69" i="5"/>
  <c r="G69" i="5" s="1"/>
  <c r="F70" i="5"/>
  <c r="G70" i="5" s="1"/>
  <c r="I70" i="5" s="1"/>
  <c r="F71" i="5"/>
  <c r="G71" i="5" s="1"/>
  <c r="I71" i="5" s="1"/>
  <c r="F72" i="5"/>
  <c r="G72" i="5" s="1"/>
  <c r="I72" i="5" s="1"/>
  <c r="F73" i="5"/>
  <c r="G73" i="5" s="1"/>
  <c r="F75" i="5"/>
  <c r="G75" i="5" s="1"/>
  <c r="I75" i="5" s="1"/>
  <c r="F76" i="5"/>
  <c r="G76" i="5" s="1"/>
  <c r="I76" i="5" s="1"/>
  <c r="F77" i="5"/>
  <c r="G77" i="5" s="1"/>
  <c r="F78" i="5"/>
  <c r="G78" i="5" s="1"/>
  <c r="I78" i="5" s="1"/>
  <c r="F79" i="5"/>
  <c r="G79" i="5" s="1"/>
  <c r="I79" i="5" s="1"/>
  <c r="F80" i="5"/>
  <c r="G80" i="5" s="1"/>
  <c r="I80" i="5" s="1"/>
  <c r="F81" i="5"/>
  <c r="G81" i="5" s="1"/>
  <c r="F83" i="5"/>
  <c r="G83" i="5" s="1"/>
  <c r="I83" i="5" s="1"/>
  <c r="F84" i="5"/>
  <c r="G84" i="5" s="1"/>
  <c r="I84" i="5" s="1"/>
  <c r="F85" i="5"/>
  <c r="G85" i="5" s="1"/>
  <c r="F86" i="5"/>
  <c r="G86" i="5" s="1"/>
  <c r="I86" i="5" s="1"/>
  <c r="F87" i="5"/>
  <c r="G87" i="5" s="1"/>
  <c r="I87" i="5" s="1"/>
  <c r="F88" i="5"/>
  <c r="G88" i="5" s="1"/>
  <c r="I88" i="5" s="1"/>
  <c r="F89" i="5"/>
  <c r="G89" i="5" s="1"/>
  <c r="F91" i="5"/>
  <c r="G91" i="5" s="1"/>
  <c r="F92" i="5"/>
  <c r="G92" i="5" s="1"/>
  <c r="I92" i="5" s="1"/>
  <c r="F93" i="5"/>
  <c r="G93" i="5" s="1"/>
  <c r="F94" i="5"/>
  <c r="G94" i="5" s="1"/>
  <c r="I94" i="5" s="1"/>
  <c r="F95" i="5"/>
  <c r="G95" i="5" s="1"/>
  <c r="I95" i="5" s="1"/>
  <c r="F96" i="5"/>
  <c r="G96" i="5" s="1"/>
  <c r="I96" i="5" s="1"/>
  <c r="F97" i="5"/>
  <c r="G97" i="5" s="1"/>
  <c r="F98" i="5"/>
  <c r="G98" i="5" s="1"/>
  <c r="F99" i="5"/>
  <c r="G99" i="5" s="1"/>
  <c r="I99" i="5" s="1"/>
  <c r="F100" i="5"/>
  <c r="G100" i="5" s="1"/>
  <c r="I100" i="5" s="1"/>
  <c r="F101" i="5"/>
  <c r="G101" i="5" s="1"/>
  <c r="F102" i="5"/>
  <c r="G102" i="5" s="1"/>
  <c r="I102" i="5" s="1"/>
  <c r="F103" i="5"/>
  <c r="G103" i="5" s="1"/>
  <c r="I103" i="5" s="1"/>
  <c r="F105" i="5"/>
  <c r="G105" i="5" s="1"/>
  <c r="F106" i="5"/>
  <c r="G106" i="5" s="1"/>
  <c r="F107" i="5"/>
  <c r="G107" i="5" s="1"/>
  <c r="I107" i="5" s="1"/>
  <c r="F108" i="5"/>
  <c r="G108" i="5" s="1"/>
  <c r="I108" i="5" s="1"/>
  <c r="F109" i="5"/>
  <c r="G109" i="5" s="1"/>
  <c r="F110" i="5"/>
  <c r="G110" i="5" s="1"/>
  <c r="I110" i="5" s="1"/>
  <c r="F111" i="5"/>
  <c r="G111" i="5" s="1"/>
  <c r="I111" i="5" s="1"/>
  <c r="F112" i="5"/>
  <c r="G112" i="5" s="1"/>
  <c r="I112" i="5" s="1"/>
  <c r="F113" i="5"/>
  <c r="G113" i="5" s="1"/>
  <c r="F114" i="5"/>
  <c r="G114" i="5" s="1"/>
  <c r="F115" i="5"/>
  <c r="G115" i="5" s="1"/>
  <c r="I115" i="5" s="1"/>
  <c r="F116" i="5"/>
  <c r="G116" i="5" s="1"/>
  <c r="I116" i="5" s="1"/>
  <c r="F117" i="5"/>
  <c r="G117" i="5" s="1"/>
  <c r="F118" i="5"/>
  <c r="G118" i="5" s="1"/>
  <c r="I118" i="5" s="1"/>
  <c r="F120" i="5"/>
  <c r="G120" i="5" s="1"/>
  <c r="I120" i="5" s="1"/>
  <c r="F121" i="5"/>
  <c r="G121" i="5" s="1"/>
  <c r="F122" i="5"/>
  <c r="G122" i="5" s="1"/>
  <c r="F123" i="5"/>
  <c r="G123" i="5" s="1"/>
  <c r="I123" i="5" s="1"/>
  <c r="F124" i="5"/>
  <c r="G124" i="5" s="1"/>
  <c r="I124" i="5" s="1"/>
  <c r="F125" i="5"/>
  <c r="G125" i="5" s="1"/>
  <c r="F126" i="5"/>
  <c r="G126" i="5" s="1"/>
  <c r="I126" i="5" s="1"/>
  <c r="F128" i="5"/>
  <c r="G128" i="5" s="1"/>
  <c r="I128" i="5" s="1"/>
  <c r="F129" i="5"/>
  <c r="G129" i="5" s="1"/>
  <c r="F130" i="5"/>
  <c r="G130" i="5" s="1"/>
  <c r="F131" i="5"/>
  <c r="G131" i="5" s="1"/>
  <c r="I131" i="5" s="1"/>
  <c r="F132" i="5"/>
  <c r="G132" i="5" s="1"/>
  <c r="I132" i="5" s="1"/>
  <c r="F133" i="5"/>
  <c r="G133" i="5" s="1"/>
  <c r="F134" i="5"/>
  <c r="G134" i="5" s="1"/>
  <c r="I134" i="5" s="1"/>
  <c r="F136" i="5"/>
  <c r="G136" i="5" s="1"/>
  <c r="I136" i="5" s="1"/>
  <c r="F137" i="5"/>
  <c r="G137" i="5" s="1"/>
  <c r="F138" i="5"/>
  <c r="G138" i="5" s="1"/>
  <c r="F139" i="5"/>
  <c r="G139" i="5" s="1"/>
  <c r="I139" i="5" s="1"/>
  <c r="F140" i="5"/>
  <c r="G140" i="5" s="1"/>
  <c r="I140" i="5" s="1"/>
  <c r="F141" i="5"/>
  <c r="G141" i="5" s="1"/>
  <c r="F142" i="5"/>
  <c r="G142" i="5" s="1"/>
  <c r="I142" i="5" s="1"/>
  <c r="F143" i="5"/>
  <c r="G143" i="5" s="1"/>
  <c r="I143" i="5" s="1"/>
  <c r="F145" i="5"/>
  <c r="G145" i="5" s="1"/>
  <c r="F146" i="5"/>
  <c r="G146" i="5" s="1"/>
  <c r="F147" i="5"/>
  <c r="G147" i="5" s="1"/>
  <c r="I147" i="5" s="1"/>
  <c r="F148" i="5"/>
  <c r="G148" i="5" s="1"/>
  <c r="I148" i="5" s="1"/>
  <c r="F149" i="5"/>
  <c r="G149" i="5" s="1"/>
  <c r="F150" i="5"/>
  <c r="G150" i="5" s="1"/>
  <c r="I150" i="5" s="1"/>
  <c r="F151" i="5"/>
  <c r="G151" i="5" s="1"/>
  <c r="I151" i="5" s="1"/>
  <c r="F153" i="5"/>
  <c r="G153" i="5" s="1"/>
  <c r="F154" i="5"/>
  <c r="G154" i="5" s="1"/>
  <c r="F155" i="5"/>
  <c r="G155" i="5" s="1"/>
  <c r="I155" i="5" s="1"/>
  <c r="F156" i="5"/>
  <c r="G156" i="5" s="1"/>
  <c r="I156" i="5" s="1"/>
  <c r="F157" i="5"/>
  <c r="G157" i="5" s="1"/>
  <c r="F158" i="5"/>
  <c r="G158" i="5" s="1"/>
  <c r="I158" i="5" s="1"/>
  <c r="F159" i="5"/>
  <c r="G159" i="5" s="1"/>
  <c r="I159" i="5" s="1"/>
  <c r="F160" i="5"/>
  <c r="G160" i="5" s="1"/>
  <c r="I160" i="5" s="1"/>
  <c r="F161" i="5"/>
  <c r="G161" i="5" s="1"/>
  <c r="F162" i="5"/>
  <c r="G162" i="5" s="1"/>
  <c r="F163" i="5"/>
  <c r="G163" i="5" s="1"/>
  <c r="I163" i="5" s="1"/>
  <c r="F164" i="5"/>
  <c r="G164" i="5" s="1"/>
  <c r="I164" i="5" s="1"/>
  <c r="F165" i="5"/>
  <c r="G165" i="5" s="1"/>
  <c r="F166" i="5"/>
  <c r="G166" i="5" s="1"/>
  <c r="I166" i="5" s="1"/>
  <c r="F167" i="5"/>
  <c r="G167" i="5" s="1"/>
  <c r="I167" i="5" s="1"/>
  <c r="F169" i="5"/>
  <c r="G169" i="5" s="1"/>
  <c r="F170" i="5"/>
  <c r="G170" i="5" s="1"/>
  <c r="F171" i="5"/>
  <c r="G171" i="5" s="1"/>
  <c r="I171" i="5" s="1"/>
  <c r="F172" i="5"/>
  <c r="G172" i="5" s="1"/>
  <c r="I172" i="5" s="1"/>
  <c r="F173" i="5"/>
  <c r="G173" i="5" s="1"/>
  <c r="F174" i="5"/>
  <c r="G174" i="5" s="1"/>
  <c r="I174" i="5" s="1"/>
  <c r="F175" i="5"/>
  <c r="G175" i="5" s="1"/>
  <c r="I175" i="5" s="1"/>
  <c r="F177" i="5"/>
  <c r="G177" i="5" s="1"/>
  <c r="F178" i="5"/>
  <c r="G178" i="5" s="1"/>
  <c r="F179" i="5"/>
  <c r="G179" i="5" s="1"/>
  <c r="I179" i="5" s="1"/>
  <c r="F180" i="5"/>
  <c r="G180" i="5" s="1"/>
  <c r="I180" i="5" s="1"/>
  <c r="F181" i="5"/>
  <c r="G181" i="5" s="1"/>
  <c r="F182" i="5"/>
  <c r="G182" i="5" s="1"/>
  <c r="I182" i="5" s="1"/>
  <c r="F183" i="5"/>
  <c r="G183" i="5" s="1"/>
  <c r="I183" i="5" s="1"/>
  <c r="F184" i="5"/>
  <c r="G184" i="5" s="1"/>
  <c r="I184" i="5" s="1"/>
  <c r="F185" i="5"/>
  <c r="G185" i="5" s="1"/>
  <c r="F186" i="5"/>
  <c r="G186" i="5" s="1"/>
  <c r="F187" i="5"/>
  <c r="G187" i="5" s="1"/>
  <c r="I187" i="5" s="1"/>
  <c r="F188" i="5"/>
  <c r="G188" i="5" s="1"/>
  <c r="I188" i="5" s="1"/>
  <c r="F189" i="5"/>
  <c r="G189" i="5" s="1"/>
  <c r="F190" i="5"/>
  <c r="G190" i="5" s="1"/>
  <c r="I190" i="5" s="1"/>
  <c r="F191" i="5"/>
  <c r="G191" i="5" s="1"/>
  <c r="I191" i="5" s="1"/>
  <c r="F192" i="5"/>
  <c r="G192" i="5" s="1"/>
  <c r="I192" i="5" s="1"/>
  <c r="F193" i="5"/>
  <c r="G193" i="5" s="1"/>
  <c r="F195" i="5"/>
  <c r="G195" i="5" s="1"/>
  <c r="I195" i="5" s="1"/>
  <c r="F196" i="5"/>
  <c r="G196" i="5" s="1"/>
  <c r="I196" i="5" s="1"/>
  <c r="F197" i="5"/>
  <c r="G197" i="5" s="1"/>
  <c r="F198" i="5"/>
  <c r="G198" i="5" s="1"/>
  <c r="I198" i="5" s="1"/>
  <c r="F199" i="5"/>
  <c r="G199" i="5" s="1"/>
  <c r="I199" i="5" s="1"/>
  <c r="F200" i="5"/>
  <c r="G200" i="5" s="1"/>
  <c r="I200" i="5" s="1"/>
  <c r="F201" i="5"/>
  <c r="G201" i="5" s="1"/>
  <c r="F203" i="5"/>
  <c r="G203" i="5" s="1"/>
  <c r="I203" i="5" s="1"/>
  <c r="F204" i="5"/>
  <c r="G204" i="5" s="1"/>
  <c r="I204" i="5" s="1"/>
  <c r="F205" i="5"/>
  <c r="G205" i="5" s="1"/>
  <c r="F206" i="5"/>
  <c r="G206" i="5" s="1"/>
  <c r="I206" i="5" s="1"/>
  <c r="F207" i="5"/>
  <c r="G207" i="5" s="1"/>
  <c r="I207" i="5" s="1"/>
  <c r="F208" i="5"/>
  <c r="G208" i="5" s="1"/>
  <c r="I208" i="5" s="1"/>
  <c r="F209" i="5"/>
  <c r="G209" i="5" s="1"/>
  <c r="F211" i="5"/>
  <c r="G211" i="5" s="1"/>
  <c r="I211" i="5" s="1"/>
  <c r="F212" i="5"/>
  <c r="G212" i="5" s="1"/>
  <c r="I212" i="5" s="1"/>
  <c r="F213" i="5"/>
  <c r="G213" i="5" s="1"/>
  <c r="F214" i="5"/>
  <c r="G214" i="5" s="1"/>
  <c r="I214" i="5" s="1"/>
  <c r="F215" i="5"/>
  <c r="G215" i="5" s="1"/>
  <c r="I215" i="5" s="1"/>
  <c r="F216" i="5"/>
  <c r="G216" i="5" s="1"/>
  <c r="I216" i="5" s="1"/>
  <c r="F217" i="5"/>
  <c r="G217" i="5" s="1"/>
  <c r="F218" i="5"/>
  <c r="G218" i="5" s="1"/>
  <c r="F220" i="5"/>
  <c r="G220" i="5" s="1"/>
  <c r="I220" i="5" s="1"/>
  <c r="F221" i="5"/>
  <c r="G221" i="5" s="1"/>
  <c r="F222" i="5"/>
  <c r="G222" i="5" s="1"/>
  <c r="I222" i="5" s="1"/>
  <c r="F223" i="5"/>
  <c r="G223" i="5" s="1"/>
  <c r="I223" i="5" s="1"/>
  <c r="F224" i="5"/>
  <c r="G224" i="5" s="1"/>
  <c r="I224" i="5" s="1"/>
  <c r="F225" i="5"/>
  <c r="G225" i="5" s="1"/>
  <c r="F226" i="5"/>
  <c r="G226" i="5" s="1"/>
  <c r="F228" i="5"/>
  <c r="G228" i="5" s="1"/>
  <c r="I228" i="5" s="1"/>
  <c r="F229" i="5"/>
  <c r="G229" i="5" s="1"/>
  <c r="F230" i="5"/>
  <c r="G230" i="5" s="1"/>
  <c r="I230" i="5" s="1"/>
  <c r="F231" i="5"/>
  <c r="G231" i="5" s="1"/>
  <c r="I231" i="5" s="1"/>
  <c r="F232" i="5"/>
  <c r="G232" i="5" s="1"/>
  <c r="I232" i="5" s="1"/>
  <c r="F233" i="5"/>
  <c r="G233" i="5" s="1"/>
  <c r="F234" i="5"/>
  <c r="G234" i="5" s="1"/>
  <c r="F235" i="5"/>
  <c r="G235" i="5" s="1"/>
  <c r="I235" i="5" s="1"/>
  <c r="F236" i="5"/>
  <c r="G236" i="5" s="1"/>
  <c r="I236" i="5" s="1"/>
  <c r="F237" i="5"/>
  <c r="G237" i="5" s="1"/>
  <c r="F238" i="5"/>
  <c r="G238" i="5" s="1"/>
  <c r="I238" i="5" s="1"/>
  <c r="F239" i="5"/>
  <c r="G239" i="5" s="1"/>
  <c r="I239" i="5" s="1"/>
  <c r="F240" i="5"/>
  <c r="G240" i="5" s="1"/>
  <c r="I240" i="5" s="1"/>
  <c r="F241" i="5"/>
  <c r="G241" i="5" s="1"/>
  <c r="F242" i="5"/>
  <c r="G242" i="5" s="1"/>
  <c r="F244" i="5"/>
  <c r="G244" i="5" s="1"/>
  <c r="I244" i="5" s="1"/>
  <c r="F245" i="5"/>
  <c r="G245" i="5" s="1"/>
  <c r="F246" i="5"/>
  <c r="G246" i="5" s="1"/>
  <c r="I246" i="5" s="1"/>
  <c r="F247" i="5"/>
  <c r="G247" i="5" s="1"/>
  <c r="I247" i="5" s="1"/>
  <c r="F248" i="5"/>
  <c r="G248" i="5" s="1"/>
  <c r="I248" i="5" s="1"/>
  <c r="F249" i="5"/>
  <c r="G249" i="5" s="1"/>
  <c r="F250" i="5"/>
  <c r="G250" i="5" s="1"/>
  <c r="F252" i="5"/>
  <c r="G252" i="5" s="1"/>
  <c r="I252" i="5" s="1"/>
  <c r="F253" i="5"/>
  <c r="G253" i="5" s="1"/>
  <c r="F254" i="5"/>
  <c r="G254" i="5" s="1"/>
  <c r="I254" i="5" s="1"/>
  <c r="F255" i="5"/>
  <c r="G255" i="5" s="1"/>
  <c r="I255" i="5" s="1"/>
  <c r="F256" i="5"/>
  <c r="G256" i="5" s="1"/>
  <c r="I256" i="5" s="1"/>
  <c r="F257" i="5"/>
  <c r="G257" i="5" s="1"/>
  <c r="F258" i="5"/>
  <c r="G258" i="5" s="1"/>
  <c r="F260" i="5"/>
  <c r="G260" i="5" s="1"/>
  <c r="I260" i="5" s="1"/>
  <c r="F261" i="5"/>
  <c r="G261" i="5" s="1"/>
  <c r="F262" i="5"/>
  <c r="G262" i="5" s="1"/>
  <c r="I262" i="5" s="1"/>
  <c r="F263" i="5"/>
  <c r="G263" i="5" s="1"/>
  <c r="I263" i="5" s="1"/>
  <c r="F264" i="5"/>
  <c r="G264" i="5" s="1"/>
  <c r="I264" i="5" s="1"/>
  <c r="F265" i="5"/>
  <c r="G265" i="5" s="1"/>
  <c r="F266" i="5"/>
  <c r="G266" i="5" s="1"/>
  <c r="F267" i="5"/>
  <c r="G267" i="5" s="1"/>
  <c r="I267" i="5" s="1"/>
  <c r="F268" i="5"/>
  <c r="G268" i="5" s="1"/>
  <c r="I268" i="5" s="1"/>
  <c r="F269" i="5"/>
  <c r="G269" i="5" s="1"/>
  <c r="F270" i="5"/>
  <c r="G270" i="5" s="1"/>
  <c r="I270" i="5" s="1"/>
  <c r="F271" i="5"/>
  <c r="G271" i="5" s="1"/>
  <c r="I271" i="5" s="1"/>
  <c r="F272" i="5"/>
  <c r="G272" i="5" s="1"/>
  <c r="I272" i="5" s="1"/>
  <c r="F274" i="5"/>
  <c r="G274" i="5" s="1"/>
  <c r="F275" i="5"/>
  <c r="G275" i="5" s="1"/>
  <c r="I275" i="5" s="1"/>
  <c r="F276" i="5"/>
  <c r="G276" i="5" s="1"/>
  <c r="I276" i="5" s="1"/>
  <c r="F277" i="5"/>
  <c r="G277" i="5" s="1"/>
  <c r="F278" i="5"/>
  <c r="G278" i="5" s="1"/>
  <c r="I278" i="5" s="1"/>
  <c r="F279" i="5"/>
  <c r="G279" i="5" s="1"/>
  <c r="I279" i="5" s="1"/>
  <c r="F280" i="5"/>
  <c r="G280" i="5" s="1"/>
  <c r="I280" i="5" s="1"/>
  <c r="F281" i="5"/>
  <c r="G281" i="5" s="1"/>
  <c r="F282" i="5"/>
  <c r="G282" i="5" s="1"/>
  <c r="F283" i="5"/>
  <c r="G283" i="5" s="1"/>
  <c r="I283" i="5" s="1"/>
  <c r="F284" i="5"/>
  <c r="G284" i="5" s="1"/>
  <c r="I284" i="5" s="1"/>
  <c r="F285" i="5"/>
  <c r="G285" i="5" s="1"/>
  <c r="F286" i="5"/>
  <c r="G286" i="5" s="1"/>
  <c r="I286" i="5" s="1"/>
  <c r="F287" i="5"/>
  <c r="G287" i="5" s="1"/>
  <c r="I287" i="5" s="1"/>
  <c r="F289" i="5"/>
  <c r="G289" i="5" s="1"/>
  <c r="F290" i="5"/>
  <c r="G290" i="5" s="1"/>
  <c r="F291" i="5"/>
  <c r="G291" i="5" s="1"/>
  <c r="I291" i="5" s="1"/>
  <c r="F292" i="5"/>
  <c r="G292" i="5" s="1"/>
  <c r="I292" i="5" s="1"/>
  <c r="F293" i="5"/>
  <c r="G293" i="5" s="1"/>
  <c r="F294" i="5"/>
  <c r="G294" i="5" s="1"/>
  <c r="I294" i="5" s="1"/>
  <c r="F295" i="5"/>
  <c r="G295" i="5" s="1"/>
  <c r="I295" i="5" s="1"/>
  <c r="F297" i="5"/>
  <c r="G297" i="5" s="1"/>
  <c r="F298" i="5"/>
  <c r="G298" i="5" s="1"/>
  <c r="F299" i="5"/>
  <c r="G299" i="5" s="1"/>
  <c r="I299" i="5" s="1"/>
  <c r="F300" i="5"/>
  <c r="G300" i="5" s="1"/>
  <c r="I300" i="5" s="1"/>
  <c r="F301" i="5"/>
  <c r="G301" i="5" s="1"/>
  <c r="F302" i="5"/>
  <c r="G302" i="5" s="1"/>
  <c r="I302" i="5" s="1"/>
  <c r="F303" i="5"/>
  <c r="G303" i="5" s="1"/>
  <c r="I303" i="5" s="1"/>
  <c r="F305" i="5"/>
  <c r="G305" i="5" s="1"/>
  <c r="F306" i="5"/>
  <c r="G306" i="5" s="1"/>
  <c r="F307" i="5"/>
  <c r="G307" i="5" s="1"/>
  <c r="I307" i="5" s="1"/>
  <c r="F308" i="5"/>
  <c r="G308" i="5" s="1"/>
  <c r="I308" i="5" s="1"/>
  <c r="F309" i="5"/>
  <c r="G309" i="5" s="1"/>
  <c r="F310" i="5"/>
  <c r="G310" i="5" s="1"/>
  <c r="I310" i="5" s="1"/>
  <c r="F311" i="5"/>
  <c r="G311" i="5" s="1"/>
  <c r="I311" i="5" s="1"/>
  <c r="F312" i="5"/>
  <c r="G312" i="5" s="1"/>
  <c r="I312" i="5" s="1"/>
  <c r="F314" i="5"/>
  <c r="G314" i="5" s="1"/>
  <c r="F315" i="5"/>
  <c r="G315" i="5" s="1"/>
  <c r="I315" i="5" s="1"/>
  <c r="F316" i="5"/>
  <c r="G316" i="5" s="1"/>
  <c r="I316" i="5" s="1"/>
  <c r="F317" i="5"/>
  <c r="G317" i="5" s="1"/>
  <c r="F318" i="5"/>
  <c r="G318" i="5" s="1"/>
  <c r="I318" i="5" s="1"/>
  <c r="F319" i="5"/>
  <c r="G319" i="5" s="1"/>
  <c r="I319" i="5" s="1"/>
  <c r="F320" i="5"/>
  <c r="G320" i="5" s="1"/>
  <c r="I320" i="5" s="1"/>
  <c r="F322" i="5"/>
  <c r="G322" i="5" s="1"/>
  <c r="F323" i="5"/>
  <c r="G323" i="5" s="1"/>
  <c r="I323" i="5" s="1"/>
  <c r="F324" i="5"/>
  <c r="G324" i="5" s="1"/>
  <c r="I324" i="5" s="1"/>
  <c r="F325" i="5"/>
  <c r="G325" i="5" s="1"/>
  <c r="F326" i="5"/>
  <c r="G326" i="5" s="1"/>
  <c r="I326" i="5" s="1"/>
  <c r="F327" i="5"/>
  <c r="G327" i="5" s="1"/>
  <c r="I327" i="5" s="1"/>
  <c r="F328" i="5"/>
  <c r="G328" i="5" s="1"/>
  <c r="I328" i="5" s="1"/>
  <c r="F329" i="5"/>
  <c r="G329" i="5" s="1"/>
  <c r="F330" i="5"/>
  <c r="G330" i="5" s="1"/>
  <c r="F331" i="5"/>
  <c r="G331" i="5" s="1"/>
  <c r="I331" i="5" s="1"/>
  <c r="F332" i="5"/>
  <c r="G332" i="5" s="1"/>
  <c r="I332" i="5" s="1"/>
  <c r="F333" i="5"/>
  <c r="G333" i="5" s="1"/>
  <c r="F334" i="5"/>
  <c r="G334" i="5" s="1"/>
  <c r="I334" i="5" s="1"/>
  <c r="F335" i="5"/>
  <c r="G335" i="5" s="1"/>
  <c r="I335" i="5" s="1"/>
  <c r="F336" i="5"/>
  <c r="G336" i="5" s="1"/>
  <c r="I336" i="5" s="1"/>
  <c r="F338" i="5"/>
  <c r="G338" i="5" s="1"/>
  <c r="F339" i="5"/>
  <c r="G339" i="5" s="1"/>
  <c r="I339" i="5" s="1"/>
  <c r="F340" i="5"/>
  <c r="G340" i="5" s="1"/>
  <c r="I340" i="5" s="1"/>
  <c r="F341" i="5"/>
  <c r="G341" i="5" s="1"/>
  <c r="F342" i="5"/>
  <c r="G342" i="5" s="1"/>
  <c r="I342" i="5" s="1"/>
  <c r="F343" i="5"/>
  <c r="G343" i="5" s="1"/>
  <c r="I343" i="5" s="1"/>
  <c r="F344" i="5"/>
  <c r="G344" i="5" s="1"/>
  <c r="I344" i="5" s="1"/>
  <c r="F346" i="5"/>
  <c r="G346" i="5" s="1"/>
  <c r="F347" i="5"/>
  <c r="G347" i="5" s="1"/>
  <c r="I347" i="5" s="1"/>
  <c r="F348" i="5"/>
  <c r="G348" i="5" s="1"/>
  <c r="I348" i="5" s="1"/>
  <c r="F349" i="5"/>
  <c r="G349" i="5" s="1"/>
  <c r="F350" i="5"/>
  <c r="G350" i="5" s="1"/>
  <c r="I350" i="5" s="1"/>
  <c r="F351" i="5"/>
  <c r="G351" i="5" s="1"/>
  <c r="I351" i="5" s="1"/>
  <c r="F352" i="5"/>
  <c r="G352" i="5" s="1"/>
  <c r="I352" i="5" s="1"/>
  <c r="F354" i="5"/>
  <c r="G354" i="5" s="1"/>
  <c r="F355" i="5"/>
  <c r="G355" i="5" s="1"/>
  <c r="I355" i="5" s="1"/>
  <c r="F356" i="5"/>
  <c r="G356" i="5" s="1"/>
  <c r="I356" i="5" s="1"/>
  <c r="F357" i="5"/>
  <c r="G357" i="5" s="1"/>
  <c r="F358" i="5"/>
  <c r="G358" i="5" s="1"/>
  <c r="I358" i="5" s="1"/>
  <c r="F359" i="5"/>
  <c r="G359" i="5" s="1"/>
  <c r="I359" i="5" s="1"/>
  <c r="F360" i="5"/>
  <c r="G360" i="5" s="1"/>
  <c r="I360" i="5" s="1"/>
  <c r="F361" i="5"/>
  <c r="G361" i="5" s="1"/>
  <c r="F362" i="5"/>
  <c r="G362" i="5" s="1"/>
  <c r="F363" i="5"/>
  <c r="G363" i="5" s="1"/>
  <c r="I363" i="5" s="1"/>
  <c r="F364" i="5"/>
  <c r="G364" i="5" s="1"/>
  <c r="I364" i="5" s="1"/>
  <c r="F365" i="5"/>
  <c r="G365" i="5" s="1"/>
  <c r="F366" i="5"/>
  <c r="G366" i="5" s="1"/>
  <c r="I366" i="5" s="1"/>
  <c r="F368" i="5"/>
  <c r="G368" i="5" s="1"/>
  <c r="I368" i="5" s="1"/>
  <c r="F369" i="5"/>
  <c r="G369" i="5" s="1"/>
  <c r="F370" i="5"/>
  <c r="G370" i="5" s="1"/>
  <c r="F371" i="5"/>
  <c r="G371" i="5" s="1"/>
  <c r="I371" i="5" s="1"/>
  <c r="F372" i="5"/>
  <c r="G372" i="5" s="1"/>
  <c r="I372" i="5" s="1"/>
  <c r="F373" i="5"/>
  <c r="G373" i="5" s="1"/>
  <c r="F374" i="5"/>
  <c r="G374" i="5" s="1"/>
  <c r="I374" i="5" s="1"/>
  <c r="F375" i="5"/>
  <c r="G375" i="5" s="1"/>
  <c r="I375" i="5" s="1"/>
  <c r="F376" i="5"/>
  <c r="G376" i="5" s="1"/>
  <c r="I376" i="5" s="1"/>
  <c r="F377" i="5"/>
  <c r="G377" i="5" s="1"/>
  <c r="F378" i="5"/>
  <c r="G378" i="5" s="1"/>
  <c r="F379" i="5"/>
  <c r="G379" i="5" s="1"/>
  <c r="I379" i="5" s="1"/>
  <c r="F380" i="5"/>
  <c r="G380" i="5" s="1"/>
  <c r="I380" i="5" s="1"/>
  <c r="F381" i="5"/>
  <c r="G381" i="5" s="1"/>
  <c r="F383" i="5"/>
  <c r="G383" i="5" s="1"/>
  <c r="I383" i="5" s="1"/>
  <c r="F384" i="5"/>
  <c r="G384" i="5" s="1"/>
  <c r="I384" i="5" s="1"/>
  <c r="F385" i="5"/>
  <c r="G385" i="5" s="1"/>
  <c r="F386" i="5"/>
  <c r="G386" i="5" s="1"/>
  <c r="F387" i="5"/>
  <c r="G387" i="5" s="1"/>
  <c r="I387" i="5" s="1"/>
  <c r="F388" i="5"/>
  <c r="G388" i="5" s="1"/>
  <c r="I388" i="5" s="1"/>
  <c r="F389" i="5"/>
  <c r="G389" i="5" s="1"/>
  <c r="F391" i="5"/>
  <c r="G391" i="5" s="1"/>
  <c r="I391" i="5" s="1"/>
  <c r="F392" i="5"/>
  <c r="G392" i="5" s="1"/>
  <c r="I392" i="5" s="1"/>
  <c r="F393" i="5"/>
  <c r="G393" i="5" s="1"/>
  <c r="F394" i="5"/>
  <c r="G394" i="5" s="1"/>
  <c r="F395" i="5"/>
  <c r="G395" i="5" s="1"/>
  <c r="I395" i="5" s="1"/>
  <c r="F396" i="5"/>
  <c r="G396" i="5" s="1"/>
  <c r="I396" i="5" s="1"/>
  <c r="F397" i="5"/>
  <c r="G397" i="5" s="1"/>
  <c r="F399" i="5"/>
  <c r="G399" i="5" s="1"/>
  <c r="I399" i="5" s="1"/>
  <c r="F400" i="5"/>
  <c r="G400" i="5" s="1"/>
  <c r="I400" i="5" s="1"/>
  <c r="F401" i="5"/>
  <c r="G401" i="5" s="1"/>
  <c r="F402" i="5"/>
  <c r="G402" i="5" s="1"/>
  <c r="F403" i="5"/>
  <c r="G403" i="5" s="1"/>
  <c r="I403" i="5" s="1"/>
  <c r="F404" i="5"/>
  <c r="G404" i="5" s="1"/>
  <c r="I404" i="5" s="1"/>
  <c r="F405" i="5"/>
  <c r="G405" i="5" s="1"/>
  <c r="I405" i="5" s="1"/>
  <c r="F406" i="5"/>
  <c r="G406" i="5" s="1"/>
  <c r="I406" i="5" s="1"/>
  <c r="F408" i="5"/>
  <c r="G408" i="5" s="1"/>
  <c r="I408" i="5" s="1"/>
  <c r="F409" i="5"/>
  <c r="G409" i="5" s="1"/>
  <c r="F410" i="5"/>
  <c r="G410" i="5" s="1"/>
  <c r="F411" i="5"/>
  <c r="G411" i="5" s="1"/>
  <c r="I411" i="5" s="1"/>
  <c r="F412" i="5"/>
  <c r="G412" i="5" s="1"/>
  <c r="I412" i="5" s="1"/>
  <c r="F413" i="5"/>
  <c r="G413" i="5" s="1"/>
  <c r="I413" i="5" s="1"/>
  <c r="F414" i="5"/>
  <c r="G414" i="5" s="1"/>
  <c r="I414" i="5" s="1"/>
  <c r="F416" i="5"/>
  <c r="G416" i="5" s="1"/>
  <c r="I416" i="5" s="1"/>
  <c r="F417" i="5"/>
  <c r="G417" i="5" s="1"/>
  <c r="F418" i="5"/>
  <c r="G418" i="5" s="1"/>
  <c r="F419" i="5"/>
  <c r="G419" i="5" s="1"/>
  <c r="I419" i="5" s="1"/>
  <c r="F420" i="5"/>
  <c r="G420" i="5" s="1"/>
  <c r="I420" i="5" s="1"/>
  <c r="F421" i="5"/>
  <c r="G421" i="5" s="1"/>
  <c r="I421" i="5" s="1"/>
  <c r="F422" i="5"/>
  <c r="G422" i="5" s="1"/>
  <c r="I422" i="5" s="1"/>
  <c r="F423" i="5"/>
  <c r="G423" i="5" s="1"/>
  <c r="I423" i="5" s="1"/>
  <c r="F424" i="5"/>
  <c r="G424" i="5" s="1"/>
  <c r="I424" i="5" s="1"/>
  <c r="F425" i="5"/>
  <c r="G425" i="5" s="1"/>
  <c r="F426" i="5"/>
  <c r="G426" i="5" s="1"/>
  <c r="F427" i="5"/>
  <c r="G427" i="5" s="1"/>
  <c r="I427" i="5" s="1"/>
  <c r="F428" i="5"/>
  <c r="G428" i="5" s="1"/>
  <c r="I428" i="5" s="1"/>
  <c r="F429" i="5"/>
  <c r="G429" i="5" s="1"/>
  <c r="I429" i="5" s="1"/>
  <c r="F430" i="5"/>
  <c r="G430" i="5" s="1"/>
  <c r="I430" i="5" s="1"/>
  <c r="F432" i="5"/>
  <c r="G432" i="5" s="1"/>
  <c r="I432" i="5" s="1"/>
  <c r="F433" i="5"/>
  <c r="G433" i="5" s="1"/>
  <c r="F434" i="5"/>
  <c r="G434" i="5" s="1"/>
  <c r="F435" i="5"/>
  <c r="G435" i="5" s="1"/>
  <c r="I435" i="5" s="1"/>
  <c r="F436" i="5"/>
  <c r="G436" i="5" s="1"/>
  <c r="I436" i="5" s="1"/>
  <c r="F437" i="5"/>
  <c r="G437" i="5" s="1"/>
  <c r="I437" i="5" s="1"/>
  <c r="F438" i="5"/>
  <c r="G438" i="5" s="1"/>
  <c r="I438" i="5" s="1"/>
  <c r="F439" i="5"/>
  <c r="G439" i="5" s="1"/>
  <c r="I439" i="5" s="1"/>
  <c r="F440" i="5"/>
  <c r="G440" i="5" s="1"/>
  <c r="I440" i="5" s="1"/>
  <c r="F441" i="5"/>
  <c r="G441" i="5" s="1"/>
  <c r="F442" i="5"/>
  <c r="G442" i="5" s="1"/>
  <c r="F443" i="5"/>
  <c r="G443" i="5" s="1"/>
  <c r="I443" i="5" s="1"/>
  <c r="F444" i="5"/>
  <c r="G444" i="5" s="1"/>
  <c r="I444" i="5" s="1"/>
  <c r="F445" i="5"/>
  <c r="G445" i="5" s="1"/>
  <c r="I445" i="5" s="1"/>
  <c r="F446" i="5"/>
  <c r="G446" i="5" s="1"/>
  <c r="I446" i="5" s="1"/>
  <c r="F448" i="5"/>
  <c r="G448" i="5" s="1"/>
  <c r="I448" i="5" s="1"/>
  <c r="F449" i="5"/>
  <c r="G449" i="5" s="1"/>
  <c r="F450" i="5"/>
  <c r="G450" i="5" s="1"/>
  <c r="F451" i="5"/>
  <c r="G451" i="5" s="1"/>
  <c r="F452" i="5"/>
  <c r="G452" i="5" s="1"/>
  <c r="I452" i="5" s="1"/>
  <c r="F453" i="5"/>
  <c r="G453" i="5" s="1"/>
  <c r="I453" i="5" s="1"/>
  <c r="F454" i="5"/>
  <c r="G454" i="5" s="1"/>
  <c r="I454" i="5" s="1"/>
  <c r="F455" i="5"/>
  <c r="G455" i="5" s="1"/>
  <c r="I455" i="5" s="1"/>
  <c r="F456" i="5"/>
  <c r="G456" i="5" s="1"/>
  <c r="I456" i="5" s="1"/>
  <c r="F457" i="5"/>
  <c r="G457" i="5" s="1"/>
  <c r="F458" i="5"/>
  <c r="G458" i="5" s="1"/>
  <c r="F459" i="5"/>
  <c r="G459" i="5" s="1"/>
  <c r="I459" i="5" s="1"/>
  <c r="F460" i="5"/>
  <c r="G460" i="5" s="1"/>
  <c r="I460" i="5" s="1"/>
  <c r="F461" i="5"/>
  <c r="G461" i="5" s="1"/>
  <c r="I461" i="5" s="1"/>
  <c r="F462" i="5"/>
  <c r="G462" i="5" s="1"/>
  <c r="I462" i="5" s="1"/>
  <c r="F463" i="5"/>
  <c r="G463" i="5" s="1"/>
  <c r="I463" i="5" s="1"/>
  <c r="F464" i="5"/>
  <c r="G464" i="5" s="1"/>
  <c r="I464" i="5" s="1"/>
  <c r="F465" i="5"/>
  <c r="G465" i="5" s="1"/>
  <c r="F466" i="5"/>
  <c r="G466" i="5" s="1"/>
  <c r="F467" i="5"/>
  <c r="G467" i="5" s="1"/>
  <c r="I467" i="5" s="1"/>
  <c r="F468" i="5"/>
  <c r="G468" i="5" s="1"/>
  <c r="I468" i="5" s="1"/>
  <c r="F469" i="5"/>
  <c r="G469" i="5" s="1"/>
  <c r="I469" i="5" s="1"/>
  <c r="F470" i="5"/>
  <c r="G470" i="5" s="1"/>
  <c r="I470" i="5" s="1"/>
  <c r="F471" i="5"/>
  <c r="G471" i="5" s="1"/>
  <c r="I471" i="5" s="1"/>
  <c r="F472" i="5"/>
  <c r="G472" i="5" s="1"/>
  <c r="I472" i="5" s="1"/>
  <c r="F473" i="5"/>
  <c r="G473" i="5" s="1"/>
  <c r="F474" i="5"/>
  <c r="G474" i="5" s="1"/>
  <c r="F475" i="5"/>
  <c r="G475" i="5" s="1"/>
  <c r="I475" i="5" s="1"/>
  <c r="F476" i="5"/>
  <c r="G476" i="5" s="1"/>
  <c r="I476" i="5" s="1"/>
  <c r="F477" i="5"/>
  <c r="G477" i="5" s="1"/>
  <c r="I477" i="5" s="1"/>
  <c r="F478" i="5"/>
  <c r="G478" i="5" s="1"/>
  <c r="I478" i="5" s="1"/>
  <c r="F479" i="5"/>
  <c r="G479" i="5" s="1"/>
  <c r="I479" i="5" s="1"/>
  <c r="F480" i="5"/>
  <c r="G480" i="5" s="1"/>
  <c r="I480" i="5" s="1"/>
  <c r="F481" i="5"/>
  <c r="G481" i="5" s="1"/>
  <c r="F482" i="5"/>
  <c r="G482" i="5" s="1"/>
  <c r="F483" i="5"/>
  <c r="G483" i="5" s="1"/>
  <c r="I483" i="5" s="1"/>
  <c r="F484" i="5"/>
  <c r="G484" i="5" s="1"/>
  <c r="I484" i="5" s="1"/>
  <c r="F485" i="5"/>
  <c r="G485" i="5" s="1"/>
  <c r="I485" i="5" s="1"/>
  <c r="F486" i="5"/>
  <c r="G486" i="5" s="1"/>
  <c r="I486" i="5" s="1"/>
  <c r="F487" i="5"/>
  <c r="G487" i="5" s="1"/>
  <c r="I487" i="5" s="1"/>
  <c r="F488" i="5"/>
  <c r="G488" i="5" s="1"/>
  <c r="I488" i="5" s="1"/>
  <c r="F489" i="5"/>
  <c r="G489" i="5" s="1"/>
  <c r="F490" i="5"/>
  <c r="G490" i="5" s="1"/>
  <c r="F491" i="5"/>
  <c r="G491" i="5" s="1"/>
  <c r="I491" i="5" s="1"/>
  <c r="F492" i="5"/>
  <c r="G492" i="5" s="1"/>
  <c r="I492" i="5" s="1"/>
  <c r="F493" i="5"/>
  <c r="G493" i="5" s="1"/>
  <c r="I493" i="5" s="1"/>
  <c r="F494" i="5"/>
  <c r="G494" i="5" s="1"/>
  <c r="I494" i="5" s="1"/>
  <c r="F495" i="5"/>
  <c r="G495" i="5" s="1"/>
  <c r="I495" i="5" s="1"/>
  <c r="F496" i="5"/>
  <c r="G496" i="5" s="1"/>
  <c r="I496" i="5" s="1"/>
  <c r="F497" i="5"/>
  <c r="G497" i="5" s="1"/>
  <c r="F498" i="5"/>
  <c r="G498" i="5" s="1"/>
  <c r="F499" i="5"/>
  <c r="G499" i="5" s="1"/>
  <c r="I499" i="5" s="1"/>
  <c r="F500" i="5"/>
  <c r="G500" i="5" s="1"/>
  <c r="I500" i="5" s="1"/>
  <c r="F502" i="5"/>
  <c r="G502" i="5" s="1"/>
  <c r="I502" i="5" s="1"/>
  <c r="F503" i="5"/>
  <c r="G503" i="5" s="1"/>
  <c r="I503" i="5" s="1"/>
  <c r="F504" i="5"/>
  <c r="G504" i="5" s="1"/>
  <c r="I504" i="5" s="1"/>
  <c r="F505" i="5"/>
  <c r="G505" i="5" s="1"/>
  <c r="F506" i="5"/>
  <c r="G506" i="5" s="1"/>
  <c r="F507" i="5"/>
  <c r="G507" i="5" s="1"/>
  <c r="I507" i="5" s="1"/>
  <c r="F508" i="5"/>
  <c r="G508" i="5" s="1"/>
  <c r="I508" i="5" s="1"/>
  <c r="F510" i="5"/>
  <c r="G510" i="5" s="1"/>
  <c r="I510" i="5" s="1"/>
  <c r="F511" i="5"/>
  <c r="G511" i="5" s="1"/>
  <c r="I511" i="5" s="1"/>
  <c r="F512" i="5"/>
  <c r="G512" i="5" s="1"/>
  <c r="I512" i="5" s="1"/>
  <c r="F513" i="5"/>
  <c r="G513" i="5" s="1"/>
  <c r="F514" i="5"/>
  <c r="G514" i="5" s="1"/>
  <c r="F515" i="5"/>
  <c r="G515" i="5" s="1"/>
  <c r="I515" i="5" s="1"/>
  <c r="F516" i="5"/>
  <c r="G516" i="5" s="1"/>
  <c r="I516" i="5" s="1"/>
  <c r="F517" i="5"/>
  <c r="G517" i="5" s="1"/>
  <c r="I517" i="5" s="1"/>
  <c r="F518" i="5"/>
  <c r="G518" i="5" s="1"/>
  <c r="I518" i="5" s="1"/>
  <c r="F519" i="5"/>
  <c r="G519" i="5" s="1"/>
  <c r="I519" i="5" s="1"/>
  <c r="F520" i="5"/>
  <c r="G520" i="5" s="1"/>
  <c r="I520" i="5" s="1"/>
  <c r="F521" i="5"/>
  <c r="G521" i="5" s="1"/>
  <c r="F522" i="5"/>
  <c r="G522" i="5" s="1"/>
  <c r="F523" i="5"/>
  <c r="G523" i="5" s="1"/>
  <c r="I523" i="5" s="1"/>
  <c r="F524" i="5"/>
  <c r="G524" i="5" s="1"/>
  <c r="I524" i="5" s="1"/>
  <c r="F526" i="5"/>
  <c r="G526" i="5" s="1"/>
  <c r="I526" i="5" s="1"/>
  <c r="F527" i="5"/>
  <c r="G527" i="5" s="1"/>
  <c r="I527" i="5" s="1"/>
  <c r="F528" i="5"/>
  <c r="G528" i="5" s="1"/>
  <c r="I528" i="5" s="1"/>
  <c r="F529" i="5"/>
  <c r="G529" i="5" s="1"/>
  <c r="F530" i="5"/>
  <c r="G530" i="5" s="1"/>
  <c r="F531" i="5"/>
  <c r="G531" i="5" s="1"/>
  <c r="I531" i="5" s="1"/>
  <c r="F532" i="5"/>
  <c r="G532" i="5" s="1"/>
  <c r="I532" i="5" s="1"/>
  <c r="F534" i="5"/>
  <c r="G534" i="5" s="1"/>
  <c r="I534" i="5" s="1"/>
  <c r="F535" i="5"/>
  <c r="G535" i="5" s="1"/>
  <c r="I535" i="5" s="1"/>
  <c r="F536" i="5"/>
  <c r="G536" i="5" s="1"/>
  <c r="I536" i="5" s="1"/>
  <c r="F537" i="5"/>
  <c r="G537" i="5" s="1"/>
  <c r="F538" i="5"/>
  <c r="G538" i="5" s="1"/>
  <c r="F539" i="5"/>
  <c r="G539" i="5" s="1"/>
  <c r="I539" i="5" s="1"/>
  <c r="F540" i="5"/>
  <c r="G540" i="5" s="1"/>
  <c r="I540" i="5" s="1"/>
  <c r="F541" i="5"/>
  <c r="G541" i="5" s="1"/>
  <c r="I541" i="5" s="1"/>
  <c r="F542" i="5"/>
  <c r="G542" i="5" s="1"/>
  <c r="I542" i="5" s="1"/>
  <c r="F543" i="5"/>
  <c r="G543" i="5" s="1"/>
  <c r="I543" i="5" s="1"/>
  <c r="F544" i="5"/>
  <c r="G544" i="5" s="1"/>
  <c r="I544" i="5" s="1"/>
  <c r="F545" i="5"/>
  <c r="G545" i="5" s="1"/>
  <c r="F546" i="5"/>
  <c r="G546" i="5" s="1"/>
  <c r="F547" i="5"/>
  <c r="G547" i="5" s="1"/>
  <c r="I547" i="5" s="1"/>
  <c r="F548" i="5"/>
  <c r="G548" i="5" s="1"/>
  <c r="I548" i="5" s="1"/>
  <c r="F549" i="5"/>
  <c r="G549" i="5" s="1"/>
  <c r="I549" i="5" s="1"/>
  <c r="F550" i="5"/>
  <c r="G550" i="5" s="1"/>
  <c r="I550" i="5" s="1"/>
  <c r="F552" i="5"/>
  <c r="G552" i="5" s="1"/>
  <c r="I552" i="5" s="1"/>
  <c r="F553" i="5"/>
  <c r="G553" i="5" s="1"/>
  <c r="F554" i="5"/>
  <c r="G554" i="5" s="1"/>
  <c r="F555" i="5"/>
  <c r="G555" i="5" s="1"/>
  <c r="I555" i="5" s="1"/>
  <c r="F556" i="5"/>
  <c r="G556" i="5" s="1"/>
  <c r="I556" i="5" s="1"/>
  <c r="F557" i="5"/>
  <c r="G557" i="5" s="1"/>
  <c r="I557" i="5" s="1"/>
  <c r="F558" i="5"/>
  <c r="G558" i="5" s="1"/>
  <c r="I558" i="5" s="1"/>
  <c r="F560" i="5"/>
  <c r="G560" i="5" s="1"/>
  <c r="I560" i="5" s="1"/>
  <c r="F561" i="5"/>
  <c r="G561" i="5" s="1"/>
  <c r="F562" i="5"/>
  <c r="G562" i="5" s="1"/>
  <c r="F563" i="5"/>
  <c r="G563" i="5" s="1"/>
  <c r="I563" i="5" s="1"/>
  <c r="F564" i="5"/>
  <c r="G564" i="5" s="1"/>
  <c r="I564" i="5" s="1"/>
  <c r="F565" i="5"/>
  <c r="G565" i="5" s="1"/>
  <c r="I565" i="5" s="1"/>
  <c r="F566" i="5"/>
  <c r="G566" i="5" s="1"/>
  <c r="I566" i="5" s="1"/>
  <c r="F568" i="5"/>
  <c r="G568" i="5" s="1"/>
  <c r="I568" i="5" s="1"/>
  <c r="F569" i="5"/>
  <c r="G569" i="5" s="1"/>
  <c r="F570" i="5"/>
  <c r="G570" i="5" s="1"/>
  <c r="F571" i="5"/>
  <c r="G571" i="5" s="1"/>
  <c r="I571" i="5" s="1"/>
  <c r="F572" i="5"/>
  <c r="G572" i="5" s="1"/>
  <c r="I572" i="5" s="1"/>
  <c r="F573" i="5"/>
  <c r="G573" i="5" s="1"/>
  <c r="I573" i="5" s="1"/>
  <c r="F574" i="5"/>
  <c r="G574" i="5" s="1"/>
  <c r="I574" i="5" s="1"/>
  <c r="F575" i="5"/>
  <c r="G575" i="5" s="1"/>
  <c r="I575" i="5" s="1"/>
  <c r="F577" i="5"/>
  <c r="G577" i="5" s="1"/>
  <c r="F578" i="5"/>
  <c r="G578" i="5" s="1"/>
  <c r="F579" i="5"/>
  <c r="G579" i="5" s="1"/>
  <c r="I579" i="5" s="1"/>
  <c r="F580" i="5"/>
  <c r="G580" i="5" s="1"/>
  <c r="I580" i="5" s="1"/>
  <c r="F581" i="5"/>
  <c r="G581" i="5" s="1"/>
  <c r="I581" i="5" s="1"/>
  <c r="F582" i="5"/>
  <c r="G582" i="5" s="1"/>
  <c r="I582" i="5" s="1"/>
  <c r="F583" i="5"/>
  <c r="G583" i="5" s="1"/>
  <c r="I583" i="5" s="1"/>
  <c r="F585" i="5"/>
  <c r="G585" i="5" s="1"/>
  <c r="F586" i="5"/>
  <c r="G586" i="5" s="1"/>
  <c r="F587" i="5"/>
  <c r="G587" i="5" s="1"/>
  <c r="I587" i="5" s="1"/>
  <c r="F588" i="5"/>
  <c r="G588" i="5" s="1"/>
  <c r="I588" i="5" s="1"/>
  <c r="F589" i="5"/>
  <c r="G589" i="5" s="1"/>
  <c r="I589" i="5" s="1"/>
  <c r="F590" i="5"/>
  <c r="G590" i="5" s="1"/>
  <c r="I590" i="5" s="1"/>
  <c r="F591" i="5"/>
  <c r="G591" i="5" s="1"/>
  <c r="I591" i="5" s="1"/>
  <c r="F592" i="5"/>
  <c r="G592" i="5" s="1"/>
  <c r="I592" i="5" s="1"/>
  <c r="F593" i="5"/>
  <c r="G593" i="5" s="1"/>
  <c r="F594" i="5"/>
  <c r="G594" i="5" s="1"/>
  <c r="F595" i="5"/>
  <c r="G595" i="5" s="1"/>
  <c r="I595" i="5" s="1"/>
  <c r="F596" i="5"/>
  <c r="G596" i="5" s="1"/>
  <c r="I596" i="5" s="1"/>
  <c r="F597" i="5"/>
  <c r="G597" i="5" s="1"/>
  <c r="I597" i="5" s="1"/>
  <c r="F598" i="5"/>
  <c r="G598" i="5" s="1"/>
  <c r="I598" i="5" s="1"/>
  <c r="F599" i="5"/>
  <c r="G599" i="5" s="1"/>
  <c r="I599" i="5" s="1"/>
  <c r="F601" i="5"/>
  <c r="G601" i="5" s="1"/>
  <c r="F602" i="5"/>
  <c r="G602" i="5" s="1"/>
  <c r="F603" i="5"/>
  <c r="G603" i="5" s="1"/>
  <c r="I603" i="5" s="1"/>
  <c r="F604" i="5"/>
  <c r="G604" i="5" s="1"/>
  <c r="I604" i="5" s="1"/>
  <c r="F605" i="5"/>
  <c r="G605" i="5" s="1"/>
  <c r="I605" i="5" s="1"/>
  <c r="F606" i="5"/>
  <c r="G606" i="5" s="1"/>
  <c r="I606" i="5" s="1"/>
  <c r="F607" i="5"/>
  <c r="G607" i="5" s="1"/>
  <c r="I607" i="5" s="1"/>
  <c r="F609" i="5"/>
  <c r="G609" i="5" s="1"/>
  <c r="F610" i="5"/>
  <c r="G610" i="5" s="1"/>
  <c r="F611" i="5"/>
  <c r="G611" i="5" s="1"/>
  <c r="I611" i="5" s="1"/>
  <c r="F612" i="5"/>
  <c r="G612" i="5" s="1"/>
  <c r="I612" i="5" s="1"/>
  <c r="F613" i="5"/>
  <c r="G613" i="5" s="1"/>
  <c r="I613" i="5" s="1"/>
  <c r="F614" i="5"/>
  <c r="G614" i="5" s="1"/>
  <c r="I614" i="5" s="1"/>
  <c r="F615" i="5"/>
  <c r="G615" i="5" s="1"/>
  <c r="I615" i="5" s="1"/>
  <c r="F617" i="5"/>
  <c r="G617" i="5" s="1"/>
  <c r="F618" i="5"/>
  <c r="G618" i="5" s="1"/>
  <c r="F619" i="5"/>
  <c r="G619" i="5" s="1"/>
  <c r="I619" i="5" s="1"/>
  <c r="F620" i="5"/>
  <c r="G620" i="5" s="1"/>
  <c r="I620" i="5" s="1"/>
  <c r="F621" i="5"/>
  <c r="G621" i="5" s="1"/>
  <c r="I621" i="5" s="1"/>
  <c r="F622" i="5"/>
  <c r="G622" i="5" s="1"/>
  <c r="I622" i="5" s="1"/>
  <c r="F623" i="5"/>
  <c r="G623" i="5" s="1"/>
  <c r="I623" i="5" s="1"/>
  <c r="F624" i="5"/>
  <c r="G624" i="5" s="1"/>
  <c r="I624" i="5" s="1"/>
  <c r="F625" i="5"/>
  <c r="G625" i="5" s="1"/>
  <c r="F626" i="5"/>
  <c r="G626" i="5" s="1"/>
  <c r="F627" i="5"/>
  <c r="G627" i="5" s="1"/>
  <c r="I627" i="5" s="1"/>
  <c r="F628" i="5"/>
  <c r="G628" i="5" s="1"/>
  <c r="I628" i="5" s="1"/>
  <c r="F629" i="5"/>
  <c r="G629" i="5" s="1"/>
  <c r="I629" i="5" s="1"/>
  <c r="F631" i="5"/>
  <c r="G631" i="5" s="1"/>
  <c r="I631" i="5" s="1"/>
  <c r="F632" i="5"/>
  <c r="G632" i="5" s="1"/>
  <c r="I632" i="5" s="1"/>
  <c r="F633" i="5"/>
  <c r="G633" i="5" s="1"/>
  <c r="F634" i="5"/>
  <c r="G634" i="5" s="1"/>
  <c r="F635" i="5"/>
  <c r="G635" i="5" s="1"/>
  <c r="I635" i="5" s="1"/>
  <c r="F636" i="5"/>
  <c r="G636" i="5" s="1"/>
  <c r="I636" i="5" s="1"/>
  <c r="F637" i="5"/>
  <c r="G637" i="5" s="1"/>
  <c r="I637" i="5" s="1"/>
  <c r="F638" i="5"/>
  <c r="G638" i="5" s="1"/>
  <c r="I638" i="5" s="1"/>
  <c r="F639" i="5"/>
  <c r="G639" i="5" s="1"/>
  <c r="I639" i="5" s="1"/>
  <c r="F640" i="5"/>
  <c r="G640" i="5" s="1"/>
  <c r="I640" i="5" s="1"/>
  <c r="F641" i="5"/>
  <c r="G641" i="5" s="1"/>
  <c r="F642" i="5"/>
  <c r="G642" i="5" s="1"/>
  <c r="F643" i="5"/>
  <c r="G643" i="5" s="1"/>
  <c r="I643" i="5" s="1"/>
  <c r="F644" i="5"/>
  <c r="G644" i="5" s="1"/>
  <c r="I644" i="5" s="1"/>
  <c r="F646" i="5"/>
  <c r="G646" i="5" s="1"/>
  <c r="I646" i="5" s="1"/>
  <c r="F647" i="5"/>
  <c r="G647" i="5" s="1"/>
  <c r="I647" i="5" s="1"/>
  <c r="F648" i="5"/>
  <c r="G648" i="5" s="1"/>
  <c r="I648" i="5" s="1"/>
  <c r="F649" i="5"/>
  <c r="G649" i="5" s="1"/>
  <c r="F650" i="5"/>
  <c r="G650" i="5" s="1"/>
  <c r="F651" i="5"/>
  <c r="G651" i="5" s="1"/>
  <c r="I651" i="5" s="1"/>
  <c r="F652" i="5"/>
  <c r="G652" i="5" s="1"/>
  <c r="I652" i="5" s="1"/>
  <c r="F654" i="5"/>
  <c r="G654" i="5" s="1"/>
  <c r="I654" i="5" s="1"/>
  <c r="F655" i="5"/>
  <c r="G655" i="5" s="1"/>
  <c r="I655" i="5" s="1"/>
  <c r="F656" i="5"/>
  <c r="G656" i="5" s="1"/>
  <c r="I656" i="5" s="1"/>
  <c r="F657" i="5"/>
  <c r="G657" i="5" s="1"/>
  <c r="F658" i="5"/>
  <c r="G658" i="5" s="1"/>
  <c r="F659" i="5"/>
  <c r="G659" i="5" s="1"/>
  <c r="F660" i="5"/>
  <c r="G660" i="5" s="1"/>
  <c r="I660" i="5" s="1"/>
  <c r="F662" i="5"/>
  <c r="G662" i="5" s="1"/>
  <c r="I662" i="5" s="1"/>
  <c r="F663" i="5"/>
  <c r="G663" i="5" s="1"/>
  <c r="I663" i="5" s="1"/>
  <c r="F664" i="5"/>
  <c r="G664" i="5" s="1"/>
  <c r="I664" i="5" s="1"/>
  <c r="F665" i="5"/>
  <c r="G665" i="5" s="1"/>
  <c r="F666" i="5"/>
  <c r="G666" i="5" s="1"/>
  <c r="F667" i="5"/>
  <c r="G667" i="5" s="1"/>
  <c r="I667" i="5" s="1"/>
  <c r="F668" i="5"/>
  <c r="G668" i="5" s="1"/>
  <c r="I668" i="5" s="1"/>
  <c r="F669" i="5"/>
  <c r="G669" i="5" s="1"/>
  <c r="I669" i="5" s="1"/>
  <c r="F671" i="5"/>
  <c r="G671" i="5" s="1"/>
  <c r="I671" i="5" s="1"/>
  <c r="F672" i="5"/>
  <c r="G672" i="5" s="1"/>
  <c r="I672" i="5" s="1"/>
  <c r="F673" i="5"/>
  <c r="G673" i="5" s="1"/>
  <c r="F674" i="5"/>
  <c r="G674" i="5" s="1"/>
  <c r="F675" i="5"/>
  <c r="G675" i="5" s="1"/>
  <c r="I675" i="5" s="1"/>
  <c r="F676" i="5"/>
  <c r="G676" i="5" s="1"/>
  <c r="I676" i="5" s="1"/>
  <c r="F677" i="5"/>
  <c r="G677" i="5" s="1"/>
  <c r="I677" i="5" s="1"/>
  <c r="F679" i="5"/>
  <c r="G679" i="5" s="1"/>
  <c r="I679" i="5" s="1"/>
  <c r="F680" i="5"/>
  <c r="G680" i="5" s="1"/>
  <c r="I680" i="5" s="1"/>
  <c r="F681" i="5"/>
  <c r="G681" i="5" s="1"/>
  <c r="F682" i="5"/>
  <c r="G682" i="5" s="1"/>
  <c r="F683" i="5"/>
  <c r="G683" i="5" s="1"/>
  <c r="I683" i="5" s="1"/>
  <c r="F684" i="5"/>
  <c r="G684" i="5" s="1"/>
  <c r="I684" i="5" s="1"/>
  <c r="F685" i="5"/>
  <c r="G685" i="5" s="1"/>
  <c r="I685" i="5" s="1"/>
  <c r="F686" i="5"/>
  <c r="G686" i="5" s="1"/>
  <c r="I686" i="5" s="1"/>
  <c r="F687" i="5"/>
  <c r="G687" i="5" s="1"/>
  <c r="I687" i="5" s="1"/>
  <c r="F688" i="5"/>
  <c r="G688" i="5" s="1"/>
  <c r="I688" i="5" s="1"/>
  <c r="F689" i="5"/>
  <c r="G689" i="5" s="1"/>
  <c r="F690" i="5"/>
  <c r="G690" i="5" s="1"/>
  <c r="F691" i="5"/>
  <c r="G691" i="5" s="1"/>
  <c r="I691" i="5" s="1"/>
  <c r="F692" i="5"/>
  <c r="G692" i="5" s="1"/>
  <c r="I692" i="5" s="1"/>
  <c r="F693" i="5"/>
  <c r="G693" i="5" s="1"/>
  <c r="I693" i="5" s="1"/>
  <c r="F695" i="5"/>
  <c r="G695" i="5" s="1"/>
  <c r="I695" i="5" s="1"/>
  <c r="F696" i="5"/>
  <c r="G696" i="5" s="1"/>
  <c r="I696" i="5" s="1"/>
  <c r="F697" i="5"/>
  <c r="G697" i="5" s="1"/>
  <c r="F698" i="5"/>
  <c r="G698" i="5" s="1"/>
  <c r="F699" i="5"/>
  <c r="G699" i="5" s="1"/>
  <c r="I699" i="5" s="1"/>
  <c r="F700" i="5"/>
  <c r="G700" i="5" s="1"/>
  <c r="I700" i="5" s="1"/>
  <c r="F701" i="5"/>
  <c r="G701" i="5" s="1"/>
  <c r="I701" i="5" s="1"/>
  <c r="F703" i="5"/>
  <c r="G703" i="5" s="1"/>
  <c r="I703" i="5" s="1"/>
  <c r="F704" i="5"/>
  <c r="G704" i="5" s="1"/>
  <c r="I704" i="5" s="1"/>
  <c r="F705" i="5"/>
  <c r="G705" i="5" s="1"/>
  <c r="F706" i="5"/>
  <c r="G706" i="5" s="1"/>
  <c r="F707" i="5"/>
  <c r="G707" i="5" s="1"/>
  <c r="I707" i="5" s="1"/>
  <c r="F708" i="5"/>
  <c r="G708" i="5" s="1"/>
  <c r="I708" i="5" s="1"/>
  <c r="F709" i="5"/>
  <c r="G709" i="5" s="1"/>
  <c r="I709" i="5" s="1"/>
  <c r="F711" i="5"/>
  <c r="G711" i="5" s="1"/>
  <c r="I711" i="5" s="1"/>
  <c r="F712" i="5"/>
  <c r="G712" i="5" s="1"/>
  <c r="I712" i="5" s="1"/>
  <c r="F713" i="5"/>
  <c r="G713" i="5" s="1"/>
  <c r="F714" i="5"/>
  <c r="G714" i="5" s="1"/>
  <c r="F715" i="5"/>
  <c r="G715" i="5" s="1"/>
  <c r="I715" i="5" s="1"/>
  <c r="F716" i="5"/>
  <c r="G716" i="5" s="1"/>
  <c r="I716" i="5" s="1"/>
  <c r="F717" i="5"/>
  <c r="G717" i="5" s="1"/>
  <c r="I717" i="5" s="1"/>
  <c r="F718" i="5"/>
  <c r="G718" i="5" s="1"/>
  <c r="I718" i="5" s="1"/>
  <c r="F719" i="5"/>
  <c r="G719" i="5" s="1"/>
  <c r="I719" i="5" s="1"/>
  <c r="F720" i="5"/>
  <c r="G720" i="5" s="1"/>
  <c r="I720" i="5" s="1"/>
  <c r="F721" i="5"/>
  <c r="G721" i="5" s="1"/>
  <c r="F722" i="5"/>
  <c r="G722" i="5" s="1"/>
  <c r="F723" i="5"/>
  <c r="G723" i="5" s="1"/>
  <c r="I723" i="5" s="1"/>
  <c r="F724" i="5"/>
  <c r="G724" i="5" s="1"/>
  <c r="I724" i="5" s="1"/>
  <c r="F725" i="5"/>
  <c r="G725" i="5" s="1"/>
  <c r="I725" i="5" s="1"/>
  <c r="F726" i="5"/>
  <c r="G726" i="5" s="1"/>
  <c r="I726" i="5" s="1"/>
  <c r="F727" i="5"/>
  <c r="G727" i="5" s="1"/>
  <c r="I727" i="5" s="1"/>
  <c r="F728" i="5"/>
  <c r="G728" i="5" s="1"/>
  <c r="I728" i="5" s="1"/>
  <c r="F729" i="5"/>
  <c r="G729" i="5" s="1"/>
  <c r="F730" i="5"/>
  <c r="G730" i="5" s="1"/>
  <c r="F731" i="5"/>
  <c r="G731" i="5" s="1"/>
  <c r="I731" i="5" s="1"/>
  <c r="F732" i="5"/>
  <c r="G732" i="5" s="1"/>
  <c r="I732" i="5" s="1"/>
  <c r="F733" i="5"/>
  <c r="G733" i="5" s="1"/>
  <c r="I733" i="5" s="1"/>
  <c r="F734" i="5"/>
  <c r="G734" i="5" s="1"/>
  <c r="I734" i="5" s="1"/>
  <c r="F735" i="5"/>
  <c r="G735" i="5" s="1"/>
  <c r="I735" i="5" s="1"/>
  <c r="F736" i="5"/>
  <c r="G736" i="5" s="1"/>
  <c r="I736" i="5" s="1"/>
  <c r="F737" i="5"/>
  <c r="G737" i="5" s="1"/>
  <c r="F738" i="5"/>
  <c r="G738" i="5" s="1"/>
  <c r="F740" i="5"/>
  <c r="G740" i="5" s="1"/>
  <c r="I740" i="5" s="1"/>
  <c r="F741" i="5"/>
  <c r="G741" i="5" s="1"/>
  <c r="I741" i="5" s="1"/>
  <c r="F742" i="5"/>
  <c r="G742" i="5" s="1"/>
  <c r="I742" i="5" s="1"/>
  <c r="F743" i="5"/>
  <c r="G743" i="5" s="1"/>
  <c r="I743" i="5" s="1"/>
  <c r="F744" i="5"/>
  <c r="G744" i="5" s="1"/>
  <c r="I744" i="5" s="1"/>
  <c r="F745" i="5"/>
  <c r="G745" i="5" s="1"/>
  <c r="F746" i="5"/>
  <c r="G746" i="5" s="1"/>
  <c r="F748" i="5"/>
  <c r="G748" i="5" s="1"/>
  <c r="I748" i="5" s="1"/>
  <c r="F749" i="5"/>
  <c r="G749" i="5" s="1"/>
  <c r="I749" i="5" s="1"/>
  <c r="F750" i="5"/>
  <c r="G750" i="5" s="1"/>
  <c r="I750" i="5" s="1"/>
  <c r="F751" i="5"/>
  <c r="G751" i="5" s="1"/>
  <c r="I751" i="5" s="1"/>
  <c r="F752" i="5"/>
  <c r="G752" i="5" s="1"/>
  <c r="I752" i="5" s="1"/>
  <c r="F753" i="5"/>
  <c r="G753" i="5" s="1"/>
  <c r="F754" i="5"/>
  <c r="G754" i="5" s="1"/>
  <c r="F756" i="5"/>
  <c r="G756" i="5" s="1"/>
  <c r="I756" i="5" s="1"/>
  <c r="F757" i="5"/>
  <c r="G757" i="5" s="1"/>
  <c r="I757" i="5" s="1"/>
  <c r="F758" i="5"/>
  <c r="G758" i="5" s="1"/>
  <c r="I758" i="5" s="1"/>
  <c r="F759" i="5"/>
  <c r="G759" i="5" s="1"/>
  <c r="I759" i="5" s="1"/>
  <c r="F760" i="5"/>
  <c r="G760" i="5" s="1"/>
  <c r="I760" i="5" s="1"/>
  <c r="F761" i="5"/>
  <c r="G761" i="5" s="1"/>
  <c r="F762" i="5"/>
  <c r="G762" i="5" s="1"/>
  <c r="F763" i="5"/>
  <c r="G763" i="5" s="1"/>
  <c r="I763" i="5" s="1"/>
  <c r="F764" i="5"/>
  <c r="G764" i="5" s="1"/>
  <c r="I764" i="5" s="1"/>
  <c r="F765" i="5"/>
  <c r="G765" i="5" s="1"/>
  <c r="I765" i="5" s="1"/>
  <c r="F766" i="5"/>
  <c r="G766" i="5" s="1"/>
  <c r="I766" i="5" s="1"/>
  <c r="F767" i="5"/>
  <c r="G767" i="5" s="1"/>
  <c r="I767" i="5" s="1"/>
  <c r="F768" i="5"/>
  <c r="G768" i="5" s="1"/>
  <c r="I768" i="5" s="1"/>
  <c r="F769" i="5"/>
  <c r="G769" i="5" s="1"/>
  <c r="F770" i="5"/>
  <c r="G770" i="5" s="1"/>
  <c r="F771" i="5"/>
  <c r="G771" i="5" s="1"/>
  <c r="I771" i="5" s="1"/>
  <c r="F772" i="5"/>
  <c r="G772" i="5" s="1"/>
  <c r="I772" i="5" s="1"/>
  <c r="F773" i="5"/>
  <c r="G773" i="5" s="1"/>
  <c r="I773" i="5" s="1"/>
  <c r="F774" i="5"/>
  <c r="G774" i="5" s="1"/>
  <c r="I774" i="5" s="1"/>
  <c r="F775" i="5"/>
  <c r="G775" i="5" s="1"/>
  <c r="I775" i="5" s="1"/>
  <c r="F776" i="5"/>
  <c r="G776" i="5" s="1"/>
  <c r="I776" i="5" s="1"/>
  <c r="F777" i="5"/>
  <c r="G777" i="5" s="1"/>
  <c r="F778" i="5"/>
  <c r="G778" i="5" s="1"/>
  <c r="F779" i="5"/>
  <c r="G779" i="5" s="1"/>
  <c r="I779" i="5" s="1"/>
  <c r="F780" i="5"/>
  <c r="G780" i="5" s="1"/>
  <c r="I780" i="5" s="1"/>
  <c r="F781" i="5"/>
  <c r="G781" i="5" s="1"/>
  <c r="I781" i="5" s="1"/>
  <c r="F782" i="5"/>
  <c r="G782" i="5" s="1"/>
  <c r="I782" i="5" s="1"/>
  <c r="F783" i="5"/>
  <c r="G783" i="5" s="1"/>
  <c r="I783" i="5" s="1"/>
  <c r="F784" i="5"/>
  <c r="G784" i="5" s="1"/>
  <c r="I784" i="5" s="1"/>
  <c r="F785" i="5"/>
  <c r="G785" i="5" s="1"/>
  <c r="F786" i="5"/>
  <c r="G786" i="5" s="1"/>
  <c r="F787" i="5"/>
  <c r="G787" i="5" s="1"/>
  <c r="I787" i="5" s="1"/>
  <c r="F788" i="5"/>
  <c r="G788" i="5" s="1"/>
  <c r="I788" i="5" s="1"/>
  <c r="F789" i="5"/>
  <c r="G789" i="5" s="1"/>
  <c r="I789" i="5" s="1"/>
  <c r="F790" i="5"/>
  <c r="G790" i="5" s="1"/>
  <c r="I790" i="5" s="1"/>
  <c r="F791" i="5"/>
  <c r="G791" i="5" s="1"/>
  <c r="I791" i="5" s="1"/>
  <c r="F792" i="5"/>
  <c r="G792" i="5" s="1"/>
  <c r="I792" i="5" s="1"/>
  <c r="F793" i="5"/>
  <c r="G793" i="5" s="1"/>
  <c r="F794" i="5"/>
  <c r="G794" i="5" s="1"/>
  <c r="F795" i="5"/>
  <c r="G795" i="5" s="1"/>
  <c r="I795" i="5" s="1"/>
  <c r="F796" i="5"/>
  <c r="G796" i="5" s="1"/>
  <c r="I796" i="5" s="1"/>
  <c r="F797" i="5"/>
  <c r="G797" i="5" s="1"/>
  <c r="I797" i="5" s="1"/>
  <c r="F798" i="5"/>
  <c r="G798" i="5" s="1"/>
  <c r="I798" i="5" s="1"/>
  <c r="F799" i="5"/>
  <c r="G799" i="5" s="1"/>
  <c r="I799" i="5" s="1"/>
  <c r="F800" i="5"/>
  <c r="G800" i="5" s="1"/>
  <c r="I800" i="5" s="1"/>
  <c r="F801" i="5"/>
  <c r="G801" i="5" s="1"/>
  <c r="F802" i="5"/>
  <c r="G802" i="5" s="1"/>
  <c r="F803" i="5"/>
  <c r="G803" i="5" s="1"/>
  <c r="F804" i="5"/>
  <c r="G804" i="5" s="1"/>
  <c r="I804" i="5" s="1"/>
  <c r="F805" i="5"/>
  <c r="G805" i="5" s="1"/>
  <c r="I805" i="5" s="1"/>
  <c r="F806" i="5"/>
  <c r="G806" i="5" s="1"/>
  <c r="F807" i="5"/>
  <c r="G807" i="5" s="1"/>
  <c r="I807" i="5" s="1"/>
  <c r="F808" i="5"/>
  <c r="G808" i="5" s="1"/>
  <c r="I808" i="5" s="1"/>
  <c r="F809" i="5"/>
  <c r="G809" i="5" s="1"/>
  <c r="F810" i="5"/>
  <c r="G810" i="5" s="1"/>
  <c r="F811" i="5"/>
  <c r="G811" i="5" s="1"/>
  <c r="I811" i="5" s="1"/>
  <c r="F812" i="5"/>
  <c r="G812" i="5" s="1"/>
  <c r="I812" i="5" s="1"/>
  <c r="F813" i="5"/>
  <c r="G813" i="5" s="1"/>
  <c r="I813" i="5" s="1"/>
  <c r="F814" i="5"/>
  <c r="G814" i="5" s="1"/>
  <c r="I814" i="5" s="1"/>
  <c r="F815" i="5"/>
  <c r="G815" i="5" s="1"/>
  <c r="I815" i="5" s="1"/>
  <c r="F816" i="5"/>
  <c r="G816" i="5" s="1"/>
  <c r="I816" i="5" s="1"/>
  <c r="F817" i="5"/>
  <c r="G817" i="5" s="1"/>
  <c r="F819" i="5"/>
  <c r="G819" i="5" s="1"/>
  <c r="I819" i="5" s="1"/>
  <c r="F820" i="5"/>
  <c r="G820" i="5" s="1"/>
  <c r="I820" i="5" s="1"/>
  <c r="F821" i="5"/>
  <c r="G821" i="5" s="1"/>
  <c r="I821" i="5" s="1"/>
  <c r="F822" i="5"/>
  <c r="G822" i="5" s="1"/>
  <c r="I822" i="5" s="1"/>
  <c r="F823" i="5"/>
  <c r="G823" i="5" s="1"/>
  <c r="I823" i="5" s="1"/>
  <c r="F824" i="5"/>
  <c r="G824" i="5" s="1"/>
  <c r="I824" i="5" s="1"/>
  <c r="F825" i="5"/>
  <c r="G825" i="5" s="1"/>
  <c r="F826" i="5"/>
  <c r="G826" i="5" s="1"/>
  <c r="F827" i="5"/>
  <c r="G827" i="5" s="1"/>
  <c r="I827" i="5" s="1"/>
  <c r="F828" i="5"/>
  <c r="G828" i="5" s="1"/>
  <c r="I828" i="5" s="1"/>
  <c r="F829" i="5"/>
  <c r="G829" i="5" s="1"/>
  <c r="I829" i="5" s="1"/>
  <c r="F830" i="5"/>
  <c r="G830" i="5" s="1"/>
  <c r="I830" i="5" s="1"/>
  <c r="F831" i="5"/>
  <c r="G831" i="5" s="1"/>
  <c r="I831" i="5" s="1"/>
  <c r="F832" i="5"/>
  <c r="G832" i="5" s="1"/>
  <c r="I832" i="5" s="1"/>
  <c r="F834" i="5"/>
  <c r="G834" i="5" s="1"/>
  <c r="F835" i="5"/>
  <c r="G835" i="5" s="1"/>
  <c r="I835" i="5" s="1"/>
  <c r="F836" i="5"/>
  <c r="G836" i="5" s="1"/>
  <c r="I836" i="5" s="1"/>
  <c r="F837" i="5"/>
  <c r="G837" i="5" s="1"/>
  <c r="I837" i="5" s="1"/>
  <c r="F838" i="5"/>
  <c r="G838" i="5" s="1"/>
  <c r="I838" i="5" s="1"/>
  <c r="F839" i="5"/>
  <c r="G839" i="5" s="1"/>
  <c r="I839" i="5" s="1"/>
  <c r="F840" i="5"/>
  <c r="G840" i="5" s="1"/>
  <c r="I840" i="5" s="1"/>
  <c r="F842" i="5"/>
  <c r="G842" i="5" s="1"/>
  <c r="F843" i="5"/>
  <c r="G843" i="5" s="1"/>
  <c r="I843" i="5" s="1"/>
  <c r="F844" i="5"/>
  <c r="G844" i="5" s="1"/>
  <c r="I844" i="5" s="1"/>
  <c r="F845" i="5"/>
  <c r="G845" i="5" s="1"/>
  <c r="I845" i="5" s="1"/>
  <c r="F846" i="5"/>
  <c r="G846" i="5" s="1"/>
  <c r="I846" i="5" s="1"/>
  <c r="F847" i="5"/>
  <c r="G847" i="5" s="1"/>
  <c r="I847" i="5" s="1"/>
  <c r="F848" i="5"/>
  <c r="G848" i="5" s="1"/>
  <c r="I848" i="5" s="1"/>
  <c r="F850" i="5"/>
  <c r="G850" i="5" s="1"/>
  <c r="F851" i="5"/>
  <c r="G851" i="5" s="1"/>
  <c r="I851" i="5" s="1"/>
  <c r="F852" i="5"/>
  <c r="G852" i="5" s="1"/>
  <c r="I852" i="5" s="1"/>
  <c r="F853" i="5"/>
  <c r="G853" i="5" s="1"/>
  <c r="I853" i="5" s="1"/>
  <c r="F854" i="5"/>
  <c r="G854" i="5" s="1"/>
  <c r="I854" i="5" s="1"/>
  <c r="F855" i="5"/>
  <c r="G855" i="5" s="1"/>
  <c r="I855" i="5" s="1"/>
  <c r="F856" i="5"/>
  <c r="G856" i="5" s="1"/>
  <c r="I856" i="5" s="1"/>
  <c r="F857" i="5"/>
  <c r="G857" i="5" s="1"/>
  <c r="F859" i="5"/>
  <c r="G859" i="5" s="1"/>
  <c r="I859" i="5" s="1"/>
  <c r="F860" i="5"/>
  <c r="G860" i="5" s="1"/>
  <c r="I860" i="5" s="1"/>
  <c r="F861" i="5"/>
  <c r="G861" i="5" s="1"/>
  <c r="I861" i="5" s="1"/>
  <c r="F862" i="5"/>
  <c r="G862" i="5" s="1"/>
  <c r="I862" i="5" s="1"/>
  <c r="F863" i="5"/>
  <c r="G863" i="5" s="1"/>
  <c r="I863" i="5" s="1"/>
  <c r="F864" i="5"/>
  <c r="G864" i="5" s="1"/>
  <c r="I864" i="5" s="1"/>
  <c r="F865" i="5"/>
  <c r="G865" i="5" s="1"/>
  <c r="F867" i="5"/>
  <c r="G867" i="5" s="1"/>
  <c r="I867" i="5" s="1"/>
  <c r="F868" i="5"/>
  <c r="G868" i="5" s="1"/>
  <c r="I868" i="5" s="1"/>
  <c r="F869" i="5"/>
  <c r="G869" i="5" s="1"/>
  <c r="I869" i="5" s="1"/>
  <c r="F870" i="5"/>
  <c r="G870" i="5" s="1"/>
  <c r="I870" i="5" s="1"/>
  <c r="F871" i="5"/>
  <c r="G871" i="5" s="1"/>
  <c r="I871" i="5" s="1"/>
  <c r="F872" i="5"/>
  <c r="G872" i="5" s="1"/>
  <c r="I872" i="5" s="1"/>
  <c r="F873" i="5"/>
  <c r="G873" i="5" s="1"/>
  <c r="F874" i="5"/>
  <c r="G874" i="5" s="1"/>
  <c r="F875" i="5"/>
  <c r="G875" i="5" s="1"/>
  <c r="I875" i="5" s="1"/>
  <c r="F876" i="5"/>
  <c r="G876" i="5" s="1"/>
  <c r="I876" i="5" s="1"/>
  <c r="F877" i="5"/>
  <c r="G877" i="5" s="1"/>
  <c r="I877" i="5" s="1"/>
  <c r="F878" i="5"/>
  <c r="G878" i="5" s="1"/>
  <c r="I878" i="5" s="1"/>
  <c r="F879" i="5"/>
  <c r="G879" i="5" s="1"/>
  <c r="I879" i="5" s="1"/>
  <c r="F880" i="5"/>
  <c r="G880" i="5" s="1"/>
  <c r="I880" i="5" s="1"/>
  <c r="F881" i="5"/>
  <c r="G881" i="5" s="1"/>
  <c r="F883" i="5"/>
  <c r="G883" i="5" s="1"/>
  <c r="I883" i="5" s="1"/>
  <c r="F884" i="5"/>
  <c r="G884" i="5" s="1"/>
  <c r="I884" i="5" s="1"/>
  <c r="F885" i="5"/>
  <c r="G885" i="5" s="1"/>
  <c r="I885" i="5" s="1"/>
  <c r="F886" i="5"/>
  <c r="G886" i="5" s="1"/>
  <c r="I886" i="5" s="1"/>
  <c r="F887" i="5"/>
  <c r="G887" i="5" s="1"/>
  <c r="I887" i="5" s="1"/>
  <c r="F888" i="5"/>
  <c r="G888" i="5" s="1"/>
  <c r="I888" i="5" s="1"/>
  <c r="F889" i="5"/>
  <c r="G889" i="5" s="1"/>
  <c r="F891" i="5"/>
  <c r="G891" i="5" s="1"/>
  <c r="I891" i="5" s="1"/>
  <c r="F892" i="5"/>
  <c r="G892" i="5" s="1"/>
  <c r="I892" i="5" s="1"/>
  <c r="F893" i="5"/>
  <c r="G893" i="5" s="1"/>
  <c r="I893" i="5" s="1"/>
  <c r="F894" i="5"/>
  <c r="G894" i="5" s="1"/>
  <c r="I894" i="5" s="1"/>
  <c r="F895" i="5"/>
  <c r="G895" i="5" s="1"/>
  <c r="I895" i="5" s="1"/>
  <c r="F896" i="5"/>
  <c r="G896" i="5" s="1"/>
  <c r="I896" i="5" s="1"/>
  <c r="F897" i="5"/>
  <c r="G897" i="5" s="1"/>
  <c r="F898" i="5"/>
  <c r="G898" i="5" s="1"/>
  <c r="F899" i="5"/>
  <c r="G899" i="5" s="1"/>
  <c r="I899" i="5" s="1"/>
  <c r="F900" i="5"/>
  <c r="G900" i="5" s="1"/>
  <c r="I900" i="5" s="1"/>
  <c r="F901" i="5"/>
  <c r="G901" i="5" s="1"/>
  <c r="I901" i="5" s="1"/>
  <c r="F902" i="5"/>
  <c r="G902" i="5" s="1"/>
  <c r="I902" i="5" s="1"/>
  <c r="F903" i="5"/>
  <c r="G903" i="5" s="1"/>
  <c r="I903" i="5" s="1"/>
  <c r="F904" i="5"/>
  <c r="G904" i="5" s="1"/>
  <c r="I904" i="5" s="1"/>
  <c r="F905" i="5"/>
  <c r="G905" i="5" s="1"/>
  <c r="F906" i="5"/>
  <c r="G906" i="5" s="1"/>
  <c r="F907" i="5"/>
  <c r="G907" i="5" s="1"/>
  <c r="I907" i="5" s="1"/>
  <c r="F908" i="5"/>
  <c r="G908" i="5" s="1"/>
  <c r="I908" i="5" s="1"/>
  <c r="F909" i="5"/>
  <c r="G909" i="5" s="1"/>
  <c r="I909" i="5" s="1"/>
  <c r="F910" i="5"/>
  <c r="G910" i="5" s="1"/>
  <c r="I910" i="5" s="1"/>
  <c r="F911" i="5"/>
  <c r="G911" i="5" s="1"/>
  <c r="I911" i="5" s="1"/>
  <c r="F912" i="5"/>
  <c r="G912" i="5" s="1"/>
  <c r="I912" i="5" s="1"/>
  <c r="F913" i="5"/>
  <c r="G913" i="5" s="1"/>
  <c r="F914" i="5"/>
  <c r="G914" i="5" s="1"/>
  <c r="F915" i="5"/>
  <c r="G915" i="5" s="1"/>
  <c r="I915" i="5" s="1"/>
  <c r="F916" i="5"/>
  <c r="G916" i="5" s="1"/>
  <c r="I916" i="5" s="1"/>
  <c r="F917" i="5"/>
  <c r="G917" i="5" s="1"/>
  <c r="I917" i="5" s="1"/>
  <c r="F918" i="5"/>
  <c r="G918" i="5" s="1"/>
  <c r="F919" i="5"/>
  <c r="G919" i="5" s="1"/>
  <c r="I919" i="5" s="1"/>
  <c r="F920" i="5"/>
  <c r="G920" i="5" s="1"/>
  <c r="I920" i="5" s="1"/>
  <c r="F921" i="5"/>
  <c r="G921" i="5" s="1"/>
  <c r="F922" i="5"/>
  <c r="G922" i="5" s="1"/>
  <c r="F923" i="5"/>
  <c r="G923" i="5" s="1"/>
  <c r="I923" i="5" s="1"/>
  <c r="F924" i="5"/>
  <c r="G924" i="5" s="1"/>
  <c r="I924" i="5" s="1"/>
  <c r="F925" i="5"/>
  <c r="G925" i="5" s="1"/>
  <c r="I925" i="5" s="1"/>
  <c r="F926" i="5"/>
  <c r="G926" i="5" s="1"/>
  <c r="I926" i="5" s="1"/>
  <c r="F927" i="5"/>
  <c r="G927" i="5" s="1"/>
  <c r="I927" i="5" s="1"/>
  <c r="F928" i="5"/>
  <c r="G928" i="5" s="1"/>
  <c r="I928" i="5" s="1"/>
  <c r="F929" i="5"/>
  <c r="G929" i="5" s="1"/>
  <c r="F930" i="5"/>
  <c r="G930" i="5" s="1"/>
  <c r="F931" i="5"/>
  <c r="G931" i="5" s="1"/>
  <c r="I931" i="5" s="1"/>
  <c r="F932" i="5"/>
  <c r="G932" i="5" s="1"/>
  <c r="I932" i="5" s="1"/>
  <c r="F934" i="5"/>
  <c r="G934" i="5" s="1"/>
  <c r="I934" i="5" s="1"/>
  <c r="F935" i="5"/>
  <c r="G935" i="5" s="1"/>
  <c r="I935" i="5" s="1"/>
  <c r="F936" i="5"/>
  <c r="G936" i="5" s="1"/>
  <c r="I936" i="5" s="1"/>
  <c r="F937" i="5"/>
  <c r="G937" i="5" s="1"/>
  <c r="F938" i="5"/>
  <c r="G938" i="5" s="1"/>
  <c r="F939" i="5"/>
  <c r="G939" i="5" s="1"/>
  <c r="I939" i="5" s="1"/>
  <c r="F940" i="5"/>
  <c r="G940" i="5" s="1"/>
  <c r="I940" i="5" s="1"/>
  <c r="F942" i="5"/>
  <c r="G942" i="5" s="1"/>
  <c r="I942" i="5" s="1"/>
  <c r="F943" i="5"/>
  <c r="G943" i="5" s="1"/>
  <c r="I943" i="5" s="1"/>
  <c r="F944" i="5"/>
  <c r="G944" i="5" s="1"/>
  <c r="I944" i="5" s="1"/>
  <c r="F945" i="5"/>
  <c r="G945" i="5" s="1"/>
  <c r="F946" i="5"/>
  <c r="G946" i="5" s="1"/>
  <c r="F947" i="5"/>
  <c r="G947" i="5" s="1"/>
  <c r="I947" i="5" s="1"/>
  <c r="F948" i="5"/>
  <c r="G948" i="5" s="1"/>
  <c r="I948" i="5" s="1"/>
  <c r="F949" i="5"/>
  <c r="G949" i="5" s="1"/>
  <c r="I949" i="5" s="1"/>
  <c r="F950" i="5"/>
  <c r="G950" i="5" s="1"/>
  <c r="I950" i="5" s="1"/>
  <c r="F951" i="5"/>
  <c r="G951" i="5" s="1"/>
  <c r="I951" i="5" s="1"/>
  <c r="F952" i="5"/>
  <c r="G952" i="5" s="1"/>
  <c r="I952" i="5" s="1"/>
  <c r="F953" i="5"/>
  <c r="G953" i="5" s="1"/>
  <c r="F954" i="5"/>
  <c r="G954" i="5" s="1"/>
  <c r="F955" i="5"/>
  <c r="G955" i="5" s="1"/>
  <c r="I955" i="5" s="1"/>
  <c r="F956" i="5"/>
  <c r="G956" i="5" s="1"/>
  <c r="I956" i="5" s="1"/>
  <c r="F958" i="5"/>
  <c r="G958" i="5" s="1"/>
  <c r="I958" i="5" s="1"/>
  <c r="F959" i="5"/>
  <c r="G959" i="5" s="1"/>
  <c r="I959" i="5" s="1"/>
  <c r="F960" i="5"/>
  <c r="G960" i="5" s="1"/>
  <c r="I960" i="5" s="1"/>
  <c r="F961" i="5"/>
  <c r="G961" i="5" s="1"/>
  <c r="F962" i="5"/>
  <c r="G962" i="5" s="1"/>
  <c r="F963" i="5"/>
  <c r="G963" i="5" s="1"/>
  <c r="I963" i="5" s="1"/>
  <c r="F964" i="5"/>
  <c r="G964" i="5" s="1"/>
  <c r="I964" i="5" s="1"/>
  <c r="F966" i="5"/>
  <c r="G966" i="5" s="1"/>
  <c r="I966" i="5" s="1"/>
  <c r="F967" i="5"/>
  <c r="G967" i="5" s="1"/>
  <c r="I967" i="5" s="1"/>
  <c r="F968" i="5"/>
  <c r="G968" i="5" s="1"/>
  <c r="I968" i="5" s="1"/>
  <c r="F969" i="5"/>
  <c r="G969" i="5" s="1"/>
  <c r="F970" i="5"/>
  <c r="G970" i="5" s="1"/>
  <c r="F971" i="5"/>
  <c r="G971" i="5" s="1"/>
  <c r="I971" i="5" s="1"/>
  <c r="F972" i="5"/>
  <c r="G972" i="5" s="1"/>
  <c r="I972" i="5" s="1"/>
  <c r="F974" i="5"/>
  <c r="G974" i="5" s="1"/>
  <c r="I974" i="5" s="1"/>
  <c r="F975" i="5"/>
  <c r="G975" i="5" s="1"/>
  <c r="I975" i="5" s="1"/>
  <c r="F976" i="5"/>
  <c r="G976" i="5" s="1"/>
  <c r="I976" i="5" s="1"/>
  <c r="F977" i="5"/>
  <c r="G977" i="5" s="1"/>
  <c r="F978" i="5"/>
  <c r="G978" i="5" s="1"/>
  <c r="F979" i="5"/>
  <c r="G979" i="5" s="1"/>
  <c r="I979" i="5" s="1"/>
  <c r="F980" i="5"/>
  <c r="G980" i="5" s="1"/>
  <c r="I980" i="5" s="1"/>
  <c r="F981" i="5"/>
  <c r="G981" i="5" s="1"/>
  <c r="I981" i="5" s="1"/>
  <c r="F982" i="5"/>
  <c r="G982" i="5" s="1"/>
  <c r="I982" i="5" s="1"/>
  <c r="F983" i="5"/>
  <c r="G983" i="5" s="1"/>
  <c r="I983" i="5" s="1"/>
  <c r="F984" i="5"/>
  <c r="G984" i="5" s="1"/>
  <c r="I984" i="5" s="1"/>
  <c r="F985" i="5"/>
  <c r="G985" i="5" s="1"/>
  <c r="F986" i="5"/>
  <c r="G986" i="5" s="1"/>
  <c r="F988" i="5"/>
  <c r="G988" i="5" s="1"/>
  <c r="I988" i="5" s="1"/>
  <c r="F989" i="5"/>
  <c r="G989" i="5" s="1"/>
  <c r="I989" i="5" s="1"/>
  <c r="F990" i="5"/>
  <c r="G990" i="5" s="1"/>
  <c r="I990" i="5" s="1"/>
  <c r="F991" i="5"/>
  <c r="G991" i="5" s="1"/>
  <c r="I991" i="5" s="1"/>
  <c r="F992" i="5"/>
  <c r="G992" i="5" s="1"/>
  <c r="I992" i="5" s="1"/>
  <c r="F993" i="5"/>
  <c r="G993" i="5" s="1"/>
  <c r="F994" i="5"/>
  <c r="G994" i="5" s="1"/>
  <c r="F995" i="5"/>
  <c r="G995" i="5" s="1"/>
  <c r="I995" i="5" s="1"/>
  <c r="F996" i="5"/>
  <c r="G996" i="5" s="1"/>
  <c r="I996" i="5" s="1"/>
  <c r="F997" i="5"/>
  <c r="G997" i="5" s="1"/>
  <c r="I997" i="5" s="1"/>
  <c r="F998" i="5"/>
  <c r="G998" i="5" s="1"/>
  <c r="I998" i="5" s="1"/>
  <c r="F999" i="5"/>
  <c r="G999" i="5" s="1"/>
  <c r="I999" i="5" s="1"/>
  <c r="F1000" i="5"/>
  <c r="G1000" i="5" s="1"/>
  <c r="I1000" i="5" s="1"/>
  <c r="F1001" i="5"/>
  <c r="G1001" i="5" s="1"/>
  <c r="F1003" i="5"/>
  <c r="G1003" i="5" s="1"/>
  <c r="I1003" i="5" s="1"/>
  <c r="F1004" i="5"/>
  <c r="G1004" i="5" s="1"/>
  <c r="I1004" i="5" s="1"/>
  <c r="F1005" i="5"/>
  <c r="G1005" i="5" s="1"/>
  <c r="I1005" i="5" s="1"/>
  <c r="F1006" i="5"/>
  <c r="G1006" i="5" s="1"/>
  <c r="I1006" i="5" s="1"/>
  <c r="F1007" i="5"/>
  <c r="G1007" i="5" s="1"/>
  <c r="I1007" i="5" s="1"/>
  <c r="F1008" i="5"/>
  <c r="G1008" i="5" s="1"/>
  <c r="I1008" i="5" s="1"/>
  <c r="F1009" i="5"/>
  <c r="G1009" i="5" s="1"/>
  <c r="F1011" i="5"/>
  <c r="G1011" i="5" s="1"/>
  <c r="I1011" i="5" s="1"/>
  <c r="F1012" i="5"/>
  <c r="G1012" i="5" s="1"/>
  <c r="I1012" i="5" s="1"/>
  <c r="F1013" i="5"/>
  <c r="G1013" i="5" s="1"/>
  <c r="I1013" i="5" s="1"/>
  <c r="F1014" i="5"/>
  <c r="G1014" i="5" s="1"/>
  <c r="I1014" i="5" s="1"/>
  <c r="F1015" i="5"/>
  <c r="G1015" i="5" s="1"/>
  <c r="I1015" i="5" s="1"/>
  <c r="F1016" i="5"/>
  <c r="G1016" i="5" s="1"/>
  <c r="I1016" i="5" s="1"/>
  <c r="F1017" i="5"/>
  <c r="G1017" i="5" s="1"/>
  <c r="F1019" i="5"/>
  <c r="G1019" i="5" s="1"/>
  <c r="I1019" i="5" s="1"/>
  <c r="F1020" i="5"/>
  <c r="G1020" i="5" s="1"/>
  <c r="I1020" i="5" s="1"/>
  <c r="F1021" i="5"/>
  <c r="G1021" i="5" s="1"/>
  <c r="I1021" i="5" s="1"/>
  <c r="F1022" i="5"/>
  <c r="G1022" i="5" s="1"/>
  <c r="I1022" i="5" s="1"/>
  <c r="F1023" i="5"/>
  <c r="G1023" i="5" s="1"/>
  <c r="I1023" i="5" s="1"/>
  <c r="F1024" i="5"/>
  <c r="G1024" i="5" s="1"/>
  <c r="I1024" i="5" s="1"/>
  <c r="F1025" i="5"/>
  <c r="G1025" i="5" s="1"/>
  <c r="F1026" i="5"/>
  <c r="G1026" i="5" s="1"/>
  <c r="F1028" i="5"/>
  <c r="G1028" i="5" s="1"/>
  <c r="I1028" i="5" s="1"/>
  <c r="F1029" i="5"/>
  <c r="G1029" i="5" s="1"/>
  <c r="I1029" i="5" s="1"/>
  <c r="F1030" i="5"/>
  <c r="G1030" i="5" s="1"/>
  <c r="I1030" i="5" s="1"/>
  <c r="F1031" i="5"/>
  <c r="G1031" i="5" s="1"/>
  <c r="I1031" i="5" s="1"/>
  <c r="F1032" i="5"/>
  <c r="G1032" i="5" s="1"/>
  <c r="I1032" i="5" s="1"/>
  <c r="F1033" i="5"/>
  <c r="G1033" i="5" s="1"/>
  <c r="F1034" i="5"/>
  <c r="G1034" i="5" s="1"/>
  <c r="F1036" i="5"/>
  <c r="G1036" i="5" s="1"/>
  <c r="I1036" i="5" s="1"/>
  <c r="F1037" i="5"/>
  <c r="G1037" i="5" s="1"/>
  <c r="I1037" i="5" s="1"/>
  <c r="F1038" i="5"/>
  <c r="G1038" i="5" s="1"/>
  <c r="I1038" i="5" s="1"/>
  <c r="F1039" i="5"/>
  <c r="G1039" i="5" s="1"/>
  <c r="I1039" i="5" s="1"/>
  <c r="F1040" i="5"/>
  <c r="G1040" i="5" s="1"/>
  <c r="I1040" i="5" s="1"/>
  <c r="F1041" i="5"/>
  <c r="G1041" i="5" s="1"/>
  <c r="F1042" i="5"/>
  <c r="G1042" i="5" s="1"/>
  <c r="F1043" i="5"/>
  <c r="G1043" i="5" s="1"/>
  <c r="I1043" i="5" s="1"/>
  <c r="F1044" i="5"/>
  <c r="G1044" i="5" s="1"/>
  <c r="I1044" i="5" s="1"/>
  <c r="F1045" i="5"/>
  <c r="G1045" i="5" s="1"/>
  <c r="I1045" i="5" s="1"/>
  <c r="F1046" i="5"/>
  <c r="G1046" i="5" s="1"/>
  <c r="I1046" i="5" s="1"/>
  <c r="F1047" i="5"/>
  <c r="G1047" i="5" s="1"/>
  <c r="I1047" i="5" s="1"/>
  <c r="F1048" i="5"/>
  <c r="G1048" i="5" s="1"/>
  <c r="I1048" i="5" s="1"/>
  <c r="F1049" i="5"/>
  <c r="G1049" i="5" s="1"/>
  <c r="F1050" i="5"/>
  <c r="G1050" i="5" s="1"/>
  <c r="F1052" i="5"/>
  <c r="G1052" i="5" s="1"/>
  <c r="I1052" i="5" s="1"/>
  <c r="F1053" i="5"/>
  <c r="G1053" i="5" s="1"/>
  <c r="I1053" i="5" s="1"/>
  <c r="F1054" i="5"/>
  <c r="G1054" i="5" s="1"/>
  <c r="I1054" i="5" s="1"/>
  <c r="F1055" i="5"/>
  <c r="G1055" i="5" s="1"/>
  <c r="I1055" i="5" s="1"/>
  <c r="F1056" i="5"/>
  <c r="G1056" i="5" s="1"/>
  <c r="I1056" i="5" s="1"/>
  <c r="F1057" i="5"/>
  <c r="G1057" i="5" s="1"/>
  <c r="F1058" i="5"/>
  <c r="G1058" i="5" s="1"/>
  <c r="F1059" i="5"/>
  <c r="G1059" i="5" s="1"/>
  <c r="I1059" i="5" s="1"/>
  <c r="F1060" i="5"/>
  <c r="G1060" i="5" s="1"/>
  <c r="I1060" i="5" s="1"/>
  <c r="F1061" i="5"/>
  <c r="G1061" i="5" s="1"/>
  <c r="I1061" i="5" s="1"/>
  <c r="F1062" i="5"/>
  <c r="G1062" i="5" s="1"/>
  <c r="I1062" i="5" s="1"/>
  <c r="F1063" i="5"/>
  <c r="G1063" i="5" s="1"/>
  <c r="I1063" i="5" s="1"/>
  <c r="F1064" i="5"/>
  <c r="G1064" i="5" s="1"/>
  <c r="I1064" i="5" s="1"/>
  <c r="F1065" i="5"/>
  <c r="G1065" i="5" s="1"/>
  <c r="F1066" i="5"/>
  <c r="G1066" i="5" s="1"/>
  <c r="F1068" i="5"/>
  <c r="G1068" i="5" s="1"/>
  <c r="I1068" i="5" s="1"/>
  <c r="F1069" i="5"/>
  <c r="G1069" i="5" s="1"/>
  <c r="I1069" i="5" s="1"/>
  <c r="F1070" i="5"/>
  <c r="G1070" i="5" s="1"/>
  <c r="I1070" i="5" s="1"/>
  <c r="F1071" i="5"/>
  <c r="G1071" i="5" s="1"/>
  <c r="I1071" i="5" s="1"/>
  <c r="F1072" i="5"/>
  <c r="G1072" i="5" s="1"/>
  <c r="I1072" i="5" s="1"/>
  <c r="F1073" i="5"/>
  <c r="G1073" i="5" s="1"/>
  <c r="F1074" i="5"/>
  <c r="G1074" i="5" s="1"/>
  <c r="F1075" i="5"/>
  <c r="G1075" i="5" s="1"/>
  <c r="I1075" i="5" s="1"/>
  <c r="F1076" i="5"/>
  <c r="G1076" i="5" s="1"/>
  <c r="I1076" i="5" s="1"/>
  <c r="F1077" i="5"/>
  <c r="G1077" i="5" s="1"/>
  <c r="I1077" i="5" s="1"/>
  <c r="F1078" i="5"/>
  <c r="G1078" i="5" s="1"/>
  <c r="I1078" i="5" s="1"/>
  <c r="F1079" i="5"/>
  <c r="G1079" i="5" s="1"/>
  <c r="I1079" i="5" s="1"/>
  <c r="F1080" i="5"/>
  <c r="G1080" i="5" s="1"/>
  <c r="I1080" i="5" s="1"/>
  <c r="F1082" i="5"/>
  <c r="G1082" i="5" s="1"/>
  <c r="F1083" i="5"/>
  <c r="G1083" i="5" s="1"/>
  <c r="I1083" i="5" s="1"/>
  <c r="F1084" i="5"/>
  <c r="G1084" i="5" s="1"/>
  <c r="I1084" i="5" s="1"/>
  <c r="F1085" i="5"/>
  <c r="G1085" i="5" s="1"/>
  <c r="I1085" i="5" s="1"/>
  <c r="F1086" i="5"/>
  <c r="G1086" i="5" s="1"/>
  <c r="I1086" i="5" s="1"/>
  <c r="F1087" i="5"/>
  <c r="G1087" i="5" s="1"/>
  <c r="I1087" i="5" s="1"/>
  <c r="F1088" i="5"/>
  <c r="G1088" i="5" s="1"/>
  <c r="I1088" i="5" s="1"/>
  <c r="F1089" i="5"/>
  <c r="G1089" i="5" s="1"/>
  <c r="F1090" i="5"/>
  <c r="G1090" i="5" s="1"/>
  <c r="F1091" i="5"/>
  <c r="G1091" i="5" s="1"/>
  <c r="I1091" i="5" s="1"/>
  <c r="F1092" i="5"/>
  <c r="G1092" i="5" s="1"/>
  <c r="I1092" i="5" s="1"/>
  <c r="F1093" i="5"/>
  <c r="G1093" i="5" s="1"/>
  <c r="I1093" i="5" s="1"/>
  <c r="F1094" i="5"/>
  <c r="G1094" i="5" s="1"/>
  <c r="I1094" i="5" s="1"/>
  <c r="F1095" i="5"/>
  <c r="G1095" i="5" s="1"/>
  <c r="I1095" i="5" s="1"/>
  <c r="F1097" i="5"/>
  <c r="G1097" i="5" s="1"/>
  <c r="F1098" i="5"/>
  <c r="G1098" i="5" s="1"/>
  <c r="F1099" i="5"/>
  <c r="G1099" i="5" s="1"/>
  <c r="I1099" i="5" s="1"/>
  <c r="F1100" i="5"/>
  <c r="G1100" i="5" s="1"/>
  <c r="I1100" i="5" s="1"/>
  <c r="F1101" i="5"/>
  <c r="G1101" i="5" s="1"/>
  <c r="I1101" i="5" s="1"/>
  <c r="F1102" i="5"/>
  <c r="G1102" i="5" s="1"/>
  <c r="I1102" i="5" s="1"/>
  <c r="F1103" i="5"/>
  <c r="G1103" i="5" s="1"/>
  <c r="I1103" i="5" s="1"/>
  <c r="F1105" i="5"/>
  <c r="G1105" i="5" s="1"/>
  <c r="F1106" i="5"/>
  <c r="G1106" i="5" s="1"/>
  <c r="F1107" i="5"/>
  <c r="G1107" i="5" s="1"/>
  <c r="I1107" i="5" s="1"/>
  <c r="F1108" i="5"/>
  <c r="G1108" i="5" s="1"/>
  <c r="I1108" i="5" s="1"/>
  <c r="F1109" i="5"/>
  <c r="G1109" i="5" s="1"/>
  <c r="I1109" i="5" s="1"/>
  <c r="F1110" i="5"/>
  <c r="G1110" i="5" s="1"/>
  <c r="I1110" i="5" s="1"/>
  <c r="F1111" i="5"/>
  <c r="G1111" i="5" s="1"/>
  <c r="I1111" i="5" s="1"/>
  <c r="F1113" i="5"/>
  <c r="G1113" i="5" s="1"/>
  <c r="F1114" i="5"/>
  <c r="G1114" i="5" s="1"/>
  <c r="F1115" i="5"/>
  <c r="G1115" i="5" s="1"/>
  <c r="I1115" i="5" s="1"/>
  <c r="F1116" i="5"/>
  <c r="G1116" i="5" s="1"/>
  <c r="I1116" i="5" s="1"/>
  <c r="F1117" i="5"/>
  <c r="G1117" i="5" s="1"/>
  <c r="I1117" i="5" s="1"/>
  <c r="F1118" i="5"/>
  <c r="G1118" i="5" s="1"/>
  <c r="I1118" i="5" s="1"/>
  <c r="F1119" i="5"/>
  <c r="G1119" i="5" s="1"/>
  <c r="I1119" i="5" s="1"/>
  <c r="F1120" i="5"/>
  <c r="G1120" i="5" s="1"/>
  <c r="I1120" i="5" s="1"/>
  <c r="F1122" i="5"/>
  <c r="G1122" i="5" s="1"/>
  <c r="F1123" i="5"/>
  <c r="G1123" i="5" s="1"/>
  <c r="I1123" i="5" s="1"/>
  <c r="F1124" i="5"/>
  <c r="G1124" i="5" s="1"/>
  <c r="I1124" i="5" s="1"/>
  <c r="F1125" i="5"/>
  <c r="G1125" i="5" s="1"/>
  <c r="I1125" i="5" s="1"/>
  <c r="F1126" i="5"/>
  <c r="G1126" i="5" s="1"/>
  <c r="I1126" i="5" s="1"/>
  <c r="F1127" i="5"/>
  <c r="G1127" i="5" s="1"/>
  <c r="I1127" i="5" s="1"/>
  <c r="F1128" i="5"/>
  <c r="G1128" i="5" s="1"/>
  <c r="I1128" i="5" s="1"/>
  <c r="F1130" i="5"/>
  <c r="G1130" i="5" s="1"/>
  <c r="F1131" i="5"/>
  <c r="G1131" i="5" s="1"/>
  <c r="I1131" i="5" s="1"/>
  <c r="F1132" i="5"/>
  <c r="G1132" i="5" s="1"/>
  <c r="I1132" i="5" s="1"/>
  <c r="F1133" i="5"/>
  <c r="G1133" i="5" s="1"/>
  <c r="I1133" i="5" s="1"/>
  <c r="F1134" i="5"/>
  <c r="G1134" i="5" s="1"/>
  <c r="I1134" i="5" s="1"/>
  <c r="F1135" i="5"/>
  <c r="G1135" i="5" s="1"/>
  <c r="I1135" i="5" s="1"/>
  <c r="F1136" i="5"/>
  <c r="G1136" i="5" s="1"/>
  <c r="I1136" i="5" s="1"/>
  <c r="F1137" i="5"/>
  <c r="G1137" i="5" s="1"/>
  <c r="F1138" i="5"/>
  <c r="G1138" i="5" s="1"/>
  <c r="F1139" i="5"/>
  <c r="G1139" i="5" s="1"/>
  <c r="I1139" i="5" s="1"/>
  <c r="F1140" i="5"/>
  <c r="G1140" i="5" s="1"/>
  <c r="I1140" i="5" s="1"/>
  <c r="F1141" i="5"/>
  <c r="G1141" i="5" s="1"/>
  <c r="I1141" i="5" s="1"/>
  <c r="F1142" i="5"/>
  <c r="G1142" i="5" s="1"/>
  <c r="I1142" i="5" s="1"/>
  <c r="F1143" i="5"/>
  <c r="G1143" i="5" s="1"/>
  <c r="I1143" i="5" s="1"/>
  <c r="F1144" i="5"/>
  <c r="G1144" i="5" s="1"/>
  <c r="I1144" i="5" s="1"/>
  <c r="F1146" i="5"/>
  <c r="G1146" i="5" s="1"/>
  <c r="F1147" i="5"/>
  <c r="G1147" i="5" s="1"/>
  <c r="I1147" i="5" s="1"/>
  <c r="F1148" i="5"/>
  <c r="G1148" i="5" s="1"/>
  <c r="I1148" i="5" s="1"/>
  <c r="F1149" i="5"/>
  <c r="G1149" i="5" s="1"/>
  <c r="I1149" i="5" s="1"/>
  <c r="F1150" i="5"/>
  <c r="G1150" i="5" s="1"/>
  <c r="I1150" i="5" s="1"/>
  <c r="F1151" i="5"/>
  <c r="G1151" i="5" s="1"/>
  <c r="I1151" i="5" s="1"/>
  <c r="F1152" i="5"/>
  <c r="G1152" i="5" s="1"/>
  <c r="I1152" i="5" s="1"/>
  <c r="F1154" i="5"/>
  <c r="G1154" i="5" s="1"/>
  <c r="F1155" i="5"/>
  <c r="G1155" i="5" s="1"/>
  <c r="I1155" i="5" s="1"/>
  <c r="F1156" i="5"/>
  <c r="G1156" i="5" s="1"/>
  <c r="I1156" i="5" s="1"/>
  <c r="F1157" i="5"/>
  <c r="G1157" i="5" s="1"/>
  <c r="I1157" i="5" s="1"/>
  <c r="F1158" i="5"/>
  <c r="G1158" i="5" s="1"/>
  <c r="I1158" i="5" s="1"/>
  <c r="F1159" i="5"/>
  <c r="G1159" i="5" s="1"/>
  <c r="I1159" i="5" s="1"/>
  <c r="F1160" i="5"/>
  <c r="G1160" i="5" s="1"/>
  <c r="I1160" i="5" s="1"/>
  <c r="F1162" i="5"/>
  <c r="G1162" i="5" s="1"/>
  <c r="F1163" i="5"/>
  <c r="G1163" i="5" s="1"/>
  <c r="I1163" i="5" s="1"/>
  <c r="F1164" i="5"/>
  <c r="G1164" i="5" s="1"/>
  <c r="I1164" i="5" s="1"/>
  <c r="F1165" i="5"/>
  <c r="G1165" i="5" s="1"/>
  <c r="I1165" i="5" s="1"/>
  <c r="F1166" i="5"/>
  <c r="G1166" i="5" s="1"/>
  <c r="I1166" i="5" s="1"/>
  <c r="F1167" i="5"/>
  <c r="G1167" i="5" s="1"/>
  <c r="I1167" i="5" s="1"/>
  <c r="F1168" i="5"/>
  <c r="G1168" i="5" s="1"/>
  <c r="I1168" i="5" s="1"/>
  <c r="F1169" i="5"/>
  <c r="G1169" i="5" s="1"/>
  <c r="F1170" i="5"/>
  <c r="G1170" i="5" s="1"/>
  <c r="F1171" i="5"/>
  <c r="G1171" i="5" s="1"/>
  <c r="I1171" i="5" s="1"/>
  <c r="F1172" i="5"/>
  <c r="G1172" i="5" s="1"/>
  <c r="I1172" i="5" s="1"/>
  <c r="F1173" i="5"/>
  <c r="G1173" i="5" s="1"/>
  <c r="I1173" i="5" s="1"/>
  <c r="F1174" i="5"/>
  <c r="G1174" i="5" s="1"/>
  <c r="I1174" i="5" s="1"/>
  <c r="F1176" i="5"/>
  <c r="G1176" i="5" s="1"/>
  <c r="I1176" i="5" s="1"/>
  <c r="F1177" i="5"/>
  <c r="G1177" i="5" s="1"/>
  <c r="F1178" i="5"/>
  <c r="G1178" i="5" s="1"/>
  <c r="F1179" i="5"/>
  <c r="G1179" i="5" s="1"/>
  <c r="I1179" i="5" s="1"/>
  <c r="F1180" i="5"/>
  <c r="G1180" i="5" s="1"/>
  <c r="I1180" i="5" s="1"/>
  <c r="F1181" i="5"/>
  <c r="G1181" i="5" s="1"/>
  <c r="I1181" i="5" s="1"/>
  <c r="F1182" i="5"/>
  <c r="G1182" i="5" s="1"/>
  <c r="I1182" i="5" s="1"/>
  <c r="F1183" i="5"/>
  <c r="G1183" i="5" s="1"/>
  <c r="I1183" i="5" s="1"/>
  <c r="F1184" i="5"/>
  <c r="G1184" i="5" s="1"/>
  <c r="I1184" i="5" s="1"/>
  <c r="F1185" i="5"/>
  <c r="G1185" i="5" s="1"/>
  <c r="F1186" i="5"/>
  <c r="G1186" i="5" s="1"/>
  <c r="F1187" i="5"/>
  <c r="G1187" i="5" s="1"/>
  <c r="I1187" i="5" s="1"/>
  <c r="F1188" i="5"/>
  <c r="G1188" i="5" s="1"/>
  <c r="I1188" i="5" s="1"/>
  <c r="F1189" i="5"/>
  <c r="G1189" i="5" s="1"/>
  <c r="I1189" i="5" s="1"/>
  <c r="F1191" i="5"/>
  <c r="G1191" i="5" s="1"/>
  <c r="I1191" i="5" s="1"/>
  <c r="F1192" i="5"/>
  <c r="G1192" i="5" s="1"/>
  <c r="I1192" i="5" s="1"/>
  <c r="F1193" i="5"/>
  <c r="G1193" i="5" s="1"/>
  <c r="F1194" i="5"/>
  <c r="G1194" i="5" s="1"/>
  <c r="I1194" i="5" s="1"/>
  <c r="F1195" i="5"/>
  <c r="G1195" i="5" s="1"/>
  <c r="I1195" i="5" s="1"/>
  <c r="F1196" i="5"/>
  <c r="G1196" i="5" s="1"/>
  <c r="I1196" i="5" s="1"/>
  <c r="F1197" i="5"/>
  <c r="G1197" i="5" s="1"/>
  <c r="I1197" i="5" s="1"/>
  <c r="F1204" i="5"/>
  <c r="G1204" i="5" s="1"/>
  <c r="I1204" i="5" s="1"/>
  <c r="F1208" i="5"/>
  <c r="G1208" i="5" s="1"/>
  <c r="I1208" i="5" s="1"/>
  <c r="F1209" i="5"/>
  <c r="G1209" i="5" s="1"/>
  <c r="F1210" i="5"/>
  <c r="G1210" i="5" s="1"/>
  <c r="I1210" i="5" s="1"/>
  <c r="F1211" i="5"/>
  <c r="G1211" i="5" s="1"/>
  <c r="I1211" i="5" s="1"/>
  <c r="F1212" i="5"/>
  <c r="G1212" i="5" s="1"/>
  <c r="I1212" i="5" s="1"/>
  <c r="F1213" i="5"/>
  <c r="G1213" i="5" s="1"/>
  <c r="I1213" i="5" s="1"/>
  <c r="F1214" i="5"/>
  <c r="G1214" i="5" s="1"/>
  <c r="I1214" i="5" s="1"/>
  <c r="F1216" i="5"/>
  <c r="G1216" i="5" s="1"/>
  <c r="I1216" i="5" s="1"/>
  <c r="F1217" i="5"/>
  <c r="G1217" i="5" s="1"/>
  <c r="F1218" i="5"/>
  <c r="G1218" i="5" s="1"/>
  <c r="I1218" i="5" s="1"/>
  <c r="F1219" i="5"/>
  <c r="G1219" i="5" s="1"/>
  <c r="I1219" i="5" s="1"/>
  <c r="F1220" i="5"/>
  <c r="G1220" i="5" s="1"/>
  <c r="I1220" i="5" s="1"/>
  <c r="F1221" i="5"/>
  <c r="G1221" i="5" s="1"/>
  <c r="I1221" i="5" s="1"/>
  <c r="F1222" i="5"/>
  <c r="G1222" i="5" s="1"/>
  <c r="I1222" i="5" s="1"/>
  <c r="F1224" i="5"/>
  <c r="G1224" i="5" s="1"/>
  <c r="I1224" i="5" s="1"/>
  <c r="F1225" i="5"/>
  <c r="G1225" i="5" s="1"/>
  <c r="F1226" i="5"/>
  <c r="G1226" i="5" s="1"/>
  <c r="I1226" i="5" s="1"/>
  <c r="F1227" i="5"/>
  <c r="G1227" i="5" s="1"/>
  <c r="I1227" i="5" s="1"/>
  <c r="F1228" i="5"/>
  <c r="G1228" i="5" s="1"/>
  <c r="I1228" i="5" s="1"/>
  <c r="F1229" i="5"/>
  <c r="G1229" i="5" s="1"/>
  <c r="I1229" i="5" s="1"/>
  <c r="F1230" i="5"/>
  <c r="G1230" i="5" s="1"/>
  <c r="I1230" i="5" s="1"/>
  <c r="F1231" i="5"/>
  <c r="G1231" i="5" s="1"/>
  <c r="I1231" i="5" s="1"/>
  <c r="F1232" i="5"/>
  <c r="G1232" i="5" s="1"/>
  <c r="I1232" i="5" s="1"/>
  <c r="F1233" i="5"/>
  <c r="G1233" i="5" s="1"/>
  <c r="F1234" i="5"/>
  <c r="G1234" i="5" s="1"/>
  <c r="I1234" i="5" s="1"/>
  <c r="F1235" i="5"/>
  <c r="G1235" i="5" s="1"/>
  <c r="I1235" i="5" s="1"/>
  <c r="F1236" i="5"/>
  <c r="G1236" i="5" s="1"/>
  <c r="I1236" i="5" s="1"/>
  <c r="F1237" i="5"/>
  <c r="G1237" i="5" s="1"/>
  <c r="I1237" i="5" s="1"/>
  <c r="F1238" i="5"/>
  <c r="G1238" i="5" s="1"/>
  <c r="I1238" i="5" s="1"/>
  <c r="F1240" i="5"/>
  <c r="G1240" i="5" s="1"/>
  <c r="I1240" i="5" s="1"/>
  <c r="F1241" i="5"/>
  <c r="G1241" i="5" s="1"/>
  <c r="F1242" i="5"/>
  <c r="G1242" i="5" s="1"/>
  <c r="I1242" i="5" s="1"/>
  <c r="F1243" i="5"/>
  <c r="G1243" i="5" s="1"/>
  <c r="I1243" i="5" s="1"/>
  <c r="F1244" i="5"/>
  <c r="G1244" i="5" s="1"/>
  <c r="I1244" i="5" s="1"/>
  <c r="F1245" i="5"/>
  <c r="G1245" i="5" s="1"/>
  <c r="I1245" i="5" s="1"/>
  <c r="F1246" i="5"/>
  <c r="G1246" i="5" s="1"/>
  <c r="I1246" i="5" s="1"/>
  <c r="F1248" i="5"/>
  <c r="G1248" i="5" s="1"/>
  <c r="I1248" i="5" s="1"/>
  <c r="F1249" i="5"/>
  <c r="G1249" i="5" s="1"/>
  <c r="F1250" i="5"/>
  <c r="G1250" i="5" s="1"/>
  <c r="I1250" i="5" s="1"/>
  <c r="F1251" i="5"/>
  <c r="G1251" i="5" s="1"/>
  <c r="I1251" i="5" s="1"/>
  <c r="F1252" i="5"/>
  <c r="G1252" i="5" s="1"/>
  <c r="I1252" i="5" s="1"/>
  <c r="F1253" i="5"/>
  <c r="G1253" i="5" s="1"/>
  <c r="I1253" i="5" s="1"/>
  <c r="F1254" i="5"/>
  <c r="G1254" i="5" s="1"/>
  <c r="I1254" i="5" s="1"/>
  <c r="F1255" i="5"/>
  <c r="G1255" i="5" s="1"/>
  <c r="I1255" i="5" s="1"/>
  <c r="F1256" i="5"/>
  <c r="G1256" i="5" s="1"/>
  <c r="I1256" i="5" s="1"/>
  <c r="F1257" i="5"/>
  <c r="G1257" i="5" s="1"/>
  <c r="F1258" i="5"/>
  <c r="G1258" i="5" s="1"/>
  <c r="I1258" i="5" s="1"/>
  <c r="F1259" i="5"/>
  <c r="G1259" i="5" s="1"/>
  <c r="I1259" i="5" s="1"/>
  <c r="F1260" i="5"/>
  <c r="G1260" i="5" s="1"/>
  <c r="I1260" i="5" s="1"/>
  <c r="F1261" i="5"/>
  <c r="G1261" i="5" s="1"/>
  <c r="I1261" i="5" s="1"/>
  <c r="F1262" i="5"/>
  <c r="G1262" i="5" s="1"/>
  <c r="I1262" i="5" s="1"/>
  <c r="F1263" i="5"/>
  <c r="G1263" i="5" s="1"/>
  <c r="I1263" i="5" s="1"/>
  <c r="F1264" i="5"/>
  <c r="G1264" i="5" s="1"/>
  <c r="I1264" i="5" s="1"/>
  <c r="F1266" i="5"/>
  <c r="G1266" i="5" s="1"/>
  <c r="I1266" i="5" s="1"/>
  <c r="F1267" i="5"/>
  <c r="G1267" i="5" s="1"/>
  <c r="I1267" i="5" s="1"/>
  <c r="F1268" i="5"/>
  <c r="G1268" i="5" s="1"/>
  <c r="I1268" i="5" s="1"/>
  <c r="F1269" i="5"/>
  <c r="G1269" i="5" s="1"/>
  <c r="I1269" i="5" s="1"/>
  <c r="F1270" i="5"/>
  <c r="G1270" i="5" s="1"/>
  <c r="I1270" i="5" s="1"/>
  <c r="F1271" i="5"/>
  <c r="G1271" i="5" s="1"/>
  <c r="I1271" i="5" s="1"/>
  <c r="F1272" i="5"/>
  <c r="G1272" i="5" s="1"/>
  <c r="I1272" i="5" s="1"/>
  <c r="F1274" i="5"/>
  <c r="G1274" i="5" s="1"/>
  <c r="I1274" i="5" s="1"/>
  <c r="F1275" i="5"/>
  <c r="G1275" i="5" s="1"/>
  <c r="I1275" i="5" s="1"/>
  <c r="F1276" i="5"/>
  <c r="G1276" i="5" s="1"/>
  <c r="I1276" i="5" s="1"/>
  <c r="F1277" i="5"/>
  <c r="G1277" i="5" s="1"/>
  <c r="I1277" i="5" s="1"/>
  <c r="F1278" i="5"/>
  <c r="G1278" i="5" s="1"/>
  <c r="I1278" i="5" s="1"/>
  <c r="F1279" i="5"/>
  <c r="G1279" i="5" s="1"/>
  <c r="I1279" i="5" s="1"/>
  <c r="F1280" i="5"/>
  <c r="G1280" i="5" s="1"/>
  <c r="I1280" i="5" s="1"/>
  <c r="F1282" i="5"/>
  <c r="G1282" i="5" s="1"/>
  <c r="I1282" i="5" s="1"/>
  <c r="F1283" i="5"/>
  <c r="G1283" i="5" s="1"/>
  <c r="I1283" i="5" s="1"/>
  <c r="F1284" i="5"/>
  <c r="G1284" i="5" s="1"/>
  <c r="I1284" i="5" s="1"/>
  <c r="F1285" i="5"/>
  <c r="G1285" i="5" s="1"/>
  <c r="I1285" i="5" s="1"/>
  <c r="F1286" i="5"/>
  <c r="G1286" i="5" s="1"/>
  <c r="I1286" i="5" s="1"/>
  <c r="F1287" i="5"/>
  <c r="G1287" i="5" s="1"/>
  <c r="I1287" i="5" s="1"/>
  <c r="F1288" i="5"/>
  <c r="G1288" i="5" s="1"/>
  <c r="I1288" i="5" s="1"/>
  <c r="F1289" i="5"/>
  <c r="G1289" i="5" s="1"/>
  <c r="F1291" i="5"/>
  <c r="G1291" i="5" s="1"/>
  <c r="I1291" i="5" s="1"/>
  <c r="F1292" i="5"/>
  <c r="G1292" i="5" s="1"/>
  <c r="I1292" i="5" s="1"/>
  <c r="F1293" i="5"/>
  <c r="G1293" i="5" s="1"/>
  <c r="I1293" i="5" s="1"/>
  <c r="F1294" i="5"/>
  <c r="G1294" i="5" s="1"/>
  <c r="I1294" i="5" s="1"/>
  <c r="F1295" i="5"/>
  <c r="G1295" i="5" s="1"/>
  <c r="I1295" i="5" s="1"/>
  <c r="F1296" i="5"/>
  <c r="G1296" i="5" s="1"/>
  <c r="I1296" i="5" s="1"/>
  <c r="F1297" i="5"/>
  <c r="G1297" i="5" s="1"/>
  <c r="F1299" i="5"/>
  <c r="G1299" i="5" s="1"/>
  <c r="I1299" i="5" s="1"/>
  <c r="F1300" i="5"/>
  <c r="G1300" i="5" s="1"/>
  <c r="I1300" i="5" s="1"/>
  <c r="F1301" i="5"/>
  <c r="G1301" i="5" s="1"/>
  <c r="I1301" i="5" s="1"/>
  <c r="F1302" i="5"/>
  <c r="G1302" i="5" s="1"/>
  <c r="I1302" i="5" s="1"/>
  <c r="F1303" i="5"/>
  <c r="G1303" i="5" s="1"/>
  <c r="I1303" i="5" s="1"/>
  <c r="F1304" i="5"/>
  <c r="G1304" i="5" s="1"/>
  <c r="I1304" i="5" s="1"/>
  <c r="F1305" i="5"/>
  <c r="G1305" i="5" s="1"/>
  <c r="F1306" i="5"/>
  <c r="G1306" i="5" s="1"/>
  <c r="I1306" i="5" s="1"/>
  <c r="F1307" i="5"/>
  <c r="G1307" i="5" s="1"/>
  <c r="I1307" i="5" s="1"/>
  <c r="F1308" i="5"/>
  <c r="G1308" i="5" s="1"/>
  <c r="I1308" i="5" s="1"/>
  <c r="F1309" i="5"/>
  <c r="G1309" i="5" s="1"/>
  <c r="I1309" i="5" s="1"/>
  <c r="F1310" i="5"/>
  <c r="G1310" i="5" s="1"/>
  <c r="I1310" i="5" s="1"/>
  <c r="F1311" i="5"/>
  <c r="G1311" i="5" s="1"/>
  <c r="I1311" i="5" s="1"/>
  <c r="F1312" i="5"/>
  <c r="G1312" i="5" s="1"/>
  <c r="I1312" i="5" s="1"/>
  <c r="F1313" i="5"/>
  <c r="G1313" i="5" s="1"/>
  <c r="F1315" i="5"/>
  <c r="G1315" i="5" s="1"/>
  <c r="I1315" i="5" s="1"/>
  <c r="F1316" i="5"/>
  <c r="G1316" i="5" s="1"/>
  <c r="I1316" i="5" s="1"/>
  <c r="F1317" i="5"/>
  <c r="G1317" i="5" s="1"/>
  <c r="I1317" i="5" s="1"/>
  <c r="F1318" i="5"/>
  <c r="G1318" i="5" s="1"/>
  <c r="I1318" i="5" s="1"/>
  <c r="F1319" i="5"/>
  <c r="G1319" i="5" s="1"/>
  <c r="I1319" i="5" s="1"/>
  <c r="F1320" i="5"/>
  <c r="G1320" i="5" s="1"/>
  <c r="I1320" i="5" s="1"/>
  <c r="F1321" i="5"/>
  <c r="G1321" i="5" s="1"/>
  <c r="F1323" i="5"/>
  <c r="G1323" i="5" s="1"/>
  <c r="I1323" i="5" s="1"/>
  <c r="F1324" i="5"/>
  <c r="G1324" i="5" s="1"/>
  <c r="I1324" i="5" s="1"/>
  <c r="F1325" i="5"/>
  <c r="G1325" i="5" s="1"/>
  <c r="I1325" i="5" s="1"/>
  <c r="F1326" i="5"/>
  <c r="G1326" i="5" s="1"/>
  <c r="I1326" i="5" s="1"/>
  <c r="F1327" i="5"/>
  <c r="G1327" i="5" s="1"/>
  <c r="I1327" i="5" s="1"/>
  <c r="F1328" i="5"/>
  <c r="G1328" i="5" s="1"/>
  <c r="I1328" i="5" s="1"/>
  <c r="F1329" i="5"/>
  <c r="G1329" i="5" s="1"/>
  <c r="F1331" i="5"/>
  <c r="G1331" i="5" s="1"/>
  <c r="I1331" i="5" s="1"/>
  <c r="F1332" i="5"/>
  <c r="G1332" i="5" s="1"/>
  <c r="I1332" i="5" s="1"/>
  <c r="F1333" i="5"/>
  <c r="G1333" i="5" s="1"/>
  <c r="I1333" i="5" s="1"/>
  <c r="F1334" i="5"/>
  <c r="G1334" i="5" s="1"/>
  <c r="I1334" i="5" s="1"/>
  <c r="F1335" i="5"/>
  <c r="G1335" i="5" s="1"/>
  <c r="I1335" i="5" s="1"/>
  <c r="F1336" i="5"/>
  <c r="G1336" i="5" s="1"/>
  <c r="I1336" i="5" s="1"/>
  <c r="F1337" i="5"/>
  <c r="G1337" i="5" s="1"/>
  <c r="F1338" i="5"/>
  <c r="G1338" i="5" s="1"/>
  <c r="I1338" i="5" s="1"/>
  <c r="F1339" i="5"/>
  <c r="G1339" i="5" s="1"/>
  <c r="I1339" i="5" s="1"/>
  <c r="F1340" i="5"/>
  <c r="G1340" i="5" s="1"/>
  <c r="I1340" i="5" s="1"/>
  <c r="F1341" i="5"/>
  <c r="G1341" i="5" s="1"/>
  <c r="I1341" i="5" s="1"/>
  <c r="F1342" i="5"/>
  <c r="G1342" i="5" s="1"/>
  <c r="I1342" i="5" s="1"/>
  <c r="F1343" i="5"/>
  <c r="G1343" i="5" s="1"/>
  <c r="I1343" i="5" s="1"/>
  <c r="F1344" i="5"/>
  <c r="G1344" i="5" s="1"/>
  <c r="I1344" i="5" s="1"/>
  <c r="F1345" i="5"/>
  <c r="G1345" i="5" s="1"/>
  <c r="F1346" i="5"/>
  <c r="G1346" i="5" s="1"/>
  <c r="I1346" i="5" s="1"/>
  <c r="F1347" i="5"/>
  <c r="G1347" i="5" s="1"/>
  <c r="I1347" i="5" s="1"/>
  <c r="F1348" i="5"/>
  <c r="G1348" i="5" s="1"/>
  <c r="I1348" i="5" s="1"/>
  <c r="F1349" i="5"/>
  <c r="G1349" i="5" s="1"/>
  <c r="I1349" i="5" s="1"/>
  <c r="F1350" i="5"/>
  <c r="G1350" i="5" s="1"/>
  <c r="I1350" i="5" s="1"/>
  <c r="F1351" i="5"/>
  <c r="G1351" i="5" s="1"/>
  <c r="I1351" i="5" s="1"/>
  <c r="F1352" i="5"/>
  <c r="G1352" i="5" s="1"/>
  <c r="I1352" i="5" s="1"/>
  <c r="F1353" i="5"/>
  <c r="G1353" i="5" s="1"/>
  <c r="F1354" i="5"/>
  <c r="G1354" i="5" s="1"/>
  <c r="I1354" i="5" s="1"/>
  <c r="F1355" i="5"/>
  <c r="G1355" i="5" s="1"/>
  <c r="I1355" i="5" s="1"/>
  <c r="F1356" i="5"/>
  <c r="G1356" i="5" s="1"/>
  <c r="I1356" i="5" s="1"/>
  <c r="F1357" i="5"/>
  <c r="G1357" i="5" s="1"/>
  <c r="I1357" i="5" s="1"/>
  <c r="F1358" i="5"/>
  <c r="G1358" i="5" s="1"/>
  <c r="I1358" i="5" s="1"/>
  <c r="F1360" i="5"/>
  <c r="G1360" i="5" s="1"/>
  <c r="I1360" i="5" s="1"/>
  <c r="F1361" i="5"/>
  <c r="G1361" i="5" s="1"/>
  <c r="F1362" i="5"/>
  <c r="G1362" i="5" s="1"/>
  <c r="I1362" i="5" s="1"/>
  <c r="F1363" i="5"/>
  <c r="G1363" i="5" s="1"/>
  <c r="I1363" i="5" s="1"/>
  <c r="F1364" i="5"/>
  <c r="G1364" i="5" s="1"/>
  <c r="I1364" i="5" s="1"/>
  <c r="F1365" i="5"/>
  <c r="G1365" i="5" s="1"/>
  <c r="I1365" i="5" s="1"/>
  <c r="F1366" i="5"/>
  <c r="G1366" i="5" s="1"/>
  <c r="I1366" i="5" s="1"/>
  <c r="F1368" i="5"/>
  <c r="G1368" i="5" s="1"/>
  <c r="I1368" i="5" s="1"/>
  <c r="F1369" i="5"/>
  <c r="G1369" i="5" s="1"/>
  <c r="F1370" i="5"/>
  <c r="G1370" i="5" s="1"/>
  <c r="I1370" i="5" s="1"/>
  <c r="F1371" i="5"/>
  <c r="G1371" i="5" s="1"/>
  <c r="I1371" i="5" s="1"/>
  <c r="F1372" i="5"/>
  <c r="G1372" i="5" s="1"/>
  <c r="I1372" i="5" s="1"/>
  <c r="F1373" i="5"/>
  <c r="G1373" i="5" s="1"/>
  <c r="I1373" i="5" s="1"/>
  <c r="F1374" i="5"/>
  <c r="G1374" i="5" s="1"/>
  <c r="I1374" i="5" s="1"/>
  <c r="F1376" i="5"/>
  <c r="G1376" i="5" s="1"/>
  <c r="I1376" i="5" s="1"/>
  <c r="F1377" i="5"/>
  <c r="G1377" i="5" s="1"/>
  <c r="F1378" i="5"/>
  <c r="G1378" i="5" s="1"/>
  <c r="I1378" i="5" s="1"/>
  <c r="F1379" i="5"/>
  <c r="G1379" i="5" s="1"/>
  <c r="I1379" i="5" s="1"/>
  <c r="F1380" i="5"/>
  <c r="G1380" i="5" s="1"/>
  <c r="I1380" i="5" s="1"/>
  <c r="F1381" i="5"/>
  <c r="G1381" i="5" s="1"/>
  <c r="I1381" i="5" s="1"/>
  <c r="F1382" i="5"/>
  <c r="G1382" i="5" s="1"/>
  <c r="I1382" i="5" s="1"/>
  <c r="F1383" i="5"/>
  <c r="G1383" i="5" s="1"/>
  <c r="I1383" i="5" s="1"/>
  <c r="F1385" i="5"/>
  <c r="G1385" i="5" s="1"/>
  <c r="F1386" i="5"/>
  <c r="G1386" i="5" s="1"/>
  <c r="F1387" i="5"/>
  <c r="G1387" i="5" s="1"/>
  <c r="I1387" i="5" s="1"/>
  <c r="F1388" i="5"/>
  <c r="G1388" i="5" s="1"/>
  <c r="I1388" i="5" s="1"/>
  <c r="F1389" i="5"/>
  <c r="G1389" i="5" s="1"/>
  <c r="I1389" i="5" s="1"/>
  <c r="F1390" i="5"/>
  <c r="G1390" i="5" s="1"/>
  <c r="I1390" i="5" s="1"/>
  <c r="F1391" i="5"/>
  <c r="G1391" i="5" s="1"/>
  <c r="I1391" i="5" s="1"/>
  <c r="F1393" i="5"/>
  <c r="G1393" i="5" s="1"/>
  <c r="F1394" i="5"/>
  <c r="G1394" i="5" s="1"/>
  <c r="I1394" i="5" s="1"/>
  <c r="F1395" i="5"/>
  <c r="G1395" i="5" s="1"/>
  <c r="I1395" i="5" s="1"/>
  <c r="F1396" i="5"/>
  <c r="G1396" i="5" s="1"/>
  <c r="I1396" i="5" s="1"/>
  <c r="F1397" i="5"/>
  <c r="G1397" i="5" s="1"/>
  <c r="I1397" i="5" s="1"/>
  <c r="F1398" i="5"/>
  <c r="G1398" i="5" s="1"/>
  <c r="I1398" i="5" s="1"/>
  <c r="F1399" i="5"/>
  <c r="G1399" i="5" s="1"/>
  <c r="I1399" i="5" s="1"/>
  <c r="F1400" i="5"/>
  <c r="G1400" i="5" s="1"/>
  <c r="I1400" i="5" s="1"/>
  <c r="F1401" i="5"/>
  <c r="G1401" i="5" s="1"/>
  <c r="F1402" i="5"/>
  <c r="G1402" i="5" s="1"/>
  <c r="I1402" i="5" s="1"/>
  <c r="F1403" i="5"/>
  <c r="G1403" i="5" s="1"/>
  <c r="I1403" i="5" s="1"/>
  <c r="F1404" i="5"/>
  <c r="G1404" i="5" s="1"/>
  <c r="I1404" i="5" s="1"/>
  <c r="F1405" i="5"/>
  <c r="G1405" i="5" s="1"/>
  <c r="I1405" i="5" s="1"/>
  <c r="F1406" i="5"/>
  <c r="G1406" i="5" s="1"/>
  <c r="I1406" i="5" s="1"/>
  <c r="F1407" i="5"/>
  <c r="G1407" i="5" s="1"/>
  <c r="I1407" i="5" s="1"/>
  <c r="F1409" i="5"/>
  <c r="G1409" i="5" s="1"/>
  <c r="F1410" i="5"/>
  <c r="G1410" i="5" s="1"/>
  <c r="I1410" i="5" s="1"/>
  <c r="F1411" i="5"/>
  <c r="G1411" i="5" s="1"/>
  <c r="I1411" i="5" s="1"/>
  <c r="F1412" i="5"/>
  <c r="G1412" i="5" s="1"/>
  <c r="I1412" i="5" s="1"/>
  <c r="F1413" i="5"/>
  <c r="G1413" i="5" s="1"/>
  <c r="I1413" i="5" s="1"/>
  <c r="F1414" i="5"/>
  <c r="G1414" i="5" s="1"/>
  <c r="I1414" i="5" s="1"/>
  <c r="F1415" i="5"/>
  <c r="G1415" i="5" s="1"/>
  <c r="I1415" i="5" s="1"/>
  <c r="F1417" i="5"/>
  <c r="G1417" i="5" s="1"/>
  <c r="F1418" i="5"/>
  <c r="G1418" i="5" s="1"/>
  <c r="I1418" i="5" s="1"/>
  <c r="F1419" i="5"/>
  <c r="G1419" i="5" s="1"/>
  <c r="I1419" i="5" s="1"/>
  <c r="F1420" i="5"/>
  <c r="G1420" i="5" s="1"/>
  <c r="I1420" i="5" s="1"/>
  <c r="F1421" i="5"/>
  <c r="G1421" i="5" s="1"/>
  <c r="I1421" i="5" s="1"/>
  <c r="F1422" i="5"/>
  <c r="G1422" i="5" s="1"/>
  <c r="I1422" i="5" s="1"/>
  <c r="F1423" i="5"/>
  <c r="G1423" i="5" s="1"/>
  <c r="I1423" i="5" s="1"/>
  <c r="F1425" i="5"/>
  <c r="G1425" i="5" s="1"/>
  <c r="F1426" i="5"/>
  <c r="G1426" i="5" s="1"/>
  <c r="I1426" i="5" s="1"/>
  <c r="F1427" i="5"/>
  <c r="G1427" i="5" s="1"/>
  <c r="I1427" i="5" s="1"/>
  <c r="F1428" i="5"/>
  <c r="G1428" i="5" s="1"/>
  <c r="I1428" i="5" s="1"/>
  <c r="F1429" i="5"/>
  <c r="G1429" i="5" s="1"/>
  <c r="I1429" i="5" s="1"/>
  <c r="F1430" i="5"/>
  <c r="G1430" i="5" s="1"/>
  <c r="I1430" i="5" s="1"/>
  <c r="F1431" i="5"/>
  <c r="G1431" i="5" s="1"/>
  <c r="I1431" i="5" s="1"/>
  <c r="F1432" i="5"/>
  <c r="G1432" i="5" s="1"/>
  <c r="I1432" i="5" s="1"/>
  <c r="F1433" i="5"/>
  <c r="G1433" i="5" s="1"/>
  <c r="F1434" i="5"/>
  <c r="G1434" i="5" s="1"/>
  <c r="I1434" i="5" s="1"/>
  <c r="F1435" i="5"/>
  <c r="G1435" i="5" s="1"/>
  <c r="I1435" i="5" s="1"/>
  <c r="F1436" i="5"/>
  <c r="G1436" i="5" s="1"/>
  <c r="I1436" i="5" s="1"/>
  <c r="F1437" i="5"/>
  <c r="G1437" i="5" s="1"/>
  <c r="I1437" i="5" s="1"/>
  <c r="F1438" i="5"/>
  <c r="G1438" i="5" s="1"/>
  <c r="I1438" i="5" s="1"/>
  <c r="F1439" i="5"/>
  <c r="G1439" i="5" s="1"/>
  <c r="I1439" i="5" s="1"/>
  <c r="F1440" i="5"/>
  <c r="G1440" i="5" s="1"/>
  <c r="I1440" i="5" s="1"/>
  <c r="F1441" i="5"/>
  <c r="G1441" i="5" s="1"/>
  <c r="F1442" i="5"/>
  <c r="G1442" i="5" s="1"/>
  <c r="I1442" i="5" s="1"/>
  <c r="F1443" i="5"/>
  <c r="G1443" i="5" s="1"/>
  <c r="I1443" i="5" s="1"/>
  <c r="F1444" i="5"/>
  <c r="G1444" i="5" s="1"/>
  <c r="I1444" i="5" s="1"/>
  <c r="F1445" i="5"/>
  <c r="G1445" i="5" s="1"/>
  <c r="I1445" i="5" s="1"/>
  <c r="F1446" i="5"/>
  <c r="G1446" i="5" s="1"/>
  <c r="I1446" i="5" s="1"/>
  <c r="F1447" i="5"/>
  <c r="G1447" i="5" s="1"/>
  <c r="I1447" i="5" s="1"/>
  <c r="F1448" i="5"/>
  <c r="G1448" i="5" s="1"/>
  <c r="I1448" i="5" s="1"/>
  <c r="F1449" i="5"/>
  <c r="G1449" i="5" s="1"/>
  <c r="F1450" i="5"/>
  <c r="G1450" i="5" s="1"/>
  <c r="I1450" i="5" s="1"/>
  <c r="F1451" i="5"/>
  <c r="G1451" i="5" s="1"/>
  <c r="I1451" i="5" s="1"/>
  <c r="F1452" i="5"/>
  <c r="G1452" i="5" s="1"/>
  <c r="I1452" i="5" s="1"/>
  <c r="F1454" i="5"/>
  <c r="G1454" i="5" s="1"/>
  <c r="I1454" i="5" s="1"/>
  <c r="F1455" i="5"/>
  <c r="G1455" i="5" s="1"/>
  <c r="I1455" i="5" s="1"/>
  <c r="F1456" i="5"/>
  <c r="G1456" i="5" s="1"/>
  <c r="I1456" i="5" s="1"/>
  <c r="F1457" i="5"/>
  <c r="G1457" i="5" s="1"/>
  <c r="F1458" i="5"/>
  <c r="G1458" i="5" s="1"/>
  <c r="I1458" i="5" s="1"/>
  <c r="F1459" i="5"/>
  <c r="G1459" i="5" s="1"/>
  <c r="I1459" i="5" s="1"/>
  <c r="F1460" i="5"/>
  <c r="G1460" i="5" s="1"/>
  <c r="I1460" i="5" s="1"/>
  <c r="F1462" i="5"/>
  <c r="G1462" i="5" s="1"/>
  <c r="I1462" i="5" s="1"/>
  <c r="F1463" i="5"/>
  <c r="G1463" i="5" s="1"/>
  <c r="I1463" i="5" s="1"/>
  <c r="F1464" i="5"/>
  <c r="G1464" i="5" s="1"/>
  <c r="I1464" i="5" s="1"/>
  <c r="F1465" i="5"/>
  <c r="G1465" i="5" s="1"/>
  <c r="F1466" i="5"/>
  <c r="G1466" i="5" s="1"/>
  <c r="I1466" i="5" s="1"/>
  <c r="F1467" i="5"/>
  <c r="G1467" i="5" s="1"/>
  <c r="I1467" i="5" s="1"/>
  <c r="F1468" i="5"/>
  <c r="G1468" i="5" s="1"/>
  <c r="I1468" i="5" s="1"/>
  <c r="F1470" i="5"/>
  <c r="G1470" i="5" s="1"/>
  <c r="I1470" i="5" s="1"/>
  <c r="F1471" i="5"/>
  <c r="G1471" i="5" s="1"/>
  <c r="I1471" i="5" s="1"/>
  <c r="F1472" i="5"/>
  <c r="G1472" i="5" s="1"/>
  <c r="I1472" i="5" s="1"/>
  <c r="F1473" i="5"/>
  <c r="G1473" i="5" s="1"/>
  <c r="F1474" i="5"/>
  <c r="G1474" i="5" s="1"/>
  <c r="I1474" i="5" s="1"/>
  <c r="F1475" i="5"/>
  <c r="G1475" i="5" s="1"/>
  <c r="I1475" i="5" s="1"/>
  <c r="F1476" i="5"/>
  <c r="G1476" i="5" s="1"/>
  <c r="I1476" i="5" s="1"/>
  <c r="F1477" i="5"/>
  <c r="G1477" i="5" s="1"/>
  <c r="I1477" i="5" s="1"/>
  <c r="F1478" i="5"/>
  <c r="G1478" i="5" s="1"/>
  <c r="I1478" i="5" s="1"/>
  <c r="F1479" i="5"/>
  <c r="G1479" i="5" s="1"/>
  <c r="I1479" i="5" s="1"/>
  <c r="F1480" i="5"/>
  <c r="G1480" i="5" s="1"/>
  <c r="I1480" i="5" s="1"/>
  <c r="F1481" i="5"/>
  <c r="G1481" i="5" s="1"/>
  <c r="F1482" i="5"/>
  <c r="G1482" i="5" s="1"/>
  <c r="I1482" i="5" s="1"/>
  <c r="F1483" i="5"/>
  <c r="G1483" i="5" s="1"/>
  <c r="I1483" i="5" s="1"/>
  <c r="F1484" i="5"/>
  <c r="G1484" i="5" s="1"/>
  <c r="I1484" i="5" s="1"/>
  <c r="F1485" i="5"/>
  <c r="G1485" i="5" s="1"/>
  <c r="I1485" i="5" s="1"/>
  <c r="F1486" i="5"/>
  <c r="G1486" i="5" s="1"/>
  <c r="I1486" i="5" s="1"/>
  <c r="F1487" i="5"/>
  <c r="G1487" i="5" s="1"/>
  <c r="I1487" i="5" s="1"/>
  <c r="F1488" i="5"/>
  <c r="G1488" i="5" s="1"/>
  <c r="I1488" i="5" s="1"/>
  <c r="F1489" i="5"/>
  <c r="G1489" i="5" s="1"/>
  <c r="F1490" i="5"/>
  <c r="G1490" i="5" s="1"/>
  <c r="I1490" i="5" s="1"/>
  <c r="F1491" i="5"/>
  <c r="G1491" i="5" s="1"/>
  <c r="I1491" i="5" s="1"/>
  <c r="F1492" i="5"/>
  <c r="G1492" i="5" s="1"/>
  <c r="I1492" i="5" s="1"/>
  <c r="F1493" i="5"/>
  <c r="G1493" i="5" s="1"/>
  <c r="I1493" i="5" s="1"/>
  <c r="F1494" i="5"/>
  <c r="G1494" i="5" s="1"/>
  <c r="I1494" i="5" s="1"/>
  <c r="F1495" i="5"/>
  <c r="G1495" i="5" s="1"/>
  <c r="I1495" i="5" s="1"/>
  <c r="F1496" i="5"/>
  <c r="G1496" i="5" s="1"/>
  <c r="I1496" i="5" s="1"/>
  <c r="F1497" i="5"/>
  <c r="G1497" i="5" s="1"/>
  <c r="F1498" i="5"/>
  <c r="G1498" i="5" s="1"/>
  <c r="I1498" i="5" s="1"/>
  <c r="F1499" i="5"/>
  <c r="G1499" i="5" s="1"/>
  <c r="I1499" i="5" s="1"/>
  <c r="F1500" i="5"/>
  <c r="G1500" i="5" s="1"/>
  <c r="I1500" i="5" s="1"/>
  <c r="F1501" i="5"/>
  <c r="G1501" i="5" s="1"/>
  <c r="I1501" i="5" s="1"/>
  <c r="F1502" i="5"/>
  <c r="G1502" i="5" s="1"/>
  <c r="I1502" i="5" s="1"/>
  <c r="F1503" i="5"/>
  <c r="G1503" i="5" s="1"/>
  <c r="I1503" i="5" s="1"/>
  <c r="F1504" i="5"/>
  <c r="G1504" i="5" s="1"/>
  <c r="I1504" i="5" s="1"/>
  <c r="F1505" i="5"/>
  <c r="G1505" i="5" s="1"/>
  <c r="F1506" i="5"/>
  <c r="G1506" i="5" s="1"/>
  <c r="I1506" i="5" s="1"/>
  <c r="F1507" i="5"/>
  <c r="G1507" i="5" s="1"/>
  <c r="I1507" i="5" s="1"/>
  <c r="F1508" i="5"/>
  <c r="G1508" i="5" s="1"/>
  <c r="I1508" i="5" s="1"/>
  <c r="F1510" i="5"/>
  <c r="G1510" i="5" s="1"/>
  <c r="I1510" i="5" s="1"/>
  <c r="F1511" i="5"/>
  <c r="G1511" i="5" s="1"/>
  <c r="I1511" i="5" s="1"/>
  <c r="F1512" i="5"/>
  <c r="G1512" i="5" s="1"/>
  <c r="I1512" i="5" s="1"/>
  <c r="F1513" i="5"/>
  <c r="G1513" i="5" s="1"/>
  <c r="F1514" i="5"/>
  <c r="G1514" i="5" s="1"/>
  <c r="I1514" i="5" s="1"/>
  <c r="F1515" i="5"/>
  <c r="G1515" i="5" s="1"/>
  <c r="I1515" i="5" s="1"/>
  <c r="F1516" i="5"/>
  <c r="G1516" i="5" s="1"/>
  <c r="I1516" i="5" s="1"/>
  <c r="F1517" i="5"/>
  <c r="G1517" i="5" s="1"/>
  <c r="I1517" i="5" s="1"/>
  <c r="F1518" i="5"/>
  <c r="G1518" i="5" s="1"/>
  <c r="I1518" i="5" s="1"/>
  <c r="F1519" i="5"/>
  <c r="G1519" i="5" s="1"/>
  <c r="I1519" i="5" s="1"/>
  <c r="F1520" i="5"/>
  <c r="G1520" i="5" s="1"/>
  <c r="I1520" i="5" s="1"/>
  <c r="F1521" i="5"/>
  <c r="G1521" i="5" s="1"/>
  <c r="F1522" i="5"/>
  <c r="G1522" i="5" s="1"/>
  <c r="I1522" i="5" s="1"/>
  <c r="F1523" i="5"/>
  <c r="G1523" i="5" s="1"/>
  <c r="I1523" i="5" s="1"/>
  <c r="F1524" i="5"/>
  <c r="G1524" i="5" s="1"/>
  <c r="I1524" i="5" s="1"/>
  <c r="F1525" i="5"/>
  <c r="G1525" i="5" s="1"/>
  <c r="I1525" i="5" s="1"/>
  <c r="F1526" i="5"/>
  <c r="G1526" i="5" s="1"/>
  <c r="I1526" i="5" s="1"/>
  <c r="F1527" i="5"/>
  <c r="G1527" i="5" s="1"/>
  <c r="I1527" i="5" s="1"/>
  <c r="F1528" i="5"/>
  <c r="G1528" i="5" s="1"/>
  <c r="I1528" i="5" s="1"/>
  <c r="F1529" i="5"/>
  <c r="G1529" i="5" s="1"/>
  <c r="F1530" i="5"/>
  <c r="G1530" i="5" s="1"/>
  <c r="I1530" i="5" s="1"/>
  <c r="F1531" i="5"/>
  <c r="G1531" i="5" s="1"/>
  <c r="I1531" i="5" s="1"/>
  <c r="F1532" i="5"/>
  <c r="G1532" i="5" s="1"/>
  <c r="I1532" i="5" s="1"/>
  <c r="F1533" i="5"/>
  <c r="G1533" i="5" s="1"/>
  <c r="I1533" i="5" s="1"/>
  <c r="F1534" i="5"/>
  <c r="G1534" i="5" s="1"/>
  <c r="I1534" i="5" s="1"/>
  <c r="F1535" i="5"/>
  <c r="G1535" i="5" s="1"/>
  <c r="I1535" i="5" s="1"/>
  <c r="F1536" i="5"/>
  <c r="G1536" i="5" s="1"/>
  <c r="I1536" i="5" s="1"/>
  <c r="F1537" i="5"/>
  <c r="G1537" i="5" s="1"/>
  <c r="F1538" i="5"/>
  <c r="G1538" i="5" s="1"/>
  <c r="I1538" i="5" s="1"/>
  <c r="F1539" i="5"/>
  <c r="G1539" i="5" s="1"/>
  <c r="I1539" i="5" s="1"/>
  <c r="F1540" i="5"/>
  <c r="G1540" i="5" s="1"/>
  <c r="I1540" i="5" s="1"/>
  <c r="F1541" i="5"/>
  <c r="G1541" i="5" s="1"/>
  <c r="I1541" i="5" s="1"/>
  <c r="F1542" i="5"/>
  <c r="G1542" i="5" s="1"/>
  <c r="I1542" i="5" s="1"/>
  <c r="F1543" i="5"/>
  <c r="G1543" i="5" s="1"/>
  <c r="I1543" i="5" s="1"/>
  <c r="F1544" i="5"/>
  <c r="G1544" i="5" s="1"/>
  <c r="I1544" i="5" s="1"/>
  <c r="F1545" i="5"/>
  <c r="G1545" i="5" s="1"/>
  <c r="F1546" i="5"/>
  <c r="G1546" i="5" s="1"/>
  <c r="I1546" i="5" s="1"/>
  <c r="F1547" i="5"/>
  <c r="G1547" i="5" s="1"/>
  <c r="I1547" i="5" s="1"/>
  <c r="F1548" i="5"/>
  <c r="G1548" i="5" s="1"/>
  <c r="I1548" i="5" s="1"/>
  <c r="F1550" i="5"/>
  <c r="G1550" i="5" s="1"/>
  <c r="I1550" i="5" s="1"/>
  <c r="F1551" i="5"/>
  <c r="G1551" i="5" s="1"/>
  <c r="I1551" i="5" s="1"/>
  <c r="F1552" i="5"/>
  <c r="G1552" i="5" s="1"/>
  <c r="I1552" i="5" s="1"/>
  <c r="F1553" i="5"/>
  <c r="G1553" i="5" s="1"/>
  <c r="F1554" i="5"/>
  <c r="G1554" i="5" s="1"/>
  <c r="I1554" i="5" s="1"/>
  <c r="F1555" i="5"/>
  <c r="G1555" i="5" s="1"/>
  <c r="I1555" i="5" s="1"/>
  <c r="F1556" i="5"/>
  <c r="G1556" i="5" s="1"/>
  <c r="I1556" i="5" s="1"/>
  <c r="F1558" i="5"/>
  <c r="G1558" i="5" s="1"/>
  <c r="I1558" i="5" s="1"/>
  <c r="F1559" i="5"/>
  <c r="G1559" i="5" s="1"/>
  <c r="I1559" i="5" s="1"/>
  <c r="F1560" i="5"/>
  <c r="G1560" i="5" s="1"/>
  <c r="I1560" i="5" s="1"/>
  <c r="F1561" i="5"/>
  <c r="G1561" i="5" s="1"/>
  <c r="F1562" i="5"/>
  <c r="G1562" i="5" s="1"/>
  <c r="I1562" i="5" s="1"/>
  <c r="F1563" i="5"/>
  <c r="G1563" i="5" s="1"/>
  <c r="I1563" i="5" s="1"/>
  <c r="F1564" i="5"/>
  <c r="G1564" i="5" s="1"/>
  <c r="I1564" i="5" s="1"/>
  <c r="F1565" i="5"/>
  <c r="G1565" i="5" s="1"/>
  <c r="I1565" i="5" s="1"/>
  <c r="F1566" i="5"/>
  <c r="G1566" i="5" s="1"/>
  <c r="I1566" i="5" s="1"/>
  <c r="F1567" i="5"/>
  <c r="G1567" i="5" s="1"/>
  <c r="I1567" i="5" s="1"/>
  <c r="F1568" i="5"/>
  <c r="G1568" i="5" s="1"/>
  <c r="I1568" i="5" s="1"/>
  <c r="F1569" i="5"/>
  <c r="G1569" i="5" s="1"/>
  <c r="F1570" i="5"/>
  <c r="G1570" i="5" s="1"/>
  <c r="I1570" i="5" s="1"/>
  <c r="F1571" i="5"/>
  <c r="G1571" i="5" s="1"/>
  <c r="I1571" i="5" s="1"/>
  <c r="F1572" i="5"/>
  <c r="G1572" i="5" s="1"/>
  <c r="I1572" i="5" s="1"/>
  <c r="F1574" i="5"/>
  <c r="G1574" i="5" s="1"/>
  <c r="I1574" i="5" s="1"/>
  <c r="F1575" i="5"/>
  <c r="G1575" i="5" s="1"/>
  <c r="I1575" i="5" s="1"/>
  <c r="F1576" i="5"/>
  <c r="G1576" i="5" s="1"/>
  <c r="I1576" i="5" s="1"/>
  <c r="F1577" i="5"/>
  <c r="G1577" i="5" s="1"/>
  <c r="F1578" i="5"/>
  <c r="G1578" i="5" s="1"/>
  <c r="I1578" i="5" s="1"/>
  <c r="F1579" i="5"/>
  <c r="G1579" i="5" s="1"/>
  <c r="I1579" i="5" s="1"/>
  <c r="F1580" i="5"/>
  <c r="G1580" i="5" s="1"/>
  <c r="I1580" i="5" s="1"/>
  <c r="F1582" i="5"/>
  <c r="G1582" i="5" s="1"/>
  <c r="I1582" i="5" s="1"/>
  <c r="F1583" i="5"/>
  <c r="G1583" i="5" s="1"/>
  <c r="I1583" i="5" s="1"/>
  <c r="F1584" i="5"/>
  <c r="G1584" i="5" s="1"/>
  <c r="I1584" i="5" s="1"/>
  <c r="F1585" i="5"/>
  <c r="G1585" i="5" s="1"/>
  <c r="F1586" i="5"/>
  <c r="G1586" i="5" s="1"/>
  <c r="F1587" i="5"/>
  <c r="G1587" i="5" s="1"/>
  <c r="I1587" i="5" s="1"/>
  <c r="F1588" i="5"/>
  <c r="G1588" i="5" s="1"/>
  <c r="I1588" i="5" s="1"/>
  <c r="F1590" i="5"/>
  <c r="G1590" i="5" s="1"/>
  <c r="I1590" i="5" s="1"/>
  <c r="F1591" i="5"/>
  <c r="G1591" i="5" s="1"/>
  <c r="I1591" i="5" s="1"/>
  <c r="F1592" i="5"/>
  <c r="G1592" i="5" s="1"/>
  <c r="I1592" i="5" s="1"/>
  <c r="F1593" i="5"/>
  <c r="G1593" i="5" s="1"/>
  <c r="F1594" i="5"/>
  <c r="G1594" i="5" s="1"/>
  <c r="I1594" i="5" s="1"/>
  <c r="F1595" i="5"/>
  <c r="G1595" i="5" s="1"/>
  <c r="I1595" i="5" s="1"/>
  <c r="F1596" i="5"/>
  <c r="G1596" i="5" s="1"/>
  <c r="I1596" i="5" s="1"/>
  <c r="F1597" i="5"/>
  <c r="G1597" i="5" s="1"/>
  <c r="I1597" i="5" s="1"/>
  <c r="F1598" i="5"/>
  <c r="G1598" i="5" s="1"/>
  <c r="I1598" i="5" s="1"/>
  <c r="F1599" i="5"/>
  <c r="G1599" i="5" s="1"/>
  <c r="I1599" i="5" s="1"/>
  <c r="F1600" i="5"/>
  <c r="G1600" i="5" s="1"/>
  <c r="I1600" i="5" s="1"/>
  <c r="F1601" i="5"/>
  <c r="G1601" i="5" s="1"/>
  <c r="F1602" i="5"/>
  <c r="G1602" i="5" s="1"/>
  <c r="I1602" i="5" s="1"/>
  <c r="F1604" i="5"/>
  <c r="G1604" i="5" s="1"/>
  <c r="I1604" i="5" s="1"/>
  <c r="F1605" i="5"/>
  <c r="G1605" i="5" s="1"/>
  <c r="I1605" i="5" s="1"/>
  <c r="F1606" i="5"/>
  <c r="G1606" i="5" s="1"/>
  <c r="I1606" i="5" s="1"/>
  <c r="F1607" i="5"/>
  <c r="G1607" i="5" s="1"/>
  <c r="I1607" i="5" s="1"/>
  <c r="F1608" i="5"/>
  <c r="G1608" i="5" s="1"/>
  <c r="I1608" i="5" s="1"/>
  <c r="F1609" i="5"/>
  <c r="G1609" i="5" s="1"/>
  <c r="F1610" i="5"/>
  <c r="G1610" i="5" s="1"/>
  <c r="I1610" i="5" s="1"/>
  <c r="F1611" i="5"/>
  <c r="G1611" i="5" s="1"/>
  <c r="I1611" i="5" s="1"/>
  <c r="F1612" i="5"/>
  <c r="G1612" i="5" s="1"/>
  <c r="I1612" i="5" s="1"/>
  <c r="F1613" i="5"/>
  <c r="G1613" i="5" s="1"/>
  <c r="I1613" i="5" s="1"/>
  <c r="F1614" i="5"/>
  <c r="G1614" i="5" s="1"/>
  <c r="I1614" i="5" s="1"/>
  <c r="F1615" i="5"/>
  <c r="G1615" i="5" s="1"/>
  <c r="I1615" i="5" s="1"/>
  <c r="F1616" i="5"/>
  <c r="G1616" i="5" s="1"/>
  <c r="I1616" i="5" s="1"/>
  <c r="F1617" i="5"/>
  <c r="G1617" i="5" s="1"/>
  <c r="F1619" i="5"/>
  <c r="G1619" i="5" s="1"/>
  <c r="I1619" i="5" s="1"/>
  <c r="F1620" i="5"/>
  <c r="G1620" i="5" s="1"/>
  <c r="I1620" i="5" s="1"/>
  <c r="F1621" i="5"/>
  <c r="G1621" i="5" s="1"/>
  <c r="I1621" i="5" s="1"/>
  <c r="F1622" i="5"/>
  <c r="G1622" i="5" s="1"/>
  <c r="I1622" i="5" s="1"/>
  <c r="F1623" i="5"/>
  <c r="G1623" i="5" s="1"/>
  <c r="I1623" i="5" s="1"/>
  <c r="F1624" i="5"/>
  <c r="G1624" i="5" s="1"/>
  <c r="I1624" i="5" s="1"/>
  <c r="F1625" i="5"/>
  <c r="G1625" i="5" s="1"/>
  <c r="F1627" i="5"/>
  <c r="G1627" i="5" s="1"/>
  <c r="I1627" i="5" s="1"/>
  <c r="F1628" i="5"/>
  <c r="G1628" i="5" s="1"/>
  <c r="I1628" i="5" s="1"/>
  <c r="F1629" i="5"/>
  <c r="G1629" i="5" s="1"/>
  <c r="I1629" i="5" s="1"/>
  <c r="F1630" i="5"/>
  <c r="G1630" i="5" s="1"/>
  <c r="I1630" i="5" s="1"/>
  <c r="F1631" i="5"/>
  <c r="G1631" i="5" s="1"/>
  <c r="I1631" i="5" s="1"/>
  <c r="F1632" i="5"/>
  <c r="G1632" i="5" s="1"/>
  <c r="I1632" i="5" s="1"/>
  <c r="F1633" i="5"/>
  <c r="G1633" i="5" s="1"/>
  <c r="F1635" i="5"/>
  <c r="G1635" i="5" s="1"/>
  <c r="I1635" i="5" s="1"/>
  <c r="F1636" i="5"/>
  <c r="G1636" i="5" s="1"/>
  <c r="I1636" i="5" s="1"/>
  <c r="F1637" i="5"/>
  <c r="G1637" i="5" s="1"/>
  <c r="I1637" i="5" s="1"/>
  <c r="F1638" i="5"/>
  <c r="G1638" i="5" s="1"/>
  <c r="I1638" i="5" s="1"/>
  <c r="F1639" i="5"/>
  <c r="G1639" i="5" s="1"/>
  <c r="I1639" i="5" s="1"/>
  <c r="F1640" i="5"/>
  <c r="G1640" i="5" s="1"/>
  <c r="I1640" i="5" s="1"/>
  <c r="F1641" i="5"/>
  <c r="G1641" i="5" s="1"/>
  <c r="F1642" i="5"/>
  <c r="G1642" i="5" s="1"/>
  <c r="I1642" i="5" s="1"/>
  <c r="F1644" i="5"/>
  <c r="G1644" i="5" s="1"/>
  <c r="I1644" i="5" s="1"/>
  <c r="F1645" i="5"/>
  <c r="G1645" i="5" s="1"/>
  <c r="I1645" i="5" s="1"/>
  <c r="F1646" i="5"/>
  <c r="G1646" i="5" s="1"/>
  <c r="I1646" i="5" s="1"/>
  <c r="F1647" i="5"/>
  <c r="G1647" i="5" s="1"/>
  <c r="I1647" i="5" s="1"/>
  <c r="F1648" i="5"/>
  <c r="G1648" i="5" s="1"/>
  <c r="I1648" i="5" s="1"/>
  <c r="F1649" i="5"/>
  <c r="G1649" i="5" s="1"/>
  <c r="F1650" i="5"/>
  <c r="G1650" i="5" s="1"/>
  <c r="I1650" i="5" s="1"/>
  <c r="F1651" i="5"/>
  <c r="G1651" i="5" s="1"/>
  <c r="I1651" i="5" s="1"/>
  <c r="F1652" i="5"/>
  <c r="G1652" i="5" s="1"/>
  <c r="I1652" i="5" s="1"/>
  <c r="F1653" i="5"/>
  <c r="G1653" i="5" s="1"/>
  <c r="I1653" i="5" s="1"/>
  <c r="F1654" i="5"/>
  <c r="G1654" i="5" s="1"/>
  <c r="I1654" i="5" s="1"/>
  <c r="F1655" i="5"/>
  <c r="G1655" i="5" s="1"/>
  <c r="I1655" i="5" s="1"/>
  <c r="F1656" i="5"/>
  <c r="G1656" i="5" s="1"/>
  <c r="I1656" i="5" s="1"/>
  <c r="F1657" i="5"/>
  <c r="G1657" i="5" s="1"/>
  <c r="F1658" i="5"/>
  <c r="G1658" i="5" s="1"/>
  <c r="I1658" i="5" s="1"/>
  <c r="F1659" i="5"/>
  <c r="G1659" i="5" s="1"/>
  <c r="I1659" i="5" s="1"/>
  <c r="F1660" i="5"/>
  <c r="G1660" i="5" s="1"/>
  <c r="I1660" i="5" s="1"/>
  <c r="F1661" i="5"/>
  <c r="G1661" i="5" s="1"/>
  <c r="I1661" i="5" s="1"/>
  <c r="F1662" i="5"/>
  <c r="G1662" i="5" s="1"/>
  <c r="I1662" i="5" s="1"/>
  <c r="F1663" i="5"/>
  <c r="G1663" i="5" s="1"/>
  <c r="I1663" i="5" s="1"/>
  <c r="F1664" i="5"/>
  <c r="G1664" i="5" s="1"/>
  <c r="I1664" i="5" s="1"/>
  <c r="F1665" i="5"/>
  <c r="G1665" i="5" s="1"/>
  <c r="F1666" i="5"/>
  <c r="G1666" i="5" s="1"/>
  <c r="I1666" i="5" s="1"/>
  <c r="F1667" i="5"/>
  <c r="G1667" i="5" s="1"/>
  <c r="I1667" i="5" s="1"/>
  <c r="F1668" i="5"/>
  <c r="G1668" i="5" s="1"/>
  <c r="I1668" i="5" s="1"/>
  <c r="F1670" i="5"/>
  <c r="G1670" i="5" s="1"/>
  <c r="I1670" i="5" s="1"/>
  <c r="F1671" i="5"/>
  <c r="G1671" i="5" s="1"/>
  <c r="I1671" i="5" s="1"/>
  <c r="F1672" i="5"/>
  <c r="G1672" i="5" s="1"/>
  <c r="I1672" i="5" s="1"/>
  <c r="F1673" i="5"/>
  <c r="G1673" i="5" s="1"/>
  <c r="F1674" i="5"/>
  <c r="G1674" i="5" s="1"/>
  <c r="I1674" i="5" s="1"/>
  <c r="F1675" i="5"/>
  <c r="G1675" i="5" s="1"/>
  <c r="I1675" i="5" s="1"/>
  <c r="F1676" i="5"/>
  <c r="G1676" i="5" s="1"/>
  <c r="I1676" i="5" s="1"/>
  <c r="F1678" i="5"/>
  <c r="G1678" i="5" s="1"/>
  <c r="I1678" i="5" s="1"/>
  <c r="F1679" i="5"/>
  <c r="G1679" i="5" s="1"/>
  <c r="I1679" i="5" s="1"/>
  <c r="F1680" i="5"/>
  <c r="G1680" i="5" s="1"/>
  <c r="I1680" i="5" s="1"/>
  <c r="F1681" i="5"/>
  <c r="G1681" i="5" s="1"/>
  <c r="F1682" i="5"/>
  <c r="G1682" i="5" s="1"/>
  <c r="I1682" i="5" s="1"/>
  <c r="F1683" i="5"/>
  <c r="G1683" i="5" s="1"/>
  <c r="I1683" i="5" s="1"/>
  <c r="F1684" i="5"/>
  <c r="G1684" i="5" s="1"/>
  <c r="I1684" i="5" s="1"/>
  <c r="F1686" i="5"/>
  <c r="G1686" i="5" s="1"/>
  <c r="I1686" i="5" s="1"/>
  <c r="F1687" i="5"/>
  <c r="G1687" i="5" s="1"/>
  <c r="I1687" i="5" s="1"/>
  <c r="F1688" i="5"/>
  <c r="G1688" i="5" s="1"/>
  <c r="I1688" i="5" s="1"/>
  <c r="F1689" i="5"/>
  <c r="G1689" i="5" s="1"/>
  <c r="F1690" i="5"/>
  <c r="G1690" i="5" s="1"/>
  <c r="I1690" i="5" s="1"/>
  <c r="F1691" i="5"/>
  <c r="G1691" i="5" s="1"/>
  <c r="I1691" i="5" s="1"/>
  <c r="F1692" i="5"/>
  <c r="G1692" i="5" s="1"/>
  <c r="I1692" i="5" s="1"/>
  <c r="F1693" i="5"/>
  <c r="G1693" i="5" s="1"/>
  <c r="I1693" i="5" s="1"/>
  <c r="F1694" i="5"/>
  <c r="G1694" i="5" s="1"/>
  <c r="I1694" i="5" s="1"/>
  <c r="F1695" i="5"/>
  <c r="G1695" i="5" s="1"/>
  <c r="I1695" i="5" s="1"/>
  <c r="F1696" i="5"/>
  <c r="G1696" i="5" s="1"/>
  <c r="I1696" i="5" s="1"/>
  <c r="F1697" i="5"/>
  <c r="G1697" i="5" s="1"/>
  <c r="F1698" i="5"/>
  <c r="G1698" i="5" s="1"/>
  <c r="I1698" i="5" s="1"/>
  <c r="F1699" i="5"/>
  <c r="G1699" i="5" s="1"/>
  <c r="I1699" i="5" s="1"/>
  <c r="F1700" i="5"/>
  <c r="G1700" i="5" s="1"/>
  <c r="I1700" i="5" s="1"/>
  <c r="F1701" i="5"/>
  <c r="G1701" i="5" s="1"/>
  <c r="I1701" i="5" s="1"/>
  <c r="F1702" i="5"/>
  <c r="G1702" i="5" s="1"/>
  <c r="I1702" i="5" s="1"/>
  <c r="F1703" i="5"/>
  <c r="G1703" i="5" s="1"/>
  <c r="I1703" i="5" s="1"/>
  <c r="F1704" i="5"/>
  <c r="G1704" i="5" s="1"/>
  <c r="I1704" i="5" s="1"/>
  <c r="F1705" i="5"/>
  <c r="G1705" i="5" s="1"/>
  <c r="F1706" i="5"/>
  <c r="G1706" i="5" s="1"/>
  <c r="I1706" i="5" s="1"/>
  <c r="F1707" i="5"/>
  <c r="G1707" i="5" s="1"/>
  <c r="I1707" i="5" s="1"/>
  <c r="F1708" i="5"/>
  <c r="G1708" i="5" s="1"/>
  <c r="I1708" i="5" s="1"/>
  <c r="F1709" i="5"/>
  <c r="G1709" i="5" s="1"/>
  <c r="I1709" i="5" s="1"/>
  <c r="F1710" i="5"/>
  <c r="G1710" i="5" s="1"/>
  <c r="I1710" i="5" s="1"/>
  <c r="F1711" i="5"/>
  <c r="G1711" i="5" s="1"/>
  <c r="I1711" i="5" s="1"/>
  <c r="F1712" i="5"/>
  <c r="G1712" i="5" s="1"/>
  <c r="I1712" i="5" s="1"/>
  <c r="F1713" i="5"/>
  <c r="G1713" i="5" s="1"/>
  <c r="F1714" i="5"/>
  <c r="G1714" i="5" s="1"/>
  <c r="I1714" i="5" s="1"/>
  <c r="F1715" i="5"/>
  <c r="G1715" i="5" s="1"/>
  <c r="I1715" i="5" s="1"/>
  <c r="F1716" i="5"/>
  <c r="G1716" i="5" s="1"/>
  <c r="I1716" i="5" s="1"/>
  <c r="F1717" i="5"/>
  <c r="G1717" i="5" s="1"/>
  <c r="I1717" i="5" s="1"/>
  <c r="F1718" i="5"/>
  <c r="G1718" i="5" s="1"/>
  <c r="I1718" i="5" s="1"/>
  <c r="F1719" i="5"/>
  <c r="G1719" i="5" s="1"/>
  <c r="I1719" i="5" s="1"/>
  <c r="F1720" i="5"/>
  <c r="G1720" i="5" s="1"/>
  <c r="I1720" i="5" s="1"/>
  <c r="F1721" i="5"/>
  <c r="G1721" i="5" s="1"/>
  <c r="F1722" i="5"/>
  <c r="G1722" i="5" s="1"/>
  <c r="I1722" i="5" s="1"/>
  <c r="F1723" i="5"/>
  <c r="G1723" i="5" s="1"/>
  <c r="I1723" i="5" s="1"/>
  <c r="F1724" i="5"/>
  <c r="G1724" i="5" s="1"/>
  <c r="I1724" i="5" s="1"/>
  <c r="F1725" i="5"/>
  <c r="G1725" i="5" s="1"/>
  <c r="I1725" i="5" s="1"/>
  <c r="F1726" i="5"/>
  <c r="G1726" i="5" s="1"/>
  <c r="I1726" i="5" s="1"/>
  <c r="F1727" i="5"/>
  <c r="G1727" i="5" s="1"/>
  <c r="I1727" i="5" s="1"/>
  <c r="F1728" i="5"/>
  <c r="G1728" i="5" s="1"/>
  <c r="I1728" i="5" s="1"/>
  <c r="F1729" i="5"/>
  <c r="G1729" i="5" s="1"/>
  <c r="F1730" i="5"/>
  <c r="G1730" i="5" s="1"/>
  <c r="I1730" i="5" s="1"/>
  <c r="F1731" i="5"/>
  <c r="G1731" i="5" s="1"/>
  <c r="I1731" i="5" s="1"/>
  <c r="F1732" i="5"/>
  <c r="G1732" i="5" s="1"/>
  <c r="I1732" i="5" s="1"/>
  <c r="F1733" i="5"/>
  <c r="G1733" i="5" s="1"/>
  <c r="I1733" i="5" s="1"/>
  <c r="F1734" i="5"/>
  <c r="G1734" i="5" s="1"/>
  <c r="F1735" i="5"/>
  <c r="G1735" i="5" s="1"/>
  <c r="I1735" i="5" s="1"/>
  <c r="F1736" i="5"/>
  <c r="G1736" i="5" s="1"/>
  <c r="I1736" i="5" s="1"/>
  <c r="F1737" i="5"/>
  <c r="G1737" i="5" s="1"/>
  <c r="F1738" i="5"/>
  <c r="G1738" i="5" s="1"/>
  <c r="I1738" i="5" s="1"/>
  <c r="F1739" i="5"/>
  <c r="G1739" i="5" s="1"/>
  <c r="I1739" i="5" s="1"/>
  <c r="F1740" i="5"/>
  <c r="G1740" i="5" s="1"/>
  <c r="I1740" i="5" s="1"/>
  <c r="F1741" i="5"/>
  <c r="G1741" i="5" s="1"/>
  <c r="I1741" i="5" s="1"/>
  <c r="F1742" i="5"/>
  <c r="G1742" i="5" s="1"/>
  <c r="I1742" i="5" s="1"/>
  <c r="F1743" i="5"/>
  <c r="G1743" i="5" s="1"/>
  <c r="I1743" i="5" s="1"/>
  <c r="F1744" i="5"/>
  <c r="G1744" i="5" s="1"/>
  <c r="I1744" i="5" s="1"/>
  <c r="F1745" i="5"/>
  <c r="G1745" i="5" s="1"/>
  <c r="F1746" i="5"/>
  <c r="G1746" i="5" s="1"/>
  <c r="I1746" i="5" s="1"/>
  <c r="F1747" i="5"/>
  <c r="G1747" i="5" s="1"/>
  <c r="I1747" i="5" s="1"/>
  <c r="F1748" i="5"/>
  <c r="G1748" i="5" s="1"/>
  <c r="I1748" i="5" s="1"/>
  <c r="F1749" i="5"/>
  <c r="G1749" i="5" s="1"/>
  <c r="I1749" i="5" s="1"/>
  <c r="F1750" i="5"/>
  <c r="G1750" i="5" s="1"/>
  <c r="I1750" i="5" s="1"/>
  <c r="F1751" i="5"/>
  <c r="G1751" i="5" s="1"/>
  <c r="I1751" i="5" s="1"/>
  <c r="F1752" i="5"/>
  <c r="G1752" i="5" s="1"/>
  <c r="I1752" i="5" s="1"/>
  <c r="F1753" i="5"/>
  <c r="G1753" i="5" s="1"/>
  <c r="F1754" i="5"/>
  <c r="G1754" i="5" s="1"/>
  <c r="I1754" i="5" s="1"/>
  <c r="F1755" i="5"/>
  <c r="G1755" i="5" s="1"/>
  <c r="I1755" i="5" s="1"/>
  <c r="F1756" i="5"/>
  <c r="G1756" i="5" s="1"/>
  <c r="I1756" i="5" s="1"/>
  <c r="F1757" i="5"/>
  <c r="G1757" i="5" s="1"/>
  <c r="I1757" i="5" s="1"/>
  <c r="F1758" i="5"/>
  <c r="G1758" i="5" s="1"/>
  <c r="I1758" i="5" s="1"/>
  <c r="F1759" i="5"/>
  <c r="G1759" i="5" s="1"/>
  <c r="I1759" i="5" s="1"/>
  <c r="F1760" i="5"/>
  <c r="G1760" i="5" s="1"/>
  <c r="I1760" i="5" s="1"/>
  <c r="F1761" i="5"/>
  <c r="G1761" i="5" s="1"/>
  <c r="F1762" i="5"/>
  <c r="G1762" i="5" s="1"/>
  <c r="I1762" i="5" s="1"/>
  <c r="F1764" i="5"/>
  <c r="G1764" i="5" s="1"/>
  <c r="I1764" i="5" s="1"/>
  <c r="F1765" i="5"/>
  <c r="G1765" i="5" s="1"/>
  <c r="I1765" i="5" s="1"/>
  <c r="F1766" i="5"/>
  <c r="G1766" i="5" s="1"/>
  <c r="I1766" i="5" s="1"/>
  <c r="F1767" i="5"/>
  <c r="G1767" i="5" s="1"/>
  <c r="I1767" i="5" s="1"/>
  <c r="F1768" i="5"/>
  <c r="G1768" i="5" s="1"/>
  <c r="I1768" i="5" s="1"/>
  <c r="F1769" i="5"/>
  <c r="G1769" i="5" s="1"/>
  <c r="F1770" i="5"/>
  <c r="G1770" i="5" s="1"/>
  <c r="I1770" i="5" s="1"/>
  <c r="F1772" i="5"/>
  <c r="G1772" i="5" s="1"/>
  <c r="I1772" i="5" s="1"/>
  <c r="F1773" i="5"/>
  <c r="G1773" i="5" s="1"/>
  <c r="I1773" i="5" s="1"/>
  <c r="F1774" i="5"/>
  <c r="G1774" i="5" s="1"/>
  <c r="I1774" i="5" s="1"/>
  <c r="F1775" i="5"/>
  <c r="G1775" i="5" s="1"/>
  <c r="I1775" i="5" s="1"/>
  <c r="F1776" i="5"/>
  <c r="G1776" i="5" s="1"/>
  <c r="I1776" i="5" s="1"/>
  <c r="F1777" i="5"/>
  <c r="G1777" i="5" s="1"/>
  <c r="F1778" i="5"/>
  <c r="G1778" i="5" s="1"/>
  <c r="I1778" i="5" s="1"/>
  <c r="F1780" i="5"/>
  <c r="G1780" i="5" s="1"/>
  <c r="I1780" i="5" s="1"/>
  <c r="F1781" i="5"/>
  <c r="G1781" i="5" s="1"/>
  <c r="I1781" i="5" s="1"/>
  <c r="F1782" i="5"/>
  <c r="G1782" i="5" s="1"/>
  <c r="I1782" i="5" s="1"/>
  <c r="F1783" i="5"/>
  <c r="G1783" i="5" s="1"/>
  <c r="I1783" i="5" s="1"/>
  <c r="F1784" i="5"/>
  <c r="G1784" i="5" s="1"/>
  <c r="I1784" i="5" s="1"/>
  <c r="F1785" i="5"/>
  <c r="G1785" i="5" s="1"/>
  <c r="F1786" i="5"/>
  <c r="G1786" i="5" s="1"/>
  <c r="I1786" i="5" s="1"/>
  <c r="F1787" i="5"/>
  <c r="G1787" i="5" s="1"/>
  <c r="I1787" i="5" s="1"/>
  <c r="F1788" i="5"/>
  <c r="G1788" i="5" s="1"/>
  <c r="I1788" i="5" s="1"/>
  <c r="F1789" i="5"/>
  <c r="G1789" i="5" s="1"/>
  <c r="I1789" i="5" s="1"/>
  <c r="F1790" i="5"/>
  <c r="G1790" i="5" s="1"/>
  <c r="I1790" i="5" s="1"/>
  <c r="F1791" i="5"/>
  <c r="G1791" i="5" s="1"/>
  <c r="I1791" i="5" s="1"/>
  <c r="F1792" i="5"/>
  <c r="G1792" i="5" s="1"/>
  <c r="I1792" i="5" s="1"/>
  <c r="F1793" i="5"/>
  <c r="G1793" i="5" s="1"/>
  <c r="F1794" i="5"/>
  <c r="G1794" i="5" s="1"/>
  <c r="I1794" i="5" s="1"/>
  <c r="F1795" i="5"/>
  <c r="G1795" i="5" s="1"/>
  <c r="I1795" i="5" s="1"/>
  <c r="F1796" i="5"/>
  <c r="G1796" i="5" s="1"/>
  <c r="I1796" i="5" s="1"/>
  <c r="F1797" i="5"/>
  <c r="G1797" i="5" s="1"/>
  <c r="I1797" i="5" s="1"/>
  <c r="F1798" i="5"/>
  <c r="G1798" i="5" s="1"/>
  <c r="I1798" i="5" s="1"/>
  <c r="F1800" i="5"/>
  <c r="G1800" i="5" s="1"/>
  <c r="I1800" i="5" s="1"/>
  <c r="F1801" i="5"/>
  <c r="G1801" i="5" s="1"/>
  <c r="F1802" i="5"/>
  <c r="G1802" i="5" s="1"/>
  <c r="I1802" i="5" s="1"/>
  <c r="F1803" i="5"/>
  <c r="G1803" i="5" s="1"/>
  <c r="I1803" i="5" s="1"/>
  <c r="F1804" i="5"/>
  <c r="G1804" i="5" s="1"/>
  <c r="I1804" i="5" s="1"/>
  <c r="F1805" i="5"/>
  <c r="G1805" i="5" s="1"/>
  <c r="I1805" i="5" s="1"/>
  <c r="F1806" i="5"/>
  <c r="G1806" i="5" s="1"/>
  <c r="I1806" i="5" s="1"/>
  <c r="F1807" i="5"/>
  <c r="G1807" i="5" s="1"/>
  <c r="I1807" i="5" s="1"/>
  <c r="F1808" i="5"/>
  <c r="G1808" i="5" s="1"/>
  <c r="I1808" i="5" s="1"/>
  <c r="F1809" i="5"/>
  <c r="G1809" i="5" s="1"/>
  <c r="F1810" i="5"/>
  <c r="G1810" i="5" s="1"/>
  <c r="I1810" i="5" s="1"/>
  <c r="F1811" i="5"/>
  <c r="G1811" i="5" s="1"/>
  <c r="I1811" i="5" s="1"/>
  <c r="F1812" i="5"/>
  <c r="G1812" i="5" s="1"/>
  <c r="I1812" i="5" s="1"/>
  <c r="F1813" i="5"/>
  <c r="G1813" i="5" s="1"/>
  <c r="I1813" i="5" s="1"/>
  <c r="F1814" i="5"/>
  <c r="G1814" i="5" s="1"/>
  <c r="I1814" i="5" s="1"/>
  <c r="F1815" i="5"/>
  <c r="G1815" i="5" s="1"/>
  <c r="I1815" i="5" s="1"/>
  <c r="F1816" i="5"/>
  <c r="G1816" i="5" s="1"/>
  <c r="I1816" i="5" s="1"/>
  <c r="F1817" i="5"/>
  <c r="G1817" i="5" s="1"/>
  <c r="F1818" i="5"/>
  <c r="G1818" i="5" s="1"/>
  <c r="I1818" i="5" s="1"/>
  <c r="F1819" i="5"/>
  <c r="G1819" i="5" s="1"/>
  <c r="I1819" i="5" s="1"/>
  <c r="F1820" i="5"/>
  <c r="G1820" i="5" s="1"/>
  <c r="I1820" i="5" s="1"/>
  <c r="F1821" i="5"/>
  <c r="G1821" i="5" s="1"/>
  <c r="I1821" i="5" s="1"/>
  <c r="F1822" i="5"/>
  <c r="G1822" i="5" s="1"/>
  <c r="I1822" i="5" s="1"/>
  <c r="F1823" i="5"/>
  <c r="G1823" i="5" s="1"/>
  <c r="I1823" i="5" s="1"/>
  <c r="F1824" i="5"/>
  <c r="G1824" i="5" s="1"/>
  <c r="I1824" i="5" s="1"/>
  <c r="F1825" i="5"/>
  <c r="G1825" i="5" s="1"/>
  <c r="F1826" i="5"/>
  <c r="G1826" i="5" s="1"/>
  <c r="I1826" i="5" s="1"/>
  <c r="F1827" i="5"/>
  <c r="G1827" i="5" s="1"/>
  <c r="I1827" i="5" s="1"/>
  <c r="F1828" i="5"/>
  <c r="G1828" i="5" s="1"/>
  <c r="I1828" i="5" s="1"/>
  <c r="F1829" i="5"/>
  <c r="G1829" i="5" s="1"/>
  <c r="I1829" i="5" s="1"/>
  <c r="F1830" i="5"/>
  <c r="G1830" i="5" s="1"/>
  <c r="I1830" i="5" s="1"/>
  <c r="F1831" i="5"/>
  <c r="G1831" i="5" s="1"/>
  <c r="I1831" i="5" s="1"/>
  <c r="F1832" i="5"/>
  <c r="G1832" i="5" s="1"/>
  <c r="I1832" i="5" s="1"/>
  <c r="F1833" i="5"/>
  <c r="G1833" i="5" s="1"/>
  <c r="F1834" i="5"/>
  <c r="G1834" i="5" s="1"/>
  <c r="I1834" i="5" s="1"/>
  <c r="F1835" i="5"/>
  <c r="G1835" i="5" s="1"/>
  <c r="I1835" i="5" s="1"/>
  <c r="F1836" i="5"/>
  <c r="G1836" i="5" s="1"/>
  <c r="I1836" i="5" s="1"/>
  <c r="F1837" i="5"/>
  <c r="G1837" i="5" s="1"/>
  <c r="I1837" i="5" s="1"/>
  <c r="F1838" i="5"/>
  <c r="G1838" i="5" s="1"/>
  <c r="I1838" i="5" s="1"/>
  <c r="F1840" i="5"/>
  <c r="G1840" i="5" s="1"/>
  <c r="I1840" i="5" s="1"/>
  <c r="F1841" i="5"/>
  <c r="G1841" i="5" s="1"/>
  <c r="F1842" i="5"/>
  <c r="G1842" i="5" s="1"/>
  <c r="I1842" i="5" s="1"/>
  <c r="F1843" i="5"/>
  <c r="G1843" i="5" s="1"/>
  <c r="I1843" i="5" s="1"/>
  <c r="F1844" i="5"/>
  <c r="G1844" i="5" s="1"/>
  <c r="I1844" i="5" s="1"/>
  <c r="F1845" i="5"/>
  <c r="G1845" i="5" s="1"/>
  <c r="I1845" i="5" s="1"/>
  <c r="F1846" i="5"/>
  <c r="G1846" i="5" s="1"/>
  <c r="I1846" i="5" s="1"/>
  <c r="F1848" i="5"/>
  <c r="G1848" i="5" s="1"/>
  <c r="I1848" i="5" s="1"/>
  <c r="F1849" i="5"/>
  <c r="G1849" i="5" s="1"/>
  <c r="F1850" i="5"/>
  <c r="G1850" i="5" s="1"/>
  <c r="I1850" i="5" s="1"/>
  <c r="F1851" i="5"/>
  <c r="G1851" i="5" s="1"/>
  <c r="I1851" i="5" s="1"/>
  <c r="F1852" i="5"/>
  <c r="G1852" i="5" s="1"/>
  <c r="I1852" i="5" s="1"/>
  <c r="F1853" i="5"/>
  <c r="G1853" i="5" s="1"/>
  <c r="I1853" i="5" s="1"/>
  <c r="F1854" i="5"/>
  <c r="G1854" i="5" s="1"/>
  <c r="I1854" i="5" s="1"/>
  <c r="F1855" i="5"/>
  <c r="G1855" i="5" s="1"/>
  <c r="I1855" i="5" s="1"/>
  <c r="F1856" i="5"/>
  <c r="G1856" i="5" s="1"/>
  <c r="I1856" i="5" s="1"/>
  <c r="F1857" i="5"/>
  <c r="G1857" i="5" s="1"/>
  <c r="F1858" i="5"/>
  <c r="G1858" i="5" s="1"/>
  <c r="I1858" i="5" s="1"/>
  <c r="F1859" i="5"/>
  <c r="G1859" i="5" s="1"/>
  <c r="I1859" i="5" s="1"/>
  <c r="F1860" i="5"/>
  <c r="G1860" i="5" s="1"/>
  <c r="I1860" i="5" s="1"/>
  <c r="F1861" i="5"/>
  <c r="G1861" i="5" s="1"/>
  <c r="I1861" i="5" s="1"/>
  <c r="F1862" i="5"/>
  <c r="G1862" i="5" s="1"/>
  <c r="I1862" i="5" s="1"/>
  <c r="F1864" i="5"/>
  <c r="G1864" i="5" s="1"/>
  <c r="I1864" i="5" s="1"/>
  <c r="F1865" i="5"/>
  <c r="G1865" i="5" s="1"/>
  <c r="F1866" i="5"/>
  <c r="G1866" i="5" s="1"/>
  <c r="I1866" i="5" s="1"/>
  <c r="F1867" i="5"/>
  <c r="G1867" i="5" s="1"/>
  <c r="I1867" i="5" s="1"/>
  <c r="F1868" i="5"/>
  <c r="G1868" i="5" s="1"/>
  <c r="I1868" i="5" s="1"/>
  <c r="F1869" i="5"/>
  <c r="G1869" i="5" s="1"/>
  <c r="I1869" i="5" s="1"/>
  <c r="F1870" i="5"/>
  <c r="G1870" i="5" s="1"/>
  <c r="I1870" i="5" s="1"/>
  <c r="F1872" i="5"/>
  <c r="G1872" i="5" s="1"/>
  <c r="I1872" i="5" s="1"/>
  <c r="F1873" i="5"/>
  <c r="G1873" i="5" s="1"/>
  <c r="F1874" i="5"/>
  <c r="G1874" i="5" s="1"/>
  <c r="I1874" i="5" s="1"/>
  <c r="F1875" i="5"/>
  <c r="G1875" i="5" s="1"/>
  <c r="I1875" i="5" s="1"/>
  <c r="F1876" i="5"/>
  <c r="G1876" i="5" s="1"/>
  <c r="I1876" i="5" s="1"/>
  <c r="F1877" i="5"/>
  <c r="G1877" i="5" s="1"/>
  <c r="I1877" i="5" s="1"/>
  <c r="F1878" i="5"/>
  <c r="G1878" i="5" s="1"/>
  <c r="I1878" i="5" s="1"/>
  <c r="F1880" i="5"/>
  <c r="G1880" i="5" s="1"/>
  <c r="I1880" i="5" s="1"/>
  <c r="F1881" i="5"/>
  <c r="G1881" i="5" s="1"/>
  <c r="F1882" i="5"/>
  <c r="G1882" i="5" s="1"/>
  <c r="F1883" i="5"/>
  <c r="G1883" i="5" s="1"/>
  <c r="I1883" i="5" s="1"/>
  <c r="F1884" i="5"/>
  <c r="G1884" i="5" s="1"/>
  <c r="I1884" i="5" s="1"/>
  <c r="F1885" i="5"/>
  <c r="G1885" i="5" s="1"/>
  <c r="I1885" i="5" s="1"/>
  <c r="F1886" i="5"/>
  <c r="G1886" i="5" s="1"/>
  <c r="I1886" i="5" s="1"/>
  <c r="F1887" i="5"/>
  <c r="G1887" i="5" s="1"/>
  <c r="I1887" i="5" s="1"/>
  <c r="F1888" i="5"/>
  <c r="G1888" i="5" s="1"/>
  <c r="I1888" i="5" s="1"/>
  <c r="F1889" i="5"/>
  <c r="G1889" i="5" s="1"/>
  <c r="F1890" i="5"/>
  <c r="G1890" i="5" s="1"/>
  <c r="I1890" i="5" s="1"/>
  <c r="F1891" i="5"/>
  <c r="G1891" i="5" s="1"/>
  <c r="I1891" i="5" s="1"/>
  <c r="F1892" i="5"/>
  <c r="G1892" i="5" s="1"/>
  <c r="I1892" i="5" s="1"/>
  <c r="F1894" i="5"/>
  <c r="G1894" i="5" s="1"/>
  <c r="I1894" i="5" s="1"/>
  <c r="F1895" i="5"/>
  <c r="G1895" i="5" s="1"/>
  <c r="I1895" i="5" s="1"/>
  <c r="F1896" i="5"/>
  <c r="G1896" i="5" s="1"/>
  <c r="I1896" i="5" s="1"/>
  <c r="F1897" i="5"/>
  <c r="G1897" i="5" s="1"/>
  <c r="F1898" i="5"/>
  <c r="G1898" i="5" s="1"/>
  <c r="I1898" i="5" s="1"/>
  <c r="F1899" i="5"/>
  <c r="G1899" i="5" s="1"/>
  <c r="I1899" i="5" s="1"/>
  <c r="F1900" i="5"/>
  <c r="G1900" i="5" s="1"/>
  <c r="I1900" i="5" s="1"/>
  <c r="F1901" i="5"/>
  <c r="G1901" i="5" s="1"/>
  <c r="I1901" i="5" s="1"/>
  <c r="F1902" i="5"/>
  <c r="G1902" i="5" s="1"/>
  <c r="I1902" i="5" s="1"/>
  <c r="F1903" i="5"/>
  <c r="G1903" i="5" s="1"/>
  <c r="I1903" i="5" s="1"/>
  <c r="F1904" i="5"/>
  <c r="G1904" i="5" s="1"/>
  <c r="I1904" i="5" s="1"/>
  <c r="F1905" i="5"/>
  <c r="G1905" i="5" s="1"/>
  <c r="F1906" i="5"/>
  <c r="G1906" i="5" s="1"/>
  <c r="I1906" i="5" s="1"/>
  <c r="F1907" i="5"/>
  <c r="G1907" i="5" s="1"/>
  <c r="I1907" i="5" s="1"/>
  <c r="F1908" i="5"/>
  <c r="G1908" i="5" s="1"/>
  <c r="I1908" i="5" s="1"/>
  <c r="F1909" i="5"/>
  <c r="G1909" i="5" s="1"/>
  <c r="I1909" i="5" s="1"/>
  <c r="F1910" i="5"/>
  <c r="G1910" i="5" s="1"/>
  <c r="I1910" i="5" s="1"/>
  <c r="F1911" i="5"/>
  <c r="G1911" i="5" s="1"/>
  <c r="I1911" i="5" s="1"/>
  <c r="F1912" i="5"/>
  <c r="G1912" i="5" s="1"/>
  <c r="I1912" i="5" s="1"/>
  <c r="F1913" i="5"/>
  <c r="G1913" i="5" s="1"/>
  <c r="F1914" i="5"/>
  <c r="G1914" i="5" s="1"/>
  <c r="I1914" i="5" s="1"/>
  <c r="F1915" i="5"/>
  <c r="G1915" i="5" s="1"/>
  <c r="I1915" i="5" s="1"/>
  <c r="F1916" i="5"/>
  <c r="G1916" i="5" s="1"/>
  <c r="I1916" i="5" s="1"/>
  <c r="F1917" i="5"/>
  <c r="G1917" i="5" s="1"/>
  <c r="I1917" i="5" s="1"/>
  <c r="F1918" i="5"/>
  <c r="G1918" i="5" s="1"/>
  <c r="I1918" i="5" s="1"/>
  <c r="F1919" i="5"/>
  <c r="G1919" i="5" s="1"/>
  <c r="I1919" i="5" s="1"/>
  <c r="F1920" i="5"/>
  <c r="G1920" i="5" s="1"/>
  <c r="I1920" i="5" s="1"/>
  <c r="F1921" i="5"/>
  <c r="G1921" i="5" s="1"/>
  <c r="F1922" i="5"/>
  <c r="G1922" i="5" s="1"/>
  <c r="I1922" i="5" s="1"/>
  <c r="F1923" i="5"/>
  <c r="G1923" i="5" s="1"/>
  <c r="I1923" i="5" s="1"/>
  <c r="F1924" i="5"/>
  <c r="G1924" i="5" s="1"/>
  <c r="I1924" i="5" s="1"/>
  <c r="F1925" i="5"/>
  <c r="G1925" i="5" s="1"/>
  <c r="I1925" i="5" s="1"/>
  <c r="F1926" i="5"/>
  <c r="G1926" i="5" s="1"/>
  <c r="I1926" i="5" s="1"/>
  <c r="F1927" i="5"/>
  <c r="G1927" i="5" s="1"/>
  <c r="I1927" i="5" s="1"/>
  <c r="F1928" i="5"/>
  <c r="G1928" i="5" s="1"/>
  <c r="I1928" i="5" s="1"/>
  <c r="F1929" i="5"/>
  <c r="G1929" i="5" s="1"/>
  <c r="F1930" i="5"/>
  <c r="G1930" i="5" s="1"/>
  <c r="I1930" i="5" s="1"/>
  <c r="F1931" i="5"/>
  <c r="G1931" i="5" s="1"/>
  <c r="I1931" i="5" s="1"/>
  <c r="F1932" i="5"/>
  <c r="G1932" i="5" s="1"/>
  <c r="I1932" i="5" s="1"/>
  <c r="F1934" i="5"/>
  <c r="G1934" i="5" s="1"/>
  <c r="I1934" i="5" s="1"/>
  <c r="F1935" i="5"/>
  <c r="G1935" i="5" s="1"/>
  <c r="I1935" i="5" s="1"/>
  <c r="F1936" i="5"/>
  <c r="G1936" i="5" s="1"/>
  <c r="I1936" i="5" s="1"/>
  <c r="F1937" i="5"/>
  <c r="G1937" i="5" s="1"/>
  <c r="F1938" i="5"/>
  <c r="G1938" i="5" s="1"/>
  <c r="I1938" i="5" s="1"/>
  <c r="F1939" i="5"/>
  <c r="G1939" i="5" s="1"/>
  <c r="I1939" i="5" s="1"/>
  <c r="F1940" i="5"/>
  <c r="G1940" i="5" s="1"/>
  <c r="I1940" i="5" s="1"/>
  <c r="F1941" i="5"/>
  <c r="G1941" i="5" s="1"/>
  <c r="I1941" i="5" s="1"/>
  <c r="F1942" i="5"/>
  <c r="G1942" i="5" s="1"/>
  <c r="I1942" i="5" s="1"/>
  <c r="F1943" i="5"/>
  <c r="G1943" i="5" s="1"/>
  <c r="I1943" i="5" s="1"/>
  <c r="F1945" i="5"/>
  <c r="G1945" i="5" s="1"/>
  <c r="F1946" i="5"/>
  <c r="G1946" i="5" s="1"/>
  <c r="I1946" i="5" s="1"/>
  <c r="F1947" i="5"/>
  <c r="G1947" i="5" s="1"/>
  <c r="I1947" i="5" s="1"/>
  <c r="F1948" i="5"/>
  <c r="G1948" i="5" s="1"/>
  <c r="I1948" i="5" s="1"/>
  <c r="F1949" i="5"/>
  <c r="G1949" i="5" s="1"/>
  <c r="I1949" i="5" s="1"/>
  <c r="F1950" i="5"/>
  <c r="G1950" i="5" s="1"/>
  <c r="I1950" i="5" s="1"/>
  <c r="F1951" i="5"/>
  <c r="G1951" i="5" s="1"/>
  <c r="I1951" i="5" s="1"/>
  <c r="F1952" i="5"/>
  <c r="G1952" i="5" s="1"/>
  <c r="I1952" i="5" s="1"/>
  <c r="F1953" i="5"/>
  <c r="G1953" i="5" s="1"/>
  <c r="F1954" i="5"/>
  <c r="G1954" i="5" s="1"/>
  <c r="I1954" i="5" s="1"/>
  <c r="F1955" i="5"/>
  <c r="G1955" i="5" s="1"/>
  <c r="I1955" i="5" s="1"/>
  <c r="F1956" i="5"/>
  <c r="G1956" i="5" s="1"/>
  <c r="I1956" i="5" s="1"/>
  <c r="F1957" i="5"/>
  <c r="G1957" i="5" s="1"/>
  <c r="I1957" i="5" s="1"/>
  <c r="F1958" i="5"/>
  <c r="G1958" i="5" s="1"/>
  <c r="I1958" i="5" s="1"/>
  <c r="F1960" i="5"/>
  <c r="G1960" i="5" s="1"/>
  <c r="I1960" i="5" s="1"/>
  <c r="F1961" i="5"/>
  <c r="G1961" i="5" s="1"/>
  <c r="F1962" i="5"/>
  <c r="G1962" i="5" s="1"/>
  <c r="I1962" i="5" s="1"/>
  <c r="F1963" i="5"/>
  <c r="G1963" i="5" s="1"/>
  <c r="I1963" i="5" s="1"/>
  <c r="F1964" i="5"/>
  <c r="G1964" i="5" s="1"/>
  <c r="I1964" i="5" s="1"/>
  <c r="F1965" i="5"/>
  <c r="G1965" i="5" s="1"/>
  <c r="I1965" i="5" s="1"/>
  <c r="F1966" i="5"/>
  <c r="G1966" i="5" s="1"/>
  <c r="I1966" i="5" s="1"/>
  <c r="F1968" i="5"/>
  <c r="G1968" i="5" s="1"/>
  <c r="I1968" i="5" s="1"/>
  <c r="F1969" i="5"/>
  <c r="G1969" i="5" s="1"/>
  <c r="F1970" i="5"/>
  <c r="G1970" i="5" s="1"/>
  <c r="I1970" i="5" s="1"/>
  <c r="F1971" i="5"/>
  <c r="G1971" i="5" s="1"/>
  <c r="I1971" i="5" s="1"/>
  <c r="F1972" i="5"/>
  <c r="G1972" i="5" s="1"/>
  <c r="I1972" i="5" s="1"/>
  <c r="F1973" i="5"/>
  <c r="G1973" i="5" s="1"/>
  <c r="I1973" i="5" s="1"/>
  <c r="F1974" i="5"/>
  <c r="G1974" i="5" s="1"/>
  <c r="I1974" i="5" s="1"/>
  <c r="F1976" i="5"/>
  <c r="G1976" i="5" s="1"/>
  <c r="I1976" i="5" s="1"/>
  <c r="F1977" i="5"/>
  <c r="G1977" i="5" s="1"/>
  <c r="F1978" i="5"/>
  <c r="G1978" i="5" s="1"/>
  <c r="I1978" i="5" s="1"/>
  <c r="F1979" i="5"/>
  <c r="G1979" i="5" s="1"/>
  <c r="I1979" i="5" s="1"/>
  <c r="F1980" i="5"/>
  <c r="G1980" i="5" s="1"/>
  <c r="I1980" i="5" s="1"/>
  <c r="F1981" i="5"/>
  <c r="G1981" i="5" s="1"/>
  <c r="I1981" i="5" s="1"/>
  <c r="F1982" i="5"/>
  <c r="G1982" i="5" s="1"/>
  <c r="I1982" i="5" s="1"/>
  <c r="F1983" i="5"/>
  <c r="G1983" i="5" s="1"/>
  <c r="I1983" i="5" s="1"/>
  <c r="F1985" i="5"/>
  <c r="G1985" i="5" s="1"/>
  <c r="F1986" i="5"/>
  <c r="G1986" i="5" s="1"/>
  <c r="I1986" i="5" s="1"/>
  <c r="F1987" i="5"/>
  <c r="G1987" i="5" s="1"/>
  <c r="I1987" i="5" s="1"/>
  <c r="F1988" i="5"/>
  <c r="G1988" i="5" s="1"/>
  <c r="I1988" i="5" s="1"/>
  <c r="F1989" i="5"/>
  <c r="G1989" i="5" s="1"/>
  <c r="I1989" i="5" s="1"/>
  <c r="F1990" i="5"/>
  <c r="G1990" i="5" s="1"/>
  <c r="I1990" i="5" s="1"/>
  <c r="F1991" i="5"/>
  <c r="G1991" i="5" s="1"/>
  <c r="I1991" i="5" s="1"/>
  <c r="F1992" i="5"/>
  <c r="G1992" i="5" s="1"/>
  <c r="I1992" i="5" s="1"/>
  <c r="F1993" i="5"/>
  <c r="G1993" i="5" s="1"/>
  <c r="F1994" i="5"/>
  <c r="G1994" i="5" s="1"/>
  <c r="I1994" i="5" s="1"/>
  <c r="F1995" i="5"/>
  <c r="G1995" i="5" s="1"/>
  <c r="I1995" i="5" s="1"/>
  <c r="F1996" i="5"/>
  <c r="G1996" i="5" s="1"/>
  <c r="I1996" i="5" s="1"/>
  <c r="F1997" i="5"/>
  <c r="G1997" i="5" s="1"/>
  <c r="I1997" i="5" s="1"/>
  <c r="F1998" i="5"/>
  <c r="G1998" i="5" s="1"/>
  <c r="I1998" i="5" s="1"/>
  <c r="F1999" i="5"/>
  <c r="G1999" i="5" s="1"/>
  <c r="I1999" i="5" s="1"/>
  <c r="F2000" i="5"/>
  <c r="G2000" i="5" s="1"/>
  <c r="I2000" i="5" s="1"/>
  <c r="F2001" i="5"/>
  <c r="G2001" i="5" s="1"/>
  <c r="F2" i="5"/>
  <c r="G2" i="5" s="1"/>
  <c r="I2" i="5" s="1"/>
  <c r="F1779" i="5" l="1"/>
  <c r="G1779" i="5" s="1"/>
  <c r="I1779" i="5" s="1"/>
  <c r="F1771" i="5"/>
  <c r="G1771" i="5" s="1"/>
  <c r="I1771" i="5" s="1"/>
  <c r="F1763" i="5"/>
  <c r="G1763" i="5" s="1"/>
  <c r="I1763" i="5" s="1"/>
  <c r="F1643" i="5"/>
  <c r="G1643" i="5" s="1"/>
  <c r="I1643" i="5" s="1"/>
  <c r="F1603" i="5"/>
  <c r="G1603" i="5" s="1"/>
  <c r="I1603" i="5" s="1"/>
  <c r="F1203" i="5"/>
  <c r="G1203" i="5" s="1"/>
  <c r="I1203" i="5" s="1"/>
  <c r="F1067" i="5"/>
  <c r="G1067" i="5" s="1"/>
  <c r="I1067" i="5" s="1"/>
  <c r="F1051" i="5"/>
  <c r="G1051" i="5" s="1"/>
  <c r="I1051" i="5" s="1"/>
  <c r="F1035" i="5"/>
  <c r="G1035" i="5" s="1"/>
  <c r="I1035" i="5" s="1"/>
  <c r="F1027" i="5"/>
  <c r="G1027" i="5" s="1"/>
  <c r="I1027" i="5" s="1"/>
  <c r="F987" i="5"/>
  <c r="G987" i="5" s="1"/>
  <c r="I987" i="5" s="1"/>
  <c r="F755" i="5"/>
  <c r="G755" i="5" s="1"/>
  <c r="I755" i="5" s="1"/>
  <c r="F747" i="5"/>
  <c r="G747" i="5" s="1"/>
  <c r="I747" i="5" s="1"/>
  <c r="F739" i="5"/>
  <c r="G739" i="5" s="1"/>
  <c r="I739" i="5" s="1"/>
  <c r="F259" i="5"/>
  <c r="G259" i="5" s="1"/>
  <c r="I259" i="5" s="1"/>
  <c r="F251" i="5"/>
  <c r="G251" i="5" s="1"/>
  <c r="I251" i="5" s="1"/>
  <c r="F243" i="5"/>
  <c r="G243" i="5" s="1"/>
  <c r="I243" i="5" s="1"/>
  <c r="F227" i="5"/>
  <c r="G227" i="5" s="1"/>
  <c r="I227" i="5" s="1"/>
  <c r="F219" i="5"/>
  <c r="G219" i="5" s="1"/>
  <c r="I219" i="5" s="1"/>
  <c r="F1634" i="5"/>
  <c r="G1634" i="5" s="1"/>
  <c r="I1634" i="5" s="1"/>
  <c r="F1626" i="5"/>
  <c r="G1626" i="5" s="1"/>
  <c r="I1626" i="5" s="1"/>
  <c r="F1618" i="5"/>
  <c r="G1618" i="5" s="1"/>
  <c r="I1618" i="5" s="1"/>
  <c r="F1330" i="5"/>
  <c r="G1330" i="5" s="1"/>
  <c r="I1330" i="5" s="1"/>
  <c r="F1322" i="5"/>
  <c r="G1322" i="5" s="1"/>
  <c r="I1322" i="5" s="1"/>
  <c r="F1314" i="5"/>
  <c r="G1314" i="5" s="1"/>
  <c r="I1314" i="5" s="1"/>
  <c r="F1298" i="5"/>
  <c r="G1298" i="5" s="1"/>
  <c r="I1298" i="5" s="1"/>
  <c r="F1290" i="5"/>
  <c r="G1290" i="5" s="1"/>
  <c r="I1290" i="5" s="1"/>
  <c r="F1202" i="5"/>
  <c r="G1202" i="5" s="1"/>
  <c r="I1202" i="5" s="1"/>
  <c r="F1018" i="5"/>
  <c r="G1018" i="5" s="1"/>
  <c r="F1010" i="5"/>
  <c r="G1010" i="5" s="1"/>
  <c r="F1002" i="5"/>
  <c r="G1002" i="5" s="1"/>
  <c r="F890" i="5"/>
  <c r="G890" i="5" s="1"/>
  <c r="F882" i="5"/>
  <c r="G882" i="5" s="1"/>
  <c r="F866" i="5"/>
  <c r="G866" i="5" s="1"/>
  <c r="F858" i="5"/>
  <c r="G858" i="5" s="1"/>
  <c r="F818" i="5"/>
  <c r="G818" i="5" s="1"/>
  <c r="F210" i="5"/>
  <c r="G210" i="5" s="1"/>
  <c r="F202" i="5"/>
  <c r="G202" i="5" s="1"/>
  <c r="F194" i="5"/>
  <c r="G194" i="5" s="1"/>
  <c r="F90" i="5"/>
  <c r="G90" i="5" s="1"/>
  <c r="F82" i="5"/>
  <c r="G82" i="5" s="1"/>
  <c r="F74" i="5"/>
  <c r="G74" i="5" s="1"/>
  <c r="F58" i="5"/>
  <c r="G58" i="5" s="1"/>
  <c r="F50" i="5"/>
  <c r="G50" i="5" s="1"/>
  <c r="F10" i="5"/>
  <c r="G10" i="5" s="1"/>
  <c r="F1281" i="5"/>
  <c r="G1281" i="5" s="1"/>
  <c r="F1273" i="5"/>
  <c r="G1273" i="5" s="1"/>
  <c r="F1265" i="5"/>
  <c r="G1265" i="5" s="1"/>
  <c r="F1201" i="5"/>
  <c r="G1201" i="5" s="1"/>
  <c r="F1161" i="5"/>
  <c r="G1161" i="5" s="1"/>
  <c r="F1153" i="5"/>
  <c r="G1153" i="5" s="1"/>
  <c r="F1145" i="5"/>
  <c r="G1145" i="5" s="1"/>
  <c r="F1129" i="5"/>
  <c r="G1129" i="5" s="1"/>
  <c r="F1121" i="5"/>
  <c r="G1121" i="5" s="1"/>
  <c r="F1081" i="5"/>
  <c r="G1081" i="5" s="1"/>
  <c r="F849" i="5"/>
  <c r="G849" i="5" s="1"/>
  <c r="F841" i="5"/>
  <c r="G841" i="5" s="1"/>
  <c r="F833" i="5"/>
  <c r="G833" i="5" s="1"/>
  <c r="F353" i="5"/>
  <c r="G353" i="5" s="1"/>
  <c r="F345" i="5"/>
  <c r="G345" i="5" s="1"/>
  <c r="F337" i="5"/>
  <c r="G337" i="5" s="1"/>
  <c r="F321" i="5"/>
  <c r="G321" i="5" s="1"/>
  <c r="F313" i="5"/>
  <c r="G313" i="5" s="1"/>
  <c r="F273" i="5"/>
  <c r="G273" i="5" s="1"/>
  <c r="F41" i="5"/>
  <c r="G41" i="5" s="1"/>
  <c r="F33" i="5"/>
  <c r="G33" i="5" s="1"/>
  <c r="F25" i="5"/>
  <c r="G25" i="5" s="1"/>
  <c r="F1984" i="5"/>
  <c r="G1984" i="5" s="1"/>
  <c r="I1984" i="5" s="1"/>
  <c r="F1944" i="5"/>
  <c r="G1944" i="5" s="1"/>
  <c r="I1944" i="5" s="1"/>
  <c r="F1424" i="5"/>
  <c r="G1424" i="5" s="1"/>
  <c r="I1424" i="5" s="1"/>
  <c r="F1416" i="5"/>
  <c r="G1416" i="5" s="1"/>
  <c r="I1416" i="5" s="1"/>
  <c r="F1408" i="5"/>
  <c r="G1408" i="5" s="1"/>
  <c r="I1408" i="5" s="1"/>
  <c r="F1392" i="5"/>
  <c r="G1392" i="5" s="1"/>
  <c r="I1392" i="5" s="1"/>
  <c r="F1384" i="5"/>
  <c r="G1384" i="5" s="1"/>
  <c r="I1384" i="5" s="1"/>
  <c r="F1200" i="5"/>
  <c r="G1200" i="5" s="1"/>
  <c r="I1200" i="5" s="1"/>
  <c r="F1112" i="5"/>
  <c r="G1112" i="5" s="1"/>
  <c r="I1112" i="5" s="1"/>
  <c r="F1104" i="5"/>
  <c r="G1104" i="5" s="1"/>
  <c r="I1104" i="5" s="1"/>
  <c r="F1096" i="5"/>
  <c r="G1096" i="5" s="1"/>
  <c r="I1096" i="5" s="1"/>
  <c r="F616" i="5"/>
  <c r="G616" i="5" s="1"/>
  <c r="I616" i="5" s="1"/>
  <c r="F608" i="5"/>
  <c r="G608" i="5" s="1"/>
  <c r="I608" i="5" s="1"/>
  <c r="F600" i="5"/>
  <c r="G600" i="5" s="1"/>
  <c r="I600" i="5" s="1"/>
  <c r="F584" i="5"/>
  <c r="G584" i="5" s="1"/>
  <c r="I584" i="5" s="1"/>
  <c r="F576" i="5"/>
  <c r="G576" i="5" s="1"/>
  <c r="I576" i="5" s="1"/>
  <c r="F304" i="5"/>
  <c r="G304" i="5" s="1"/>
  <c r="I304" i="5" s="1"/>
  <c r="F296" i="5"/>
  <c r="G296" i="5" s="1"/>
  <c r="I296" i="5" s="1"/>
  <c r="F288" i="5"/>
  <c r="G288" i="5" s="1"/>
  <c r="I288" i="5" s="1"/>
  <c r="F176" i="5"/>
  <c r="G176" i="5" s="1"/>
  <c r="I176" i="5" s="1"/>
  <c r="F168" i="5"/>
  <c r="G168" i="5" s="1"/>
  <c r="I168" i="5" s="1"/>
  <c r="F152" i="5"/>
  <c r="G152" i="5" s="1"/>
  <c r="I152" i="5" s="1"/>
  <c r="F144" i="5"/>
  <c r="G144" i="5" s="1"/>
  <c r="I144" i="5" s="1"/>
  <c r="F104" i="5"/>
  <c r="G104" i="5" s="1"/>
  <c r="I104" i="5" s="1"/>
  <c r="F1975" i="5"/>
  <c r="G1975" i="5" s="1"/>
  <c r="I1975" i="5" s="1"/>
  <c r="F1967" i="5"/>
  <c r="G1967" i="5" s="1"/>
  <c r="I1967" i="5" s="1"/>
  <c r="F1959" i="5"/>
  <c r="G1959" i="5" s="1"/>
  <c r="I1959" i="5" s="1"/>
  <c r="F1879" i="5"/>
  <c r="G1879" i="5" s="1"/>
  <c r="I1879" i="5" s="1"/>
  <c r="F1871" i="5"/>
  <c r="G1871" i="5" s="1"/>
  <c r="I1871" i="5" s="1"/>
  <c r="F1863" i="5"/>
  <c r="G1863" i="5" s="1"/>
  <c r="I1863" i="5" s="1"/>
  <c r="F1847" i="5"/>
  <c r="G1847" i="5" s="1"/>
  <c r="I1847" i="5" s="1"/>
  <c r="F1839" i="5"/>
  <c r="G1839" i="5" s="1"/>
  <c r="I1839" i="5" s="1"/>
  <c r="F1799" i="5"/>
  <c r="G1799" i="5" s="1"/>
  <c r="I1799" i="5" s="1"/>
  <c r="F1375" i="5"/>
  <c r="G1375" i="5" s="1"/>
  <c r="I1375" i="5" s="1"/>
  <c r="F1367" i="5"/>
  <c r="G1367" i="5" s="1"/>
  <c r="I1367" i="5" s="1"/>
  <c r="F1359" i="5"/>
  <c r="G1359" i="5" s="1"/>
  <c r="I1359" i="5" s="1"/>
  <c r="F1247" i="5"/>
  <c r="G1247" i="5" s="1"/>
  <c r="I1247" i="5" s="1"/>
  <c r="F1239" i="5"/>
  <c r="G1239" i="5" s="1"/>
  <c r="I1239" i="5" s="1"/>
  <c r="F1223" i="5"/>
  <c r="G1223" i="5" s="1"/>
  <c r="I1223" i="5" s="1"/>
  <c r="F1215" i="5"/>
  <c r="G1215" i="5" s="1"/>
  <c r="I1215" i="5" s="1"/>
  <c r="F1207" i="5"/>
  <c r="G1207" i="5" s="1"/>
  <c r="I1207" i="5" s="1"/>
  <c r="F1199" i="5"/>
  <c r="G1199" i="5" s="1"/>
  <c r="I1199" i="5" s="1"/>
  <c r="F1175" i="5"/>
  <c r="G1175" i="5" s="1"/>
  <c r="I1175" i="5" s="1"/>
  <c r="F567" i="5"/>
  <c r="G567" i="5" s="1"/>
  <c r="I567" i="5" s="1"/>
  <c r="F559" i="5"/>
  <c r="G559" i="5" s="1"/>
  <c r="I559" i="5" s="1"/>
  <c r="F551" i="5"/>
  <c r="G551" i="5" s="1"/>
  <c r="I551" i="5" s="1"/>
  <c r="F447" i="5"/>
  <c r="G447" i="5" s="1"/>
  <c r="I447" i="5" s="1"/>
  <c r="F431" i="5"/>
  <c r="G431" i="5" s="1"/>
  <c r="I431" i="5" s="1"/>
  <c r="F415" i="5"/>
  <c r="G415" i="5" s="1"/>
  <c r="I415" i="5" s="1"/>
  <c r="F407" i="5"/>
  <c r="G407" i="5" s="1"/>
  <c r="I407" i="5" s="1"/>
  <c r="F367" i="5"/>
  <c r="G367" i="5" s="1"/>
  <c r="I367" i="5" s="1"/>
  <c r="F135" i="5"/>
  <c r="G135" i="5" s="1"/>
  <c r="I135" i="5" s="1"/>
  <c r="F127" i="5"/>
  <c r="G127" i="5" s="1"/>
  <c r="I127" i="5" s="1"/>
  <c r="F119" i="5"/>
  <c r="G119" i="5" s="1"/>
  <c r="I119" i="5" s="1"/>
  <c r="F1206" i="5"/>
  <c r="G1206" i="5" s="1"/>
  <c r="I1206" i="5" s="1"/>
  <c r="F1198" i="5"/>
  <c r="G1198" i="5" s="1"/>
  <c r="I1198" i="5" s="1"/>
  <c r="F1190" i="5"/>
  <c r="G1190" i="5" s="1"/>
  <c r="I1190" i="5" s="1"/>
  <c r="F710" i="5"/>
  <c r="G710" i="5" s="1"/>
  <c r="I710" i="5" s="1"/>
  <c r="F702" i="5"/>
  <c r="G702" i="5" s="1"/>
  <c r="I702" i="5" s="1"/>
  <c r="F694" i="5"/>
  <c r="G694" i="5" s="1"/>
  <c r="I694" i="5" s="1"/>
  <c r="F678" i="5"/>
  <c r="G678" i="5" s="1"/>
  <c r="I678" i="5" s="1"/>
  <c r="F670" i="5"/>
  <c r="G670" i="5" s="1"/>
  <c r="I670" i="5" s="1"/>
  <c r="F630" i="5"/>
  <c r="G630" i="5" s="1"/>
  <c r="I630" i="5" s="1"/>
  <c r="F398" i="5"/>
  <c r="G398" i="5" s="1"/>
  <c r="I398" i="5" s="1"/>
  <c r="F390" i="5"/>
  <c r="G390" i="5" s="1"/>
  <c r="I390" i="5" s="1"/>
  <c r="F382" i="5"/>
  <c r="G382" i="5" s="1"/>
  <c r="I382" i="5" s="1"/>
  <c r="F1933" i="5"/>
  <c r="G1933" i="5" s="1"/>
  <c r="I1933" i="5" s="1"/>
  <c r="F1893" i="5"/>
  <c r="G1893" i="5" s="1"/>
  <c r="I1893" i="5" s="1"/>
  <c r="F1685" i="5"/>
  <c r="G1685" i="5" s="1"/>
  <c r="I1685" i="5" s="1"/>
  <c r="F1677" i="5"/>
  <c r="G1677" i="5" s="1"/>
  <c r="I1677" i="5" s="1"/>
  <c r="F1669" i="5"/>
  <c r="G1669" i="5" s="1"/>
  <c r="I1669" i="5" s="1"/>
  <c r="F1589" i="5"/>
  <c r="G1589" i="5" s="1"/>
  <c r="I1589" i="5" s="1"/>
  <c r="F1581" i="5"/>
  <c r="G1581" i="5" s="1"/>
  <c r="I1581" i="5" s="1"/>
  <c r="F1573" i="5"/>
  <c r="G1573" i="5" s="1"/>
  <c r="I1573" i="5" s="1"/>
  <c r="F1557" i="5"/>
  <c r="G1557" i="5" s="1"/>
  <c r="I1557" i="5" s="1"/>
  <c r="F1549" i="5"/>
  <c r="G1549" i="5" s="1"/>
  <c r="I1549" i="5" s="1"/>
  <c r="F1509" i="5"/>
  <c r="G1509" i="5" s="1"/>
  <c r="I1509" i="5" s="1"/>
  <c r="F1469" i="5"/>
  <c r="G1469" i="5" s="1"/>
  <c r="I1469" i="5" s="1"/>
  <c r="F1461" i="5"/>
  <c r="G1461" i="5" s="1"/>
  <c r="I1461" i="5" s="1"/>
  <c r="F1453" i="5"/>
  <c r="G1453" i="5" s="1"/>
  <c r="I1453" i="5" s="1"/>
  <c r="F1205" i="5"/>
  <c r="G1205" i="5" s="1"/>
  <c r="I1205" i="5" s="1"/>
  <c r="F973" i="5"/>
  <c r="G973" i="5" s="1"/>
  <c r="I973" i="5" s="1"/>
  <c r="F965" i="5"/>
  <c r="G965" i="5" s="1"/>
  <c r="I965" i="5" s="1"/>
  <c r="F957" i="5"/>
  <c r="G957" i="5" s="1"/>
  <c r="I957" i="5" s="1"/>
  <c r="F941" i="5"/>
  <c r="G941" i="5" s="1"/>
  <c r="I941" i="5" s="1"/>
  <c r="F933" i="5"/>
  <c r="G933" i="5" s="1"/>
  <c r="I933" i="5" s="1"/>
  <c r="F653" i="5"/>
  <c r="G653" i="5" s="1"/>
  <c r="I653" i="5" s="1"/>
  <c r="F645" i="5"/>
  <c r="G645" i="5" s="1"/>
  <c r="I645" i="5" s="1"/>
  <c r="F533" i="5"/>
  <c r="G533" i="5" s="1"/>
  <c r="I533" i="5" s="1"/>
  <c r="F525" i="5"/>
  <c r="G525" i="5" s="1"/>
  <c r="I525" i="5" s="1"/>
  <c r="I1386" i="5"/>
  <c r="I1186" i="5"/>
  <c r="I1178" i="5"/>
  <c r="I1170" i="5"/>
  <c r="I1162" i="5"/>
  <c r="I1154" i="5"/>
  <c r="I1146" i="5"/>
  <c r="I1138" i="5"/>
  <c r="I1130" i="5"/>
  <c r="I1122" i="5"/>
  <c r="I1114" i="5"/>
  <c r="I1106" i="5"/>
  <c r="I1098" i="5"/>
  <c r="I1090" i="5"/>
  <c r="I1082" i="5"/>
  <c r="I1074" i="5"/>
  <c r="I1066" i="5"/>
  <c r="I1058" i="5"/>
  <c r="I1050" i="5"/>
  <c r="I1042" i="5"/>
  <c r="I1034" i="5"/>
  <c r="I1026" i="5"/>
  <c r="I1018" i="5"/>
  <c r="I1010" i="5"/>
  <c r="I1002" i="5"/>
  <c r="I994" i="5"/>
  <c r="I986" i="5"/>
  <c r="I978" i="5"/>
  <c r="I970" i="5"/>
  <c r="I962" i="5"/>
  <c r="I954" i="5"/>
  <c r="I946" i="5"/>
  <c r="I938" i="5"/>
  <c r="I930" i="5"/>
  <c r="I922" i="5"/>
  <c r="I914" i="5"/>
  <c r="I906" i="5"/>
  <c r="I898" i="5"/>
  <c r="I890" i="5"/>
  <c r="I882" i="5"/>
  <c r="I874" i="5"/>
  <c r="I866" i="5"/>
  <c r="I858" i="5"/>
  <c r="I850" i="5"/>
  <c r="I842" i="5"/>
  <c r="I834" i="5"/>
  <c r="I826" i="5"/>
  <c r="I818" i="5"/>
  <c r="I11" i="4" s="1"/>
  <c r="I810" i="5"/>
  <c r="I802" i="5"/>
  <c r="I794" i="5"/>
  <c r="I786" i="5"/>
  <c r="I778" i="5"/>
  <c r="I770" i="5"/>
  <c r="I762" i="5"/>
  <c r="I754" i="5"/>
  <c r="I746" i="5"/>
  <c r="I738" i="5"/>
  <c r="I730" i="5"/>
  <c r="I722" i="5"/>
  <c r="I714" i="5"/>
  <c r="I706" i="5"/>
  <c r="I698" i="5"/>
  <c r="I690" i="5"/>
  <c r="I682" i="5"/>
  <c r="I674" i="5"/>
  <c r="I666" i="5"/>
  <c r="I658" i="5"/>
  <c r="I650" i="5"/>
  <c r="I642" i="5"/>
  <c r="I626" i="5"/>
  <c r="I618" i="5"/>
  <c r="I610" i="5"/>
  <c r="I602" i="5"/>
  <c r="I594" i="5"/>
  <c r="I586" i="5"/>
  <c r="I578" i="5"/>
  <c r="I570" i="5"/>
  <c r="I562" i="5"/>
  <c r="I554" i="5"/>
  <c r="I546" i="5"/>
  <c r="I538" i="5"/>
  <c r="I530" i="5"/>
  <c r="I522" i="5"/>
  <c r="I514" i="5"/>
  <c r="I1734" i="5"/>
  <c r="I918" i="5"/>
  <c r="I634" i="5"/>
  <c r="I2001" i="5"/>
  <c r="I1993" i="5"/>
  <c r="I1985" i="5"/>
  <c r="I1977" i="5"/>
  <c r="I1969" i="5"/>
  <c r="I1961" i="5"/>
  <c r="I1953" i="5"/>
  <c r="I1945" i="5"/>
  <c r="I1937" i="5"/>
  <c r="I1929" i="5"/>
  <c r="I1921" i="5"/>
  <c r="I1913" i="5"/>
  <c r="I1905" i="5"/>
  <c r="I1897" i="5"/>
  <c r="I1889" i="5"/>
  <c r="I1881" i="5"/>
  <c r="J8" i="4" s="1"/>
  <c r="I1873" i="5"/>
  <c r="I1865" i="5"/>
  <c r="I1857" i="5"/>
  <c r="I1849" i="5"/>
  <c r="I1841" i="5"/>
  <c r="I1833" i="5"/>
  <c r="I1825" i="5"/>
  <c r="I1817" i="5"/>
  <c r="J13" i="4" s="1"/>
  <c r="I1809" i="5"/>
  <c r="I1801" i="5"/>
  <c r="I1793" i="5"/>
  <c r="I1785" i="5"/>
  <c r="I1777" i="5"/>
  <c r="I1769" i="5"/>
  <c r="I1761" i="5"/>
  <c r="I1753" i="5"/>
  <c r="I1745" i="5"/>
  <c r="I1737" i="5"/>
  <c r="I1729" i="5"/>
  <c r="I1721" i="5"/>
  <c r="I1713" i="5"/>
  <c r="I1705" i="5"/>
  <c r="I1697" i="5"/>
  <c r="I1689" i="5"/>
  <c r="I1681" i="5"/>
  <c r="I1673" i="5"/>
  <c r="I1665" i="5"/>
  <c r="I1657" i="5"/>
  <c r="I1649" i="5"/>
  <c r="I1641" i="5"/>
  <c r="I1633" i="5"/>
  <c r="I1625" i="5"/>
  <c r="I1617" i="5"/>
  <c r="I1609" i="5"/>
  <c r="I1601" i="5"/>
  <c r="I1593" i="5"/>
  <c r="I1585" i="5"/>
  <c r="I1577" i="5"/>
  <c r="I1569" i="5"/>
  <c r="I1561" i="5"/>
  <c r="I1553" i="5"/>
  <c r="I1545" i="5"/>
  <c r="I1537" i="5"/>
  <c r="I1529" i="5"/>
  <c r="I1521" i="5"/>
  <c r="I1513" i="5"/>
  <c r="I1505" i="5"/>
  <c r="I1497" i="5"/>
  <c r="I1489" i="5"/>
  <c r="I1481" i="5"/>
  <c r="I1473" i="5"/>
  <c r="I1465" i="5"/>
  <c r="I1457" i="5"/>
  <c r="I1449" i="5"/>
  <c r="I1441" i="5"/>
  <c r="I1433" i="5"/>
  <c r="I1425" i="5"/>
  <c r="I1417" i="5"/>
  <c r="I1409" i="5"/>
  <c r="I1401" i="5"/>
  <c r="I1393" i="5"/>
  <c r="I1385" i="5"/>
  <c r="I1377" i="5"/>
  <c r="I1369" i="5"/>
  <c r="J9" i="4" s="1"/>
  <c r="I1361" i="5"/>
  <c r="I1353" i="5"/>
  <c r="I1345" i="5"/>
  <c r="I1337" i="5"/>
  <c r="I1329" i="5"/>
  <c r="I1321" i="5"/>
  <c r="I1313" i="5"/>
  <c r="I1305" i="5"/>
  <c r="I1297" i="5"/>
  <c r="I1289" i="5"/>
  <c r="I1273" i="5"/>
  <c r="I1265" i="5"/>
  <c r="I1257" i="5"/>
  <c r="I1249" i="5"/>
  <c r="I1241" i="5"/>
  <c r="I1233" i="5"/>
  <c r="I1225" i="5"/>
  <c r="I1217" i="5"/>
  <c r="I1209" i="5"/>
  <c r="I1201" i="5"/>
  <c r="I1193" i="5"/>
  <c r="I1185" i="5"/>
  <c r="I1177" i="5"/>
  <c r="I1169" i="5"/>
  <c r="I506" i="5"/>
  <c r="I498" i="5"/>
  <c r="I490" i="5"/>
  <c r="I482" i="5"/>
  <c r="I474" i="5"/>
  <c r="I466" i="5"/>
  <c r="I458" i="5"/>
  <c r="I450" i="5"/>
  <c r="I442" i="5"/>
  <c r="I434" i="5"/>
  <c r="I426" i="5"/>
  <c r="I418" i="5"/>
  <c r="I410" i="5"/>
  <c r="I402" i="5"/>
  <c r="I394" i="5"/>
  <c r="I386" i="5"/>
  <c r="I378" i="5"/>
  <c r="I370" i="5"/>
  <c r="I362" i="5"/>
  <c r="I354" i="5"/>
  <c r="I346" i="5"/>
  <c r="I338" i="5"/>
  <c r="I330" i="5"/>
  <c r="I322" i="5"/>
  <c r="I314" i="5"/>
  <c r="I306" i="5"/>
  <c r="I298" i="5"/>
  <c r="I290" i="5"/>
  <c r="I282" i="5"/>
  <c r="I274" i="5"/>
  <c r="I266" i="5"/>
  <c r="I258" i="5"/>
  <c r="I250" i="5"/>
  <c r="I242" i="5"/>
  <c r="I234" i="5"/>
  <c r="I226" i="5"/>
  <c r="I218" i="5"/>
  <c r="I210" i="5"/>
  <c r="I202" i="5"/>
  <c r="I194" i="5"/>
  <c r="I186" i="5"/>
  <c r="I178" i="5"/>
  <c r="I170" i="5"/>
  <c r="I162" i="5"/>
  <c r="I154" i="5"/>
  <c r="I146" i="5"/>
  <c r="I138" i="5"/>
  <c r="I130" i="5"/>
  <c r="I122" i="5"/>
  <c r="I114" i="5"/>
  <c r="I106" i="5"/>
  <c r="I98" i="5"/>
  <c r="I90" i="5"/>
  <c r="I82" i="5"/>
  <c r="I74" i="5"/>
  <c r="I66" i="5"/>
  <c r="I58" i="5"/>
  <c r="I50" i="5"/>
  <c r="I42" i="5"/>
  <c r="I34" i="5"/>
  <c r="I26" i="5"/>
  <c r="I18" i="5"/>
  <c r="I10" i="5"/>
  <c r="I1161" i="5"/>
  <c r="I1153" i="5"/>
  <c r="I1145" i="5"/>
  <c r="I1137" i="5"/>
  <c r="I1129" i="5"/>
  <c r="I1121" i="5"/>
  <c r="I1113" i="5"/>
  <c r="I1105" i="5"/>
  <c r="I1097" i="5"/>
  <c r="I1089" i="5"/>
  <c r="I1081" i="5"/>
  <c r="I1073" i="5"/>
  <c r="I1065" i="5"/>
  <c r="I1057" i="5"/>
  <c r="I1049" i="5"/>
  <c r="I1041" i="5"/>
  <c r="I1033" i="5"/>
  <c r="I1025" i="5"/>
  <c r="I1017" i="5"/>
  <c r="I1009" i="5"/>
  <c r="I1001" i="5"/>
  <c r="I993" i="5"/>
  <c r="I985" i="5"/>
  <c r="I977" i="5"/>
  <c r="I969" i="5"/>
  <c r="I961" i="5"/>
  <c r="I953" i="5"/>
  <c r="I945" i="5"/>
  <c r="I937" i="5"/>
  <c r="I929" i="5"/>
  <c r="I921" i="5"/>
  <c r="I913" i="5"/>
  <c r="I905" i="5"/>
  <c r="I897" i="5"/>
  <c r="I889" i="5"/>
  <c r="I881" i="5"/>
  <c r="I873" i="5"/>
  <c r="I865" i="5"/>
  <c r="I857" i="5"/>
  <c r="I849" i="5"/>
  <c r="I841" i="5"/>
  <c r="I833" i="5"/>
  <c r="I825" i="5"/>
  <c r="I817" i="5"/>
  <c r="I809" i="5"/>
  <c r="I801" i="5"/>
  <c r="I793" i="5"/>
  <c r="I785" i="5"/>
  <c r="I777" i="5"/>
  <c r="I769" i="5"/>
  <c r="I761" i="5"/>
  <c r="I753" i="5"/>
  <c r="I745" i="5"/>
  <c r="I737" i="5"/>
  <c r="I729" i="5"/>
  <c r="I721" i="5"/>
  <c r="I713" i="5"/>
  <c r="I705" i="5"/>
  <c r="I697" i="5"/>
  <c r="I689" i="5"/>
  <c r="I681" i="5"/>
  <c r="I673" i="5"/>
  <c r="I665" i="5"/>
  <c r="I657" i="5"/>
  <c r="I649" i="5"/>
  <c r="I641" i="5"/>
  <c r="I633" i="5"/>
  <c r="I625" i="5"/>
  <c r="I617" i="5"/>
  <c r="I609" i="5"/>
  <c r="I601" i="5"/>
  <c r="I593" i="5"/>
  <c r="I585" i="5"/>
  <c r="I577" i="5"/>
  <c r="I569" i="5"/>
  <c r="I561" i="5"/>
  <c r="I553" i="5"/>
  <c r="I545" i="5"/>
  <c r="I537" i="5"/>
  <c r="I529" i="5"/>
  <c r="I521" i="5"/>
  <c r="I513" i="5"/>
  <c r="I505" i="5"/>
  <c r="I385" i="5"/>
  <c r="I397" i="5"/>
  <c r="I389" i="5"/>
  <c r="I381" i="5"/>
  <c r="I373" i="5"/>
  <c r="I365" i="5"/>
  <c r="I357" i="5"/>
  <c r="I349" i="5"/>
  <c r="I341" i="5"/>
  <c r="I333" i="5"/>
  <c r="I325" i="5"/>
  <c r="I317" i="5"/>
  <c r="I309" i="5"/>
  <c r="I301" i="5"/>
  <c r="I293" i="5"/>
  <c r="I285" i="5"/>
  <c r="I277" i="5"/>
  <c r="I269" i="5"/>
  <c r="I261" i="5"/>
  <c r="I253" i="5"/>
  <c r="I245" i="5"/>
  <c r="I237" i="5"/>
  <c r="I229" i="5"/>
  <c r="I221" i="5"/>
  <c r="I213" i="5"/>
  <c r="I205" i="5"/>
  <c r="I197" i="5"/>
  <c r="I189" i="5"/>
  <c r="I181" i="5"/>
  <c r="I173" i="5"/>
  <c r="I165" i="5"/>
  <c r="I157" i="5"/>
  <c r="I149" i="5"/>
  <c r="I141" i="5"/>
  <c r="I133" i="5"/>
  <c r="I125" i="5"/>
  <c r="I117" i="5"/>
  <c r="I109" i="5"/>
  <c r="I101" i="5"/>
  <c r="I93" i="5"/>
  <c r="I85" i="5"/>
  <c r="I77" i="5"/>
  <c r="I69" i="5"/>
  <c r="I61" i="5"/>
  <c r="I53" i="5"/>
  <c r="I45" i="5"/>
  <c r="I37" i="5"/>
  <c r="I29" i="5"/>
  <c r="I21" i="5"/>
  <c r="I13" i="5"/>
  <c r="I5" i="5"/>
  <c r="I497" i="5"/>
  <c r="I489" i="5"/>
  <c r="I481" i="5"/>
  <c r="I473" i="5"/>
  <c r="I465" i="5"/>
  <c r="I457" i="5"/>
  <c r="I449" i="5"/>
  <c r="I441" i="5"/>
  <c r="I433" i="5"/>
  <c r="I425" i="5"/>
  <c r="I417" i="5"/>
  <c r="H9" i="4" s="1"/>
  <c r="I409" i="5"/>
  <c r="I401" i="5"/>
  <c r="I393" i="5"/>
  <c r="I377" i="5"/>
  <c r="I369" i="5"/>
  <c r="I361" i="5"/>
  <c r="I353" i="5"/>
  <c r="I345" i="5"/>
  <c r="I337" i="5"/>
  <c r="I329" i="5"/>
  <c r="I321" i="5"/>
  <c r="I313" i="5"/>
  <c r="I305" i="5"/>
  <c r="I297" i="5"/>
  <c r="I289" i="5"/>
  <c r="I281" i="5"/>
  <c r="I273" i="5"/>
  <c r="I265" i="5"/>
  <c r="I257" i="5"/>
  <c r="I249" i="5"/>
  <c r="I241" i="5"/>
  <c r="I233" i="5"/>
  <c r="I225" i="5"/>
  <c r="I217" i="5"/>
  <c r="I209" i="5"/>
  <c r="I201" i="5"/>
  <c r="I193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5" i="5"/>
  <c r="I57" i="5"/>
  <c r="I49" i="5"/>
  <c r="I41" i="5"/>
  <c r="I33" i="5"/>
  <c r="I25" i="5"/>
  <c r="I17" i="5"/>
  <c r="I9" i="5"/>
  <c r="H23" i="4"/>
  <c r="I659" i="5"/>
  <c r="H24" i="4"/>
  <c r="I803" i="5"/>
  <c r="H29" i="4"/>
  <c r="I451" i="5"/>
  <c r="H26" i="4"/>
  <c r="I91" i="5"/>
  <c r="I5" i="4"/>
  <c r="H28" i="4"/>
  <c r="I1882" i="5"/>
  <c r="H22" i="4"/>
  <c r="I1586" i="5"/>
  <c r="H25" i="4"/>
  <c r="I1281" i="5"/>
  <c r="J6" i="4"/>
  <c r="H27" i="4"/>
  <c r="I806" i="5"/>
  <c r="J5" i="4"/>
  <c r="C13" i="4"/>
  <c r="B10" i="4"/>
  <c r="B23" i="4"/>
  <c r="D25" i="4"/>
  <c r="J12" i="4"/>
  <c r="C23" i="4"/>
  <c r="D8" i="4"/>
  <c r="B24" i="4"/>
  <c r="B28" i="4"/>
  <c r="C28" i="4"/>
  <c r="C25" i="4"/>
  <c r="E27" i="4"/>
  <c r="E24" i="4"/>
  <c r="D27" i="4"/>
  <c r="B27" i="4"/>
  <c r="C9" i="4"/>
  <c r="C5" i="4"/>
  <c r="B9" i="4"/>
  <c r="D12" i="4"/>
  <c r="B8" i="4"/>
  <c r="C12" i="4"/>
  <c r="C8" i="4"/>
  <c r="B5" i="4"/>
  <c r="B7" i="4"/>
  <c r="D11" i="4"/>
  <c r="D7" i="4"/>
  <c r="B26" i="4"/>
  <c r="C27" i="4"/>
  <c r="D24" i="4"/>
  <c r="B14" i="4"/>
  <c r="B6" i="4"/>
  <c r="C11" i="4"/>
  <c r="C7" i="4"/>
  <c r="B25" i="4"/>
  <c r="E26" i="4"/>
  <c r="C24" i="4"/>
  <c r="B13" i="4"/>
  <c r="D14" i="4"/>
  <c r="E14" i="4" s="1"/>
  <c r="D10" i="4"/>
  <c r="D6" i="4"/>
  <c r="D26" i="4"/>
  <c r="E23" i="4"/>
  <c r="B12" i="4"/>
  <c r="C14" i="4"/>
  <c r="C10" i="4"/>
  <c r="C6" i="4"/>
  <c r="E28" i="4"/>
  <c r="C26" i="4"/>
  <c r="D23" i="4"/>
  <c r="B11" i="4"/>
  <c r="D13" i="4"/>
  <c r="D9" i="4"/>
  <c r="D5" i="4"/>
  <c r="D28" i="4"/>
  <c r="E25" i="4"/>
  <c r="H13" i="4" l="1"/>
  <c r="J11" i="4"/>
  <c r="I10" i="4"/>
  <c r="J14" i="4"/>
  <c r="I6" i="4"/>
  <c r="I7" i="4"/>
  <c r="I9" i="4"/>
  <c r="H8" i="4"/>
  <c r="K8" i="4" s="1"/>
  <c r="I8" i="4"/>
  <c r="J7" i="4"/>
  <c r="H14" i="4"/>
  <c r="K14" i="4" s="1"/>
  <c r="H10" i="4"/>
  <c r="H12" i="4"/>
  <c r="K12" i="4" s="1"/>
  <c r="J10" i="4"/>
  <c r="E6" i="4"/>
  <c r="H6" i="4"/>
  <c r="K6" i="4" s="1"/>
  <c r="I13" i="4"/>
  <c r="E10" i="4"/>
  <c r="E9" i="4"/>
  <c r="H11" i="4"/>
  <c r="K11" i="4" s="1"/>
  <c r="I14" i="4"/>
  <c r="H7" i="4"/>
  <c r="K7" i="4" s="1"/>
  <c r="H5" i="4"/>
  <c r="I12" i="4"/>
  <c r="K13" i="4"/>
  <c r="E8" i="4"/>
  <c r="E5" i="4"/>
  <c r="D15" i="4"/>
  <c r="E13" i="4"/>
  <c r="E12" i="4"/>
  <c r="E7" i="4"/>
  <c r="E11" i="4"/>
  <c r="C15" i="4"/>
  <c r="B15" i="4"/>
  <c r="K9" i="4"/>
  <c r="K10" i="4" l="1"/>
  <c r="I15" i="4"/>
  <c r="J15" i="4"/>
  <c r="H15" i="4"/>
  <c r="K5" i="4"/>
</calcChain>
</file>

<file path=xl/sharedStrings.xml><?xml version="1.0" encoding="utf-8"?>
<sst xmlns="http://schemas.openxmlformats.org/spreadsheetml/2006/main" count="6174" uniqueCount="2088">
  <si>
    <t>ID_kontrahenta</t>
  </si>
  <si>
    <t>nazwa kontrahenta</t>
  </si>
  <si>
    <t>Kont_0000</t>
  </si>
  <si>
    <t>Kont_0001</t>
  </si>
  <si>
    <t>Kont_0002</t>
  </si>
  <si>
    <t>Kont_0003</t>
  </si>
  <si>
    <t>Kont_0004</t>
  </si>
  <si>
    <t>Kont_0005</t>
  </si>
  <si>
    <t>Kont_0006</t>
  </si>
  <si>
    <t>Kont_0007</t>
  </si>
  <si>
    <t>Kont_0008</t>
  </si>
  <si>
    <t>Kont_0009</t>
  </si>
  <si>
    <t>ID_produktu</t>
  </si>
  <si>
    <t>VAT</t>
  </si>
  <si>
    <t>Prod_X0001</t>
  </si>
  <si>
    <t>Prod_X0002</t>
  </si>
  <si>
    <t>Prod_X0003</t>
  </si>
  <si>
    <t>Prod_X0004</t>
  </si>
  <si>
    <t>Prod_X0005</t>
  </si>
  <si>
    <t>Prod_X0006</t>
  </si>
  <si>
    <t>Prod_X0007</t>
  </si>
  <si>
    <t>Prod_X0008</t>
  </si>
  <si>
    <t>Prod_X0009</t>
  </si>
  <si>
    <t>Prod_X0010</t>
  </si>
  <si>
    <t>Prod_00011</t>
  </si>
  <si>
    <t>Prod_00012</t>
  </si>
  <si>
    <t>Prod_00013</t>
  </si>
  <si>
    <t>Prod_00014</t>
  </si>
  <si>
    <t>Prod_00015</t>
  </si>
  <si>
    <t>Prod_00016</t>
  </si>
  <si>
    <t>Prod_00017</t>
  </si>
  <si>
    <t>Prod_00018</t>
  </si>
  <si>
    <t>Prod_00019</t>
  </si>
  <si>
    <t>Prod_00020</t>
  </si>
  <si>
    <t>Prod_00021</t>
  </si>
  <si>
    <t>Prod_00022</t>
  </si>
  <si>
    <t>Prod_00023</t>
  </si>
  <si>
    <t>Prod_00024</t>
  </si>
  <si>
    <t>Prod_00025</t>
  </si>
  <si>
    <t>Prod_00026</t>
  </si>
  <si>
    <t>Prod_00027</t>
  </si>
  <si>
    <t>Prod_00028</t>
  </si>
  <si>
    <t>Prod_00029</t>
  </si>
  <si>
    <t>Prod_00030</t>
  </si>
  <si>
    <t>NETTO</t>
  </si>
  <si>
    <t>BRUTTO</t>
  </si>
  <si>
    <t>produkt</t>
  </si>
  <si>
    <t>średnia 
wartość transakcji</t>
  </si>
  <si>
    <t>5. Produkt których sprzedano najwięcej ilościowo (TOP 5)</t>
  </si>
  <si>
    <t>Ilość</t>
  </si>
  <si>
    <t>numer transakcji</t>
  </si>
  <si>
    <t>data transakcji</t>
  </si>
  <si>
    <t>ilość</t>
  </si>
  <si>
    <t>cena jednostkowa</t>
  </si>
  <si>
    <t>wartość transakcji netto</t>
  </si>
  <si>
    <t>wartość transakcji brutto</t>
  </si>
  <si>
    <t>miesiąc</t>
  </si>
  <si>
    <t>rok</t>
  </si>
  <si>
    <t>kontrahent</t>
  </si>
  <si>
    <t>00000001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</si>
  <si>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</si>
  <si>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</si>
  <si>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</si>
  <si>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</si>
  <si>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</si>
  <si>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</si>
  <si>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</si>
  <si>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</si>
  <si>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</si>
  <si>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</si>
  <si>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</si>
  <si>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</si>
  <si>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</si>
  <si>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</si>
  <si>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</si>
  <si>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</si>
  <si>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</si>
  <si>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</si>
  <si>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</si>
  <si>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</si>
  <si>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</si>
  <si>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</si>
  <si>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</si>
  <si>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</si>
  <si>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</si>
  <si>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</si>
  <si>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</si>
  <si>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</si>
  <si>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</si>
  <si>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</si>
  <si>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</si>
  <si>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</si>
  <si>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</si>
  <si>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</si>
  <si>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</si>
  <si>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</si>
  <si>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</si>
  <si>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</si>
  <si>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</si>
  <si>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</si>
  <si>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</si>
  <si>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</si>
  <si>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</si>
  <si>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</si>
  <si>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</si>
  <si>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</si>
  <si>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</si>
  <si>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</si>
  <si>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</si>
  <si>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</si>
  <si>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</si>
  <si>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</si>
  <si>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</si>
  <si>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</si>
  <si>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</si>
  <si>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</si>
  <si>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</si>
  <si>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</si>
  <si>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</si>
  <si>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</si>
  <si>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</si>
  <si>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</si>
  <si>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</si>
  <si>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</si>
  <si>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</si>
  <si>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</si>
  <si>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</si>
  <si>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</si>
  <si>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</si>
  <si>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</si>
  <si>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</si>
  <si>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</si>
  <si>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</si>
  <si>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</si>
  <si>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</si>
  <si>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</si>
  <si>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</si>
  <si>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00000079</t>
  </si>
  <si>
    <t>00000080</t>
  </si>
  <si>
    <t>00000081</t>
  </si>
  <si>
    <t>00000082</t>
  </si>
  <si>
    <t>00000083</t>
  </si>
  <si>
    <t>00000084</t>
  </si>
  <si>
    <t>00000085</t>
  </si>
  <si>
    <t>00000086</t>
  </si>
  <si>
    <t>00000087</t>
  </si>
  <si>
    <t>00000088</t>
  </si>
  <si>
    <t>00000089</t>
  </si>
  <si>
    <t>00000090</t>
  </si>
  <si>
    <t>00000091</t>
  </si>
  <si>
    <t>00000092</t>
  </si>
  <si>
    <t>00000093</t>
  </si>
  <si>
    <t>00000094</t>
  </si>
  <si>
    <t>00000095</t>
  </si>
  <si>
    <t>00000096</t>
  </si>
  <si>
    <t>00000097</t>
  </si>
  <si>
    <t>00000098</t>
  </si>
  <si>
    <t>00000099</t>
  </si>
  <si>
    <t>00000100</t>
  </si>
  <si>
    <t>00000101</t>
  </si>
  <si>
    <t>00000102</t>
  </si>
  <si>
    <t>00000103</t>
  </si>
  <si>
    <t>00000104</t>
  </si>
  <si>
    <t>00000105</t>
  </si>
  <si>
    <t>00000106</t>
  </si>
  <si>
    <t>00000107</t>
  </si>
  <si>
    <t>00000108</t>
  </si>
  <si>
    <t>00000109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</si>
  <si>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</si>
  <si>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</si>
  <si>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</si>
  <si>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</si>
  <si>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</si>
  <si>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</si>
  <si>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</si>
  <si>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</si>
  <si>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</si>
  <si>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</si>
  <si>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00000120</t>
  </si>
  <si>
    <t>00000121</t>
  </si>
  <si>
    <t>00000122</t>
  </si>
  <si>
    <t>00000123</t>
  </si>
  <si>
    <t>00000124</t>
  </si>
  <si>
    <t>00000125</t>
  </si>
  <si>
    <t>00000126</t>
  </si>
  <si>
    <t>00000127</t>
  </si>
  <si>
    <t>00000128</t>
  </si>
  <si>
    <t>00000129</t>
  </si>
  <si>
    <t>00000130</t>
  </si>
  <si>
    <t>00000131</t>
  </si>
  <si>
    <t>00000132</t>
  </si>
  <si>
    <t>00000133</t>
  </si>
  <si>
    <t>00000134</t>
  </si>
  <si>
    <t>00000135</t>
  </si>
  <si>
    <t>00000136</t>
  </si>
  <si>
    <t>00000137</t>
  </si>
  <si>
    <t>00000138</t>
  </si>
  <si>
    <t>00000139</t>
  </si>
  <si>
    <t>00000140</t>
  </si>
  <si>
    <t>00000141</t>
  </si>
  <si>
    <t>00000142</t>
  </si>
  <si>
    <t>00000143</t>
  </si>
  <si>
    <t>00000144</t>
  </si>
  <si>
    <t>00000145</t>
  </si>
  <si>
    <t>00000146</t>
  </si>
  <si>
    <t>00000147</t>
  </si>
  <si>
    <t>00000148</t>
  </si>
  <si>
    <t>00000149</t>
  </si>
  <si>
    <t>00000150</t>
  </si>
  <si>
    <t>00000151</t>
  </si>
  <si>
    <t>00000152</t>
  </si>
  <si>
    <t>00000153</t>
  </si>
  <si>
    <t>00000154</t>
  </si>
  <si>
    <t>00000155</t>
  </si>
  <si>
    <t>00000156</t>
  </si>
  <si>
    <t>00000157</t>
  </si>
  <si>
    <t>00000158</t>
  </si>
  <si>
    <t>00000159</t>
  </si>
  <si>
    <t>00000160</t>
  </si>
  <si>
    <t>00000161</t>
  </si>
  <si>
    <t>00000162</t>
  </si>
  <si>
    <t>00000163</t>
  </si>
  <si>
    <t>00000164</t>
  </si>
  <si>
    <t>00000165</t>
  </si>
  <si>
    <t>00000166</t>
  </si>
  <si>
    <t>00000167</t>
  </si>
  <si>
    <t>00000168</t>
  </si>
  <si>
    <t>00000169</t>
  </si>
  <si>
    <t>00000170</t>
  </si>
  <si>
    <t>00000171</t>
  </si>
  <si>
    <t>00000172</t>
  </si>
  <si>
    <t>00000173</t>
  </si>
  <si>
    <t>00000174</t>
  </si>
  <si>
    <t>00000175</t>
  </si>
  <si>
    <t>00000176</t>
  </si>
  <si>
    <t>00000177</t>
  </si>
  <si>
    <t>00000178</t>
  </si>
  <si>
    <t>00000179</t>
  </si>
  <si>
    <t>00000180</t>
  </si>
  <si>
    <t>00000181</t>
  </si>
  <si>
    <t>00000182</t>
  </si>
  <si>
    <t>00000183</t>
  </si>
  <si>
    <t>00000184</t>
  </si>
  <si>
    <t>00000185</t>
  </si>
  <si>
    <t>00000186</t>
  </si>
  <si>
    <t>00000187</t>
  </si>
  <si>
    <t>00000188</t>
  </si>
  <si>
    <t>00000189</t>
  </si>
  <si>
    <t>00000190</t>
  </si>
  <si>
    <t>00000191</t>
  </si>
  <si>
    <t>00000192</t>
  </si>
  <si>
    <t>00000193</t>
  </si>
  <si>
    <t>00000194</t>
  </si>
  <si>
    <t>00000195</t>
  </si>
  <si>
    <t>00000196</t>
  </si>
  <si>
    <t>00000197</t>
  </si>
  <si>
    <t>00000198</t>
  </si>
  <si>
    <t>00000199</t>
  </si>
  <si>
    <t>00000200</t>
  </si>
  <si>
    <t>00000201</t>
  </si>
  <si>
    <t>00000202</t>
  </si>
  <si>
    <t>00000203</t>
  </si>
  <si>
    <t>00000204</t>
  </si>
  <si>
    <t>00000205</t>
  </si>
  <si>
    <t>00000206</t>
  </si>
  <si>
    <t>00000207</t>
  </si>
  <si>
    <t>00000208</t>
  </si>
  <si>
    <t>00000209</t>
  </si>
  <si>
    <t>00000210</t>
  </si>
  <si>
    <t>00000211</t>
  </si>
  <si>
    <t>00000212</t>
  </si>
  <si>
    <t>00000213</t>
  </si>
  <si>
    <t>00000214</t>
  </si>
  <si>
    <t>00000215</t>
  </si>
  <si>
    <t>00000216</t>
  </si>
  <si>
    <t>00000217</t>
  </si>
  <si>
    <t>00000218</t>
  </si>
  <si>
    <t>00000219</t>
  </si>
  <si>
    <t>00000220</t>
  </si>
  <si>
    <t>00000221</t>
  </si>
  <si>
    <t>00000222</t>
  </si>
  <si>
    <t>00000223</t>
  </si>
  <si>
    <t>00000224</t>
  </si>
  <si>
    <t>00000225</t>
  </si>
  <si>
    <t>00000226</t>
  </si>
  <si>
    <t>00000227</t>
  </si>
  <si>
    <t>00000228</t>
  </si>
  <si>
    <t>00000229</t>
  </si>
  <si>
    <t>00000230</t>
  </si>
  <si>
    <t>00000231</t>
  </si>
  <si>
    <t>00000232</t>
  </si>
  <si>
    <t>00000233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</si>
  <si>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</si>
  <si>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</si>
  <si>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</si>
  <si>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</si>
  <si>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</si>
  <si>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</si>
  <si>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</si>
  <si>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</si>
  <si>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</si>
  <si>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</si>
  <si>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00000244</t>
  </si>
  <si>
    <t>00000245</t>
  </si>
  <si>
    <t>00000246</t>
  </si>
  <si>
    <t>00000247</t>
  </si>
  <si>
    <t>00000248</t>
  </si>
  <si>
    <t>00000249</t>
  </si>
  <si>
    <t>00000250</t>
  </si>
  <si>
    <t>00000251</t>
  </si>
  <si>
    <t>00000252</t>
  </si>
  <si>
    <t>00000253</t>
  </si>
  <si>
    <t>00000254</t>
  </si>
  <si>
    <t>00000255</t>
  </si>
  <si>
    <t>00000256</t>
  </si>
  <si>
    <t>00000257</t>
  </si>
  <si>
    <t>00000258</t>
  </si>
  <si>
    <t>00000259</t>
  </si>
  <si>
    <t>00000260</t>
  </si>
  <si>
    <t>00000261</t>
  </si>
  <si>
    <t>00000262</t>
  </si>
  <si>
    <t>00000263</t>
  </si>
  <si>
    <t>00000264</t>
  </si>
  <si>
    <t>00000265</t>
  </si>
  <si>
    <t>00000266</t>
  </si>
  <si>
    <t>00000267</t>
  </si>
  <si>
    <t>00000268</t>
  </si>
  <si>
    <t>00000269</t>
  </si>
  <si>
    <t>00000270</t>
  </si>
  <si>
    <t>00000271</t>
  </si>
  <si>
    <t>00000272</t>
  </si>
  <si>
    <t>00000273</t>
  </si>
  <si>
    <t>00000274</t>
  </si>
  <si>
    <t>00000275</t>
  </si>
  <si>
    <t>00000276</t>
  </si>
  <si>
    <t>00000277</t>
  </si>
  <si>
    <t>00000278</t>
  </si>
  <si>
    <t>00000279</t>
  </si>
  <si>
    <t>00000280</t>
  </si>
  <si>
    <t>00000281</t>
  </si>
  <si>
    <t>00000282</t>
  </si>
  <si>
    <t>00000283</t>
  </si>
  <si>
    <t>00000284</t>
  </si>
  <si>
    <t>00000285</t>
  </si>
  <si>
    <t>00000286</t>
  </si>
  <si>
    <t>00000287</t>
  </si>
  <si>
    <t>00000288</t>
  </si>
  <si>
    <t>00000289</t>
  </si>
  <si>
    <t>00000290</t>
  </si>
  <si>
    <t>00000291</t>
  </si>
  <si>
    <t>00000292</t>
  </si>
  <si>
    <t>00000293</t>
  </si>
  <si>
    <t>00000294</t>
  </si>
  <si>
    <t>00000295</t>
  </si>
  <si>
    <t>00000296</t>
  </si>
  <si>
    <t>00000297</t>
  </si>
  <si>
    <t>00000298</t>
  </si>
  <si>
    <t>00000299</t>
  </si>
  <si>
    <t>00000300</t>
  </si>
  <si>
    <t>00000301</t>
  </si>
  <si>
    <t>00000302</t>
  </si>
  <si>
    <t>00000303</t>
  </si>
  <si>
    <t>00000304</t>
  </si>
  <si>
    <t>00000305</t>
  </si>
  <si>
    <t>00000306</t>
  </si>
  <si>
    <t>00000307</t>
  </si>
  <si>
    <t>00000308</t>
  </si>
  <si>
    <t>00000309</t>
  </si>
  <si>
    <t>00000310</t>
  </si>
  <si>
    <t>00000311</t>
  </si>
  <si>
    <t>00000312</t>
  </si>
  <si>
    <t>00000313</t>
  </si>
  <si>
    <t>00000314</t>
  </si>
  <si>
    <t>00000315</t>
  </si>
  <si>
    <t>00000316</t>
  </si>
  <si>
    <t>00000317</t>
  </si>
  <si>
    <t>00000318</t>
  </si>
  <si>
    <t>00000319</t>
  </si>
  <si>
    <t>00000320</t>
  </si>
  <si>
    <t>00000321</t>
  </si>
  <si>
    <t>00000322</t>
  </si>
  <si>
    <t>00000323</t>
  </si>
  <si>
    <t>00000324</t>
  </si>
  <si>
    <t>00000325</t>
  </si>
  <si>
    <t>00000326</t>
  </si>
  <si>
    <t>00000327</t>
  </si>
  <si>
    <t>00000328</t>
  </si>
  <si>
    <t>00000329</t>
  </si>
  <si>
    <t>00000330</t>
  </si>
  <si>
    <t>00000331</t>
  </si>
  <si>
    <t>00000332</t>
  </si>
  <si>
    <t>00000333</t>
  </si>
  <si>
    <t>00000334</t>
  </si>
  <si>
    <t>00000335</t>
  </si>
  <si>
    <t>00000336</t>
  </si>
  <si>
    <t>00000337</t>
  </si>
  <si>
    <t>00000338</t>
  </si>
  <si>
    <t>00000339</t>
  </si>
  <si>
    <t>00000340</t>
  </si>
  <si>
    <t>00000341</t>
  </si>
  <si>
    <t>00000342</t>
  </si>
  <si>
    <t>00000343</t>
  </si>
  <si>
    <t>00000344</t>
  </si>
  <si>
    <t>00000345</t>
  </si>
  <si>
    <t>00000346</t>
  </si>
  <si>
    <t>00000347</t>
  </si>
  <si>
    <t>00000348</t>
  </si>
  <si>
    <t>00000349</t>
  </si>
  <si>
    <t>00000350</t>
  </si>
  <si>
    <t>00000351</t>
  </si>
  <si>
    <t>00000352</t>
  </si>
  <si>
    <t>00000353</t>
  </si>
  <si>
    <t>00000354</t>
  </si>
  <si>
    <t>00000355</t>
  </si>
  <si>
    <t>00000356</t>
  </si>
  <si>
    <t>00000357</t>
  </si>
  <si>
    <t>00000358</t>
  </si>
  <si>
    <t>00000359</t>
  </si>
  <si>
    <t>00000360</t>
  </si>
  <si>
    <t>00000361</t>
  </si>
  <si>
    <t>00000362</t>
  </si>
  <si>
    <t>00000363</t>
  </si>
  <si>
    <t>00000364</t>
  </si>
  <si>
    <t>00000365</t>
  </si>
  <si>
    <t>00000366</t>
  </si>
  <si>
    <t>00000367</t>
  </si>
  <si>
    <t>00000368</t>
  </si>
  <si>
    <t>00000369</t>
  </si>
  <si>
    <t>00000370</t>
  </si>
  <si>
    <t>00000371</t>
  </si>
  <si>
    <t>00000372</t>
  </si>
  <si>
    <t>00000373</t>
  </si>
  <si>
    <t>00000374</t>
  </si>
  <si>
    <t>00000375</t>
  </si>
  <si>
    <t>00000376</t>
  </si>
  <si>
    <t>00000377</t>
  </si>
  <si>
    <t>00000378</t>
  </si>
  <si>
    <t>00000379</t>
  </si>
  <si>
    <t>00000380</t>
  </si>
  <si>
    <t>00000381</t>
  </si>
  <si>
    <t>00000382</t>
  </si>
  <si>
    <t>00000383</t>
  </si>
  <si>
    <t>00000384</t>
  </si>
  <si>
    <t>00000385</t>
  </si>
  <si>
    <t>00000386</t>
  </si>
  <si>
    <t>00000387</t>
  </si>
  <si>
    <t>00000388</t>
  </si>
  <si>
    <t>00000389</t>
  </si>
  <si>
    <t>00000390</t>
  </si>
  <si>
    <t>00000391</t>
  </si>
  <si>
    <t>00000392</t>
  </si>
  <si>
    <t>00000393</t>
  </si>
  <si>
    <t>00000394</t>
  </si>
  <si>
    <t>00000395</t>
  </si>
  <si>
    <t>00000396</t>
  </si>
  <si>
    <t>00000397</t>
  </si>
  <si>
    <t>00000398</t>
  </si>
  <si>
    <t>00000399</t>
  </si>
  <si>
    <t>00000400</t>
  </si>
  <si>
    <t>00000401</t>
  </si>
  <si>
    <t>00000402</t>
  </si>
  <si>
    <t>00000403</t>
  </si>
  <si>
    <t>00000404</t>
  </si>
  <si>
    <t>00000405</t>
  </si>
  <si>
    <t>00000406</t>
  </si>
  <si>
    <t>00000407</t>
  </si>
  <si>
    <t>00000408</t>
  </si>
  <si>
    <t>00000409</t>
  </si>
  <si>
    <t>00000410</t>
  </si>
  <si>
    <t>00000411</t>
  </si>
  <si>
    <t>00000412</t>
  </si>
  <si>
    <t>00000413</t>
  </si>
  <si>
    <t>00000414</t>
  </si>
  <si>
    <t>00000415</t>
  </si>
  <si>
    <t>00000416</t>
  </si>
  <si>
    <t>00000417</t>
  </si>
  <si>
    <t>00000418</t>
  </si>
  <si>
    <t>00000419</t>
  </si>
  <si>
    <t>00000420</t>
  </si>
  <si>
    <t>00000421</t>
  </si>
  <si>
    <t>00000422</t>
  </si>
  <si>
    <t>00000423</t>
  </si>
  <si>
    <t>00000424</t>
  </si>
  <si>
    <t>00000425</t>
  </si>
  <si>
    <t>00000426</t>
  </si>
  <si>
    <t>00000427</t>
  </si>
  <si>
    <t>00000428</t>
  </si>
  <si>
    <t>00000429</t>
  </si>
  <si>
    <t>00000430</t>
  </si>
  <si>
    <t>00000431</t>
  </si>
  <si>
    <t>00000432</t>
  </si>
  <si>
    <t>00000433</t>
  </si>
  <si>
    <t>00000434</t>
  </si>
  <si>
    <t>00000435</t>
  </si>
  <si>
    <t>00000436</t>
  </si>
  <si>
    <t>00000437</t>
  </si>
  <si>
    <t>00000438</t>
  </si>
  <si>
    <t>00000439</t>
  </si>
  <si>
    <t>00000440</t>
  </si>
  <si>
    <t>00000441</t>
  </si>
  <si>
    <t>00000442</t>
  </si>
  <si>
    <t>00000443</t>
  </si>
  <si>
    <t>00000444</t>
  </si>
  <si>
    <t>00000445</t>
  </si>
  <si>
    <t>00000446</t>
  </si>
  <si>
    <t>00000447</t>
  </si>
  <si>
    <t>00000448</t>
  </si>
  <si>
    <t>00000449</t>
  </si>
  <si>
    <t>00000450</t>
  </si>
  <si>
    <t>00000451</t>
  </si>
  <si>
    <t>00000452</t>
  </si>
  <si>
    <t>00000453</t>
  </si>
  <si>
    <t>00000454</t>
  </si>
  <si>
    <t>00000455</t>
  </si>
  <si>
    <t>00000456</t>
  </si>
  <si>
    <t>00000457</t>
  </si>
  <si>
    <t>00000458</t>
  </si>
  <si>
    <t>00000459</t>
  </si>
  <si>
    <t>00000460</t>
  </si>
  <si>
    <t>00000461</t>
  </si>
  <si>
    <t>00000462</t>
  </si>
  <si>
    <t>00000463</t>
  </si>
  <si>
    <t>00000464</t>
  </si>
  <si>
    <t>00000465</t>
  </si>
  <si>
    <t>00000466</t>
  </si>
  <si>
    <t>00000467</t>
  </si>
  <si>
    <t>00000468</t>
  </si>
  <si>
    <t>00000469</t>
  </si>
  <si>
    <t>00000470</t>
  </si>
  <si>
    <t>00000471</t>
  </si>
  <si>
    <t>00000472</t>
  </si>
  <si>
    <t>00000473</t>
  </si>
  <si>
    <t>00000474</t>
  </si>
  <si>
    <t>00000475</t>
  </si>
  <si>
    <t>00000476</t>
  </si>
  <si>
    <t>00000477</t>
  </si>
  <si>
    <t>00000478</t>
  </si>
  <si>
    <t>00000479</t>
  </si>
  <si>
    <t>00000480</t>
  </si>
  <si>
    <t>00000481</t>
  </si>
  <si>
    <t>00000482</t>
  </si>
  <si>
    <t>00000483</t>
  </si>
  <si>
    <t>00000484</t>
  </si>
  <si>
    <t>00000485</t>
  </si>
  <si>
    <t>00000486</t>
  </si>
  <si>
    <t>00000487</t>
  </si>
  <si>
    <t>00000488</t>
  </si>
  <si>
    <t>00000489</t>
  </si>
  <si>
    <t>00000490</t>
  </si>
  <si>
    <t>00000491</t>
  </si>
  <si>
    <t>00000492</t>
  </si>
  <si>
    <t>00000493</t>
  </si>
  <si>
    <t>00000494</t>
  </si>
  <si>
    <t>00000495</t>
  </si>
  <si>
    <t>00000496</t>
  </si>
  <si>
    <t>00000497</t>
  </si>
  <si>
    <t>00000498</t>
  </si>
  <si>
    <t>00000499</t>
  </si>
  <si>
    <t>00000500</t>
  </si>
  <si>
    <t>00000501</t>
  </si>
  <si>
    <t>00000502</t>
  </si>
  <si>
    <t>00000503</t>
  </si>
  <si>
    <t>00000504</t>
  </si>
  <si>
    <t>00000505</t>
  </si>
  <si>
    <t>00000506</t>
  </si>
  <si>
    <t>00000507</t>
  </si>
  <si>
    <t>00000508</t>
  </si>
  <si>
    <t>00000509</t>
  </si>
  <si>
    <t>00000510</t>
  </si>
  <si>
    <t>00000511</t>
  </si>
  <si>
    <t>00000512</t>
  </si>
  <si>
    <t>00000513</t>
  </si>
  <si>
    <t>00000514</t>
  </si>
  <si>
    <t>00000515</t>
  </si>
  <si>
    <t>00000516</t>
  </si>
  <si>
    <t>00000517</t>
  </si>
  <si>
    <t>00000518</t>
  </si>
  <si>
    <t>00000519</t>
  </si>
  <si>
    <t>00000520</t>
  </si>
  <si>
    <t>00000521</t>
  </si>
  <si>
    <t>00000522</t>
  </si>
  <si>
    <t>00000523</t>
  </si>
  <si>
    <t>00000524</t>
  </si>
  <si>
    <t>00000525</t>
  </si>
  <si>
    <t>00000526</t>
  </si>
  <si>
    <t>00000527</t>
  </si>
  <si>
    <t>00000528</t>
  </si>
  <si>
    <t>00000529</t>
  </si>
  <si>
    <t>00000530</t>
  </si>
  <si>
    <t>00000531</t>
  </si>
  <si>
    <t>00000532</t>
  </si>
  <si>
    <t>00000533</t>
  </si>
  <si>
    <t>00000534</t>
  </si>
  <si>
    <t>00000535</t>
  </si>
  <si>
    <t>00000536</t>
  </si>
  <si>
    <t>00000537</t>
  </si>
  <si>
    <t>00000538</t>
  </si>
  <si>
    <t>00000539</t>
  </si>
  <si>
    <t>00000540</t>
  </si>
  <si>
    <t>00000541</t>
  </si>
  <si>
    <t>00000542</t>
  </si>
  <si>
    <t>00000543</t>
  </si>
  <si>
    <t>00000544</t>
  </si>
  <si>
    <t>00000545</t>
  </si>
  <si>
    <t>00000546</t>
  </si>
  <si>
    <t>00000547</t>
  </si>
  <si>
    <t>00000548</t>
  </si>
  <si>
    <t>00000549</t>
  </si>
  <si>
    <t>00000550</t>
  </si>
  <si>
    <t>00000551</t>
  </si>
  <si>
    <t>00000552</t>
  </si>
  <si>
    <t>00000553</t>
  </si>
  <si>
    <t>00000554</t>
  </si>
  <si>
    <t>00000555</t>
  </si>
  <si>
    <t>00000556</t>
  </si>
  <si>
    <t>00000557</t>
  </si>
  <si>
    <t>00000558</t>
  </si>
  <si>
    <t>00000559</t>
  </si>
  <si>
    <t>00000560</t>
  </si>
  <si>
    <t>00000561</t>
  </si>
  <si>
    <t>00000562</t>
  </si>
  <si>
    <t>00000563</t>
  </si>
  <si>
    <t>00000564</t>
  </si>
  <si>
    <t>00000565</t>
  </si>
  <si>
    <t>00000566</t>
  </si>
  <si>
    <t>00000567</t>
  </si>
  <si>
    <t>00000568</t>
  </si>
  <si>
    <t>00000569</t>
  </si>
  <si>
    <t>00000570</t>
  </si>
  <si>
    <t>00000571</t>
  </si>
  <si>
    <t>00000572</t>
  </si>
  <si>
    <t>00000573</t>
  </si>
  <si>
    <t>00000574</t>
  </si>
  <si>
    <t>00000575</t>
  </si>
  <si>
    <t>00000576</t>
  </si>
  <si>
    <t>00000577</t>
  </si>
  <si>
    <t>00000578</t>
  </si>
  <si>
    <t>00000579</t>
  </si>
  <si>
    <t>00000580</t>
  </si>
  <si>
    <t>00000581</t>
  </si>
  <si>
    <t>00000582</t>
  </si>
  <si>
    <t>00000583</t>
  </si>
  <si>
    <t>00000584</t>
  </si>
  <si>
    <t>00000585</t>
  </si>
  <si>
    <t>00000586</t>
  </si>
  <si>
    <t>00000587</t>
  </si>
  <si>
    <t>00000588</t>
  </si>
  <si>
    <t>00000589</t>
  </si>
  <si>
    <t>00000590</t>
  </si>
  <si>
    <t>00000591</t>
  </si>
  <si>
    <t>00000592</t>
  </si>
  <si>
    <t>00000593</t>
  </si>
  <si>
    <t>00000594</t>
  </si>
  <si>
    <t>00000595</t>
  </si>
  <si>
    <t>00000596</t>
  </si>
  <si>
    <t>00000597</t>
  </si>
  <si>
    <t>00000598</t>
  </si>
  <si>
    <t>00000599</t>
  </si>
  <si>
    <t>00000600</t>
  </si>
  <si>
    <t>00000601</t>
  </si>
  <si>
    <t>00000602</t>
  </si>
  <si>
    <t>00000603</t>
  </si>
  <si>
    <t>00000604</t>
  </si>
  <si>
    <t>00000605</t>
  </si>
  <si>
    <t>00000606</t>
  </si>
  <si>
    <t>00000607</t>
  </si>
  <si>
    <t>00000608</t>
  </si>
  <si>
    <t>00000609</t>
  </si>
  <si>
    <t>00000610</t>
  </si>
  <si>
    <t>00000611</t>
  </si>
  <si>
    <t>00000612</t>
  </si>
  <si>
    <t>00000613</t>
  </si>
  <si>
    <t>00000614</t>
  </si>
  <si>
    <t>00000615</t>
  </si>
  <si>
    <t>00000616</t>
  </si>
  <si>
    <t>00000617</t>
  </si>
  <si>
    <t>00000618</t>
  </si>
  <si>
    <t>00000619</t>
  </si>
  <si>
    <t>00000620</t>
  </si>
  <si>
    <t>00000621</t>
  </si>
  <si>
    <t>00000622</t>
  </si>
  <si>
    <t>00000623</t>
  </si>
  <si>
    <t>00000624</t>
  </si>
  <si>
    <t>00000625</t>
  </si>
  <si>
    <t>00000626</t>
  </si>
  <si>
    <t>00000627</t>
  </si>
  <si>
    <t>00000628</t>
  </si>
  <si>
    <t>00000629</t>
  </si>
  <si>
    <t>00000630</t>
  </si>
  <si>
    <t>00000631</t>
  </si>
  <si>
    <t>00000632</t>
  </si>
  <si>
    <t>00000633</t>
  </si>
  <si>
    <t>00000634</t>
  </si>
  <si>
    <t>00000635</t>
  </si>
  <si>
    <t>00000636</t>
  </si>
  <si>
    <t>00000637</t>
  </si>
  <si>
    <t>00000638</t>
  </si>
  <si>
    <t>00000639</t>
  </si>
  <si>
    <t>00000640</t>
  </si>
  <si>
    <t>00000641</t>
  </si>
  <si>
    <t>00000642</t>
  </si>
  <si>
    <t>00000643</t>
  </si>
  <si>
    <t>00000644</t>
  </si>
  <si>
    <t>00000645</t>
  </si>
  <si>
    <t>00000646</t>
  </si>
  <si>
    <t>00000647</t>
  </si>
  <si>
    <t>00000648</t>
  </si>
  <si>
    <t>00000649</t>
  </si>
  <si>
    <t>00000650</t>
  </si>
  <si>
    <t>00000651</t>
  </si>
  <si>
    <t>00000652</t>
  </si>
  <si>
    <t>00000653</t>
  </si>
  <si>
    <t>00000654</t>
  </si>
  <si>
    <t>00000655</t>
  </si>
  <si>
    <t>00000656</t>
  </si>
  <si>
    <t>00000657</t>
  </si>
  <si>
    <t>00000658</t>
  </si>
  <si>
    <t>00000659</t>
  </si>
  <si>
    <t>00000660</t>
  </si>
  <si>
    <t>00000661</t>
  </si>
  <si>
    <t>00000662</t>
  </si>
  <si>
    <t>00000663</t>
  </si>
  <si>
    <t>00000664</t>
  </si>
  <si>
    <t>00000665</t>
  </si>
  <si>
    <t>00000666</t>
  </si>
  <si>
    <t>00000667</t>
  </si>
  <si>
    <t>00000668</t>
  </si>
  <si>
    <t>00000669</t>
  </si>
  <si>
    <t>00000670</t>
  </si>
  <si>
    <t>00000671</t>
  </si>
  <si>
    <t>00000672</t>
  </si>
  <si>
    <t>00000673</t>
  </si>
  <si>
    <t>00000674</t>
  </si>
  <si>
    <t>00000675</t>
  </si>
  <si>
    <t>00000676</t>
  </si>
  <si>
    <t>00000677</t>
  </si>
  <si>
    <t>00000678</t>
  </si>
  <si>
    <t>00000679</t>
  </si>
  <si>
    <t>00000680</t>
  </si>
  <si>
    <t>00000681</t>
  </si>
  <si>
    <t>00000682</t>
  </si>
  <si>
    <t>00000683</t>
  </si>
  <si>
    <t>00000684</t>
  </si>
  <si>
    <t>00000685</t>
  </si>
  <si>
    <t>00000686</t>
  </si>
  <si>
    <t>00000687</t>
  </si>
  <si>
    <t>00000688</t>
  </si>
  <si>
    <t>00000689</t>
  </si>
  <si>
    <t>00000690</t>
  </si>
  <si>
    <t>00000691</t>
  </si>
  <si>
    <t>00000692</t>
  </si>
  <si>
    <t>00000693</t>
  </si>
  <si>
    <t>00000694</t>
  </si>
  <si>
    <t>00000695</t>
  </si>
  <si>
    <t>00000696</t>
  </si>
  <si>
    <t>00000697</t>
  </si>
  <si>
    <t>00000698</t>
  </si>
  <si>
    <t>00000699</t>
  </si>
  <si>
    <t>00000700</t>
  </si>
  <si>
    <t>00000701</t>
  </si>
  <si>
    <t>00000702</t>
  </si>
  <si>
    <t>00000703</t>
  </si>
  <si>
    <t>00000704</t>
  </si>
  <si>
    <t>00000705</t>
  </si>
  <si>
    <t>00000706</t>
  </si>
  <si>
    <t>00000707</t>
  </si>
  <si>
    <t>00000708</t>
  </si>
  <si>
    <t>00000709</t>
  </si>
  <si>
    <t>00000710</t>
  </si>
  <si>
    <t>00000711</t>
  </si>
  <si>
    <t>00000712</t>
  </si>
  <si>
    <t>00000713</t>
  </si>
  <si>
    <t>00000714</t>
  </si>
  <si>
    <t>00000715</t>
  </si>
  <si>
    <t>00000716</t>
  </si>
  <si>
    <t>00000717</t>
  </si>
  <si>
    <t>00000718</t>
  </si>
  <si>
    <t>00000719</t>
  </si>
  <si>
    <t>00000720</t>
  </si>
  <si>
    <t>00000721</t>
  </si>
  <si>
    <t>00000722</t>
  </si>
  <si>
    <t>00000723</t>
  </si>
  <si>
    <t>00000724</t>
  </si>
  <si>
    <t>00000725</t>
  </si>
  <si>
    <t>00000726</t>
  </si>
  <si>
    <t>00000727</t>
  </si>
  <si>
    <t>00000728</t>
  </si>
  <si>
    <t>00000729</t>
  </si>
  <si>
    <t>00000730</t>
  </si>
  <si>
    <t>00000731</t>
  </si>
  <si>
    <t>00000732</t>
  </si>
  <si>
    <t>00000733</t>
  </si>
  <si>
    <t>00000734</t>
  </si>
  <si>
    <t>00000735</t>
  </si>
  <si>
    <t>00000736</t>
  </si>
  <si>
    <t>00000737</t>
  </si>
  <si>
    <t>00000738</t>
  </si>
  <si>
    <t>00000739</t>
  </si>
  <si>
    <t>00000740</t>
  </si>
  <si>
    <t>00000741</t>
  </si>
  <si>
    <t>00000742</t>
  </si>
  <si>
    <t>00000743</t>
  </si>
  <si>
    <t>00000744</t>
  </si>
  <si>
    <t>00000745</t>
  </si>
  <si>
    <t>00000746</t>
  </si>
  <si>
    <t>00000747</t>
  </si>
  <si>
    <t>00000748</t>
  </si>
  <si>
    <t>00000749</t>
  </si>
  <si>
    <t>00000750</t>
  </si>
  <si>
    <t>00000751</t>
  </si>
  <si>
    <t>00000752</t>
  </si>
  <si>
    <t>00000753</t>
  </si>
  <si>
    <t>00000754</t>
  </si>
  <si>
    <t>00000755</t>
  </si>
  <si>
    <t>00000756</t>
  </si>
  <si>
    <t>00000757</t>
  </si>
  <si>
    <t>00000758</t>
  </si>
  <si>
    <t>00000759</t>
  </si>
  <si>
    <t>00000760</t>
  </si>
  <si>
    <t>00000761</t>
  </si>
  <si>
    <t>00000762</t>
  </si>
  <si>
    <t>00000763</t>
  </si>
  <si>
    <t>00000764</t>
  </si>
  <si>
    <t>00000765</t>
  </si>
  <si>
    <t>00000766</t>
  </si>
  <si>
    <t>00000767</t>
  </si>
  <si>
    <t>00000768</t>
  </si>
  <si>
    <t>00000769</t>
  </si>
  <si>
    <t>00000770</t>
  </si>
  <si>
    <t>00000771</t>
  </si>
  <si>
    <t>00000772</t>
  </si>
  <si>
    <t>00000773</t>
  </si>
  <si>
    <t>00000774</t>
  </si>
  <si>
    <t>00000775</t>
  </si>
  <si>
    <t>00000776</t>
  </si>
  <si>
    <t>00000777</t>
  </si>
  <si>
    <t>00000778</t>
  </si>
  <si>
    <t>00000779</t>
  </si>
  <si>
    <t>00000780</t>
  </si>
  <si>
    <t>00000781</t>
  </si>
  <si>
    <t>00000782</t>
  </si>
  <si>
    <t>00000783</t>
  </si>
  <si>
    <t>00000784</t>
  </si>
  <si>
    <t>00000785</t>
  </si>
  <si>
    <t>00000786</t>
  </si>
  <si>
    <t>00000787</t>
  </si>
  <si>
    <t>00000788</t>
  </si>
  <si>
    <t>00000789</t>
  </si>
  <si>
    <t>00000790</t>
  </si>
  <si>
    <t>00000791</t>
  </si>
  <si>
    <t>00000792</t>
  </si>
  <si>
    <t>00000793</t>
  </si>
  <si>
    <t>00000794</t>
  </si>
  <si>
    <t>00000795</t>
  </si>
  <si>
    <t>00000796</t>
  </si>
  <si>
    <t>00000797</t>
  </si>
  <si>
    <t>00000798</t>
  </si>
  <si>
    <t>00000799</t>
  </si>
  <si>
    <t>00000800</t>
  </si>
  <si>
    <t>00000801</t>
  </si>
  <si>
    <t>00000802</t>
  </si>
  <si>
    <t>00000803</t>
  </si>
  <si>
    <t>00000804</t>
  </si>
  <si>
    <t>00000805</t>
  </si>
  <si>
    <t>00000806</t>
  </si>
  <si>
    <t>00000807</t>
  </si>
  <si>
    <t>00000808</t>
  </si>
  <si>
    <t>00000809</t>
  </si>
  <si>
    <t>00000810</t>
  </si>
  <si>
    <t>00000811</t>
  </si>
  <si>
    <t>00000812</t>
  </si>
  <si>
    <t>00000813</t>
  </si>
  <si>
    <t>00000814</t>
  </si>
  <si>
    <t>00000815</t>
  </si>
  <si>
    <t>00000816</t>
  </si>
  <si>
    <t>00000817</t>
  </si>
  <si>
    <t>00000818</t>
  </si>
  <si>
    <t>00000819</t>
  </si>
  <si>
    <t>00000820</t>
  </si>
  <si>
    <t>00000821</t>
  </si>
  <si>
    <t>00000822</t>
  </si>
  <si>
    <t>00000823</t>
  </si>
  <si>
    <t>00000824</t>
  </si>
  <si>
    <t>00000825</t>
  </si>
  <si>
    <t>00000826</t>
  </si>
  <si>
    <t>00000827</t>
  </si>
  <si>
    <t>00000828</t>
  </si>
  <si>
    <t>00000829</t>
  </si>
  <si>
    <t>00000830</t>
  </si>
  <si>
    <t>00000831</t>
  </si>
  <si>
    <t>00000832</t>
  </si>
  <si>
    <t>00000833</t>
  </si>
  <si>
    <t>00000834</t>
  </si>
  <si>
    <t>00000835</t>
  </si>
  <si>
    <t>00000836</t>
  </si>
  <si>
    <t>00000837</t>
  </si>
  <si>
    <t>00000838</t>
  </si>
  <si>
    <t>00000839</t>
  </si>
  <si>
    <t>00000840</t>
  </si>
  <si>
    <t>00000841</t>
  </si>
  <si>
    <t>00000842</t>
  </si>
  <si>
    <t>00000843</t>
  </si>
  <si>
    <t>00000844</t>
  </si>
  <si>
    <t>00000845</t>
  </si>
  <si>
    <t>00000846</t>
  </si>
  <si>
    <t>00000847</t>
  </si>
  <si>
    <t>00000848</t>
  </si>
  <si>
    <t>00000849</t>
  </si>
  <si>
    <t>00000850</t>
  </si>
  <si>
    <t>00000851</t>
  </si>
  <si>
    <t>00000852</t>
  </si>
  <si>
    <t>00000853</t>
  </si>
  <si>
    <t>00000854</t>
  </si>
  <si>
    <t>00000855</t>
  </si>
  <si>
    <t>00000856</t>
  </si>
  <si>
    <t>00000857</t>
  </si>
  <si>
    <t>00000858</t>
  </si>
  <si>
    <t>00000859</t>
  </si>
  <si>
    <t>00000860</t>
  </si>
  <si>
    <t>00000861</t>
  </si>
  <si>
    <t>00000862</t>
  </si>
  <si>
    <t>00000863</t>
  </si>
  <si>
    <t>00000864</t>
  </si>
  <si>
    <t>00000865</t>
  </si>
  <si>
    <t>00000866</t>
  </si>
  <si>
    <t>00000867</t>
  </si>
  <si>
    <t>00000868</t>
  </si>
  <si>
    <t>00000869</t>
  </si>
  <si>
    <t>00000870</t>
  </si>
  <si>
    <t>00000871</t>
  </si>
  <si>
    <t>00000872</t>
  </si>
  <si>
    <t>00000873</t>
  </si>
  <si>
    <t>00000874</t>
  </si>
  <si>
    <t>00000875</t>
  </si>
  <si>
    <t>00000876</t>
  </si>
  <si>
    <t>00000877</t>
  </si>
  <si>
    <t>00000878</t>
  </si>
  <si>
    <t>00000879</t>
  </si>
  <si>
    <t>00000880</t>
  </si>
  <si>
    <t>00000881</t>
  </si>
  <si>
    <t>00000882</t>
  </si>
  <si>
    <t>00000883</t>
  </si>
  <si>
    <t>00000884</t>
  </si>
  <si>
    <t>00000885</t>
  </si>
  <si>
    <t>00000886</t>
  </si>
  <si>
    <t>00000887</t>
  </si>
  <si>
    <t>00000888</t>
  </si>
  <si>
    <t>00000889</t>
  </si>
  <si>
    <t>00000890</t>
  </si>
  <si>
    <t>00000891</t>
  </si>
  <si>
    <t>00000892</t>
  </si>
  <si>
    <t>00000893</t>
  </si>
  <si>
    <t>00000894</t>
  </si>
  <si>
    <t>00000895</t>
  </si>
  <si>
    <t>00000896</t>
  </si>
  <si>
    <t>00000897</t>
  </si>
  <si>
    <t>00000898</t>
  </si>
  <si>
    <t>00000899</t>
  </si>
  <si>
    <t>00000900</t>
  </si>
  <si>
    <t>00000901</t>
  </si>
  <si>
    <t>00000902</t>
  </si>
  <si>
    <t>00000903</t>
  </si>
  <si>
    <t>00000904</t>
  </si>
  <si>
    <t>00000905</t>
  </si>
  <si>
    <t>00000906</t>
  </si>
  <si>
    <t>00000907</t>
  </si>
  <si>
    <t>00000908</t>
  </si>
  <si>
    <t>00000909</t>
  </si>
  <si>
    <t>00000910</t>
  </si>
  <si>
    <t>00000911</t>
  </si>
  <si>
    <t>00000912</t>
  </si>
  <si>
    <t>00000913</t>
  </si>
  <si>
    <t>00000914</t>
  </si>
  <si>
    <t>00000915</t>
  </si>
  <si>
    <t>00000916</t>
  </si>
  <si>
    <t>00000917</t>
  </si>
  <si>
    <t>00000918</t>
  </si>
  <si>
    <t>00000919</t>
  </si>
  <si>
    <t>00000920</t>
  </si>
  <si>
    <t>00000921</t>
  </si>
  <si>
    <t>00000922</t>
  </si>
  <si>
    <t>00000923</t>
  </si>
  <si>
    <t>00000924</t>
  </si>
  <si>
    <t>00000925</t>
  </si>
  <si>
    <t>00000926</t>
  </si>
  <si>
    <t>00000927</t>
  </si>
  <si>
    <t>00000928</t>
  </si>
  <si>
    <t>00000929</t>
  </si>
  <si>
    <t>00000930</t>
  </si>
  <si>
    <t>00000931</t>
  </si>
  <si>
    <t>00000932</t>
  </si>
  <si>
    <t>00000933</t>
  </si>
  <si>
    <t>00000934</t>
  </si>
  <si>
    <t>00000935</t>
  </si>
  <si>
    <t>00000936</t>
  </si>
  <si>
    <t>00000937</t>
  </si>
  <si>
    <t>00000938</t>
  </si>
  <si>
    <t>00000939</t>
  </si>
  <si>
    <t>00000940</t>
  </si>
  <si>
    <t>00000941</t>
  </si>
  <si>
    <t>00000942</t>
  </si>
  <si>
    <t>00000943</t>
  </si>
  <si>
    <t>00000944</t>
  </si>
  <si>
    <t>00000945</t>
  </si>
  <si>
    <t>00000946</t>
  </si>
  <si>
    <t>00000947</t>
  </si>
  <si>
    <t>00000948</t>
  </si>
  <si>
    <t>00000949</t>
  </si>
  <si>
    <t>00000950</t>
  </si>
  <si>
    <t>00000951</t>
  </si>
  <si>
    <t>00000952</t>
  </si>
  <si>
    <t>00000953</t>
  </si>
  <si>
    <t>00000954</t>
  </si>
  <si>
    <t>00000955</t>
  </si>
  <si>
    <t>00000956</t>
  </si>
  <si>
    <t>00000957</t>
  </si>
  <si>
    <t>00000958</t>
  </si>
  <si>
    <t>00000959</t>
  </si>
  <si>
    <t>00000960</t>
  </si>
  <si>
    <t>00000961</t>
  </si>
  <si>
    <t>00000962</t>
  </si>
  <si>
    <t>00000963</t>
  </si>
  <si>
    <t>00000964</t>
  </si>
  <si>
    <t>00000965</t>
  </si>
  <si>
    <t>00000966</t>
  </si>
  <si>
    <t>00000967</t>
  </si>
  <si>
    <t>00000968</t>
  </si>
  <si>
    <t>00000969</t>
  </si>
  <si>
    <t>00000970</t>
  </si>
  <si>
    <t>00000971</t>
  </si>
  <si>
    <t>00000972</t>
  </si>
  <si>
    <t>00000973</t>
  </si>
  <si>
    <t>00000974</t>
  </si>
  <si>
    <t>00000975</t>
  </si>
  <si>
    <t>00000976</t>
  </si>
  <si>
    <t>00000977</t>
  </si>
  <si>
    <t>00000978</t>
  </si>
  <si>
    <t>00000979</t>
  </si>
  <si>
    <t>00000980</t>
  </si>
  <si>
    <t>00000981</t>
  </si>
  <si>
    <t>00000982</t>
  </si>
  <si>
    <t>00000983</t>
  </si>
  <si>
    <t>00000984</t>
  </si>
  <si>
    <t>00000985</t>
  </si>
  <si>
    <t>00000986</t>
  </si>
  <si>
    <t>00000987</t>
  </si>
  <si>
    <t>00000988</t>
  </si>
  <si>
    <t>00000989</t>
  </si>
  <si>
    <t>00000990</t>
  </si>
  <si>
    <t>00000991</t>
  </si>
  <si>
    <t>00000992</t>
  </si>
  <si>
    <t>00000993</t>
  </si>
  <si>
    <t>00000994</t>
  </si>
  <si>
    <t>00000995</t>
  </si>
  <si>
    <t>00000996</t>
  </si>
  <si>
    <t>00000997</t>
  </si>
  <si>
    <t>00000998</t>
  </si>
  <si>
    <t>00000999</t>
  </si>
  <si>
    <t>00001000</t>
  </si>
  <si>
    <t>00001001</t>
  </si>
  <si>
    <t>00001002</t>
  </si>
  <si>
    <t>00001003</t>
  </si>
  <si>
    <t>00001004</t>
  </si>
  <si>
    <t>00001005</t>
  </si>
  <si>
    <t>00001006</t>
  </si>
  <si>
    <t>00001007</t>
  </si>
  <si>
    <t>00001008</t>
  </si>
  <si>
    <t>00001009</t>
  </si>
  <si>
    <t>00001010</t>
  </si>
  <si>
    <t>00001011</t>
  </si>
  <si>
    <t>00001012</t>
  </si>
  <si>
    <t>00001013</t>
  </si>
  <si>
    <t>00001014</t>
  </si>
  <si>
    <t>00001015</t>
  </si>
  <si>
    <t>00001016</t>
  </si>
  <si>
    <t>00001017</t>
  </si>
  <si>
    <t>00001018</t>
  </si>
  <si>
    <t>00001019</t>
  </si>
  <si>
    <t>00001020</t>
  </si>
  <si>
    <t>00001021</t>
  </si>
  <si>
    <t>00001022</t>
  </si>
  <si>
    <t>00001023</t>
  </si>
  <si>
    <t>00001024</t>
  </si>
  <si>
    <t>00001025</t>
  </si>
  <si>
    <t>00001026</t>
  </si>
  <si>
    <t>00001027</t>
  </si>
  <si>
    <t>00001028</t>
  </si>
  <si>
    <t>00001029</t>
  </si>
  <si>
    <t>00001030</t>
  </si>
  <si>
    <t>00001031</t>
  </si>
  <si>
    <t>00001032</t>
  </si>
  <si>
    <t>00001033</t>
  </si>
  <si>
    <t>00001034</t>
  </si>
  <si>
    <t>00001035</t>
  </si>
  <si>
    <t>00001036</t>
  </si>
  <si>
    <t>00001037</t>
  </si>
  <si>
    <t>00001038</t>
  </si>
  <si>
    <t>00001039</t>
  </si>
  <si>
    <t>00001040</t>
  </si>
  <si>
    <t>00001041</t>
  </si>
  <si>
    <t>00001042</t>
  </si>
  <si>
    <t>00001043</t>
  </si>
  <si>
    <t>00001044</t>
  </si>
  <si>
    <t>00001045</t>
  </si>
  <si>
    <t>00001046</t>
  </si>
  <si>
    <t>00001047</t>
  </si>
  <si>
    <t>00001048</t>
  </si>
  <si>
    <t>00001049</t>
  </si>
  <si>
    <t>00001050</t>
  </si>
  <si>
    <t>00001051</t>
  </si>
  <si>
    <t>00001052</t>
  </si>
  <si>
    <t>00001053</t>
  </si>
  <si>
    <t>00001054</t>
  </si>
  <si>
    <t>00001055</t>
  </si>
  <si>
    <t>00001056</t>
  </si>
  <si>
    <t>00001057</t>
  </si>
  <si>
    <t>00001058</t>
  </si>
  <si>
    <t>00001059</t>
  </si>
  <si>
    <t>00001060</t>
  </si>
  <si>
    <t>00001061</t>
  </si>
  <si>
    <t>00001062</t>
  </si>
  <si>
    <t>00001063</t>
  </si>
  <si>
    <t>00001064</t>
  </si>
  <si>
    <t>00001065</t>
  </si>
  <si>
    <t>00001066</t>
  </si>
  <si>
    <t>00001067</t>
  </si>
  <si>
    <t>00001068</t>
  </si>
  <si>
    <t>00001069</t>
  </si>
  <si>
    <t>00001070</t>
  </si>
  <si>
    <t>00001071</t>
  </si>
  <si>
    <t>00001072</t>
  </si>
  <si>
    <t>00001073</t>
  </si>
  <si>
    <t>00001074</t>
  </si>
  <si>
    <t>00001075</t>
  </si>
  <si>
    <t>00001076</t>
  </si>
  <si>
    <t>00001077</t>
  </si>
  <si>
    <t>00001078</t>
  </si>
  <si>
    <t>00001079</t>
  </si>
  <si>
    <t>00001080</t>
  </si>
  <si>
    <t>00001081</t>
  </si>
  <si>
    <t>00001082</t>
  </si>
  <si>
    <t>00001083</t>
  </si>
  <si>
    <t>00001084</t>
  </si>
  <si>
    <t>00001085</t>
  </si>
  <si>
    <t>00001086</t>
  </si>
  <si>
    <t>00001087</t>
  </si>
  <si>
    <t>00001088</t>
  </si>
  <si>
    <t>00001089</t>
  </si>
  <si>
    <t>00001090</t>
  </si>
  <si>
    <t>00001091</t>
  </si>
  <si>
    <t>00001092</t>
  </si>
  <si>
    <t>00001093</t>
  </si>
  <si>
    <t>00001094</t>
  </si>
  <si>
    <t>00001095</t>
  </si>
  <si>
    <t>00001096</t>
  </si>
  <si>
    <t>00001097</t>
  </si>
  <si>
    <t>00001098</t>
  </si>
  <si>
    <t>00001099</t>
  </si>
  <si>
    <t>00001100</t>
  </si>
  <si>
    <t>00001101</t>
  </si>
  <si>
    <t>00001102</t>
  </si>
  <si>
    <t>00001103</t>
  </si>
  <si>
    <t>00001104</t>
  </si>
  <si>
    <t>00001105</t>
  </si>
  <si>
    <t>00001106</t>
  </si>
  <si>
    <t>00001107</t>
  </si>
  <si>
    <t>00001108</t>
  </si>
  <si>
    <t>00001109</t>
  </si>
  <si>
    <t>00001110</t>
  </si>
  <si>
    <t>00001111</t>
  </si>
  <si>
    <t>00001112</t>
  </si>
  <si>
    <t>00001113</t>
  </si>
  <si>
    <t>00001114</t>
  </si>
  <si>
    <t>00001115</t>
  </si>
  <si>
    <t>00001116</t>
  </si>
  <si>
    <t>00001117</t>
  </si>
  <si>
    <t>00001118</t>
  </si>
  <si>
    <t>00001119</t>
  </si>
  <si>
    <t>00001120</t>
  </si>
  <si>
    <t>00001121</t>
  </si>
  <si>
    <t>00001122</t>
  </si>
  <si>
    <t>00001123</t>
  </si>
  <si>
    <t>00001124</t>
  </si>
  <si>
    <t>00001125</t>
  </si>
  <si>
    <t>00001126</t>
  </si>
  <si>
    <t>00001127</t>
  </si>
  <si>
    <t>00001128</t>
  </si>
  <si>
    <t>00001129</t>
  </si>
  <si>
    <t>00001130</t>
  </si>
  <si>
    <t>00001131</t>
  </si>
  <si>
    <t>00001132</t>
  </si>
  <si>
    <t>00001133</t>
  </si>
  <si>
    <t>00001134</t>
  </si>
  <si>
    <t>00001135</t>
  </si>
  <si>
    <t>00001136</t>
  </si>
  <si>
    <t>00001137</t>
  </si>
  <si>
    <t>00001138</t>
  </si>
  <si>
    <t>00001139</t>
  </si>
  <si>
    <t>00001140</t>
  </si>
  <si>
    <t>00001141</t>
  </si>
  <si>
    <t>00001142</t>
  </si>
  <si>
    <t>00001143</t>
  </si>
  <si>
    <t>00001144</t>
  </si>
  <si>
    <t>00001145</t>
  </si>
  <si>
    <t>00001146</t>
  </si>
  <si>
    <t>00001147</t>
  </si>
  <si>
    <t>00001148</t>
  </si>
  <si>
    <t>00001149</t>
  </si>
  <si>
    <t>00001150</t>
  </si>
  <si>
    <t>00001151</t>
  </si>
  <si>
    <t>00001152</t>
  </si>
  <si>
    <t>00001153</t>
  </si>
  <si>
    <t>00001154</t>
  </si>
  <si>
    <t>00001155</t>
  </si>
  <si>
    <t>00001156</t>
  </si>
  <si>
    <t>00001157</t>
  </si>
  <si>
    <t>00001158</t>
  </si>
  <si>
    <t>00001159</t>
  </si>
  <si>
    <t>00001160</t>
  </si>
  <si>
    <t>00001161</t>
  </si>
  <si>
    <t>00001162</t>
  </si>
  <si>
    <t>00001163</t>
  </si>
  <si>
    <t>00001164</t>
  </si>
  <si>
    <t>00001165</t>
  </si>
  <si>
    <t>00001166</t>
  </si>
  <si>
    <t>00001167</t>
  </si>
  <si>
    <t>00001168</t>
  </si>
  <si>
    <t>00001169</t>
  </si>
  <si>
    <t>00001170</t>
  </si>
  <si>
    <t>00001171</t>
  </si>
  <si>
    <t>00001172</t>
  </si>
  <si>
    <t>00001173</t>
  </si>
  <si>
    <t>00001174</t>
  </si>
  <si>
    <t>00001175</t>
  </si>
  <si>
    <t>00001176</t>
  </si>
  <si>
    <t>00001177</t>
  </si>
  <si>
    <t>00001178</t>
  </si>
  <si>
    <t>00001179</t>
  </si>
  <si>
    <t>00001180</t>
  </si>
  <si>
    <t>00001181</t>
  </si>
  <si>
    <t>00001182</t>
  </si>
  <si>
    <t>00001183</t>
  </si>
  <si>
    <t>00001184</t>
  </si>
  <si>
    <t>00001185</t>
  </si>
  <si>
    <t>00001186</t>
  </si>
  <si>
    <t>00001187</t>
  </si>
  <si>
    <t>00001188</t>
  </si>
  <si>
    <t>00001189</t>
  </si>
  <si>
    <t>00001190</t>
  </si>
  <si>
    <t>00001191</t>
  </si>
  <si>
    <t>00001192</t>
  </si>
  <si>
    <t>00001193</t>
  </si>
  <si>
    <t>00001194</t>
  </si>
  <si>
    <t>00001195</t>
  </si>
  <si>
    <t>00001196</t>
  </si>
  <si>
    <t>00001197</t>
  </si>
  <si>
    <t>00001198</t>
  </si>
  <si>
    <t>00001199</t>
  </si>
  <si>
    <t>00001200</t>
  </si>
  <si>
    <t>00001201</t>
  </si>
  <si>
    <t>00001202</t>
  </si>
  <si>
    <t>00001203</t>
  </si>
  <si>
    <t>00001204</t>
  </si>
  <si>
    <t>00001205</t>
  </si>
  <si>
    <t>00001206</t>
  </si>
  <si>
    <t>00001207</t>
  </si>
  <si>
    <t>00001208</t>
  </si>
  <si>
    <t>00001209</t>
  </si>
  <si>
    <t>00001210</t>
  </si>
  <si>
    <t>00001211</t>
  </si>
  <si>
    <t>00001212</t>
  </si>
  <si>
    <t>00001213</t>
  </si>
  <si>
    <t>00001214</t>
  </si>
  <si>
    <t>00001215</t>
  </si>
  <si>
    <t>00001216</t>
  </si>
  <si>
    <t>00001217</t>
  </si>
  <si>
    <t>00001218</t>
  </si>
  <si>
    <t>00001219</t>
  </si>
  <si>
    <t>00001220</t>
  </si>
  <si>
    <t>00001221</t>
  </si>
  <si>
    <t>00001222</t>
  </si>
  <si>
    <t>00001223</t>
  </si>
  <si>
    <t>00001224</t>
  </si>
  <si>
    <t>00001225</t>
  </si>
  <si>
    <t>00001226</t>
  </si>
  <si>
    <t>00001227</t>
  </si>
  <si>
    <t>00001228</t>
  </si>
  <si>
    <t>00001229</t>
  </si>
  <si>
    <t>00001230</t>
  </si>
  <si>
    <t>00001231</t>
  </si>
  <si>
    <t>00001232</t>
  </si>
  <si>
    <t>00001233</t>
  </si>
  <si>
    <t>00001234</t>
  </si>
  <si>
    <t>00001235</t>
  </si>
  <si>
    <t>00001236</t>
  </si>
  <si>
    <t>00001237</t>
  </si>
  <si>
    <t>00001238</t>
  </si>
  <si>
    <t>00001239</t>
  </si>
  <si>
    <t>00001240</t>
  </si>
  <si>
    <t>00001241</t>
  </si>
  <si>
    <t>00001242</t>
  </si>
  <si>
    <t>00001243</t>
  </si>
  <si>
    <t>00001244</t>
  </si>
  <si>
    <t>00001245</t>
  </si>
  <si>
    <t>00001246</t>
  </si>
  <si>
    <t>00001247</t>
  </si>
  <si>
    <t>00001248</t>
  </si>
  <si>
    <t>00001249</t>
  </si>
  <si>
    <t>00001250</t>
  </si>
  <si>
    <t>00001251</t>
  </si>
  <si>
    <t>00001252</t>
  </si>
  <si>
    <t>00001253</t>
  </si>
  <si>
    <t>00001254</t>
  </si>
  <si>
    <t>00001255</t>
  </si>
  <si>
    <t>00001256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</si>
  <si>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</si>
  <si>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</si>
  <si>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</si>
  <si>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</si>
  <si>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</si>
  <si>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</si>
  <si>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</si>
  <si>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</si>
  <si>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00001265</t>
  </si>
  <si>
    <t>00001266</t>
  </si>
  <si>
    <t>00001267</t>
  </si>
  <si>
    <t>00001268</t>
  </si>
  <si>
    <t>00001269</t>
  </si>
  <si>
    <t>00001270</t>
  </si>
  <si>
    <t>00001271</t>
  </si>
  <si>
    <t>00001272</t>
  </si>
  <si>
    <t>00001273</t>
  </si>
  <si>
    <t>00001274</t>
  </si>
  <si>
    <t>00001275</t>
  </si>
  <si>
    <t>00001276</t>
  </si>
  <si>
    <t>00001277</t>
  </si>
  <si>
    <t>00001278</t>
  </si>
  <si>
    <t>00001279</t>
  </si>
  <si>
    <t>00001280</t>
  </si>
  <si>
    <t>00001281</t>
  </si>
  <si>
    <t>00001282</t>
  </si>
  <si>
    <t>00001283</t>
  </si>
  <si>
    <t>00001284</t>
  </si>
  <si>
    <t>00001285</t>
  </si>
  <si>
    <t>00001286</t>
  </si>
  <si>
    <t>00001287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</si>
  <si>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</si>
  <si>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</si>
  <si>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</si>
  <si>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</si>
  <si>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</si>
  <si>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</si>
  <si>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</si>
  <si>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</si>
  <si>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</si>
  <si>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00001297</t>
  </si>
  <si>
    <t>00001298</t>
  </si>
  <si>
    <t>00001299</t>
  </si>
  <si>
    <t>00001300</t>
  </si>
  <si>
    <t>00001301</t>
  </si>
  <si>
    <t>00001302</t>
  </si>
  <si>
    <t>00001303</t>
  </si>
  <si>
    <t>00001304</t>
  </si>
  <si>
    <t>00001305</t>
  </si>
  <si>
    <t>00001306</t>
  </si>
  <si>
    <t>00001307</t>
  </si>
  <si>
    <t>00001308</t>
  </si>
  <si>
    <t>00001309</t>
  </si>
  <si>
    <t>00001310</t>
  </si>
  <si>
    <t>00001311</t>
  </si>
  <si>
    <t>00001312</t>
  </si>
  <si>
    <t>00001313</t>
  </si>
  <si>
    <t>00001314</t>
  </si>
  <si>
    <t>00001315</t>
  </si>
  <si>
    <t>00001316</t>
  </si>
  <si>
    <t>00001317</t>
  </si>
  <si>
    <t>00001318</t>
  </si>
  <si>
    <t>00001319</t>
  </si>
  <si>
    <t>00001320</t>
  </si>
  <si>
    <t>00001321</t>
  </si>
  <si>
    <t>00001322</t>
  </si>
  <si>
    <t>00001323</t>
  </si>
  <si>
    <t>00001324</t>
  </si>
  <si>
    <t>00001325</t>
  </si>
  <si>
    <t>00001326</t>
  </si>
  <si>
    <t>00001327</t>
  </si>
  <si>
    <t>00001328</t>
  </si>
  <si>
    <t>00001329</t>
  </si>
  <si>
    <t>00001330</t>
  </si>
  <si>
    <t>00001331</t>
  </si>
  <si>
    <t>00001332</t>
  </si>
  <si>
    <t>00001333</t>
  </si>
  <si>
    <t>00001334</t>
  </si>
  <si>
    <t>00001335</t>
  </si>
  <si>
    <t>00001336</t>
  </si>
  <si>
    <t>00001337</t>
  </si>
  <si>
    <t>00001338</t>
  </si>
  <si>
    <t>00001339</t>
  </si>
  <si>
    <t>00001340</t>
  </si>
  <si>
    <t>00001341</t>
  </si>
  <si>
    <t>00001342</t>
  </si>
  <si>
    <t>00001343</t>
  </si>
  <si>
    <t>00001344</t>
  </si>
  <si>
    <t>00001345</t>
  </si>
  <si>
    <t>00001346</t>
  </si>
  <si>
    <t>00001347</t>
  </si>
  <si>
    <t>00001348</t>
  </si>
  <si>
    <t>00001349</t>
  </si>
  <si>
    <t>00001350</t>
  </si>
  <si>
    <t>00001351</t>
  </si>
  <si>
    <t>00001352</t>
  </si>
  <si>
    <t>00001353</t>
  </si>
  <si>
    <t>00001354</t>
  </si>
  <si>
    <t>00001355</t>
  </si>
  <si>
    <t>00001356</t>
  </si>
  <si>
    <t>00001357</t>
  </si>
  <si>
    <t>00001358</t>
  </si>
  <si>
    <t>00001359</t>
  </si>
  <si>
    <t>00001360</t>
  </si>
  <si>
    <t>00001361</t>
  </si>
  <si>
    <t>00001362</t>
  </si>
  <si>
    <t>00001363</t>
  </si>
  <si>
    <t>00001364</t>
  </si>
  <si>
    <t>00001365</t>
  </si>
  <si>
    <t>00001366</t>
  </si>
  <si>
    <t>00001367</t>
  </si>
  <si>
    <t>00001368</t>
  </si>
  <si>
    <t>00001369</t>
  </si>
  <si>
    <t>00001370</t>
  </si>
  <si>
    <t>00001371</t>
  </si>
  <si>
    <t>00001372</t>
  </si>
  <si>
    <t>00001373</t>
  </si>
  <si>
    <t>00001374</t>
  </si>
  <si>
    <t>00001375</t>
  </si>
  <si>
    <t>00001376</t>
  </si>
  <si>
    <t>00001377</t>
  </si>
  <si>
    <t>00001378</t>
  </si>
  <si>
    <t>00001379</t>
  </si>
  <si>
    <t>00001380</t>
  </si>
  <si>
    <t>00001381</t>
  </si>
  <si>
    <t>00001382</t>
  </si>
  <si>
    <t>00001383</t>
  </si>
  <si>
    <t>00001384</t>
  </si>
  <si>
    <t>00001385</t>
  </si>
  <si>
    <t>00001386</t>
  </si>
  <si>
    <t>00001387</t>
  </si>
  <si>
    <t>00001388</t>
  </si>
  <si>
    <t>00001389</t>
  </si>
  <si>
    <t>00001390</t>
  </si>
  <si>
    <t>00001391</t>
  </si>
  <si>
    <t>00001392</t>
  </si>
  <si>
    <t>00001393</t>
  </si>
  <si>
    <t>00001394</t>
  </si>
  <si>
    <t>00001395</t>
  </si>
  <si>
    <t>00001396</t>
  </si>
  <si>
    <t>00001397</t>
  </si>
  <si>
    <t>00001398</t>
  </si>
  <si>
    <t>00001399</t>
  </si>
  <si>
    <t>00001400</t>
  </si>
  <si>
    <t>00001401</t>
  </si>
  <si>
    <t>00001402</t>
  </si>
  <si>
    <t>00001403</t>
  </si>
  <si>
    <t>00001404</t>
  </si>
  <si>
    <t>00001405</t>
  </si>
  <si>
    <t>00001406</t>
  </si>
  <si>
    <t>00001407</t>
  </si>
  <si>
    <t>00001408</t>
  </si>
  <si>
    <t>00001409</t>
  </si>
  <si>
    <t>00001410</t>
  </si>
  <si>
    <t>00001411</t>
  </si>
  <si>
    <t>00001412</t>
  </si>
  <si>
    <t>00001413</t>
  </si>
  <si>
    <t>00001414</t>
  </si>
  <si>
    <t>00001415</t>
  </si>
  <si>
    <t>00001416</t>
  </si>
  <si>
    <t>00001417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</si>
  <si>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</si>
  <si>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</si>
  <si>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</si>
  <si>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</si>
  <si>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</si>
  <si>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</si>
  <si>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</si>
  <si>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</si>
  <si>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</si>
  <si>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</si>
  <si>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00001428</t>
  </si>
  <si>
    <t>00001429</t>
  </si>
  <si>
    <t>00001430</t>
  </si>
  <si>
    <t>00001431</t>
  </si>
  <si>
    <t>00001432</t>
  </si>
  <si>
    <t>00001433</t>
  </si>
  <si>
    <t>00001434</t>
  </si>
  <si>
    <t>00001435</t>
  </si>
  <si>
    <t>00001436</t>
  </si>
  <si>
    <t>00001437</t>
  </si>
  <si>
    <t>00001438</t>
  </si>
  <si>
    <t>00001439</t>
  </si>
  <si>
    <t>00001440</t>
  </si>
  <si>
    <t>00001441</t>
  </si>
  <si>
    <t>00001442</t>
  </si>
  <si>
    <t>00001443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</si>
  <si>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</si>
  <si>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</si>
  <si>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</si>
  <si>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</si>
  <si>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</si>
  <si>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</si>
  <si>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</si>
  <si>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</si>
  <si>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</si>
  <si>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</si>
  <si>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</si>
  <si>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</si>
  <si>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00001456</t>
  </si>
  <si>
    <t>00001457</t>
  </si>
  <si>
    <t>00001458</t>
  </si>
  <si>
    <t>00001459</t>
  </si>
  <si>
    <t>00001460</t>
  </si>
  <si>
    <t>00001461</t>
  </si>
  <si>
    <t>00001462</t>
  </si>
  <si>
    <t>00001463</t>
  </si>
  <si>
    <t>00001464</t>
  </si>
  <si>
    <t>00001465</t>
  </si>
  <si>
    <t>00001466</t>
  </si>
  <si>
    <t>00001467</t>
  </si>
  <si>
    <t>00001468</t>
  </si>
  <si>
    <t>00001469</t>
  </si>
  <si>
    <t>00001470</t>
  </si>
  <si>
    <t>00001471</t>
  </si>
  <si>
    <t>00001472</t>
  </si>
  <si>
    <t>00001473</t>
  </si>
  <si>
    <t>00001474</t>
  </si>
  <si>
    <t>00001475</t>
  </si>
  <si>
    <t>00001476</t>
  </si>
  <si>
    <t>00001477</t>
  </si>
  <si>
    <t>00001478</t>
  </si>
  <si>
    <t>00001479</t>
  </si>
  <si>
    <t>00001480</t>
  </si>
  <si>
    <t>00001481</t>
  </si>
  <si>
    <t>00001482</t>
  </si>
  <si>
    <t>00001483</t>
  </si>
  <si>
    <t>00001484</t>
  </si>
  <si>
    <t>00001485</t>
  </si>
  <si>
    <t>00001486</t>
  </si>
  <si>
    <t>00001487</t>
  </si>
  <si>
    <t>00001488</t>
  </si>
  <si>
    <t>00001489</t>
  </si>
  <si>
    <t>00001490</t>
  </si>
  <si>
    <t>00001491</t>
  </si>
  <si>
    <t>00001492</t>
  </si>
  <si>
    <t>00001493</t>
  </si>
  <si>
    <t>00001494</t>
  </si>
  <si>
    <t>00001495</t>
  </si>
  <si>
    <t>00001496</t>
  </si>
  <si>
    <t>00001497</t>
  </si>
  <si>
    <t>00001498</t>
  </si>
  <si>
    <t>00001499</t>
  </si>
  <si>
    <t>00001500</t>
  </si>
  <si>
    <t>00001501</t>
  </si>
  <si>
    <t>00001502</t>
  </si>
  <si>
    <t>00001503</t>
  </si>
  <si>
    <t>00001504</t>
  </si>
  <si>
    <t>00001505</t>
  </si>
  <si>
    <t>00001506</t>
  </si>
  <si>
    <t>00001507</t>
  </si>
  <si>
    <t>00001508</t>
  </si>
  <si>
    <t>00001509</t>
  </si>
  <si>
    <t>00001510</t>
  </si>
  <si>
    <t>00001511</t>
  </si>
  <si>
    <t>00001512</t>
  </si>
  <si>
    <t>00001513</t>
  </si>
  <si>
    <t>00001514</t>
  </si>
  <si>
    <t>00001515</t>
  </si>
  <si>
    <t>00001516</t>
  </si>
  <si>
    <t>00001517</t>
  </si>
  <si>
    <t>00001518</t>
  </si>
  <si>
    <t>00001519</t>
  </si>
  <si>
    <t>00001520</t>
  </si>
  <si>
    <t>00001521</t>
  </si>
  <si>
    <t>00001522</t>
  </si>
  <si>
    <t>00001523</t>
  </si>
  <si>
    <t>00001524</t>
  </si>
  <si>
    <t>00001525</t>
  </si>
  <si>
    <t>00001526</t>
  </si>
  <si>
    <t>00001527</t>
  </si>
  <si>
    <t>00001528</t>
  </si>
  <si>
    <t>00001529</t>
  </si>
  <si>
    <t>00001530</t>
  </si>
  <si>
    <t>00001531</t>
  </si>
  <si>
    <t>00001532</t>
  </si>
  <si>
    <t>00001533</t>
  </si>
  <si>
    <t>00001534</t>
  </si>
  <si>
    <t>00001535</t>
  </si>
  <si>
    <t>00001536</t>
  </si>
  <si>
    <t>00001537</t>
  </si>
  <si>
    <t>00001538</t>
  </si>
  <si>
    <t>00001539</t>
  </si>
  <si>
    <t>00001540</t>
  </si>
  <si>
    <t>00001541</t>
  </si>
  <si>
    <t>00001542</t>
  </si>
  <si>
    <t>00001543</t>
  </si>
  <si>
    <t>00001544</t>
  </si>
  <si>
    <t>00001545</t>
  </si>
  <si>
    <t>00001546</t>
  </si>
  <si>
    <t>00001547</t>
  </si>
  <si>
    <t>00001548</t>
  </si>
  <si>
    <t>00001549</t>
  </si>
  <si>
    <t>00001550</t>
  </si>
  <si>
    <t>00001551</t>
  </si>
  <si>
    <t>00001552</t>
  </si>
  <si>
    <t>00001553</t>
  </si>
  <si>
    <t>00001554</t>
  </si>
  <si>
    <t>00001555</t>
  </si>
  <si>
    <t>00001556</t>
  </si>
  <si>
    <t>00001557</t>
  </si>
  <si>
    <t>00001558</t>
  </si>
  <si>
    <t>00001559</t>
  </si>
  <si>
    <t>00001560</t>
  </si>
  <si>
    <t>00001561</t>
  </si>
  <si>
    <t>00001562</t>
  </si>
  <si>
    <t>00001563</t>
  </si>
  <si>
    <t>00001564</t>
  </si>
  <si>
    <t>00001565</t>
  </si>
  <si>
    <t>00001566</t>
  </si>
  <si>
    <t>00001567</t>
  </si>
  <si>
    <t>00001568</t>
  </si>
  <si>
    <t>00001569</t>
  </si>
  <si>
    <t>00001570</t>
  </si>
  <si>
    <t>00001571</t>
  </si>
  <si>
    <t>00001572</t>
  </si>
  <si>
    <t>00001573</t>
  </si>
  <si>
    <t>00001574</t>
  </si>
  <si>
    <t>00001575</t>
  </si>
  <si>
    <t>00001576</t>
  </si>
  <si>
    <t>00001577</t>
  </si>
  <si>
    <t>00001578</t>
  </si>
  <si>
    <t>00001579</t>
  </si>
  <si>
    <t>00001580</t>
  </si>
  <si>
    <t>00001581</t>
  </si>
  <si>
    <t>00001582</t>
  </si>
  <si>
    <t>00001583</t>
  </si>
  <si>
    <t>00001584</t>
  </si>
  <si>
    <t>00001585</t>
  </si>
  <si>
    <t>00001586</t>
  </si>
  <si>
    <t>00001587</t>
  </si>
  <si>
    <t>00001588</t>
  </si>
  <si>
    <t>00001589</t>
  </si>
  <si>
    <t>00001590</t>
  </si>
  <si>
    <t>00001591</t>
  </si>
  <si>
    <t>00001592</t>
  </si>
  <si>
    <t>00001593</t>
  </si>
  <si>
    <t>00001594</t>
  </si>
  <si>
    <t>00001595</t>
  </si>
  <si>
    <t>00001596</t>
  </si>
  <si>
    <t>00001597</t>
  </si>
  <si>
    <t>00001598</t>
  </si>
  <si>
    <t>00001599</t>
  </si>
  <si>
    <t>00001600</t>
  </si>
  <si>
    <t>00001601</t>
  </si>
  <si>
    <t>00001602</t>
  </si>
  <si>
    <t>00001603</t>
  </si>
  <si>
    <t>00001604</t>
  </si>
  <si>
    <t>00001605</t>
  </si>
  <si>
    <t>00001606</t>
  </si>
  <si>
    <t>00001607</t>
  </si>
  <si>
    <t>00001608</t>
  </si>
  <si>
    <t>00001609</t>
  </si>
  <si>
    <t>00001610</t>
  </si>
  <si>
    <t>00001611</t>
  </si>
  <si>
    <t>00001612</t>
  </si>
  <si>
    <t>00001613</t>
  </si>
  <si>
    <t>00001614</t>
  </si>
  <si>
    <t>00001615</t>
  </si>
  <si>
    <t>00001616</t>
  </si>
  <si>
    <t>00001617</t>
  </si>
  <si>
    <t>00001618</t>
  </si>
  <si>
    <t>00001619</t>
  </si>
  <si>
    <t>00001620</t>
  </si>
  <si>
    <t>00001621</t>
  </si>
  <si>
    <t>00001622</t>
  </si>
  <si>
    <t>00001623</t>
  </si>
  <si>
    <t>00001624</t>
  </si>
  <si>
    <t>00001625</t>
  </si>
  <si>
    <t>00001626</t>
  </si>
  <si>
    <t>00001627</t>
  </si>
  <si>
    <t>00001628</t>
  </si>
  <si>
    <t>00001629</t>
  </si>
  <si>
    <t>00001630</t>
  </si>
  <si>
    <t>00001631</t>
  </si>
  <si>
    <t>00001632</t>
  </si>
  <si>
    <t>00001633</t>
  </si>
  <si>
    <t>00001634</t>
  </si>
  <si>
    <t>00001635</t>
  </si>
  <si>
    <t>00001636</t>
  </si>
  <si>
    <t>00001637</t>
  </si>
  <si>
    <t>00001638</t>
  </si>
  <si>
    <t>00001639</t>
  </si>
  <si>
    <t>00001640</t>
  </si>
  <si>
    <t>00001641</t>
  </si>
  <si>
    <t>00001642</t>
  </si>
  <si>
    <t>00001643</t>
  </si>
  <si>
    <t>00001644</t>
  </si>
  <si>
    <t>00001645</t>
  </si>
  <si>
    <t>00001646</t>
  </si>
  <si>
    <t>00001647</t>
  </si>
  <si>
    <t>00001648</t>
  </si>
  <si>
    <t>00001649</t>
  </si>
  <si>
    <t>00001650</t>
  </si>
  <si>
    <t>00001651</t>
  </si>
  <si>
    <t>00001652</t>
  </si>
  <si>
    <t>00001653</t>
  </si>
  <si>
    <t>00001654</t>
  </si>
  <si>
    <t>00001655</t>
  </si>
  <si>
    <t>00001656</t>
  </si>
  <si>
    <t>00001657</t>
  </si>
  <si>
    <t>00001658</t>
  </si>
  <si>
    <t>00001659</t>
  </si>
  <si>
    <t>00001660</t>
  </si>
  <si>
    <t>00001661</t>
  </si>
  <si>
    <t>00001662</t>
  </si>
  <si>
    <t>00001663</t>
  </si>
  <si>
    <t>00001664</t>
  </si>
  <si>
    <t>00001665</t>
  </si>
  <si>
    <t>00001666</t>
  </si>
  <si>
    <t>00001667</t>
  </si>
  <si>
    <t>00001668</t>
  </si>
  <si>
    <t>00001669</t>
  </si>
  <si>
    <t>00001670</t>
  </si>
  <si>
    <t>00001671</t>
  </si>
  <si>
    <t>00001672</t>
  </si>
  <si>
    <t>00001673</t>
  </si>
  <si>
    <t>00001674</t>
  </si>
  <si>
    <t>00001675</t>
  </si>
  <si>
    <t>00001676</t>
  </si>
  <si>
    <t>00001677</t>
  </si>
  <si>
    <t>00001678</t>
  </si>
  <si>
    <t>00001679</t>
  </si>
  <si>
    <t>00001680</t>
  </si>
  <si>
    <t>00001681</t>
  </si>
  <si>
    <t>00001682</t>
  </si>
  <si>
    <t>00001683</t>
  </si>
  <si>
    <t>00001684</t>
  </si>
  <si>
    <t>00001685</t>
  </si>
  <si>
    <t>00001686</t>
  </si>
  <si>
    <t>00001687</t>
  </si>
  <si>
    <t>00001688</t>
  </si>
  <si>
    <t>00001689</t>
  </si>
  <si>
    <t>00001690</t>
  </si>
  <si>
    <t>00001691</t>
  </si>
  <si>
    <t>00001692</t>
  </si>
  <si>
    <t>00001693</t>
  </si>
  <si>
    <t>00001694</t>
  </si>
  <si>
    <t>00001695</t>
  </si>
  <si>
    <t>00001696</t>
  </si>
  <si>
    <t>00001697</t>
  </si>
  <si>
    <t>00001698</t>
  </si>
  <si>
    <t>00001699</t>
  </si>
  <si>
    <t>00001700</t>
  </si>
  <si>
    <t>00001701</t>
  </si>
  <si>
    <t>00001702</t>
  </si>
  <si>
    <t>00001703</t>
  </si>
  <si>
    <t>00001704</t>
  </si>
  <si>
    <t>00001705</t>
  </si>
  <si>
    <t>00001706</t>
  </si>
  <si>
    <t>00001707</t>
  </si>
  <si>
    <t>00001708</t>
  </si>
  <si>
    <t>00001709</t>
  </si>
  <si>
    <t>00001710</t>
  </si>
  <si>
    <t>00001711</t>
  </si>
  <si>
    <t>00001712</t>
  </si>
  <si>
    <t>00001713</t>
  </si>
  <si>
    <t>00001714</t>
  </si>
  <si>
    <t>00001715</t>
  </si>
  <si>
    <t>00001716</t>
  </si>
  <si>
    <t>00001717</t>
  </si>
  <si>
    <t>00001718</t>
  </si>
  <si>
    <t>00001719</t>
  </si>
  <si>
    <t>00001720</t>
  </si>
  <si>
    <t>00001721</t>
  </si>
  <si>
    <t>00001722</t>
  </si>
  <si>
    <t>00001723</t>
  </si>
  <si>
    <t>00001724</t>
  </si>
  <si>
    <t>00001725</t>
  </si>
  <si>
    <t>00001726</t>
  </si>
  <si>
    <t>00001727</t>
  </si>
  <si>
    <t>00001728</t>
  </si>
  <si>
    <t>00001729</t>
  </si>
  <si>
    <t>00001730</t>
  </si>
  <si>
    <t>00001731</t>
  </si>
  <si>
    <t>00001732</t>
  </si>
  <si>
    <t>00001733</t>
  </si>
  <si>
    <t>00001734</t>
  </si>
  <si>
    <t>00001735</t>
  </si>
  <si>
    <t>00001736</t>
  </si>
  <si>
    <t>00001737</t>
  </si>
  <si>
    <t>00001738</t>
  </si>
  <si>
    <t>00001739</t>
  </si>
  <si>
    <t>00001740</t>
  </si>
  <si>
    <t>00001741</t>
  </si>
  <si>
    <t>00001742</t>
  </si>
  <si>
    <t>00001743</t>
  </si>
  <si>
    <t>00001744</t>
  </si>
  <si>
    <t>00001745</t>
  </si>
  <si>
    <t>00001746</t>
  </si>
  <si>
    <t>00001747</t>
  </si>
  <si>
    <t>00001748</t>
  </si>
  <si>
    <t>00001749</t>
  </si>
  <si>
    <t>00001750</t>
  </si>
  <si>
    <t>00001751</t>
  </si>
  <si>
    <t>00001752</t>
  </si>
  <si>
    <t>00001753</t>
  </si>
  <si>
    <t>00001754</t>
  </si>
  <si>
    <t>00001755</t>
  </si>
  <si>
    <t>00001756</t>
  </si>
  <si>
    <t>00001757</t>
  </si>
  <si>
    <t>00001758</t>
  </si>
  <si>
    <t>00001759</t>
  </si>
  <si>
    <t>00001760</t>
  </si>
  <si>
    <t>00001761</t>
  </si>
  <si>
    <t>00001762</t>
  </si>
  <si>
    <t>00001763</t>
  </si>
  <si>
    <t>00001764</t>
  </si>
  <si>
    <t>00001765</t>
  </si>
  <si>
    <t>00001766</t>
  </si>
  <si>
    <t>00001767</t>
  </si>
  <si>
    <t>00001768</t>
  </si>
  <si>
    <t>00001769</t>
  </si>
  <si>
    <t>00001770</t>
  </si>
  <si>
    <t>00001771</t>
  </si>
  <si>
    <t>00001772</t>
  </si>
  <si>
    <t>00001773</t>
  </si>
  <si>
    <t>00001774</t>
  </si>
  <si>
    <t>00001775</t>
  </si>
  <si>
    <t>00001776</t>
  </si>
  <si>
    <t>00001777</t>
  </si>
  <si>
    <t>00001778</t>
  </si>
  <si>
    <t>00001779</t>
  </si>
  <si>
    <t>00001780</t>
  </si>
  <si>
    <t>00001781</t>
  </si>
  <si>
    <t>00001782</t>
  </si>
  <si>
    <t>00001783</t>
  </si>
  <si>
    <t>00001784</t>
  </si>
  <si>
    <t>00001785</t>
  </si>
  <si>
    <t>00001786</t>
  </si>
  <si>
    <t>00001787</t>
  </si>
  <si>
    <t>00001788</t>
  </si>
  <si>
    <t>00001789</t>
  </si>
  <si>
    <t>00001790</t>
  </si>
  <si>
    <t>00001791</t>
  </si>
  <si>
    <t>00001792</t>
  </si>
  <si>
    <t>00001793</t>
  </si>
  <si>
    <t>00001794</t>
  </si>
  <si>
    <t>00001795</t>
  </si>
  <si>
    <t>00001796</t>
  </si>
  <si>
    <t>00001797</t>
  </si>
  <si>
    <t>00001798</t>
  </si>
  <si>
    <t>00001799</t>
  </si>
  <si>
    <t>00001800</t>
  </si>
  <si>
    <t>00001801</t>
  </si>
  <si>
    <t>00001802</t>
  </si>
  <si>
    <t>00001803</t>
  </si>
  <si>
    <t>00001804</t>
  </si>
  <si>
    <t>00001805</t>
  </si>
  <si>
    <t>00001806</t>
  </si>
  <si>
    <t>00001807</t>
  </si>
  <si>
    <t>00001808</t>
  </si>
  <si>
    <t>00001809</t>
  </si>
  <si>
    <t>00001810</t>
  </si>
  <si>
    <t>00001811</t>
  </si>
  <si>
    <t>00001812</t>
  </si>
  <si>
    <t>00001813</t>
  </si>
  <si>
    <t>00001814</t>
  </si>
  <si>
    <t>00001815</t>
  </si>
  <si>
    <t>00001816</t>
  </si>
  <si>
    <t>00001817</t>
  </si>
  <si>
    <t>00001818</t>
  </si>
  <si>
    <t>00001819</t>
  </si>
  <si>
    <t>00001820</t>
  </si>
  <si>
    <t>00001821</t>
  </si>
  <si>
    <t>00001822</t>
  </si>
  <si>
    <t>00001823</t>
  </si>
  <si>
    <t>00001824</t>
  </si>
  <si>
    <t>00001825</t>
  </si>
  <si>
    <t>00001826</t>
  </si>
  <si>
    <t>00001827</t>
  </si>
  <si>
    <t>00001828</t>
  </si>
  <si>
    <t>00001829</t>
  </si>
  <si>
    <t>00001830</t>
  </si>
  <si>
    <t>00001831</t>
  </si>
  <si>
    <t>00001832</t>
  </si>
  <si>
    <t>00001833</t>
  </si>
  <si>
    <t>00001834</t>
  </si>
  <si>
    <t>00001835</t>
  </si>
  <si>
    <t>00001836</t>
  </si>
  <si>
    <t>00001837</t>
  </si>
  <si>
    <t>00001838</t>
  </si>
  <si>
    <t>00001839</t>
  </si>
  <si>
    <t>00001840</t>
  </si>
  <si>
    <t>00001841</t>
  </si>
  <si>
    <t>00001842</t>
  </si>
  <si>
    <t>00001843</t>
  </si>
  <si>
    <t>00001844</t>
  </si>
  <si>
    <t>00001845</t>
  </si>
  <si>
    <t>00001846</t>
  </si>
  <si>
    <t>00001847</t>
  </si>
  <si>
    <t>00001848</t>
  </si>
  <si>
    <t>00001849</t>
  </si>
  <si>
    <t>00001850</t>
  </si>
  <si>
    <t>00001851</t>
  </si>
  <si>
    <t>00001852</t>
  </si>
  <si>
    <t>00001853</t>
  </si>
  <si>
    <t>00001854</t>
  </si>
  <si>
    <t>00001855</t>
  </si>
  <si>
    <t>00001856</t>
  </si>
  <si>
    <t>00001857</t>
  </si>
  <si>
    <t>00001858</t>
  </si>
  <si>
    <t>00001859</t>
  </si>
  <si>
    <t>00001860</t>
  </si>
  <si>
    <t>00001861</t>
  </si>
  <si>
    <t>00001862</t>
  </si>
  <si>
    <t>00001863</t>
  </si>
  <si>
    <t>00001864</t>
  </si>
  <si>
    <t>00001865</t>
  </si>
  <si>
    <t>00001866</t>
  </si>
  <si>
    <t>00001867</t>
  </si>
  <si>
    <t>00001868</t>
  </si>
  <si>
    <t>00001869</t>
  </si>
  <si>
    <t>00001870</t>
  </si>
  <si>
    <t>00001871</t>
  </si>
  <si>
    <t>00001872</t>
  </si>
  <si>
    <t>00001873</t>
  </si>
  <si>
    <t>00001874</t>
  </si>
  <si>
    <t>00001875</t>
  </si>
  <si>
    <t>00001876</t>
  </si>
  <si>
    <t>00001877</t>
  </si>
  <si>
    <t>00001878</t>
  </si>
  <si>
    <t>00001879</t>
  </si>
  <si>
    <t>00001880</t>
  </si>
  <si>
    <t>00001881</t>
  </si>
  <si>
    <t>00001882</t>
  </si>
  <si>
    <t>00001883</t>
  </si>
  <si>
    <t>00001884</t>
  </si>
  <si>
    <t>00001885</t>
  </si>
  <si>
    <t>00001886</t>
  </si>
  <si>
    <t>00001887</t>
  </si>
  <si>
    <t>00001888</t>
  </si>
  <si>
    <t>00001889</t>
  </si>
  <si>
    <t>00001890</t>
  </si>
  <si>
    <t>00001891</t>
  </si>
  <si>
    <t>00001892</t>
  </si>
  <si>
    <t>00001893</t>
  </si>
  <si>
    <t>00001894</t>
  </si>
  <si>
    <t>00001895</t>
  </si>
  <si>
    <t>00001896</t>
  </si>
  <si>
    <t>00001897</t>
  </si>
  <si>
    <t>00001898</t>
  </si>
  <si>
    <t>00001899</t>
  </si>
  <si>
    <t>00001900</t>
  </si>
  <si>
    <t>00001901</t>
  </si>
  <si>
    <t>00001902</t>
  </si>
  <si>
    <t>00001903</t>
  </si>
  <si>
    <t>00001904</t>
  </si>
  <si>
    <t>00001905</t>
  </si>
  <si>
    <t>00001906</t>
  </si>
  <si>
    <t>00001907</t>
  </si>
  <si>
    <t>00001908</t>
  </si>
  <si>
    <t>00001909</t>
  </si>
  <si>
    <t>00001910</t>
  </si>
  <si>
    <t>00001911</t>
  </si>
  <si>
    <t>00001912</t>
  </si>
  <si>
    <t>00001913</t>
  </si>
  <si>
    <t>00001914</t>
  </si>
  <si>
    <t>00001915</t>
  </si>
  <si>
    <t>00001916</t>
  </si>
  <si>
    <t>00001917</t>
  </si>
  <si>
    <t>00001918</t>
  </si>
  <si>
    <t>00001919</t>
  </si>
  <si>
    <t>00001920</t>
  </si>
  <si>
    <t>00001921</t>
  </si>
  <si>
    <t>00001922</t>
  </si>
  <si>
    <t>00001923</t>
  </si>
  <si>
    <t>00001924</t>
  </si>
  <si>
    <t>00001925</t>
  </si>
  <si>
    <t>00001926</t>
  </si>
  <si>
    <t>00001927</t>
  </si>
  <si>
    <t>00001928</t>
  </si>
  <si>
    <t>00001929</t>
  </si>
  <si>
    <t>00001930</t>
  </si>
  <si>
    <t>00001931</t>
  </si>
  <si>
    <t>00001932</t>
  </si>
  <si>
    <t>00001933</t>
  </si>
  <si>
    <t>00001934</t>
  </si>
  <si>
    <t>00001935</t>
  </si>
  <si>
    <t>00001936</t>
  </si>
  <si>
    <t>00001937</t>
  </si>
  <si>
    <t>00001938</t>
  </si>
  <si>
    <t>00001939</t>
  </si>
  <si>
    <t>00001940</t>
  </si>
  <si>
    <t>00001941</t>
  </si>
  <si>
    <t>00001942</t>
  </si>
  <si>
    <t>00001943</t>
  </si>
  <si>
    <t>00001944</t>
  </si>
  <si>
    <t>00001945</t>
  </si>
  <si>
    <t>00001946</t>
  </si>
  <si>
    <t>00001947</t>
  </si>
  <si>
    <t>00001948</t>
  </si>
  <si>
    <t>00001949</t>
  </si>
  <si>
    <t>00001950</t>
  </si>
  <si>
    <t>00001951</t>
  </si>
  <si>
    <t>00001952</t>
  </si>
  <si>
    <t>00001953</t>
  </si>
  <si>
    <t>00001954</t>
  </si>
  <si>
    <t>00001955</t>
  </si>
  <si>
    <t>00001956</t>
  </si>
  <si>
    <t>00001957</t>
  </si>
  <si>
    <t>00001958</t>
  </si>
  <si>
    <t>00001959</t>
  </si>
  <si>
    <t>00001960</t>
  </si>
  <si>
    <t>00001961</t>
  </si>
  <si>
    <t>00001962</t>
  </si>
  <si>
    <t>00001963</t>
  </si>
  <si>
    <t>00001964</t>
  </si>
  <si>
    <t>00001965</t>
  </si>
  <si>
    <t>00001966</t>
  </si>
  <si>
    <t>00001967</t>
  </si>
  <si>
    <t>00001968</t>
  </si>
  <si>
    <t>00001969</t>
  </si>
  <si>
    <t>00001970</t>
  </si>
  <si>
    <t>00001971</t>
  </si>
  <si>
    <t>00001972</t>
  </si>
  <si>
    <t>00001973</t>
  </si>
  <si>
    <t>00001974</t>
  </si>
  <si>
    <t>00001975</t>
  </si>
  <si>
    <t>00001976</t>
  </si>
  <si>
    <t>00001977</t>
  </si>
  <si>
    <t>00001978</t>
  </si>
  <si>
    <t>00001979</t>
  </si>
  <si>
    <t>00001980</t>
  </si>
  <si>
    <t>00001981</t>
  </si>
  <si>
    <t>00001982</t>
  </si>
  <si>
    <t>00001983</t>
  </si>
  <si>
    <t>00001984</t>
  </si>
  <si>
    <t>00001985</t>
  </si>
  <si>
    <t>00001986</t>
  </si>
  <si>
    <t>00001987</t>
  </si>
  <si>
    <t>00001988</t>
  </si>
  <si>
    <t>00001989</t>
  </si>
  <si>
    <t>00001990</t>
  </si>
  <si>
    <t>00001991</t>
  </si>
  <si>
    <t>00001992</t>
  </si>
  <si>
    <t>00001993</t>
  </si>
  <si>
    <t>00001994</t>
  </si>
  <si>
    <t>00001995</t>
  </si>
  <si>
    <t>00001996</t>
  </si>
  <si>
    <t>00001997</t>
  </si>
  <si>
    <t>00001998</t>
  </si>
  <si>
    <t>00001999</t>
  </si>
  <si>
    <t>00002000</t>
  </si>
  <si>
    <t>RAZEM</t>
  </si>
  <si>
    <t>CAGR</t>
  </si>
  <si>
    <t>3. Średnia wartość netto transakcji wg produktów</t>
  </si>
  <si>
    <t>4. Produkty z najwyższą średnią wartością transakcji brutto (TOP 5)</t>
  </si>
  <si>
    <t>7. W którym miesiącu którego roku sprzedano najmniej produktów (ilościowo)</t>
  </si>
  <si>
    <t>9. Zaznacz kolorem w zakładce 'dane' wszystkie transakcje o wartości netto powyżej 50 tys. zł netto</t>
  </si>
  <si>
    <t>1. Sprzedaż w kolejnych latach i dynamika sprzedaży w okresie 2007-2009</t>
  </si>
  <si>
    <t>2. Ilość transakcji dla kontrahentów wg produktów</t>
  </si>
  <si>
    <t>6. W którym miesiącu którego roku miała miejsce najwyższa sprzedaż netto</t>
  </si>
  <si>
    <t>cena jednostkowa brutto</t>
  </si>
  <si>
    <t xml:space="preserve">8. Średnia cena jednostkowa (netto) produktów które w kodzie mają 'X' </t>
  </si>
  <si>
    <t>StellarTech Solutions</t>
  </si>
  <si>
    <t>Quantum Innovations</t>
  </si>
  <si>
    <t>BlueSky Enterprises</t>
  </si>
  <si>
    <t>Infinity Systems</t>
  </si>
  <si>
    <t>SwiftWave Technologies</t>
  </si>
  <si>
    <t>Fusion Dynamics</t>
  </si>
  <si>
    <t>Apex Innovators</t>
  </si>
  <si>
    <t>Aurora Ventures</t>
  </si>
  <si>
    <t>Nexus Solutions</t>
  </si>
  <si>
    <t>Green Capital</t>
  </si>
  <si>
    <t>cena jednostkowa netto</t>
  </si>
  <si>
    <t>Sum of wartość transakcji netto</t>
  </si>
  <si>
    <t>Row Labels</t>
  </si>
  <si>
    <t>Grand Total</t>
  </si>
  <si>
    <t>Average of wartość transakcji brutto</t>
  </si>
  <si>
    <t>Sum of ilość</t>
  </si>
  <si>
    <t>Column Labels</t>
  </si>
  <si>
    <t>Average of cena jednostkowa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</si>
</sst>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Tahoma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sz val="8"/>
      <name val="Tahoma"/>
      <family val="2"/>
      <charset val="238"/>
    </font>
    <font>
      <b/>
      <sz val="8"/>
      <color rgb="FFFF0000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10" fontId="3" fillId="0" borderId="0" xfId="1" applyNumberFormat="1" applyFo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4" fontId="3" fillId="2" borderId="1" xfId="0" applyNumberFormat="1" applyFont="1" applyFill="1" applyBorder="1"/>
    <xf numFmtId="10" fontId="3" fillId="2" borderId="1" xfId="1" applyNumberFormat="1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" fontId="1" fillId="2" borderId="1" xfId="0" applyNumberFormat="1" applyFont="1" applyFill="1" applyBorder="1"/>
    <xf numFmtId="4" fontId="3" fillId="2" borderId="0" xfId="0" applyNumberFormat="1" applyFont="1" applyFill="1"/>
    <xf numFmtId="0" fontId="1" fillId="0" borderId="1" xfId="0" applyFont="1" applyBorder="1"/>
    <xf numFmtId="4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/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3" fillId="0" borderId="0" xfId="0" applyNumberFormat="1" applyFont="1"/>
    <xf numFmtId="9" fontId="3" fillId="2" borderId="1" xfId="1" applyFont="1" applyFill="1" applyBorder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17" fontId="1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Ostrowska" refreshedDate="45861.799952893518" createdVersion="8" refreshedVersion="8" minRefreshableVersion="3" recordCount="2000" xr:uid="{827B7DFD-DE17-499C-9596-FA6ADAA399FF}">
  <cacheSource type="worksheet">
    <worksheetSource ref="A1:L2001" sheet="DANE"/>
  </cacheSource>
  <cacheFields count="12">
    <cacheField name="numer transakcji" numFmtId="0">
      <sharedItems/>
    </cacheField>
    <cacheField name="data transakcji" numFmtId="14">
      <sharedItems containsSemiMixedTypes="0" containsNonDate="0" containsDate="1" containsString="0" minDate="2019-01-01T00:00:00" maxDate="2021-12-24T00:00:00"/>
    </cacheField>
    <cacheField name="ID_kontrahenta" numFmtId="0">
      <sharedItems/>
    </cacheField>
    <cacheField name="ID_produktu" numFmtId="0">
      <sharedItems count="30">
        <s v="Prod_X0001"/>
        <s v="Prod_X0002"/>
        <s v="Prod_X0003"/>
        <s v="Prod_X0004"/>
        <s v="Prod_X0005"/>
        <s v="Prod_X0006"/>
        <s v="Prod_X0007"/>
        <s v="Prod_X0008"/>
        <s v="Prod_X0009"/>
        <s v="Prod_X0010"/>
        <s v="Prod_00011"/>
        <s v="Prod_00012"/>
        <s v="Prod_00013"/>
        <s v="Prod_00014"/>
        <s v="Prod_00015"/>
        <s v="Prod_00016"/>
        <s v="Prod_00017"/>
        <s v="Prod_00018"/>
        <s v="Prod_00019"/>
        <s v="Prod_00020"/>
        <s v="Prod_00021"/>
        <s v="Prod_00022"/>
        <s v="Prod_00023"/>
        <s v="Prod_00024"/>
        <s v="Prod_00025"/>
        <s v="Prod_00026"/>
        <s v="Prod_00027"/>
        <s v="Prod_00028"/>
        <s v="Prod_00029"/>
        <s v="Prod_00030"/>
      </sharedItems>
    </cacheField>
    <cacheField name="ilość" numFmtId="3">
      <sharedItems containsSemiMixedTypes="0" containsString="0" containsNumber="1" containsInteger="1" minValue="1" maxValue="1000"/>
    </cacheField>
    <cacheField name="cena jednostkowa" numFmtId="4">
      <sharedItems containsSemiMixedTypes="0" containsString="0" containsNumber="1" minValue="0.22429906542056072" maxValue="92.429906542056074"/>
    </cacheField>
    <cacheField name="wartość transakcji netto" numFmtId="4">
      <sharedItems containsSemiMixedTypes="0" containsString="0" containsNumber="1" minValue="4.9345794392523361" maxValue="92245.046728971967"/>
    </cacheField>
    <cacheField name="VAT" numFmtId="9">
      <sharedItems containsSemiMixedTypes="0" containsString="0" containsNumber="1" minValue="7.0000000000000007E-2" maxValue="0.22"/>
    </cacheField>
    <cacheField name="wartość transakcji brutto" numFmtId="4">
      <sharedItems containsSemiMixedTypes="0" containsString="0" containsNumber="1" minValue="5.2799999999999994" maxValue="98702.200000000012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ok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kontrah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00001"/>
    <d v="2019-01-01T00:00:00"/>
    <s v="Kont_0006"/>
    <x v="0"/>
    <n v="265"/>
    <n v="73.897196261682225"/>
    <n v="19582.757009345791"/>
    <n v="7.0000000000000007E-2"/>
    <n v="20953.549999999996"/>
    <x v="0"/>
    <x v="0"/>
    <s v="Apex Innovators"/>
  </r>
  <r>
    <s v="00000002"/>
    <d v="2019-01-01T00:00:00"/>
    <s v="Kont_0001"/>
    <x v="1"/>
    <n v="432"/>
    <n v="43.180327868852459"/>
    <n v="18653.901639344262"/>
    <n v="0.22"/>
    <n v="22757.759999999998"/>
    <x v="0"/>
    <x v="0"/>
    <s v="Quantum Innovations"/>
  </r>
  <r>
    <s v="00000003"/>
    <d v="2019-01-01T00:00:00"/>
    <s v="Kont_0007"/>
    <x v="2"/>
    <n v="36"/>
    <n v="25.897196261682243"/>
    <n v="932.29906542056074"/>
    <n v="7.0000000000000007E-2"/>
    <n v="997.56"/>
    <x v="0"/>
    <x v="0"/>
    <s v="Aurora Ventures"/>
  </r>
  <r>
    <s v="00000004"/>
    <d v="2019-01-01T00:00:00"/>
    <s v="Kont_0006"/>
    <x v="3"/>
    <n v="981"/>
    <n v="65.721311475409848"/>
    <n v="64472.606557377061"/>
    <n v="0.22"/>
    <n v="78656.580000000016"/>
    <x v="0"/>
    <x v="0"/>
    <s v="Apex Innovators"/>
  </r>
  <r>
    <s v="00000005"/>
    <d v="2019-01-01T00:00:00"/>
    <s v="Kont_0008"/>
    <x v="4"/>
    <n v="487"/>
    <n v="0.22429906542056072"/>
    <n v="109.23364485981307"/>
    <n v="7.0000000000000007E-2"/>
    <n v="116.87999999999998"/>
    <x v="0"/>
    <x v="0"/>
    <s v="Nexus Solutions"/>
  </r>
  <r>
    <s v="00000006"/>
    <d v="2019-01-01T00:00:00"/>
    <s v="Kont_0007"/>
    <x v="5"/>
    <n v="374"/>
    <n v="73.073770491803288"/>
    <n v="27329.59016393443"/>
    <n v="0.22"/>
    <n v="33342.100000000006"/>
    <x v="0"/>
    <x v="0"/>
    <s v="Aurora Ventures"/>
  </r>
  <r>
    <s v="00000007"/>
    <d v="2019-01-01T00:00:00"/>
    <s v="Kont_0002"/>
    <x v="6"/>
    <n v="70"/>
    <n v="10.093457943925234"/>
    <n v="706.54205607476638"/>
    <n v="7.0000000000000007E-2"/>
    <n v="756"/>
    <x v="0"/>
    <x v="0"/>
    <s v="BlueSky Enterprises"/>
  </r>
  <r>
    <s v="00000008"/>
    <d v="2019-01-01T00:00:00"/>
    <s v="Kont_0002"/>
    <x v="7"/>
    <n v="309"/>
    <n v="32.508196721311471"/>
    <n v="10045.032786885244"/>
    <n v="0.22"/>
    <n v="12254.939999999997"/>
    <x v="0"/>
    <x v="0"/>
    <s v="BlueSky Enterprises"/>
  </r>
  <r>
    <s v="00000009"/>
    <d v="2019-01-01T00:00:00"/>
    <s v="Kont_0005"/>
    <x v="8"/>
    <n v="626"/>
    <n v="17.588785046728972"/>
    <n v="11010.579439252337"/>
    <n v="7.0000000000000007E-2"/>
    <n v="11781.32"/>
    <x v="0"/>
    <x v="0"/>
    <s v="Fusion Dynamics"/>
  </r>
  <r>
    <s v="00000010"/>
    <d v="2019-01-01T00:00:00"/>
    <s v="Kont_0003"/>
    <x v="9"/>
    <n v="156"/>
    <n v="14.188524590163933"/>
    <n v="2213.4098360655735"/>
    <n v="0.22"/>
    <n v="2700.3599999999997"/>
    <x v="0"/>
    <x v="0"/>
    <s v="Infinity Systems"/>
  </r>
  <r>
    <s v="00000011"/>
    <d v="2019-01-02T00:00:00"/>
    <s v="Kont_0004"/>
    <x v="10"/>
    <n v="41"/>
    <n v="7.5700934579439245"/>
    <n v="310.37383177570092"/>
    <n v="7.0000000000000007E-2"/>
    <n v="332.09999999999997"/>
    <x v="0"/>
    <x v="0"/>
    <s v="SwiftWave Technologies"/>
  </r>
  <r>
    <s v="00000012"/>
    <d v="2019-01-03T00:00:00"/>
    <s v="Kont_0003"/>
    <x v="11"/>
    <n v="518"/>
    <n v="33.655737704918039"/>
    <n v="17433.672131147545"/>
    <n v="0.22"/>
    <n v="21269.080000000005"/>
    <x v="0"/>
    <x v="0"/>
    <s v="Infinity Systems"/>
  </r>
  <r>
    <s v="00000013"/>
    <d v="2019-01-04T00:00:00"/>
    <s v="Kont_0009"/>
    <x v="12"/>
    <n v="580"/>
    <n v="57.588785046728965"/>
    <n v="33401.495327102799"/>
    <n v="7.0000000000000007E-2"/>
    <n v="35739.599999999991"/>
    <x v="0"/>
    <x v="0"/>
    <s v="Green Capital"/>
  </r>
  <r>
    <s v="00000014"/>
    <d v="2019-01-05T00:00:00"/>
    <s v="Kont_0006"/>
    <x v="13"/>
    <n v="85"/>
    <n v="27.262295081967213"/>
    <n v="2317.2950819672133"/>
    <n v="0.22"/>
    <n v="2827.1000000000004"/>
    <x v="0"/>
    <x v="0"/>
    <s v="Apex Innovators"/>
  </r>
  <r>
    <s v="00000015"/>
    <d v="2019-01-06T00:00:00"/>
    <s v="Kont_0005"/>
    <x v="14"/>
    <n v="486"/>
    <n v="74.299065420560737"/>
    <n v="36109.345794392517"/>
    <n v="7.0000000000000007E-2"/>
    <n v="38636.999999999993"/>
    <x v="0"/>
    <x v="0"/>
    <s v="Fusion Dynamics"/>
  </r>
  <r>
    <s v="00000016"/>
    <d v="2019-01-07T00:00:00"/>
    <s v="Kont_0005"/>
    <x v="0"/>
    <n v="621"/>
    <n v="73.897196261682225"/>
    <n v="45890.158878504662"/>
    <n v="7.0000000000000007E-2"/>
    <n v="49102.469999999987"/>
    <x v="0"/>
    <x v="0"/>
    <s v="Fusion Dynamics"/>
  </r>
  <r>
    <s v="00000017"/>
    <d v="2019-01-08T00:00:00"/>
    <s v="Kont_0005"/>
    <x v="1"/>
    <n v="949"/>
    <n v="43.180327868852459"/>
    <n v="40978.131147540982"/>
    <n v="0.22"/>
    <n v="49993.32"/>
    <x v="0"/>
    <x v="0"/>
    <s v="Fusion Dynamics"/>
  </r>
  <r>
    <s v="00000018"/>
    <d v="2019-01-09T00:00:00"/>
    <s v="Kont_0006"/>
    <x v="2"/>
    <n v="478"/>
    <n v="25.897196261682243"/>
    <n v="12378.859813084113"/>
    <n v="7.0000000000000007E-2"/>
    <n v="13245.380000000001"/>
    <x v="0"/>
    <x v="0"/>
    <s v="Apex Innovators"/>
  </r>
  <r>
    <s v="00000019"/>
    <d v="2019-01-10T00:00:00"/>
    <s v="Kont_0007"/>
    <x v="3"/>
    <n v="833"/>
    <n v="65.721311475409848"/>
    <n v="54745.852459016402"/>
    <n v="0.22"/>
    <n v="66789.94"/>
    <x v="0"/>
    <x v="0"/>
    <s v="Aurora Ventures"/>
  </r>
  <r>
    <s v="00000020"/>
    <d v="2019-01-11T00:00:00"/>
    <s v="Kont_0005"/>
    <x v="4"/>
    <n v="222"/>
    <n v="0.22429906542056072"/>
    <n v="49.794392523364479"/>
    <n v="7.0000000000000007E-2"/>
    <n v="53.279999999999994"/>
    <x v="0"/>
    <x v="0"/>
    <s v="Fusion Dynamics"/>
  </r>
  <r>
    <s v="00000021"/>
    <d v="2019-01-12T00:00:00"/>
    <s v="Kont_0003"/>
    <x v="5"/>
    <n v="52"/>
    <n v="73.073770491803288"/>
    <n v="3799.8360655737711"/>
    <n v="0.22"/>
    <n v="4635.8000000000011"/>
    <x v="0"/>
    <x v="0"/>
    <s v="Infinity Systems"/>
  </r>
  <r>
    <s v="00000022"/>
    <d v="2019-01-12T00:00:00"/>
    <s v="Kont_0004"/>
    <x v="6"/>
    <n v="411"/>
    <n v="10.093457943925234"/>
    <n v="4148.4112149532712"/>
    <n v="7.0000000000000007E-2"/>
    <n v="4438.8"/>
    <x v="0"/>
    <x v="0"/>
    <s v="SwiftWave Technologies"/>
  </r>
  <r>
    <s v="00000023"/>
    <d v="2019-01-12T00:00:00"/>
    <s v="Kont_0003"/>
    <x v="7"/>
    <n v="522"/>
    <n v="32.508196721311471"/>
    <n v="16969.278688524588"/>
    <n v="0.22"/>
    <n v="20702.519999999997"/>
    <x v="0"/>
    <x v="0"/>
    <s v="Infinity Systems"/>
  </r>
  <r>
    <s v="00000024"/>
    <d v="2019-01-12T00:00:00"/>
    <s v="Kont_0009"/>
    <x v="8"/>
    <n v="390"/>
    <n v="17.588785046728972"/>
    <n v="6859.6261682242994"/>
    <n v="7.0000000000000007E-2"/>
    <n v="7339.8"/>
    <x v="0"/>
    <x v="0"/>
    <s v="Green Capital"/>
  </r>
  <r>
    <s v="00000025"/>
    <d v="2019-01-12T00:00:00"/>
    <s v="Kont_0001"/>
    <x v="9"/>
    <n v="531"/>
    <n v="14.188524590163933"/>
    <n v="7534.1065573770484"/>
    <n v="0.22"/>
    <n v="9191.6099999999988"/>
    <x v="0"/>
    <x v="0"/>
    <s v="Quantum Innovations"/>
  </r>
  <r>
    <s v="00000026"/>
    <d v="2019-01-12T00:00:00"/>
    <s v="Kont_0005"/>
    <x v="10"/>
    <n v="268"/>
    <n v="7.5700934579439245"/>
    <n v="2028.7850467289718"/>
    <n v="7.0000000000000007E-2"/>
    <n v="2170.7999999999997"/>
    <x v="0"/>
    <x v="0"/>
    <s v="Fusion Dynamics"/>
  </r>
  <r>
    <s v="00000027"/>
    <d v="2019-01-12T00:00:00"/>
    <s v="Kont_0007"/>
    <x v="11"/>
    <n v="293"/>
    <n v="33.655737704918039"/>
    <n v="9861.1311475409857"/>
    <n v="0.22"/>
    <n v="12030.580000000002"/>
    <x v="0"/>
    <x v="0"/>
    <s v="Aurora Ventures"/>
  </r>
  <r>
    <s v="00000028"/>
    <d v="2019-01-12T00:00:00"/>
    <s v="Kont_0003"/>
    <x v="12"/>
    <n v="956"/>
    <n v="57.588785046728965"/>
    <n v="55054.878504672888"/>
    <n v="7.0000000000000007E-2"/>
    <n v="58908.719999999994"/>
    <x v="0"/>
    <x v="0"/>
    <s v="Infinity Systems"/>
  </r>
  <r>
    <s v="00000029"/>
    <d v="2019-01-13T00:00:00"/>
    <s v="Kont_0006"/>
    <x v="13"/>
    <n v="628"/>
    <n v="27.262295081967213"/>
    <n v="17120.721311475409"/>
    <n v="0.22"/>
    <n v="20887.28"/>
    <x v="0"/>
    <x v="0"/>
    <s v="Apex Innovators"/>
  </r>
  <r>
    <s v="00000030"/>
    <d v="2019-01-14T00:00:00"/>
    <s v="Kont_0002"/>
    <x v="14"/>
    <n v="10"/>
    <n v="74.299065420560737"/>
    <n v="742.99065420560737"/>
    <n v="7.0000000000000007E-2"/>
    <n v="794.99999999999989"/>
    <x v="0"/>
    <x v="0"/>
    <s v="BlueSky Enterprises"/>
  </r>
  <r>
    <s v="00000031"/>
    <d v="2019-01-15T00:00:00"/>
    <s v="Kont_0005"/>
    <x v="15"/>
    <n v="932"/>
    <n v="19.409836065573771"/>
    <n v="18089.967213114753"/>
    <n v="0.22"/>
    <n v="22069.759999999998"/>
    <x v="0"/>
    <x v="0"/>
    <s v="Fusion Dynamics"/>
  </r>
  <r>
    <s v="00000032"/>
    <d v="2019-01-16T00:00:00"/>
    <s v="Kont_0007"/>
    <x v="16"/>
    <n v="359"/>
    <n v="16.345794392523363"/>
    <n v="5868.1401869158872"/>
    <n v="7.0000000000000007E-2"/>
    <n v="6278.9099999999989"/>
    <x v="0"/>
    <x v="0"/>
    <s v="Aurora Ventures"/>
  </r>
  <r>
    <s v="00000033"/>
    <d v="2019-01-17T00:00:00"/>
    <s v="Kont_0005"/>
    <x v="17"/>
    <n v="438"/>
    <n v="31.516393442622952"/>
    <n v="13804.180327868853"/>
    <n v="0.22"/>
    <n v="16841.100000000002"/>
    <x v="0"/>
    <x v="0"/>
    <s v="Fusion Dynamics"/>
  </r>
  <r>
    <s v="00000034"/>
    <d v="2019-01-18T00:00:00"/>
    <s v="Kont_0004"/>
    <x v="18"/>
    <n v="514"/>
    <n v="59.018691588785039"/>
    <n v="30335.607476635509"/>
    <n v="7.0000000000000007E-2"/>
    <n v="32459.099999999995"/>
    <x v="0"/>
    <x v="0"/>
    <s v="SwiftWave Technologies"/>
  </r>
  <r>
    <s v="00000035"/>
    <d v="2019-01-19T00:00:00"/>
    <s v="Kont_0007"/>
    <x v="19"/>
    <n v="381"/>
    <n v="78.893442622950815"/>
    <n v="30058.401639344262"/>
    <n v="0.22"/>
    <n v="36671.25"/>
    <x v="0"/>
    <x v="0"/>
    <s v="Aurora Ventures"/>
  </r>
  <r>
    <s v="00000036"/>
    <d v="2019-01-20T00:00:00"/>
    <s v="Kont_0008"/>
    <x v="20"/>
    <n v="144"/>
    <n v="34.177570093457945"/>
    <n v="4921.5700934579436"/>
    <n v="7.0000000000000007E-2"/>
    <n v="5266.08"/>
    <x v="0"/>
    <x v="0"/>
    <s v="Nexus Solutions"/>
  </r>
  <r>
    <s v="00000037"/>
    <d v="2019-01-21T00:00:00"/>
    <s v="Kont_0007"/>
    <x v="21"/>
    <n v="209"/>
    <n v="92.429906542056074"/>
    <n v="19317.850467289718"/>
    <n v="7.0000000000000007E-2"/>
    <n v="20670.099999999999"/>
    <x v="0"/>
    <x v="0"/>
    <s v="Aurora Ventures"/>
  </r>
  <r>
    <s v="00000038"/>
    <d v="2019-01-22T00:00:00"/>
    <s v="Kont_0005"/>
    <x v="22"/>
    <n v="505"/>
    <n v="32.551401869158873"/>
    <n v="16438.45794392523"/>
    <n v="7.0000000000000007E-2"/>
    <n v="17589.149999999998"/>
    <x v="0"/>
    <x v="0"/>
    <s v="Fusion Dynamics"/>
  </r>
  <r>
    <s v="00000039"/>
    <d v="2019-01-23T00:00:00"/>
    <s v="Kont_0005"/>
    <x v="23"/>
    <n v="260"/>
    <n v="29.762295081967217"/>
    <n v="7738.1967213114767"/>
    <n v="0.22"/>
    <n v="9440.6000000000022"/>
    <x v="0"/>
    <x v="0"/>
    <s v="Fusion Dynamics"/>
  </r>
  <r>
    <s v="00000040"/>
    <d v="2019-01-23T00:00:00"/>
    <s v="Kont_0006"/>
    <x v="24"/>
    <n v="758"/>
    <n v="3.1121495327102804"/>
    <n v="2359.0093457943926"/>
    <n v="7.0000000000000007E-2"/>
    <n v="2524.1400000000003"/>
    <x v="0"/>
    <x v="0"/>
    <s v="Apex Innovators"/>
  </r>
  <r>
    <s v="00000041"/>
    <d v="2019-01-23T00:00:00"/>
    <s v="Kont_0005"/>
    <x v="0"/>
    <n v="783"/>
    <n v="73.897196261682225"/>
    <n v="57861.504672897179"/>
    <n v="7.0000000000000007E-2"/>
    <n v="61911.809999999983"/>
    <x v="0"/>
    <x v="0"/>
    <s v="Fusion Dynamics"/>
  </r>
  <r>
    <s v="00000042"/>
    <d v="2019-01-23T00:00:00"/>
    <s v="Kont_0001"/>
    <x v="1"/>
    <n v="397"/>
    <n v="43.180327868852459"/>
    <n v="17142.590163934427"/>
    <n v="0.22"/>
    <n v="20913.96"/>
    <x v="0"/>
    <x v="0"/>
    <s v="Quantum Innovations"/>
  </r>
  <r>
    <s v="00000043"/>
    <d v="2019-01-23T00:00:00"/>
    <s v="Kont_0009"/>
    <x v="2"/>
    <n v="843"/>
    <n v="25.897196261682243"/>
    <n v="21831.336448598129"/>
    <n v="7.0000000000000007E-2"/>
    <n v="23359.53"/>
    <x v="0"/>
    <x v="0"/>
    <s v="Green Capital"/>
  </r>
  <r>
    <s v="00000044"/>
    <d v="2019-01-23T00:00:00"/>
    <s v="Kont_0006"/>
    <x v="3"/>
    <n v="259"/>
    <n v="65.721311475409848"/>
    <n v="17021.819672131151"/>
    <n v="0.22"/>
    <n v="20766.620000000003"/>
    <x v="0"/>
    <x v="0"/>
    <s v="Apex Innovators"/>
  </r>
  <r>
    <s v="00000045"/>
    <d v="2019-01-23T00:00:00"/>
    <s v="Kont_0006"/>
    <x v="4"/>
    <n v="99"/>
    <n v="0.22429906542056072"/>
    <n v="22.20560747663551"/>
    <n v="7.0000000000000007E-2"/>
    <n v="23.759999999999998"/>
    <x v="0"/>
    <x v="0"/>
    <s v="Apex Innovators"/>
  </r>
  <r>
    <s v="00000046"/>
    <d v="2019-01-23T00:00:00"/>
    <s v="Kont_0004"/>
    <x v="5"/>
    <n v="121"/>
    <n v="73.073770491803288"/>
    <n v="8841.9262295081971"/>
    <n v="0.22"/>
    <n v="10787.150000000001"/>
    <x v="0"/>
    <x v="0"/>
    <s v="SwiftWave Technologies"/>
  </r>
  <r>
    <s v="00000047"/>
    <d v="2019-01-24T00:00:00"/>
    <s v="Kont_0006"/>
    <x v="6"/>
    <n v="9"/>
    <n v="10.093457943925234"/>
    <n v="90.841121495327101"/>
    <n v="7.0000000000000007E-2"/>
    <n v="97.2"/>
    <x v="0"/>
    <x v="0"/>
    <s v="Apex Innovators"/>
  </r>
  <r>
    <s v="00000048"/>
    <d v="2019-01-25T00:00:00"/>
    <s v="Kont_0005"/>
    <x v="7"/>
    <n v="771"/>
    <n v="32.508196721311471"/>
    <n v="25063.819672131143"/>
    <n v="0.22"/>
    <n v="30577.859999999993"/>
    <x v="0"/>
    <x v="0"/>
    <s v="Fusion Dynamics"/>
  </r>
  <r>
    <s v="00000049"/>
    <d v="2019-01-26T00:00:00"/>
    <s v="Kont_0004"/>
    <x v="8"/>
    <n v="11"/>
    <n v="17.588785046728972"/>
    <n v="193.47663551401871"/>
    <n v="7.0000000000000007E-2"/>
    <n v="207.02"/>
    <x v="0"/>
    <x v="0"/>
    <s v="SwiftWave Technologies"/>
  </r>
  <r>
    <s v="00000050"/>
    <d v="2019-01-27T00:00:00"/>
    <s v="Kont_0002"/>
    <x v="9"/>
    <n v="649"/>
    <n v="14.188524590163933"/>
    <n v="9208.3524590163925"/>
    <n v="0.22"/>
    <n v="11234.189999999999"/>
    <x v="0"/>
    <x v="0"/>
    <s v="BlueSky Enterprises"/>
  </r>
  <r>
    <s v="00000051"/>
    <d v="2019-01-28T00:00:00"/>
    <s v="Kont_0005"/>
    <x v="10"/>
    <n v="168"/>
    <n v="7.5700934579439245"/>
    <n v="1271.7757009345794"/>
    <n v="7.0000000000000007E-2"/>
    <n v="1360.8"/>
    <x v="0"/>
    <x v="0"/>
    <s v="Fusion Dynamics"/>
  </r>
  <r>
    <s v="00000052"/>
    <d v="2019-01-29T00:00:00"/>
    <s v="Kont_0005"/>
    <x v="11"/>
    <n v="405"/>
    <n v="33.655737704918039"/>
    <n v="13630.573770491806"/>
    <n v="0.22"/>
    <n v="16629.300000000003"/>
    <x v="0"/>
    <x v="0"/>
    <s v="Fusion Dynamics"/>
  </r>
  <r>
    <s v="00000053"/>
    <d v="2019-01-30T00:00:00"/>
    <s v="Kont_0004"/>
    <x v="12"/>
    <n v="479"/>
    <n v="57.588785046728965"/>
    <n v="27585.028037383174"/>
    <n v="7.0000000000000007E-2"/>
    <n v="29515.979999999996"/>
    <x v="0"/>
    <x v="0"/>
    <s v="SwiftWave Technologies"/>
  </r>
  <r>
    <s v="00000054"/>
    <d v="2019-01-31T00:00:00"/>
    <s v="Kont_0007"/>
    <x v="13"/>
    <n v="168"/>
    <n v="27.262295081967213"/>
    <n v="4580.0655737704919"/>
    <n v="0.22"/>
    <n v="5587.68"/>
    <x v="0"/>
    <x v="0"/>
    <s v="Aurora Ventures"/>
  </r>
  <r>
    <s v="00000055"/>
    <d v="2019-02-01T00:00:00"/>
    <s v="Kont_0009"/>
    <x v="14"/>
    <n v="316"/>
    <n v="74.299065420560737"/>
    <n v="23478.504672897194"/>
    <n v="7.0000000000000007E-2"/>
    <n v="25121.999999999996"/>
    <x v="1"/>
    <x v="0"/>
    <s v="Green Capital"/>
  </r>
  <r>
    <s v="00000056"/>
    <d v="2019-02-02T00:00:00"/>
    <s v="Kont_0003"/>
    <x v="15"/>
    <n v="979"/>
    <n v="19.409836065573771"/>
    <n v="19002.22950819672"/>
    <n v="0.22"/>
    <n v="23182.720000000001"/>
    <x v="1"/>
    <x v="0"/>
    <s v="Infinity Systems"/>
  </r>
  <r>
    <s v="00000057"/>
    <d v="2019-02-03T00:00:00"/>
    <s v="Kont_0007"/>
    <x v="16"/>
    <n v="721"/>
    <n v="16.345794392523363"/>
    <n v="11785.317757009345"/>
    <n v="7.0000000000000007E-2"/>
    <n v="12610.289999999999"/>
    <x v="1"/>
    <x v="0"/>
    <s v="Aurora Ventures"/>
  </r>
  <r>
    <s v="00000058"/>
    <d v="2019-02-03T00:00:00"/>
    <s v="Kont_0005"/>
    <x v="17"/>
    <n v="404"/>
    <n v="31.516393442622952"/>
    <n v="12732.622950819672"/>
    <n v="0.22"/>
    <n v="15533.8"/>
    <x v="1"/>
    <x v="0"/>
    <s v="Fusion Dynamics"/>
  </r>
  <r>
    <s v="00000059"/>
    <d v="2019-02-03T00:00:00"/>
    <s v="Kont_0000"/>
    <x v="18"/>
    <n v="827"/>
    <n v="59.018691588785039"/>
    <n v="48808.457943925227"/>
    <n v="7.0000000000000007E-2"/>
    <n v="52225.049999999996"/>
    <x v="1"/>
    <x v="0"/>
    <s v="StellarTech Solutions"/>
  </r>
  <r>
    <s v="00000060"/>
    <d v="2019-02-03T00:00:00"/>
    <s v="Kont_0007"/>
    <x v="19"/>
    <n v="387"/>
    <n v="78.893442622950815"/>
    <n v="30531.762295081964"/>
    <n v="0.22"/>
    <n v="37248.75"/>
    <x v="1"/>
    <x v="0"/>
    <s v="Aurora Ventures"/>
  </r>
  <r>
    <s v="00000061"/>
    <d v="2019-02-03T00:00:00"/>
    <s v="Kont_0006"/>
    <x v="20"/>
    <n v="792"/>
    <n v="34.177570093457945"/>
    <n v="27068.635514018693"/>
    <n v="7.0000000000000007E-2"/>
    <n v="28963.440000000002"/>
    <x v="1"/>
    <x v="0"/>
    <s v="Apex Innovators"/>
  </r>
  <r>
    <s v="00000062"/>
    <d v="2019-02-03T00:00:00"/>
    <s v="Kont_0002"/>
    <x v="21"/>
    <n v="728"/>
    <n v="92.429906542056074"/>
    <n v="67288.971962616823"/>
    <n v="7.0000000000000007E-2"/>
    <n v="71999.199999999997"/>
    <x v="1"/>
    <x v="0"/>
    <s v="BlueSky Enterprises"/>
  </r>
  <r>
    <s v="00000063"/>
    <d v="2019-02-03T00:00:00"/>
    <s v="Kont_0004"/>
    <x v="22"/>
    <n v="906"/>
    <n v="32.551401869158873"/>
    <n v="29491.57009345794"/>
    <n v="7.0000000000000007E-2"/>
    <n v="31555.979999999996"/>
    <x v="1"/>
    <x v="0"/>
    <s v="SwiftWave Technologies"/>
  </r>
  <r>
    <s v="00000064"/>
    <d v="2019-02-03T00:00:00"/>
    <s v="Kont_0009"/>
    <x v="23"/>
    <n v="558"/>
    <n v="29.762295081967217"/>
    <n v="16607.360655737706"/>
    <n v="0.22"/>
    <n v="20260.980000000003"/>
    <x v="1"/>
    <x v="0"/>
    <s v="Green Capital"/>
  </r>
  <r>
    <s v="00000065"/>
    <d v="2019-02-04T00:00:00"/>
    <s v="Kont_0003"/>
    <x v="0"/>
    <n v="730"/>
    <n v="73.897196261682225"/>
    <n v="53944.953271028025"/>
    <n v="7.0000000000000007E-2"/>
    <n v="57721.099999999991"/>
    <x v="1"/>
    <x v="0"/>
    <s v="Infinity Systems"/>
  </r>
  <r>
    <s v="00000066"/>
    <d v="2019-02-05T00:00:00"/>
    <s v="Kont_0007"/>
    <x v="1"/>
    <n v="95"/>
    <n v="43.180327868852459"/>
    <n v="4102.1311475409839"/>
    <n v="0.22"/>
    <n v="5004.6000000000004"/>
    <x v="1"/>
    <x v="0"/>
    <s v="Aurora Ventures"/>
  </r>
  <r>
    <s v="00000067"/>
    <d v="2019-02-06T00:00:00"/>
    <s v="Kont_0004"/>
    <x v="2"/>
    <n v="504"/>
    <n v="25.897196261682243"/>
    <n v="13052.186915887851"/>
    <n v="7.0000000000000007E-2"/>
    <n v="13965.84"/>
    <x v="1"/>
    <x v="0"/>
    <s v="SwiftWave Technologies"/>
  </r>
  <r>
    <s v="00000068"/>
    <d v="2019-02-07T00:00:00"/>
    <s v="Kont_0009"/>
    <x v="3"/>
    <n v="332"/>
    <n v="65.721311475409848"/>
    <n v="21819.475409836068"/>
    <n v="0.22"/>
    <n v="26619.760000000002"/>
    <x v="1"/>
    <x v="0"/>
    <s v="Green Capital"/>
  </r>
  <r>
    <s v="00000069"/>
    <d v="2019-02-08T00:00:00"/>
    <s v="Kont_0009"/>
    <x v="4"/>
    <n v="560"/>
    <n v="0.22429906542056072"/>
    <n v="125.607476635514"/>
    <n v="7.0000000000000007E-2"/>
    <n v="134.39999999999998"/>
    <x v="1"/>
    <x v="0"/>
    <s v="Green Capital"/>
  </r>
  <r>
    <s v="00000070"/>
    <d v="2019-02-09T00:00:00"/>
    <s v="Kont_0000"/>
    <x v="5"/>
    <n v="18"/>
    <n v="73.073770491803288"/>
    <n v="1315.3278688524592"/>
    <n v="0.22"/>
    <n v="1604.7000000000003"/>
    <x v="1"/>
    <x v="0"/>
    <s v="StellarTech Solutions"/>
  </r>
  <r>
    <s v="00000071"/>
    <d v="2019-02-10T00:00:00"/>
    <s v="Kont_0009"/>
    <x v="6"/>
    <n v="981"/>
    <n v="10.093457943925234"/>
    <n v="9901.6822429906551"/>
    <n v="7.0000000000000007E-2"/>
    <n v="10594.800000000001"/>
    <x v="1"/>
    <x v="0"/>
    <s v="Green Capital"/>
  </r>
  <r>
    <s v="00000072"/>
    <d v="2019-02-11T00:00:00"/>
    <s v="Kont_0005"/>
    <x v="7"/>
    <n v="720"/>
    <n v="32.508196721311471"/>
    <n v="23405.901639344258"/>
    <n v="0.22"/>
    <n v="28555.199999999993"/>
    <x v="1"/>
    <x v="0"/>
    <s v="Fusion Dynamics"/>
  </r>
  <r>
    <s v="00000073"/>
    <d v="2019-02-12T00:00:00"/>
    <s v="Kont_0000"/>
    <x v="8"/>
    <n v="474"/>
    <n v="17.588785046728972"/>
    <n v="8337.0841121495323"/>
    <n v="7.0000000000000007E-2"/>
    <n v="8920.68"/>
    <x v="1"/>
    <x v="0"/>
    <s v="StellarTech Solutions"/>
  </r>
  <r>
    <s v="00000074"/>
    <d v="2019-02-13T00:00:00"/>
    <s v="Kont_0000"/>
    <x v="1"/>
    <n v="548"/>
    <n v="43.180327868852459"/>
    <n v="23662.819672131147"/>
    <n v="0.22"/>
    <n v="28868.639999999999"/>
    <x v="1"/>
    <x v="0"/>
    <s v="StellarTech Solutions"/>
  </r>
  <r>
    <s v="00000075"/>
    <d v="2019-02-14T00:00:00"/>
    <s v="Kont_0009"/>
    <x v="1"/>
    <n v="935"/>
    <n v="43.180327868852459"/>
    <n v="40373.606557377047"/>
    <n v="0.22"/>
    <n v="49255.799999999996"/>
    <x v="1"/>
    <x v="0"/>
    <s v="Green Capital"/>
  </r>
  <r>
    <s v="00000076"/>
    <d v="2019-02-14T00:00:00"/>
    <s v="Kont_0005"/>
    <x v="1"/>
    <n v="426"/>
    <n v="43.180327868852459"/>
    <n v="18394.819672131147"/>
    <n v="0.22"/>
    <n v="22441.68"/>
    <x v="1"/>
    <x v="0"/>
    <s v="Fusion Dynamics"/>
  </r>
  <r>
    <s v="00000077"/>
    <d v="2019-02-14T00:00:00"/>
    <s v="Kont_0009"/>
    <x v="1"/>
    <n v="68"/>
    <n v="43.180327868852459"/>
    <n v="2936.2622950819673"/>
    <n v="0.22"/>
    <n v="3582.2400000000002"/>
    <x v="1"/>
    <x v="0"/>
    <s v="Green Capital"/>
  </r>
  <r>
    <s v="00000078"/>
    <d v="2019-02-14T00:00:00"/>
    <s v="Kont_0001"/>
    <x v="1"/>
    <n v="319"/>
    <n v="43.180327868852459"/>
    <n v="13774.524590163934"/>
    <n v="0.22"/>
    <n v="16804.919999999998"/>
    <x v="1"/>
    <x v="0"/>
    <s v="Quantum Innovations"/>
  </r>
  <r>
    <s v="00000079"/>
    <d v="2019-02-14T00:00:00"/>
    <s v="Kont_0005"/>
    <x v="1"/>
    <n v="356"/>
    <n v="43.180327868852459"/>
    <n v="15372.196721311475"/>
    <n v="0.22"/>
    <n v="18754.079999999998"/>
    <x v="1"/>
    <x v="0"/>
    <s v="Fusion Dynamics"/>
  </r>
  <r>
    <s v="00000080"/>
    <d v="2019-02-14T00:00:00"/>
    <s v="Kont_0005"/>
    <x v="15"/>
    <n v="820"/>
    <n v="19.409836065573771"/>
    <n v="15916.065573770493"/>
    <n v="0.22"/>
    <n v="19417.600000000002"/>
    <x v="1"/>
    <x v="0"/>
    <s v="Fusion Dynamics"/>
  </r>
  <r>
    <s v="00000081"/>
    <d v="2019-02-14T00:00:00"/>
    <s v="Kont_0006"/>
    <x v="16"/>
    <n v="121"/>
    <n v="16.345794392523363"/>
    <n v="1977.8411214953269"/>
    <n v="7.0000000000000007E-2"/>
    <n v="2116.29"/>
    <x v="1"/>
    <x v="0"/>
    <s v="Apex Innovators"/>
  </r>
  <r>
    <s v="00000082"/>
    <d v="2019-02-14T00:00:00"/>
    <s v="Kont_0009"/>
    <x v="17"/>
    <n v="73"/>
    <n v="31.516393442622952"/>
    <n v="2300.6967213114754"/>
    <n v="0.22"/>
    <n v="2806.85"/>
    <x v="1"/>
    <x v="0"/>
    <s v="Green Capital"/>
  </r>
  <r>
    <s v="00000083"/>
    <d v="2019-02-15T00:00:00"/>
    <s v="Kont_0005"/>
    <x v="18"/>
    <n v="658"/>
    <n v="59.018691588785039"/>
    <n v="38834.299065420557"/>
    <n v="7.0000000000000007E-2"/>
    <n v="41552.699999999997"/>
    <x v="1"/>
    <x v="0"/>
    <s v="Fusion Dynamics"/>
  </r>
  <r>
    <s v="00000084"/>
    <d v="2019-02-16T00:00:00"/>
    <s v="Kont_0000"/>
    <x v="19"/>
    <n v="640"/>
    <n v="78.893442622950815"/>
    <n v="50491.803278688523"/>
    <n v="0.22"/>
    <n v="61600"/>
    <x v="1"/>
    <x v="0"/>
    <s v="StellarTech Solutions"/>
  </r>
  <r>
    <s v="00000085"/>
    <d v="2019-02-17T00:00:00"/>
    <s v="Kont_0005"/>
    <x v="20"/>
    <n v="119"/>
    <n v="34.177570093457945"/>
    <n v="4067.1308411214955"/>
    <n v="7.0000000000000007E-2"/>
    <n v="4351.83"/>
    <x v="1"/>
    <x v="0"/>
    <s v="Fusion Dynamics"/>
  </r>
  <r>
    <s v="00000086"/>
    <d v="2019-02-18T00:00:00"/>
    <s v="Kont_0008"/>
    <x v="21"/>
    <n v="727"/>
    <n v="92.429906542056074"/>
    <n v="67196.542056074759"/>
    <n v="7.0000000000000007E-2"/>
    <n v="71900.299999999988"/>
    <x v="1"/>
    <x v="0"/>
    <s v="Nexus Solutions"/>
  </r>
  <r>
    <s v="00000087"/>
    <d v="2019-02-19T00:00:00"/>
    <s v="Kont_0004"/>
    <x v="22"/>
    <n v="40"/>
    <n v="32.551401869158873"/>
    <n v="1302.0560747663549"/>
    <n v="7.0000000000000007E-2"/>
    <n v="1393.1999999999998"/>
    <x v="1"/>
    <x v="0"/>
    <s v="SwiftWave Technologies"/>
  </r>
  <r>
    <s v="00000088"/>
    <d v="2019-02-20T00:00:00"/>
    <s v="Kont_0005"/>
    <x v="23"/>
    <n v="845"/>
    <n v="29.762295081967217"/>
    <n v="25149.139344262298"/>
    <n v="0.22"/>
    <n v="30681.950000000004"/>
    <x v="1"/>
    <x v="0"/>
    <s v="Fusion Dynamics"/>
  </r>
  <r>
    <s v="00000089"/>
    <d v="2019-02-21T00:00:00"/>
    <s v="Kont_0007"/>
    <x v="24"/>
    <n v="506"/>
    <n v="3.1121495327102804"/>
    <n v="1574.747663551402"/>
    <n v="7.0000000000000007E-2"/>
    <n v="1684.98"/>
    <x v="1"/>
    <x v="0"/>
    <s v="Aurora Ventures"/>
  </r>
  <r>
    <s v="00000090"/>
    <d v="2019-02-22T00:00:00"/>
    <s v="Kont_0006"/>
    <x v="25"/>
    <n v="974"/>
    <n v="56.56557377049181"/>
    <n v="55094.868852459025"/>
    <n v="0.22"/>
    <n v="67215.740000000005"/>
    <x v="1"/>
    <x v="0"/>
    <s v="Apex Innovators"/>
  </r>
  <r>
    <s v="00000091"/>
    <d v="2019-02-23T00:00:00"/>
    <s v="Kont_0004"/>
    <x v="26"/>
    <n v="490"/>
    <n v="39.345794392523366"/>
    <n v="19279.439252336451"/>
    <n v="7.0000000000000007E-2"/>
    <n v="20629.000000000004"/>
    <x v="1"/>
    <x v="0"/>
    <s v="SwiftWave Technologies"/>
  </r>
  <r>
    <s v="00000092"/>
    <d v="2019-02-24T00:00:00"/>
    <s v="Kont_0005"/>
    <x v="27"/>
    <n v="970"/>
    <n v="3.7868852459016393"/>
    <n v="3673.2786885245901"/>
    <n v="0.22"/>
    <n v="4481.3999999999996"/>
    <x v="1"/>
    <x v="0"/>
    <s v="Fusion Dynamics"/>
  </r>
  <r>
    <s v="00000093"/>
    <d v="2019-02-25T00:00:00"/>
    <s v="Kont_0009"/>
    <x v="28"/>
    <n v="730"/>
    <n v="17.11214953271028"/>
    <n v="12491.869158878504"/>
    <n v="7.0000000000000007E-2"/>
    <n v="13366.3"/>
    <x v="1"/>
    <x v="0"/>
    <s v="Green Capital"/>
  </r>
  <r>
    <s v="00000094"/>
    <d v="2019-02-25T00:00:00"/>
    <s v="Kont_0009"/>
    <x v="29"/>
    <n v="159"/>
    <n v="42.196721311475407"/>
    <n v="6709.2786885245896"/>
    <n v="0.22"/>
    <n v="8185.32"/>
    <x v="1"/>
    <x v="0"/>
    <s v="Green Capital"/>
  </r>
  <r>
    <s v="00000095"/>
    <d v="2019-02-25T00:00:00"/>
    <s v="Kont_0004"/>
    <x v="0"/>
    <n v="486"/>
    <n v="73.897196261682225"/>
    <n v="35914.037383177565"/>
    <n v="7.0000000000000007E-2"/>
    <n v="38428.019999999997"/>
    <x v="1"/>
    <x v="0"/>
    <s v="SwiftWave Technologies"/>
  </r>
  <r>
    <s v="00000096"/>
    <d v="2019-02-25T00:00:00"/>
    <s v="Kont_0009"/>
    <x v="1"/>
    <n v="876"/>
    <n v="43.180327868852459"/>
    <n v="37825.967213114753"/>
    <n v="0.22"/>
    <n v="46147.68"/>
    <x v="1"/>
    <x v="0"/>
    <s v="Green Capital"/>
  </r>
  <r>
    <s v="00000097"/>
    <d v="2019-02-25T00:00:00"/>
    <s v="Kont_0002"/>
    <x v="2"/>
    <n v="193"/>
    <n v="25.897196261682243"/>
    <n v="4998.1588785046733"/>
    <n v="7.0000000000000007E-2"/>
    <n v="5348.0300000000007"/>
    <x v="1"/>
    <x v="0"/>
    <s v="BlueSky Enterprises"/>
  </r>
  <r>
    <s v="00000098"/>
    <d v="2019-02-25T00:00:00"/>
    <s v="Kont_0005"/>
    <x v="3"/>
    <n v="971"/>
    <n v="65.721311475409848"/>
    <n v="63815.393442622961"/>
    <n v="0.22"/>
    <n v="77854.780000000013"/>
    <x v="1"/>
    <x v="0"/>
    <s v="Fusion Dynamics"/>
  </r>
  <r>
    <s v="00000099"/>
    <d v="2019-02-25T00:00:00"/>
    <s v="Kont_0009"/>
    <x v="4"/>
    <n v="930"/>
    <n v="0.22429906542056072"/>
    <n v="208.59813084112147"/>
    <n v="7.0000000000000007E-2"/>
    <n v="223.2"/>
    <x v="1"/>
    <x v="0"/>
    <s v="Green Capital"/>
  </r>
  <r>
    <s v="00000100"/>
    <d v="2019-02-25T00:00:00"/>
    <s v="Kont_0004"/>
    <x v="5"/>
    <n v="506"/>
    <n v="73.073770491803288"/>
    <n v="36975.327868852466"/>
    <n v="0.22"/>
    <n v="45109.900000000009"/>
    <x v="1"/>
    <x v="0"/>
    <s v="SwiftWave Technologies"/>
  </r>
  <r>
    <s v="00000101"/>
    <d v="2019-02-26T00:00:00"/>
    <s v="Kont_0005"/>
    <x v="6"/>
    <n v="241"/>
    <n v="10.093457943925234"/>
    <n v="2432.5233644859813"/>
    <n v="7.0000000000000007E-2"/>
    <n v="2602.8000000000002"/>
    <x v="1"/>
    <x v="0"/>
    <s v="Fusion Dynamics"/>
  </r>
  <r>
    <s v="00000102"/>
    <d v="2019-02-27T00:00:00"/>
    <s v="Kont_0008"/>
    <x v="7"/>
    <n v="35"/>
    <n v="32.508196721311471"/>
    <n v="1137.7868852459014"/>
    <n v="0.22"/>
    <n v="1388.0999999999997"/>
    <x v="1"/>
    <x v="0"/>
    <s v="Nexus Solutions"/>
  </r>
  <r>
    <s v="00000103"/>
    <d v="2019-02-28T00:00:00"/>
    <s v="Kont_0004"/>
    <x v="8"/>
    <n v="304"/>
    <n v="17.588785046728972"/>
    <n v="5346.9906542056078"/>
    <n v="7.0000000000000007E-2"/>
    <n v="5721.2800000000007"/>
    <x v="1"/>
    <x v="0"/>
    <s v="SwiftWave Technologies"/>
  </r>
  <r>
    <s v="00000104"/>
    <d v="2019-03-01T00:00:00"/>
    <s v="Kont_0005"/>
    <x v="9"/>
    <n v="679"/>
    <n v="14.188524590163933"/>
    <n v="9634.00819672131"/>
    <n v="0.22"/>
    <n v="11753.489999999998"/>
    <x v="2"/>
    <x v="0"/>
    <s v="Fusion Dynamics"/>
  </r>
  <r>
    <s v="00000105"/>
    <d v="2019-03-02T00:00:00"/>
    <s v="Kont_0007"/>
    <x v="10"/>
    <n v="48"/>
    <n v="7.5700934579439245"/>
    <n v="363.36448598130835"/>
    <n v="7.0000000000000007E-2"/>
    <n v="388.79999999999995"/>
    <x v="2"/>
    <x v="0"/>
    <s v="Aurora Ventures"/>
  </r>
  <r>
    <s v="00000106"/>
    <d v="2019-03-03T00:00:00"/>
    <s v="Kont_0006"/>
    <x v="11"/>
    <n v="229"/>
    <n v="33.655737704918039"/>
    <n v="7707.1639344262312"/>
    <n v="0.22"/>
    <n v="9402.7400000000016"/>
    <x v="2"/>
    <x v="0"/>
    <s v="Apex Innovators"/>
  </r>
  <r>
    <s v="00000107"/>
    <d v="2019-03-04T00:00:00"/>
    <s v="Kont_0006"/>
    <x v="12"/>
    <n v="128"/>
    <n v="57.588785046728965"/>
    <n v="7371.3644859813076"/>
    <n v="7.0000000000000007E-2"/>
    <n v="7887.3599999999988"/>
    <x v="2"/>
    <x v="0"/>
    <s v="Apex Innovators"/>
  </r>
  <r>
    <s v="00000108"/>
    <d v="2019-03-05T00:00:00"/>
    <s v="Kont_0009"/>
    <x v="13"/>
    <n v="994"/>
    <n v="27.262295081967213"/>
    <n v="27098.721311475409"/>
    <n v="0.22"/>
    <n v="33060.44"/>
    <x v="2"/>
    <x v="0"/>
    <s v="Green Capital"/>
  </r>
  <r>
    <s v="00000109"/>
    <d v="2019-03-06T00:00:00"/>
    <s v="Kont_0003"/>
    <x v="14"/>
    <n v="277"/>
    <n v="74.299065420560737"/>
    <n v="20580.841121495323"/>
    <n v="7.0000000000000007E-2"/>
    <n v="22021.499999999996"/>
    <x v="2"/>
    <x v="0"/>
    <s v="Infinity Systems"/>
  </r>
  <r>
    <s v="00000110"/>
    <d v="2019-03-07T00:00:00"/>
    <s v="Kont_0000"/>
    <x v="0"/>
    <n v="681"/>
    <n v="73.897196261682225"/>
    <n v="50323.990654205598"/>
    <n v="7.0000000000000007E-2"/>
    <n v="53846.669999999991"/>
    <x v="2"/>
    <x v="0"/>
    <s v="StellarTech Solutions"/>
  </r>
  <r>
    <s v="00000111"/>
    <d v="2019-03-08T00:00:00"/>
    <s v="Kont_0001"/>
    <x v="1"/>
    <n v="94"/>
    <n v="43.180327868852459"/>
    <n v="4058.9508196721313"/>
    <n v="0.22"/>
    <n v="4951.92"/>
    <x v="2"/>
    <x v="0"/>
    <s v="Quantum Innovations"/>
  </r>
  <r>
    <s v="00000112"/>
    <d v="2019-03-08T00:00:00"/>
    <s v="Kont_0004"/>
    <x v="2"/>
    <n v="928"/>
    <n v="25.897196261682243"/>
    <n v="24032.598130841121"/>
    <n v="7.0000000000000007E-2"/>
    <n v="25714.880000000001"/>
    <x v="2"/>
    <x v="0"/>
    <s v="SwiftWave Technologies"/>
  </r>
  <r>
    <s v="00000113"/>
    <d v="2019-03-08T00:00:00"/>
    <s v="Kont_0006"/>
    <x v="3"/>
    <n v="185"/>
    <n v="65.721311475409848"/>
    <n v="12158.442622950823"/>
    <n v="0.22"/>
    <n v="14833.300000000003"/>
    <x v="2"/>
    <x v="0"/>
    <s v="Apex Innovators"/>
  </r>
  <r>
    <s v="00000114"/>
    <d v="2019-03-08T00:00:00"/>
    <s v="Kont_0005"/>
    <x v="4"/>
    <n v="355"/>
    <n v="0.22429906542056072"/>
    <n v="79.62616822429905"/>
    <n v="7.0000000000000007E-2"/>
    <n v="85.199999999999989"/>
    <x v="2"/>
    <x v="0"/>
    <s v="Fusion Dynamics"/>
  </r>
  <r>
    <s v="00000115"/>
    <d v="2019-03-08T00:00:00"/>
    <s v="Kont_0008"/>
    <x v="5"/>
    <n v="648"/>
    <n v="73.073770491803288"/>
    <n v="47351.803278688531"/>
    <n v="0.22"/>
    <n v="57769.200000000012"/>
    <x v="2"/>
    <x v="0"/>
    <s v="Nexus Solutions"/>
  </r>
  <r>
    <s v="00000116"/>
    <d v="2019-03-08T00:00:00"/>
    <s v="Kont_0004"/>
    <x v="6"/>
    <n v="885"/>
    <n v="10.093457943925234"/>
    <n v="8932.7102803738326"/>
    <n v="7.0000000000000007E-2"/>
    <n v="9558"/>
    <x v="2"/>
    <x v="0"/>
    <s v="SwiftWave Technologies"/>
  </r>
  <r>
    <s v="00000117"/>
    <d v="2019-03-08T00:00:00"/>
    <s v="Kont_0005"/>
    <x v="7"/>
    <n v="114"/>
    <n v="32.508196721311471"/>
    <n v="3705.9344262295076"/>
    <n v="0.22"/>
    <n v="4521.24"/>
    <x v="2"/>
    <x v="0"/>
    <s v="Fusion Dynamics"/>
  </r>
  <r>
    <s v="00000118"/>
    <d v="2019-03-08T00:00:00"/>
    <s v="Kont_0007"/>
    <x v="8"/>
    <n v="596"/>
    <n v="17.588785046728972"/>
    <n v="10482.915887850468"/>
    <n v="7.0000000000000007E-2"/>
    <n v="11216.720000000001"/>
    <x v="2"/>
    <x v="0"/>
    <s v="Aurora Ventures"/>
  </r>
  <r>
    <s v="00000119"/>
    <d v="2019-03-09T00:00:00"/>
    <s v="Kont_0005"/>
    <x v="9"/>
    <n v="291"/>
    <n v="14.188524590163933"/>
    <n v="4128.8606557377043"/>
    <n v="0.22"/>
    <n v="5037.2099999999991"/>
    <x v="2"/>
    <x v="0"/>
    <s v="Fusion Dynamics"/>
  </r>
  <r>
    <s v="00000120"/>
    <d v="2019-03-10T00:00:00"/>
    <s v="Kont_0007"/>
    <x v="10"/>
    <n v="361"/>
    <n v="7.5700934579439245"/>
    <n v="2732.8037383177566"/>
    <n v="7.0000000000000007E-2"/>
    <n v="2924.0999999999995"/>
    <x v="2"/>
    <x v="0"/>
    <s v="Aurora Ventures"/>
  </r>
  <r>
    <s v="00000121"/>
    <d v="2019-03-11T00:00:00"/>
    <s v="Kont_0005"/>
    <x v="11"/>
    <n v="15"/>
    <n v="33.655737704918039"/>
    <n v="504.83606557377061"/>
    <n v="0.22"/>
    <n v="615.90000000000009"/>
    <x v="2"/>
    <x v="0"/>
    <s v="Fusion Dynamics"/>
  </r>
  <r>
    <s v="00000122"/>
    <d v="2019-03-12T00:00:00"/>
    <s v="Kont_0003"/>
    <x v="12"/>
    <n v="895"/>
    <n v="57.588785046728965"/>
    <n v="51541.96261682242"/>
    <n v="7.0000000000000007E-2"/>
    <n v="55149.899999999987"/>
    <x v="2"/>
    <x v="0"/>
    <s v="Infinity Systems"/>
  </r>
  <r>
    <s v="00000123"/>
    <d v="2019-03-13T00:00:00"/>
    <s v="Kont_0009"/>
    <x v="13"/>
    <n v="546"/>
    <n v="27.262295081967213"/>
    <n v="14885.213114754099"/>
    <n v="0.22"/>
    <n v="18159.96"/>
    <x v="2"/>
    <x v="0"/>
    <s v="Green Capital"/>
  </r>
  <r>
    <s v="00000124"/>
    <d v="2019-03-14T00:00:00"/>
    <s v="Kont_0004"/>
    <x v="14"/>
    <n v="678"/>
    <n v="74.299065420560737"/>
    <n v="50374.766355140178"/>
    <n v="7.0000000000000007E-2"/>
    <n v="53900.999999999993"/>
    <x v="2"/>
    <x v="0"/>
    <s v="SwiftWave Technologies"/>
  </r>
  <r>
    <s v="00000125"/>
    <d v="2019-03-15T00:00:00"/>
    <s v="Kont_0005"/>
    <x v="15"/>
    <n v="441"/>
    <n v="19.409836065573771"/>
    <n v="8559.7377049180323"/>
    <n v="0.22"/>
    <n v="10442.879999999999"/>
    <x v="2"/>
    <x v="0"/>
    <s v="Fusion Dynamics"/>
  </r>
  <r>
    <s v="00000126"/>
    <d v="2019-03-16T00:00:00"/>
    <s v="Kont_0008"/>
    <x v="16"/>
    <n v="648"/>
    <n v="16.345794392523363"/>
    <n v="10592.074766355139"/>
    <n v="7.0000000000000007E-2"/>
    <n v="11333.519999999999"/>
    <x v="2"/>
    <x v="0"/>
    <s v="Nexus Solutions"/>
  </r>
  <r>
    <s v="00000127"/>
    <d v="2019-03-17T00:00:00"/>
    <s v="Kont_0004"/>
    <x v="17"/>
    <n v="148"/>
    <n v="31.516393442622952"/>
    <n v="4664.4262295081971"/>
    <n v="0.22"/>
    <n v="5690.6"/>
    <x v="2"/>
    <x v="0"/>
    <s v="SwiftWave Technologies"/>
  </r>
  <r>
    <s v="00000128"/>
    <d v="2019-03-18T00:00:00"/>
    <s v="Kont_0005"/>
    <x v="18"/>
    <n v="509"/>
    <n v="59.018691588785039"/>
    <n v="30040.514018691585"/>
    <n v="7.0000000000000007E-2"/>
    <n v="32143.349999999995"/>
    <x v="2"/>
    <x v="0"/>
    <s v="Fusion Dynamics"/>
  </r>
  <r>
    <s v="00000129"/>
    <d v="2019-03-19T00:00:00"/>
    <s v="Kont_0007"/>
    <x v="19"/>
    <n v="727"/>
    <n v="78.893442622950815"/>
    <n v="57355.53278688524"/>
    <n v="0.22"/>
    <n v="69973.75"/>
    <x v="2"/>
    <x v="0"/>
    <s v="Aurora Ventures"/>
  </r>
  <r>
    <s v="00000130"/>
    <d v="2019-03-19T00:00:00"/>
    <s v="Kont_0003"/>
    <x v="20"/>
    <n v="801"/>
    <n v="34.177570093457945"/>
    <n v="27376.233644859814"/>
    <n v="7.0000000000000007E-2"/>
    <n v="29292.57"/>
    <x v="2"/>
    <x v="0"/>
    <s v="Infinity Systems"/>
  </r>
  <r>
    <s v="00000131"/>
    <d v="2019-03-19T00:00:00"/>
    <s v="Kont_0009"/>
    <x v="21"/>
    <n v="94"/>
    <n v="92.429906542056074"/>
    <n v="8688.4112149532702"/>
    <n v="7.0000000000000007E-2"/>
    <n v="9296.5999999999985"/>
    <x v="2"/>
    <x v="0"/>
    <s v="Green Capital"/>
  </r>
  <r>
    <s v="00000132"/>
    <d v="2019-03-19T00:00:00"/>
    <s v="Kont_0005"/>
    <x v="22"/>
    <n v="826"/>
    <n v="32.551401869158873"/>
    <n v="26887.45794392523"/>
    <n v="7.0000000000000007E-2"/>
    <n v="28769.579999999998"/>
    <x v="2"/>
    <x v="0"/>
    <s v="Fusion Dynamics"/>
  </r>
  <r>
    <s v="00000133"/>
    <d v="2019-03-19T00:00:00"/>
    <s v="Kont_0005"/>
    <x v="23"/>
    <n v="839"/>
    <n v="29.762295081967217"/>
    <n v="24970.565573770495"/>
    <n v="0.22"/>
    <n v="30464.090000000004"/>
    <x v="2"/>
    <x v="0"/>
    <s v="Fusion Dynamics"/>
  </r>
  <r>
    <s v="00000134"/>
    <d v="2019-03-19T00:00:00"/>
    <s v="Kont_0006"/>
    <x v="24"/>
    <n v="394"/>
    <n v="3.1121495327102804"/>
    <n v="1226.1869158878505"/>
    <n v="7.0000000000000007E-2"/>
    <n v="1312.02"/>
    <x v="2"/>
    <x v="0"/>
    <s v="Apex Innovators"/>
  </r>
  <r>
    <s v="00000135"/>
    <d v="2019-03-19T00:00:00"/>
    <s v="Kont_0005"/>
    <x v="0"/>
    <n v="716"/>
    <n v="73.897196261682225"/>
    <n v="52910.392523364477"/>
    <n v="7.0000000000000007E-2"/>
    <n v="56614.119999999988"/>
    <x v="2"/>
    <x v="0"/>
    <s v="Fusion Dynamics"/>
  </r>
  <r>
    <s v="00000136"/>
    <d v="2019-03-19T00:00:00"/>
    <s v="Kont_0002"/>
    <x v="1"/>
    <n v="110"/>
    <n v="43.180327868852459"/>
    <n v="4749.8360655737706"/>
    <n v="0.22"/>
    <n v="5794.8"/>
    <x v="2"/>
    <x v="0"/>
    <s v="BlueSky Enterprises"/>
  </r>
  <r>
    <s v="00000137"/>
    <d v="2019-03-19T00:00:00"/>
    <s v="Kont_0007"/>
    <x v="2"/>
    <n v="555"/>
    <n v="25.897196261682243"/>
    <n v="14372.943925233645"/>
    <n v="7.0000000000000007E-2"/>
    <n v="15379.050000000001"/>
    <x v="2"/>
    <x v="0"/>
    <s v="Aurora Ventures"/>
  </r>
  <r>
    <s v="00000138"/>
    <d v="2019-03-19T00:00:00"/>
    <s v="Kont_0005"/>
    <x v="3"/>
    <n v="763"/>
    <n v="65.721311475409848"/>
    <n v="50145.360655737713"/>
    <n v="0.22"/>
    <n v="61177.340000000011"/>
    <x v="2"/>
    <x v="0"/>
    <s v="Fusion Dynamics"/>
  </r>
  <r>
    <s v="00000139"/>
    <d v="2019-03-20T00:00:00"/>
    <s v="Kont_0008"/>
    <x v="4"/>
    <n v="175"/>
    <n v="0.22429906542056072"/>
    <n v="39.252336448598129"/>
    <n v="7.0000000000000007E-2"/>
    <n v="42"/>
    <x v="2"/>
    <x v="0"/>
    <s v="Nexus Solutions"/>
  </r>
  <r>
    <s v="00000140"/>
    <d v="2019-03-21T00:00:00"/>
    <s v="Kont_0004"/>
    <x v="5"/>
    <n v="870"/>
    <n v="73.073770491803288"/>
    <n v="63574.18032786886"/>
    <n v="0.22"/>
    <n v="77560.500000000015"/>
    <x v="2"/>
    <x v="0"/>
    <s v="SwiftWave Technologies"/>
  </r>
  <r>
    <s v="00000141"/>
    <d v="2019-03-22T00:00:00"/>
    <s v="Kont_0005"/>
    <x v="6"/>
    <n v="566"/>
    <n v="10.093457943925234"/>
    <n v="5712.8971962616824"/>
    <n v="7.0000000000000007E-2"/>
    <n v="6112.8"/>
    <x v="2"/>
    <x v="0"/>
    <s v="Fusion Dynamics"/>
  </r>
  <r>
    <s v="00000142"/>
    <d v="2019-03-23T00:00:00"/>
    <s v="Kont_0007"/>
    <x v="7"/>
    <n v="116"/>
    <n v="32.508196721311471"/>
    <n v="3770.9508196721308"/>
    <n v="0.22"/>
    <n v="4600.5599999999995"/>
    <x v="2"/>
    <x v="0"/>
    <s v="Aurora Ventures"/>
  </r>
  <r>
    <s v="00000143"/>
    <d v="2019-03-24T00:00:00"/>
    <s v="Kont_0006"/>
    <x v="8"/>
    <n v="945"/>
    <n v="17.588785046728972"/>
    <n v="16621.401869158879"/>
    <n v="7.0000000000000007E-2"/>
    <n v="17784.900000000001"/>
    <x v="2"/>
    <x v="0"/>
    <s v="Apex Innovators"/>
  </r>
  <r>
    <s v="00000144"/>
    <d v="2019-03-25T00:00:00"/>
    <s v="Kont_0007"/>
    <x v="9"/>
    <n v="443"/>
    <n v="14.188524590163933"/>
    <n v="6285.5163934426228"/>
    <n v="0.22"/>
    <n v="7668.33"/>
    <x v="2"/>
    <x v="0"/>
    <s v="Aurora Ventures"/>
  </r>
  <r>
    <s v="00000145"/>
    <d v="2019-03-26T00:00:00"/>
    <s v="Kont_0000"/>
    <x v="10"/>
    <n v="419"/>
    <n v="7.5700934579439245"/>
    <n v="3171.8691588785045"/>
    <n v="7.0000000000000007E-2"/>
    <n v="3393.9"/>
    <x v="2"/>
    <x v="0"/>
    <s v="StellarTech Solutions"/>
  </r>
  <r>
    <s v="00000146"/>
    <d v="2019-03-27T00:00:00"/>
    <s v="Kont_0001"/>
    <x v="11"/>
    <n v="873"/>
    <n v="33.655737704918039"/>
    <n v="29381.459016393448"/>
    <n v="0.22"/>
    <n v="35845.380000000005"/>
    <x v="2"/>
    <x v="0"/>
    <s v="Quantum Innovations"/>
  </r>
  <r>
    <s v="00000147"/>
    <d v="2019-03-28T00:00:00"/>
    <s v="Kont_0006"/>
    <x v="1"/>
    <n v="782"/>
    <n v="43.180327868852459"/>
    <n v="33767.016393442624"/>
    <n v="0.22"/>
    <n v="41195.760000000002"/>
    <x v="2"/>
    <x v="0"/>
    <s v="Apex Innovators"/>
  </r>
  <r>
    <s v="00000148"/>
    <d v="2019-03-29T00:00:00"/>
    <s v="Kont_0000"/>
    <x v="1"/>
    <n v="855"/>
    <n v="43.180327868852459"/>
    <n v="36919.180327868853"/>
    <n v="0.22"/>
    <n v="45041.4"/>
    <x v="2"/>
    <x v="0"/>
    <s v="StellarTech Solutions"/>
  </r>
  <r>
    <s v="00000149"/>
    <d v="2019-03-30T00:00:00"/>
    <s v="Kont_0008"/>
    <x v="1"/>
    <n v="698"/>
    <n v="43.180327868852459"/>
    <n v="30139.868852459014"/>
    <n v="0.22"/>
    <n v="36770.639999999999"/>
    <x v="2"/>
    <x v="0"/>
    <s v="Nexus Solutions"/>
  </r>
  <r>
    <s v="00000150"/>
    <d v="2019-03-30T00:00:00"/>
    <s v="Kont_0006"/>
    <x v="1"/>
    <n v="206"/>
    <n v="43.180327868852459"/>
    <n v="8895.1475409836057"/>
    <n v="0.22"/>
    <n v="10852.079999999998"/>
    <x v="2"/>
    <x v="0"/>
    <s v="Apex Innovators"/>
  </r>
  <r>
    <s v="00000151"/>
    <d v="2019-03-30T00:00:00"/>
    <s v="Kont_0003"/>
    <x v="16"/>
    <n v="891"/>
    <n v="16.345794392523363"/>
    <n v="14564.102803738317"/>
    <n v="7.0000000000000007E-2"/>
    <n v="15583.589999999998"/>
    <x v="2"/>
    <x v="0"/>
    <s v="Infinity Systems"/>
  </r>
  <r>
    <s v="00000152"/>
    <d v="2019-03-30T00:00:00"/>
    <s v="Kont_0003"/>
    <x v="17"/>
    <n v="588"/>
    <n v="31.516393442622952"/>
    <n v="18531.639344262298"/>
    <n v="0.22"/>
    <n v="22608.600000000002"/>
    <x v="2"/>
    <x v="0"/>
    <s v="Infinity Systems"/>
  </r>
  <r>
    <s v="00000153"/>
    <d v="2019-03-30T00:00:00"/>
    <s v="Kont_0001"/>
    <x v="18"/>
    <n v="560"/>
    <n v="59.018691588785039"/>
    <n v="33050.467289719621"/>
    <n v="7.0000000000000007E-2"/>
    <n v="35363.999999999993"/>
    <x v="2"/>
    <x v="0"/>
    <s v="Quantum Innovations"/>
  </r>
  <r>
    <s v="00000154"/>
    <d v="2019-03-30T00:00:00"/>
    <s v="Kont_0005"/>
    <x v="19"/>
    <n v="699"/>
    <n v="78.893442622950815"/>
    <n v="55146.516393442616"/>
    <n v="0.22"/>
    <n v="67278.75"/>
    <x v="2"/>
    <x v="0"/>
    <s v="Fusion Dynamics"/>
  </r>
  <r>
    <s v="00000155"/>
    <d v="2019-03-30T00:00:00"/>
    <s v="Kont_0008"/>
    <x v="20"/>
    <n v="135"/>
    <n v="34.177570093457945"/>
    <n v="4613.9719626168226"/>
    <n v="7.0000000000000007E-2"/>
    <n v="4936.95"/>
    <x v="2"/>
    <x v="0"/>
    <s v="Nexus Solutions"/>
  </r>
  <r>
    <s v="00000156"/>
    <d v="2019-03-30T00:00:00"/>
    <s v="Kont_0004"/>
    <x v="21"/>
    <n v="215"/>
    <n v="92.429906542056074"/>
    <n v="19872.429906542056"/>
    <n v="7.0000000000000007E-2"/>
    <n v="21263.5"/>
    <x v="2"/>
    <x v="0"/>
    <s v="SwiftWave Technologies"/>
  </r>
  <r>
    <s v="00000157"/>
    <d v="2019-03-31T00:00:00"/>
    <s v="Kont_0005"/>
    <x v="22"/>
    <n v="258"/>
    <n v="32.551401869158873"/>
    <n v="8398.26168224299"/>
    <n v="7.0000000000000007E-2"/>
    <n v="8986.14"/>
    <x v="2"/>
    <x v="0"/>
    <s v="Fusion Dynamics"/>
  </r>
  <r>
    <s v="00000158"/>
    <d v="2019-04-01T00:00:00"/>
    <s v="Kont_0007"/>
    <x v="23"/>
    <n v="62"/>
    <n v="29.762295081967217"/>
    <n v="1845.2622950819675"/>
    <n v="0.22"/>
    <n v="2251.2200000000003"/>
    <x v="3"/>
    <x v="0"/>
    <s v="Aurora Ventures"/>
  </r>
  <r>
    <s v="00000159"/>
    <d v="2019-04-02T00:00:00"/>
    <s v="Kont_0005"/>
    <x v="0"/>
    <n v="297"/>
    <n v="73.897196261682225"/>
    <n v="21947.467289719621"/>
    <n v="7.0000000000000007E-2"/>
    <n v="23483.789999999994"/>
    <x v="3"/>
    <x v="0"/>
    <s v="Fusion Dynamics"/>
  </r>
  <r>
    <s v="00000160"/>
    <d v="2019-04-03T00:00:00"/>
    <s v="Kont_0003"/>
    <x v="1"/>
    <n v="234"/>
    <n v="43.180327868852459"/>
    <n v="10104.196721311475"/>
    <n v="0.22"/>
    <n v="12327.119999999999"/>
    <x v="3"/>
    <x v="0"/>
    <s v="Infinity Systems"/>
  </r>
  <r>
    <s v="00000161"/>
    <d v="2019-04-04T00:00:00"/>
    <s v="Kont_0007"/>
    <x v="2"/>
    <n v="495"/>
    <n v="25.897196261682243"/>
    <n v="12819.11214953271"/>
    <n v="7.0000000000000007E-2"/>
    <n v="13716.449999999999"/>
    <x v="3"/>
    <x v="0"/>
    <s v="Aurora Ventures"/>
  </r>
  <r>
    <s v="00000162"/>
    <d v="2019-04-05T00:00:00"/>
    <s v="Kont_0007"/>
    <x v="3"/>
    <n v="555"/>
    <n v="65.721311475409848"/>
    <n v="36475.327868852466"/>
    <n v="0.22"/>
    <n v="44499.900000000009"/>
    <x v="3"/>
    <x v="0"/>
    <s v="Aurora Ventures"/>
  </r>
  <r>
    <s v="00000163"/>
    <d v="2019-04-06T00:00:00"/>
    <s v="Kont_0007"/>
    <x v="4"/>
    <n v="356"/>
    <n v="0.22429906542056072"/>
    <n v="79.850467289719617"/>
    <n v="7.0000000000000007E-2"/>
    <n v="85.44"/>
    <x v="3"/>
    <x v="0"/>
    <s v="Aurora Ventures"/>
  </r>
  <r>
    <s v="00000164"/>
    <d v="2019-04-07T00:00:00"/>
    <s v="Kont_0005"/>
    <x v="5"/>
    <n v="698"/>
    <n v="73.073770491803288"/>
    <n v="51005.491803278695"/>
    <n v="0.22"/>
    <n v="62226.700000000012"/>
    <x v="3"/>
    <x v="0"/>
    <s v="Fusion Dynamics"/>
  </r>
  <r>
    <s v="00000165"/>
    <d v="2019-04-08T00:00:00"/>
    <s v="Kont_0002"/>
    <x v="6"/>
    <n v="35"/>
    <n v="10.093457943925234"/>
    <n v="353.27102803738319"/>
    <n v="7.0000000000000007E-2"/>
    <n v="378"/>
    <x v="3"/>
    <x v="0"/>
    <s v="BlueSky Enterprises"/>
  </r>
  <r>
    <s v="00000166"/>
    <d v="2019-04-09T00:00:00"/>
    <s v="Kont_0003"/>
    <x v="7"/>
    <n v="960"/>
    <n v="32.508196721311471"/>
    <n v="31207.868852459011"/>
    <n v="0.22"/>
    <n v="38073.599999999991"/>
    <x v="3"/>
    <x v="0"/>
    <s v="Infinity Systems"/>
  </r>
  <r>
    <s v="00000167"/>
    <d v="2019-04-10T00:00:00"/>
    <s v="Kont_0005"/>
    <x v="8"/>
    <n v="300"/>
    <n v="17.588785046728972"/>
    <n v="5276.6355140186915"/>
    <n v="7.0000000000000007E-2"/>
    <n v="5646"/>
    <x v="3"/>
    <x v="0"/>
    <s v="Fusion Dynamics"/>
  </r>
  <r>
    <s v="00000168"/>
    <d v="2019-04-10T00:00:00"/>
    <s v="Kont_0005"/>
    <x v="9"/>
    <n v="137"/>
    <n v="14.188524590163933"/>
    <n v="1943.8278688524588"/>
    <n v="0.22"/>
    <n v="2371.4699999999998"/>
    <x v="3"/>
    <x v="0"/>
    <s v="Fusion Dynamics"/>
  </r>
  <r>
    <s v="00000169"/>
    <d v="2019-04-10T00:00:00"/>
    <s v="Kont_0006"/>
    <x v="10"/>
    <n v="201"/>
    <n v="7.5700934579439245"/>
    <n v="1521.5887850467288"/>
    <n v="7.0000000000000007E-2"/>
    <n v="1628.1"/>
    <x v="3"/>
    <x v="0"/>
    <s v="Apex Innovators"/>
  </r>
  <r>
    <s v="00000170"/>
    <d v="2019-04-10T00:00:00"/>
    <s v="Kont_0006"/>
    <x v="11"/>
    <n v="983"/>
    <n v="33.655737704918039"/>
    <n v="33083.59016393443"/>
    <n v="0.22"/>
    <n v="40361.980000000003"/>
    <x v="3"/>
    <x v="0"/>
    <s v="Apex Innovators"/>
  </r>
  <r>
    <s v="00000171"/>
    <d v="2019-04-10T00:00:00"/>
    <s v="Kont_0008"/>
    <x v="12"/>
    <n v="113"/>
    <n v="57.588785046728965"/>
    <n v="6507.5327102803731"/>
    <n v="7.0000000000000007E-2"/>
    <n v="6963.0599999999995"/>
    <x v="3"/>
    <x v="0"/>
    <s v="Nexus Solutions"/>
  </r>
  <r>
    <s v="00000172"/>
    <d v="2019-04-10T00:00:00"/>
    <s v="Kont_0000"/>
    <x v="13"/>
    <n v="745"/>
    <n v="27.262295081967213"/>
    <n v="20310.409836065573"/>
    <n v="0.22"/>
    <n v="24778.7"/>
    <x v="3"/>
    <x v="0"/>
    <s v="StellarTech Solutions"/>
  </r>
  <r>
    <s v="00000173"/>
    <d v="2019-04-10T00:00:00"/>
    <s v="Kont_0009"/>
    <x v="14"/>
    <n v="308"/>
    <n v="74.299065420560737"/>
    <n v="22884.112149532706"/>
    <n v="7.0000000000000007E-2"/>
    <n v="24485.999999999996"/>
    <x v="3"/>
    <x v="0"/>
    <s v="Green Capital"/>
  </r>
  <r>
    <s v="00000174"/>
    <d v="2019-04-10T00:00:00"/>
    <s v="Kont_0005"/>
    <x v="15"/>
    <n v="887"/>
    <n v="19.409836065573771"/>
    <n v="17216.524590163935"/>
    <n v="0.22"/>
    <n v="21004.16"/>
    <x v="3"/>
    <x v="0"/>
    <s v="Fusion Dynamics"/>
  </r>
  <r>
    <s v="00000175"/>
    <d v="2019-04-11T00:00:00"/>
    <s v="Kont_0000"/>
    <x v="16"/>
    <n v="629"/>
    <n v="16.345794392523363"/>
    <n v="10281.504672897196"/>
    <n v="7.0000000000000007E-2"/>
    <n v="11001.21"/>
    <x v="3"/>
    <x v="0"/>
    <s v="StellarTech Solutions"/>
  </r>
  <r>
    <s v="00000176"/>
    <d v="2019-04-12T00:00:00"/>
    <s v="Kont_0009"/>
    <x v="17"/>
    <n v="738"/>
    <n v="31.516393442622952"/>
    <n v="23259.098360655738"/>
    <n v="0.22"/>
    <n v="28376.100000000002"/>
    <x v="3"/>
    <x v="0"/>
    <s v="Green Capital"/>
  </r>
  <r>
    <s v="00000177"/>
    <d v="2019-04-13T00:00:00"/>
    <s v="Kont_0008"/>
    <x v="18"/>
    <n v="155"/>
    <n v="59.018691588785039"/>
    <n v="9147.8971962616815"/>
    <n v="7.0000000000000007E-2"/>
    <n v="9788.25"/>
    <x v="3"/>
    <x v="0"/>
    <s v="Nexus Solutions"/>
  </r>
  <r>
    <s v="00000178"/>
    <d v="2019-04-14T00:00:00"/>
    <s v="Kont_0002"/>
    <x v="19"/>
    <n v="189"/>
    <n v="78.893442622950815"/>
    <n v="14910.860655737704"/>
    <n v="0.22"/>
    <n v="18191.25"/>
    <x v="3"/>
    <x v="0"/>
    <s v="BlueSky Enterprises"/>
  </r>
  <r>
    <s v="00000179"/>
    <d v="2019-04-15T00:00:00"/>
    <s v="Kont_0008"/>
    <x v="20"/>
    <n v="597"/>
    <n v="34.177570093457945"/>
    <n v="20404.009345794391"/>
    <n v="7.0000000000000007E-2"/>
    <n v="21832.289999999997"/>
    <x v="3"/>
    <x v="0"/>
    <s v="Nexus Solutions"/>
  </r>
  <r>
    <s v="00000180"/>
    <d v="2019-04-16T00:00:00"/>
    <s v="Kont_0001"/>
    <x v="21"/>
    <n v="668"/>
    <n v="92.429906542056074"/>
    <n v="61743.17757009346"/>
    <n v="7.0000000000000007E-2"/>
    <n v="66065.2"/>
    <x v="3"/>
    <x v="0"/>
    <s v="Quantum Innovations"/>
  </r>
  <r>
    <s v="00000181"/>
    <d v="2019-04-17T00:00:00"/>
    <s v="Kont_0002"/>
    <x v="22"/>
    <n v="768"/>
    <n v="32.551401869158873"/>
    <n v="24999.476635514016"/>
    <n v="7.0000000000000007E-2"/>
    <n v="26749.439999999999"/>
    <x v="3"/>
    <x v="0"/>
    <s v="BlueSky Enterprises"/>
  </r>
  <r>
    <s v="00000182"/>
    <d v="2019-04-18T00:00:00"/>
    <s v="Kont_0009"/>
    <x v="12"/>
    <n v="47"/>
    <n v="57.588785046728965"/>
    <n v="2706.6728971962611"/>
    <n v="7.0000000000000007E-2"/>
    <n v="2896.1399999999994"/>
    <x v="3"/>
    <x v="0"/>
    <s v="Green Capital"/>
  </r>
  <r>
    <s v="00000183"/>
    <d v="2019-04-19T00:00:00"/>
    <s v="Kont_0007"/>
    <x v="13"/>
    <n v="927"/>
    <n v="27.262295081967213"/>
    <n v="25272.147540983606"/>
    <n v="0.22"/>
    <n v="30832.019999999997"/>
    <x v="3"/>
    <x v="0"/>
    <s v="Aurora Ventures"/>
  </r>
  <r>
    <s v="00000184"/>
    <d v="2019-04-20T00:00:00"/>
    <s v="Kont_0004"/>
    <x v="14"/>
    <n v="50"/>
    <n v="74.299065420560737"/>
    <n v="3714.9532710280369"/>
    <n v="7.0000000000000007E-2"/>
    <n v="3974.9999999999995"/>
    <x v="3"/>
    <x v="0"/>
    <s v="SwiftWave Technologies"/>
  </r>
  <r>
    <s v="00000185"/>
    <d v="2019-04-21T00:00:00"/>
    <s v="Kont_0009"/>
    <x v="0"/>
    <n v="141"/>
    <n v="73.897196261682225"/>
    <n v="10419.504672897194"/>
    <n v="7.0000000000000007E-2"/>
    <n v="11148.869999999997"/>
    <x v="3"/>
    <x v="0"/>
    <s v="Green Capital"/>
  </r>
  <r>
    <s v="00000186"/>
    <d v="2019-04-21T00:00:00"/>
    <s v="Kont_0008"/>
    <x v="1"/>
    <n v="420"/>
    <n v="43.180327868852459"/>
    <n v="18135.737704918032"/>
    <n v="0.22"/>
    <n v="22125.599999999999"/>
    <x v="3"/>
    <x v="0"/>
    <s v="Nexus Solutions"/>
  </r>
  <r>
    <s v="00000187"/>
    <d v="2019-04-21T00:00:00"/>
    <s v="Kont_0005"/>
    <x v="2"/>
    <n v="184"/>
    <n v="25.897196261682243"/>
    <n v="4765.0841121495323"/>
    <n v="7.0000000000000007E-2"/>
    <n v="5098.6399999999994"/>
    <x v="3"/>
    <x v="0"/>
    <s v="Fusion Dynamics"/>
  </r>
  <r>
    <s v="00000188"/>
    <d v="2019-04-21T00:00:00"/>
    <s v="Kont_0006"/>
    <x v="3"/>
    <n v="653"/>
    <n v="65.721311475409848"/>
    <n v="42916.016393442631"/>
    <n v="0.22"/>
    <n v="52357.540000000008"/>
    <x v="3"/>
    <x v="0"/>
    <s v="Apex Innovators"/>
  </r>
  <r>
    <s v="00000189"/>
    <d v="2019-04-21T00:00:00"/>
    <s v="Kont_0004"/>
    <x v="4"/>
    <n v="285"/>
    <n v="0.22429906542056072"/>
    <n v="63.925233644859802"/>
    <n v="7.0000000000000007E-2"/>
    <n v="68.399999999999991"/>
    <x v="3"/>
    <x v="0"/>
    <s v="SwiftWave Technologies"/>
  </r>
  <r>
    <s v="00000190"/>
    <d v="2019-04-21T00:00:00"/>
    <s v="Kont_0006"/>
    <x v="5"/>
    <n v="412"/>
    <n v="73.073770491803288"/>
    <n v="30106.393442622953"/>
    <n v="0.22"/>
    <n v="36729.800000000003"/>
    <x v="3"/>
    <x v="0"/>
    <s v="Apex Innovators"/>
  </r>
  <r>
    <s v="00000191"/>
    <d v="2019-04-21T00:00:00"/>
    <s v="Kont_0002"/>
    <x v="6"/>
    <n v="519"/>
    <n v="10.093457943925234"/>
    <n v="5238.5046728971965"/>
    <n v="7.0000000000000007E-2"/>
    <n v="5605.2000000000007"/>
    <x v="3"/>
    <x v="0"/>
    <s v="BlueSky Enterprises"/>
  </r>
  <r>
    <s v="00000192"/>
    <d v="2019-04-21T00:00:00"/>
    <s v="Kont_0003"/>
    <x v="7"/>
    <n v="966"/>
    <n v="32.508196721311471"/>
    <n v="31402.918032786882"/>
    <n v="0.22"/>
    <n v="38311.56"/>
    <x v="3"/>
    <x v="0"/>
    <s v="Infinity Systems"/>
  </r>
  <r>
    <s v="00000193"/>
    <d v="2019-04-22T00:00:00"/>
    <s v="Kont_0005"/>
    <x v="8"/>
    <n v="651"/>
    <n v="17.588785046728972"/>
    <n v="11450.299065420561"/>
    <n v="7.0000000000000007E-2"/>
    <n v="12251.82"/>
    <x v="3"/>
    <x v="0"/>
    <s v="Fusion Dynamics"/>
  </r>
  <r>
    <s v="00000194"/>
    <d v="2019-04-23T00:00:00"/>
    <s v="Kont_0004"/>
    <x v="9"/>
    <n v="840"/>
    <n v="14.188524590163933"/>
    <n v="11918.360655737704"/>
    <n v="0.22"/>
    <n v="14540.4"/>
    <x v="3"/>
    <x v="0"/>
    <s v="SwiftWave Technologies"/>
  </r>
  <r>
    <s v="00000195"/>
    <d v="2019-04-24T00:00:00"/>
    <s v="Kont_0003"/>
    <x v="10"/>
    <n v="663"/>
    <n v="7.5700934579439245"/>
    <n v="5018.9719626168217"/>
    <n v="7.0000000000000007E-2"/>
    <n v="5370.2999999999993"/>
    <x v="3"/>
    <x v="0"/>
    <s v="Infinity Systems"/>
  </r>
  <r>
    <s v="00000196"/>
    <d v="2019-04-25T00:00:00"/>
    <s v="Kont_0009"/>
    <x v="11"/>
    <n v="650"/>
    <n v="33.655737704918039"/>
    <n v="21876.229508196724"/>
    <n v="0.22"/>
    <n v="26689.000000000004"/>
    <x v="3"/>
    <x v="0"/>
    <s v="Green Capital"/>
  </r>
  <r>
    <s v="00000197"/>
    <d v="2019-04-26T00:00:00"/>
    <s v="Kont_0002"/>
    <x v="12"/>
    <n v="681"/>
    <n v="57.588785046728965"/>
    <n v="39217.962616822428"/>
    <n v="7.0000000000000007E-2"/>
    <n v="41963.22"/>
    <x v="3"/>
    <x v="0"/>
    <s v="BlueSky Enterprises"/>
  </r>
  <r>
    <s v="00000198"/>
    <d v="2019-04-27T00:00:00"/>
    <s v="Kont_0004"/>
    <x v="13"/>
    <n v="62"/>
    <n v="27.262295081967213"/>
    <n v="1690.2622950819673"/>
    <n v="0.22"/>
    <n v="2062.12"/>
    <x v="3"/>
    <x v="0"/>
    <s v="SwiftWave Technologies"/>
  </r>
  <r>
    <s v="00000199"/>
    <d v="2019-04-28T00:00:00"/>
    <s v="Kont_0000"/>
    <x v="14"/>
    <n v="253"/>
    <n v="74.299065420560737"/>
    <n v="18797.663551401867"/>
    <n v="7.0000000000000007E-2"/>
    <n v="20113.499999999996"/>
    <x v="3"/>
    <x v="0"/>
    <s v="StellarTech Solutions"/>
  </r>
  <r>
    <s v="00000200"/>
    <d v="2019-04-29T00:00:00"/>
    <s v="Kont_0001"/>
    <x v="15"/>
    <n v="943"/>
    <n v="19.409836065573771"/>
    <n v="18303.475409836065"/>
    <n v="0.22"/>
    <n v="22330.239999999998"/>
    <x v="3"/>
    <x v="0"/>
    <s v="Quantum Innovations"/>
  </r>
  <r>
    <s v="00000201"/>
    <d v="2019-04-30T00:00:00"/>
    <s v="Kont_0000"/>
    <x v="16"/>
    <n v="308"/>
    <n v="16.345794392523363"/>
    <n v="5034.5046728971956"/>
    <n v="7.0000000000000007E-2"/>
    <n v="5386.9199999999992"/>
    <x v="3"/>
    <x v="0"/>
    <s v="StellarTech Solutions"/>
  </r>
  <r>
    <s v="00000202"/>
    <d v="2019-05-01T00:00:00"/>
    <s v="Kont_0009"/>
    <x v="17"/>
    <n v="949"/>
    <n v="31.516393442622952"/>
    <n v="29909.057377049183"/>
    <n v="0.22"/>
    <n v="36489.050000000003"/>
    <x v="4"/>
    <x v="0"/>
    <s v="Green Capital"/>
  </r>
  <r>
    <s v="00000203"/>
    <d v="2019-05-02T00:00:00"/>
    <s v="Kont_0006"/>
    <x v="18"/>
    <n v="491"/>
    <n v="59.018691588785039"/>
    <n v="28978.177570093456"/>
    <n v="7.0000000000000007E-2"/>
    <n v="31006.649999999998"/>
    <x v="4"/>
    <x v="0"/>
    <s v="Apex Innovators"/>
  </r>
  <r>
    <s v="00000204"/>
    <d v="2019-05-02T00:00:00"/>
    <s v="Kont_0001"/>
    <x v="19"/>
    <n v="915"/>
    <n v="78.893442622950815"/>
    <n v="72187.5"/>
    <n v="0.22"/>
    <n v="88068.75"/>
    <x v="4"/>
    <x v="0"/>
    <s v="Quantum Innovations"/>
  </r>
  <r>
    <s v="00000205"/>
    <d v="2019-05-02T00:00:00"/>
    <s v="Kont_0003"/>
    <x v="20"/>
    <n v="305"/>
    <n v="34.177570093457945"/>
    <n v="10424.158878504673"/>
    <n v="7.0000000000000007E-2"/>
    <n v="11153.85"/>
    <x v="4"/>
    <x v="0"/>
    <s v="Infinity Systems"/>
  </r>
  <r>
    <s v="00000206"/>
    <d v="2019-05-02T00:00:00"/>
    <s v="Kont_0009"/>
    <x v="21"/>
    <n v="378"/>
    <n v="92.429906542056074"/>
    <n v="34938.504672897194"/>
    <n v="7.0000000000000007E-2"/>
    <n v="37384.199999999997"/>
    <x v="4"/>
    <x v="0"/>
    <s v="Green Capital"/>
  </r>
  <r>
    <s v="00000207"/>
    <d v="2019-05-02T00:00:00"/>
    <s v="Kont_0000"/>
    <x v="22"/>
    <n v="308"/>
    <n v="32.551401869158873"/>
    <n v="10025.831775700934"/>
    <n v="7.0000000000000007E-2"/>
    <n v="10727.64"/>
    <x v="4"/>
    <x v="0"/>
    <s v="StellarTech Solutions"/>
  </r>
  <r>
    <s v="00000208"/>
    <d v="2019-05-02T00:00:00"/>
    <s v="Kont_0009"/>
    <x v="23"/>
    <n v="909"/>
    <n v="29.762295081967217"/>
    <n v="27053.926229508201"/>
    <n v="0.22"/>
    <n v="33005.790000000008"/>
    <x v="4"/>
    <x v="0"/>
    <s v="Green Capital"/>
  </r>
  <r>
    <s v="00000209"/>
    <d v="2019-05-02T00:00:00"/>
    <s v="Kont_0009"/>
    <x v="24"/>
    <n v="462"/>
    <n v="3.1121495327102804"/>
    <n v="1437.8130841121495"/>
    <n v="7.0000000000000007E-2"/>
    <n v="1538.46"/>
    <x v="4"/>
    <x v="0"/>
    <s v="Green Capital"/>
  </r>
  <r>
    <s v="00000210"/>
    <d v="2019-05-02T00:00:00"/>
    <s v="Kont_0000"/>
    <x v="0"/>
    <n v="228"/>
    <n v="73.897196261682225"/>
    <n v="16848.560747663549"/>
    <n v="7.0000000000000007E-2"/>
    <n v="18027.96"/>
    <x v="4"/>
    <x v="0"/>
    <s v="StellarTech Solutions"/>
  </r>
  <r>
    <s v="00000211"/>
    <d v="2019-05-03T00:00:00"/>
    <s v="Kont_0007"/>
    <x v="1"/>
    <n v="217"/>
    <n v="43.180327868852459"/>
    <n v="9370.1311475409839"/>
    <n v="0.22"/>
    <n v="11431.560000000001"/>
    <x v="4"/>
    <x v="0"/>
    <s v="Aurora Ventures"/>
  </r>
  <r>
    <s v="00000212"/>
    <d v="2019-05-04T00:00:00"/>
    <s v="Kont_0007"/>
    <x v="2"/>
    <n v="575"/>
    <n v="25.897196261682243"/>
    <n v="14890.88785046729"/>
    <n v="7.0000000000000007E-2"/>
    <n v="15933.25"/>
    <x v="4"/>
    <x v="0"/>
    <s v="Aurora Ventures"/>
  </r>
  <r>
    <s v="00000213"/>
    <d v="2019-05-05T00:00:00"/>
    <s v="Kont_0000"/>
    <x v="3"/>
    <n v="907"/>
    <n v="65.721311475409848"/>
    <n v="59609.229508196731"/>
    <n v="0.22"/>
    <n v="72723.260000000009"/>
    <x v="4"/>
    <x v="0"/>
    <s v="StellarTech Solutions"/>
  </r>
  <r>
    <s v="00000214"/>
    <d v="2019-05-06T00:00:00"/>
    <s v="Kont_0005"/>
    <x v="4"/>
    <n v="708"/>
    <n v="0.22429906542056072"/>
    <n v="158.803738317757"/>
    <n v="7.0000000000000007E-2"/>
    <n v="169.92"/>
    <x v="4"/>
    <x v="0"/>
    <s v="Fusion Dynamics"/>
  </r>
  <r>
    <s v="00000215"/>
    <d v="2019-05-07T00:00:00"/>
    <s v="Kont_0001"/>
    <x v="5"/>
    <n v="707"/>
    <n v="73.073770491803288"/>
    <n v="51663.155737704925"/>
    <n v="0.22"/>
    <n v="63029.05000000001"/>
    <x v="4"/>
    <x v="0"/>
    <s v="Quantum Innovations"/>
  </r>
  <r>
    <s v="00000216"/>
    <d v="2019-05-08T00:00:00"/>
    <s v="Kont_0006"/>
    <x v="6"/>
    <n v="730"/>
    <n v="10.093457943925234"/>
    <n v="7368.2242990654204"/>
    <n v="7.0000000000000007E-2"/>
    <n v="7884"/>
    <x v="4"/>
    <x v="0"/>
    <s v="Apex Innovators"/>
  </r>
  <r>
    <s v="00000217"/>
    <d v="2019-05-09T00:00:00"/>
    <s v="Kont_0009"/>
    <x v="7"/>
    <n v="953"/>
    <n v="32.508196721311471"/>
    <n v="30980.311475409831"/>
    <n v="0.22"/>
    <n v="37795.979999999996"/>
    <x v="4"/>
    <x v="0"/>
    <s v="Green Capital"/>
  </r>
  <r>
    <s v="00000218"/>
    <d v="2019-05-10T00:00:00"/>
    <s v="Kont_0001"/>
    <x v="8"/>
    <n v="995"/>
    <n v="17.588785046728972"/>
    <n v="17500.841121495327"/>
    <n v="7.0000000000000007E-2"/>
    <n v="18725.900000000001"/>
    <x v="4"/>
    <x v="0"/>
    <s v="Quantum Innovations"/>
  </r>
  <r>
    <s v="00000219"/>
    <d v="2019-05-11T00:00:00"/>
    <s v="Kont_0007"/>
    <x v="1"/>
    <n v="634"/>
    <n v="43.180327868852459"/>
    <n v="27376.327868852459"/>
    <n v="0.22"/>
    <n v="33399.120000000003"/>
    <x v="4"/>
    <x v="0"/>
    <s v="Aurora Ventures"/>
  </r>
  <r>
    <s v="00000220"/>
    <d v="2019-05-12T00:00:00"/>
    <s v="Kont_0008"/>
    <x v="1"/>
    <n v="547"/>
    <n v="43.180327868852459"/>
    <n v="23619.639344262294"/>
    <n v="0.22"/>
    <n v="28815.96"/>
    <x v="4"/>
    <x v="0"/>
    <s v="Nexus Solutions"/>
  </r>
  <r>
    <s v="00000221"/>
    <d v="2019-05-13T00:00:00"/>
    <s v="Kont_0003"/>
    <x v="1"/>
    <n v="568"/>
    <n v="43.180327868852459"/>
    <n v="24526.426229508197"/>
    <n v="0.22"/>
    <n v="29922.240000000002"/>
    <x v="4"/>
    <x v="0"/>
    <s v="Infinity Systems"/>
  </r>
  <r>
    <s v="00000222"/>
    <d v="2019-05-13T00:00:00"/>
    <s v="Kont_0004"/>
    <x v="1"/>
    <n v="52"/>
    <n v="43.180327868852459"/>
    <n v="2245.377049180328"/>
    <n v="0.22"/>
    <n v="2739.36"/>
    <x v="4"/>
    <x v="0"/>
    <s v="SwiftWave Technologies"/>
  </r>
  <r>
    <s v="00000223"/>
    <d v="2019-05-13T00:00:00"/>
    <s v="Kont_0001"/>
    <x v="1"/>
    <n v="38"/>
    <n v="43.180327868852459"/>
    <n v="1640.8524590163934"/>
    <n v="0.22"/>
    <n v="2001.84"/>
    <x v="4"/>
    <x v="0"/>
    <s v="Quantum Innovations"/>
  </r>
  <r>
    <s v="00000224"/>
    <d v="2019-05-13T00:00:00"/>
    <s v="Kont_0005"/>
    <x v="1"/>
    <n v="932"/>
    <n v="43.180327868852459"/>
    <n v="40244.065573770495"/>
    <n v="0.22"/>
    <n v="49097.760000000002"/>
    <x v="4"/>
    <x v="0"/>
    <s v="Fusion Dynamics"/>
  </r>
  <r>
    <s v="00000225"/>
    <d v="2019-05-13T00:00:00"/>
    <s v="Kont_0002"/>
    <x v="15"/>
    <n v="583"/>
    <n v="19.409836065573771"/>
    <n v="11315.934426229509"/>
    <n v="0.22"/>
    <n v="13805.44"/>
    <x v="4"/>
    <x v="0"/>
    <s v="BlueSky Enterprises"/>
  </r>
  <r>
    <s v="00000226"/>
    <d v="2019-05-13T00:00:00"/>
    <s v="Kont_0007"/>
    <x v="16"/>
    <n v="279"/>
    <n v="16.345794392523363"/>
    <n v="4560.4766355140182"/>
    <n v="7.0000000000000007E-2"/>
    <n v="4879.7099999999991"/>
    <x v="4"/>
    <x v="0"/>
    <s v="Aurora Ventures"/>
  </r>
  <r>
    <s v="00000227"/>
    <d v="2019-05-13T00:00:00"/>
    <s v="Kont_0006"/>
    <x v="17"/>
    <n v="271"/>
    <n v="31.516393442622952"/>
    <n v="8540.9426229508208"/>
    <n v="0.22"/>
    <n v="10419.950000000001"/>
    <x v="4"/>
    <x v="0"/>
    <s v="Apex Innovators"/>
  </r>
  <r>
    <s v="00000228"/>
    <d v="2019-05-13T00:00:00"/>
    <s v="Kont_0007"/>
    <x v="18"/>
    <n v="234"/>
    <n v="59.018691588785039"/>
    <n v="13810.3738317757"/>
    <n v="7.0000000000000007E-2"/>
    <n v="14777.099999999999"/>
    <x v="4"/>
    <x v="0"/>
    <s v="Aurora Ventures"/>
  </r>
  <r>
    <s v="00000229"/>
    <d v="2019-05-14T00:00:00"/>
    <s v="Kont_0006"/>
    <x v="19"/>
    <n v="657"/>
    <n v="78.893442622950815"/>
    <n v="51832.991803278688"/>
    <n v="0.22"/>
    <n v="63236.25"/>
    <x v="4"/>
    <x v="0"/>
    <s v="Apex Innovators"/>
  </r>
  <r>
    <s v="00000230"/>
    <d v="2019-05-15T00:00:00"/>
    <s v="Kont_0003"/>
    <x v="20"/>
    <n v="959"/>
    <n v="34.177570093457945"/>
    <n v="32776.289719626169"/>
    <n v="7.0000000000000007E-2"/>
    <n v="35070.630000000005"/>
    <x v="4"/>
    <x v="0"/>
    <s v="Infinity Systems"/>
  </r>
  <r>
    <s v="00000231"/>
    <d v="2019-05-16T00:00:00"/>
    <s v="Kont_0005"/>
    <x v="21"/>
    <n v="397"/>
    <n v="92.429906542056074"/>
    <n v="36694.672897196258"/>
    <n v="7.0000000000000007E-2"/>
    <n v="39263.299999999996"/>
    <x v="4"/>
    <x v="0"/>
    <s v="Fusion Dynamics"/>
  </r>
  <r>
    <s v="00000232"/>
    <d v="2019-05-17T00:00:00"/>
    <s v="Kont_0005"/>
    <x v="22"/>
    <n v="456"/>
    <n v="32.551401869158873"/>
    <n v="14843.439252336446"/>
    <n v="7.0000000000000007E-2"/>
    <n v="15882.479999999998"/>
    <x v="4"/>
    <x v="0"/>
    <s v="Fusion Dynamics"/>
  </r>
  <r>
    <s v="00000233"/>
    <d v="2019-05-18T00:00:00"/>
    <s v="Kont_0003"/>
    <x v="23"/>
    <n v="911"/>
    <n v="29.762295081967217"/>
    <n v="27113.450819672136"/>
    <n v="0.22"/>
    <n v="33078.410000000003"/>
    <x v="4"/>
    <x v="0"/>
    <s v="Infinity Systems"/>
  </r>
  <r>
    <s v="00000234"/>
    <d v="2019-05-19T00:00:00"/>
    <s v="Kont_0006"/>
    <x v="0"/>
    <n v="600"/>
    <n v="73.897196261682225"/>
    <n v="44338.317757009332"/>
    <n v="7.0000000000000007E-2"/>
    <n v="47441.999999999985"/>
    <x v="4"/>
    <x v="0"/>
    <s v="Apex Innovators"/>
  </r>
  <r>
    <s v="00000235"/>
    <d v="2019-05-20T00:00:00"/>
    <s v="Kont_0000"/>
    <x v="1"/>
    <n v="726"/>
    <n v="43.180327868852459"/>
    <n v="31348.918032786885"/>
    <n v="0.22"/>
    <n v="38245.68"/>
    <x v="4"/>
    <x v="0"/>
    <s v="StellarTech Solutions"/>
  </r>
  <r>
    <s v="00000236"/>
    <d v="2019-05-21T00:00:00"/>
    <s v="Kont_0008"/>
    <x v="2"/>
    <n v="813"/>
    <n v="25.897196261682243"/>
    <n v="21054.420560747665"/>
    <n v="7.0000000000000007E-2"/>
    <n v="22528.230000000003"/>
    <x v="4"/>
    <x v="0"/>
    <s v="Nexus Solutions"/>
  </r>
  <r>
    <s v="00000237"/>
    <d v="2019-05-22T00:00:00"/>
    <s v="Kont_0001"/>
    <x v="3"/>
    <n v="944"/>
    <n v="65.721311475409848"/>
    <n v="62040.918032786896"/>
    <n v="0.22"/>
    <n v="75689.920000000013"/>
    <x v="4"/>
    <x v="0"/>
    <s v="Quantum Innovations"/>
  </r>
  <r>
    <s v="00000238"/>
    <d v="2019-05-23T00:00:00"/>
    <s v="Kont_0002"/>
    <x v="4"/>
    <n v="165"/>
    <n v="0.22429906542056072"/>
    <n v="37.009345794392516"/>
    <n v="7.0000000000000007E-2"/>
    <n v="39.599999999999994"/>
    <x v="4"/>
    <x v="0"/>
    <s v="BlueSky Enterprises"/>
  </r>
  <r>
    <s v="00000239"/>
    <d v="2019-05-24T00:00:00"/>
    <s v="Kont_0008"/>
    <x v="5"/>
    <n v="953"/>
    <n v="73.073770491803288"/>
    <n v="69639.303278688531"/>
    <n v="0.22"/>
    <n v="84959.950000000012"/>
    <x v="4"/>
    <x v="0"/>
    <s v="Nexus Solutions"/>
  </r>
  <r>
    <s v="00000240"/>
    <d v="2019-05-24T00:00:00"/>
    <s v="Kont_0004"/>
    <x v="6"/>
    <n v="927"/>
    <n v="10.093457943925234"/>
    <n v="9356.6355140186915"/>
    <n v="7.0000000000000007E-2"/>
    <n v="10011.6"/>
    <x v="4"/>
    <x v="0"/>
    <s v="SwiftWave Technologies"/>
  </r>
  <r>
    <s v="00000241"/>
    <d v="2019-05-24T00:00:00"/>
    <s v="Kont_0005"/>
    <x v="7"/>
    <n v="214"/>
    <n v="32.508196721311471"/>
    <n v="6956.754098360655"/>
    <n v="0.22"/>
    <n v="8487.24"/>
    <x v="4"/>
    <x v="0"/>
    <s v="Fusion Dynamics"/>
  </r>
  <r>
    <s v="00000242"/>
    <d v="2019-05-24T00:00:00"/>
    <s v="Kont_0005"/>
    <x v="8"/>
    <n v="689"/>
    <n v="17.588785046728972"/>
    <n v="12118.672897196262"/>
    <n v="7.0000000000000007E-2"/>
    <n v="12966.98"/>
    <x v="4"/>
    <x v="0"/>
    <s v="Fusion Dynamics"/>
  </r>
  <r>
    <s v="00000243"/>
    <d v="2019-05-24T00:00:00"/>
    <s v="Kont_0003"/>
    <x v="9"/>
    <n v="458"/>
    <n v="14.188524590163933"/>
    <n v="6498.3442622950815"/>
    <n v="0.22"/>
    <n v="7927.98"/>
    <x v="4"/>
    <x v="0"/>
    <s v="Infinity Systems"/>
  </r>
  <r>
    <s v="00000244"/>
    <d v="2019-05-24T00:00:00"/>
    <s v="Kont_0004"/>
    <x v="10"/>
    <n v="344"/>
    <n v="7.5700934579439245"/>
    <n v="2604.1121495327102"/>
    <n v="7.0000000000000007E-2"/>
    <n v="2786.4"/>
    <x v="4"/>
    <x v="0"/>
    <s v="SwiftWave Technologies"/>
  </r>
  <r>
    <s v="00000245"/>
    <d v="2019-05-24T00:00:00"/>
    <s v="Kont_0001"/>
    <x v="11"/>
    <n v="978"/>
    <n v="33.655737704918039"/>
    <n v="32915.311475409842"/>
    <n v="0.22"/>
    <n v="40156.680000000008"/>
    <x v="4"/>
    <x v="0"/>
    <s v="Quantum Innovations"/>
  </r>
  <r>
    <s v="00000246"/>
    <d v="2019-05-24T00:00:00"/>
    <s v="Kont_0005"/>
    <x v="12"/>
    <n v="953"/>
    <n v="57.588785046728965"/>
    <n v="54882.112149532702"/>
    <n v="7.0000000000000007E-2"/>
    <n v="58723.859999999993"/>
    <x v="4"/>
    <x v="0"/>
    <s v="Fusion Dynamics"/>
  </r>
  <r>
    <s v="00000247"/>
    <d v="2019-05-25T00:00:00"/>
    <s v="Kont_0001"/>
    <x v="13"/>
    <n v="990"/>
    <n v="27.262295081967213"/>
    <n v="26989.672131147541"/>
    <n v="0.22"/>
    <n v="32927.4"/>
    <x v="4"/>
    <x v="0"/>
    <s v="Quantum Innovations"/>
  </r>
  <r>
    <s v="00000248"/>
    <d v="2019-05-26T00:00:00"/>
    <s v="Kont_0008"/>
    <x v="14"/>
    <n v="553"/>
    <n v="74.299065420560737"/>
    <n v="41087.383177570089"/>
    <n v="7.0000000000000007E-2"/>
    <n v="43963.499999999993"/>
    <x v="4"/>
    <x v="0"/>
    <s v="Nexus Solutions"/>
  </r>
  <r>
    <s v="00000249"/>
    <d v="2019-05-27T00:00:00"/>
    <s v="Kont_0001"/>
    <x v="15"/>
    <n v="457"/>
    <n v="19.409836065573771"/>
    <n v="8870.2950819672133"/>
    <n v="0.22"/>
    <n v="10821.76"/>
    <x v="4"/>
    <x v="0"/>
    <s v="Quantum Innovations"/>
  </r>
  <r>
    <s v="00000250"/>
    <d v="2019-05-28T00:00:00"/>
    <s v="Kont_0001"/>
    <x v="16"/>
    <n v="589"/>
    <n v="16.345794392523363"/>
    <n v="9627.6728971962602"/>
    <n v="7.0000000000000007E-2"/>
    <n v="10301.609999999999"/>
    <x v="4"/>
    <x v="0"/>
    <s v="Quantum Innovations"/>
  </r>
  <r>
    <s v="00000251"/>
    <d v="2019-05-29T00:00:00"/>
    <s v="Kont_0005"/>
    <x v="17"/>
    <n v="815"/>
    <n v="31.516393442622952"/>
    <n v="25685.860655737706"/>
    <n v="0.22"/>
    <n v="31336.75"/>
    <x v="4"/>
    <x v="0"/>
    <s v="Fusion Dynamics"/>
  </r>
  <r>
    <s v="00000252"/>
    <d v="2019-05-30T00:00:00"/>
    <s v="Kont_0004"/>
    <x v="18"/>
    <n v="113"/>
    <n v="59.018691588785039"/>
    <n v="6669.1121495327097"/>
    <n v="7.0000000000000007E-2"/>
    <n v="7135.95"/>
    <x v="4"/>
    <x v="0"/>
    <s v="SwiftWave Technologies"/>
  </r>
  <r>
    <s v="00000253"/>
    <d v="2019-05-31T00:00:00"/>
    <s v="Kont_0000"/>
    <x v="19"/>
    <n v="810"/>
    <n v="78.893442622950815"/>
    <n v="63903.688524590158"/>
    <n v="0.22"/>
    <n v="77962.5"/>
    <x v="4"/>
    <x v="0"/>
    <s v="StellarTech Solutions"/>
  </r>
  <r>
    <s v="00000254"/>
    <d v="2019-06-01T00:00:00"/>
    <s v="Kont_0008"/>
    <x v="20"/>
    <n v="644"/>
    <n v="34.177570093457945"/>
    <n v="22010.355140186915"/>
    <n v="7.0000000000000007E-2"/>
    <n v="23551.079999999998"/>
    <x v="5"/>
    <x v="0"/>
    <s v="Nexus Solutions"/>
  </r>
  <r>
    <s v="00000255"/>
    <d v="2019-06-02T00:00:00"/>
    <s v="Kont_0003"/>
    <x v="21"/>
    <n v="246"/>
    <n v="92.429906542056074"/>
    <n v="22737.757009345794"/>
    <n v="7.0000000000000007E-2"/>
    <n v="24329.4"/>
    <x v="5"/>
    <x v="0"/>
    <s v="Infinity Systems"/>
  </r>
  <r>
    <s v="00000256"/>
    <d v="2019-06-03T00:00:00"/>
    <s v="Kont_0007"/>
    <x v="22"/>
    <n v="646"/>
    <n v="32.551401869158873"/>
    <n v="21028.205607476633"/>
    <n v="7.0000000000000007E-2"/>
    <n v="22500.179999999997"/>
    <x v="5"/>
    <x v="0"/>
    <s v="Aurora Ventures"/>
  </r>
  <r>
    <s v="00000257"/>
    <d v="2019-06-04T00:00:00"/>
    <s v="Kont_0006"/>
    <x v="23"/>
    <n v="837"/>
    <n v="29.762295081967217"/>
    <n v="24911.040983606559"/>
    <n v="0.22"/>
    <n v="30391.47"/>
    <x v="5"/>
    <x v="0"/>
    <s v="Apex Innovators"/>
  </r>
  <r>
    <s v="00000258"/>
    <d v="2019-06-04T00:00:00"/>
    <s v="Kont_0009"/>
    <x v="24"/>
    <n v="542"/>
    <n v="3.1121495327102804"/>
    <n v="1686.785046728972"/>
    <n v="7.0000000000000007E-2"/>
    <n v="1804.8600000000001"/>
    <x v="5"/>
    <x v="0"/>
    <s v="Green Capital"/>
  </r>
  <r>
    <s v="00000259"/>
    <d v="2019-06-04T00:00:00"/>
    <s v="Kont_0000"/>
    <x v="25"/>
    <n v="398"/>
    <n v="56.56557377049181"/>
    <n v="22513.098360655742"/>
    <n v="0.22"/>
    <n v="27465.980000000003"/>
    <x v="5"/>
    <x v="0"/>
    <s v="StellarTech Solutions"/>
  </r>
  <r>
    <s v="00000260"/>
    <d v="2019-06-04T00:00:00"/>
    <s v="Kont_0001"/>
    <x v="26"/>
    <n v="394"/>
    <n v="39.345794392523366"/>
    <n v="15502.242990654206"/>
    <n v="7.0000000000000007E-2"/>
    <n v="16587.400000000001"/>
    <x v="5"/>
    <x v="0"/>
    <s v="Quantum Innovations"/>
  </r>
  <r>
    <s v="00000261"/>
    <d v="2019-06-04T00:00:00"/>
    <s v="Kont_0004"/>
    <x v="27"/>
    <n v="604"/>
    <n v="3.7868852459016393"/>
    <n v="2287.2786885245901"/>
    <n v="0.22"/>
    <n v="2790.48"/>
    <x v="5"/>
    <x v="0"/>
    <s v="SwiftWave Technologies"/>
  </r>
  <r>
    <s v="00000262"/>
    <d v="2019-06-04T00:00:00"/>
    <s v="Kont_0001"/>
    <x v="28"/>
    <n v="335"/>
    <n v="17.11214953271028"/>
    <n v="5732.5700934579436"/>
    <n v="7.0000000000000007E-2"/>
    <n v="6133.8499999999995"/>
    <x v="5"/>
    <x v="0"/>
    <s v="Quantum Innovations"/>
  </r>
  <r>
    <s v="00000263"/>
    <d v="2019-06-04T00:00:00"/>
    <s v="Kont_0008"/>
    <x v="29"/>
    <n v="334"/>
    <n v="42.196721311475407"/>
    <n v="14093.704918032787"/>
    <n v="0.22"/>
    <n v="17194.32"/>
    <x v="5"/>
    <x v="0"/>
    <s v="Nexus Solutions"/>
  </r>
  <r>
    <s v="00000264"/>
    <d v="2019-06-04T00:00:00"/>
    <s v="Kont_0001"/>
    <x v="0"/>
    <n v="374"/>
    <n v="73.897196261682225"/>
    <n v="27637.551401869154"/>
    <n v="7.0000000000000007E-2"/>
    <n v="29572.179999999993"/>
    <x v="5"/>
    <x v="0"/>
    <s v="Quantum Innovations"/>
  </r>
  <r>
    <s v="00000265"/>
    <d v="2019-06-04T00:00:00"/>
    <s v="Kont_0009"/>
    <x v="1"/>
    <n v="303"/>
    <n v="43.180327868852459"/>
    <n v="13083.639344262296"/>
    <n v="0.22"/>
    <n v="15962.04"/>
    <x v="5"/>
    <x v="0"/>
    <s v="Green Capital"/>
  </r>
  <r>
    <s v="00000266"/>
    <d v="2019-06-04T00:00:00"/>
    <s v="Kont_0001"/>
    <x v="2"/>
    <n v="740"/>
    <n v="25.897196261682243"/>
    <n v="19163.925233644859"/>
    <n v="7.0000000000000007E-2"/>
    <n v="20505.399999999998"/>
    <x v="5"/>
    <x v="0"/>
    <s v="Quantum Innovations"/>
  </r>
  <r>
    <s v="00000267"/>
    <d v="2019-06-05T00:00:00"/>
    <s v="Kont_0000"/>
    <x v="3"/>
    <n v="967"/>
    <n v="65.721311475409848"/>
    <n v="63552.508196721326"/>
    <n v="0.22"/>
    <n v="77534.060000000012"/>
    <x v="5"/>
    <x v="0"/>
    <s v="StellarTech Solutions"/>
  </r>
  <r>
    <s v="00000268"/>
    <d v="2019-06-06T00:00:00"/>
    <s v="Kont_0007"/>
    <x v="4"/>
    <n v="575"/>
    <n v="0.22429906542056072"/>
    <n v="128.97196261682242"/>
    <n v="7.0000000000000007E-2"/>
    <n v="138"/>
    <x v="5"/>
    <x v="0"/>
    <s v="Aurora Ventures"/>
  </r>
  <r>
    <s v="00000269"/>
    <d v="2019-06-07T00:00:00"/>
    <s v="Kont_0006"/>
    <x v="5"/>
    <n v="3"/>
    <n v="73.073770491803288"/>
    <n v="219.22131147540986"/>
    <n v="0.22"/>
    <n v="267.45000000000005"/>
    <x v="5"/>
    <x v="0"/>
    <s v="Apex Innovators"/>
  </r>
  <r>
    <s v="00000270"/>
    <d v="2019-06-08T00:00:00"/>
    <s v="Kont_0003"/>
    <x v="6"/>
    <n v="50"/>
    <n v="10.093457943925234"/>
    <n v="504.67289719626172"/>
    <n v="7.0000000000000007E-2"/>
    <n v="540"/>
    <x v="5"/>
    <x v="0"/>
    <s v="Infinity Systems"/>
  </r>
  <r>
    <s v="00000271"/>
    <d v="2019-06-09T00:00:00"/>
    <s v="Kont_0008"/>
    <x v="7"/>
    <n v="499"/>
    <n v="32.508196721311471"/>
    <n v="16221.590163934425"/>
    <n v="0.22"/>
    <n v="19790.339999999997"/>
    <x v="5"/>
    <x v="0"/>
    <s v="Nexus Solutions"/>
  </r>
  <r>
    <s v="00000272"/>
    <d v="2019-06-10T00:00:00"/>
    <s v="Kont_0003"/>
    <x v="8"/>
    <n v="618"/>
    <n v="17.588785046728972"/>
    <n v="10869.869158878504"/>
    <n v="7.0000000000000007E-2"/>
    <n v="11630.76"/>
    <x v="5"/>
    <x v="0"/>
    <s v="Infinity Systems"/>
  </r>
  <r>
    <s v="00000273"/>
    <d v="2019-06-11T00:00:00"/>
    <s v="Kont_0001"/>
    <x v="9"/>
    <n v="417"/>
    <n v="14.188524590163933"/>
    <n v="5916.6147540983602"/>
    <n v="0.22"/>
    <n v="7218.2699999999995"/>
    <x v="5"/>
    <x v="0"/>
    <s v="Quantum Innovations"/>
  </r>
  <r>
    <s v="00000274"/>
    <d v="2019-06-12T00:00:00"/>
    <s v="Kont_0003"/>
    <x v="10"/>
    <n v="369"/>
    <n v="7.5700934579439245"/>
    <n v="2793.364485981308"/>
    <n v="7.0000000000000007E-2"/>
    <n v="2988.8999999999996"/>
    <x v="5"/>
    <x v="0"/>
    <s v="Infinity Systems"/>
  </r>
  <r>
    <s v="00000275"/>
    <d v="2019-06-13T00:00:00"/>
    <s v="Kont_0002"/>
    <x v="11"/>
    <n v="444"/>
    <n v="33.655737704918039"/>
    <n v="14943.147540983609"/>
    <n v="0.22"/>
    <n v="18230.640000000003"/>
    <x v="5"/>
    <x v="0"/>
    <s v="BlueSky Enterprises"/>
  </r>
  <r>
    <s v="00000276"/>
    <d v="2019-06-14T00:00:00"/>
    <s v="Kont_0004"/>
    <x v="12"/>
    <n v="413"/>
    <n v="57.588785046728965"/>
    <n v="23784.168224299061"/>
    <n v="7.0000000000000007E-2"/>
    <n v="25449.059999999994"/>
    <x v="5"/>
    <x v="0"/>
    <s v="SwiftWave Technologies"/>
  </r>
  <r>
    <s v="00000277"/>
    <d v="2019-06-15T00:00:00"/>
    <s v="Kont_0006"/>
    <x v="13"/>
    <n v="515"/>
    <n v="27.262295081967213"/>
    <n v="14040.081967213115"/>
    <n v="0.22"/>
    <n v="17128.900000000001"/>
    <x v="5"/>
    <x v="0"/>
    <s v="Apex Innovators"/>
  </r>
  <r>
    <s v="00000278"/>
    <d v="2019-06-15T00:00:00"/>
    <s v="Kont_0006"/>
    <x v="14"/>
    <n v="564"/>
    <n v="74.299065420560737"/>
    <n v="41904.672897196258"/>
    <n v="7.0000000000000007E-2"/>
    <n v="44838"/>
    <x v="5"/>
    <x v="0"/>
    <s v="Apex Innovators"/>
  </r>
  <r>
    <s v="00000279"/>
    <d v="2019-06-15T00:00:00"/>
    <s v="Kont_0002"/>
    <x v="0"/>
    <n v="967"/>
    <n v="73.897196261682225"/>
    <n v="71458.588785046712"/>
    <n v="7.0000000000000007E-2"/>
    <n v="76460.689999999988"/>
    <x v="5"/>
    <x v="0"/>
    <s v="BlueSky Enterprises"/>
  </r>
  <r>
    <s v="00000280"/>
    <d v="2019-06-15T00:00:00"/>
    <s v="Kont_0007"/>
    <x v="1"/>
    <n v="525"/>
    <n v="43.180327868852459"/>
    <n v="22669.672131147541"/>
    <n v="0.22"/>
    <n v="27657"/>
    <x v="5"/>
    <x v="0"/>
    <s v="Aurora Ventures"/>
  </r>
  <r>
    <s v="00000281"/>
    <d v="2019-06-15T00:00:00"/>
    <s v="Kont_0001"/>
    <x v="2"/>
    <n v="645"/>
    <n v="25.897196261682243"/>
    <n v="16703.691588785048"/>
    <n v="7.0000000000000007E-2"/>
    <n v="17872.95"/>
    <x v="5"/>
    <x v="0"/>
    <s v="Quantum Innovations"/>
  </r>
  <r>
    <s v="00000282"/>
    <d v="2019-06-15T00:00:00"/>
    <s v="Kont_0008"/>
    <x v="3"/>
    <n v="228"/>
    <n v="65.721311475409848"/>
    <n v="14984.459016393446"/>
    <n v="0.22"/>
    <n v="18281.040000000005"/>
    <x v="5"/>
    <x v="0"/>
    <s v="Nexus Solutions"/>
  </r>
  <r>
    <s v="00000283"/>
    <d v="2019-06-15T00:00:00"/>
    <s v="Kont_0003"/>
    <x v="4"/>
    <n v="859"/>
    <n v="0.22429906542056072"/>
    <n v="192.67289719626166"/>
    <n v="7.0000000000000007E-2"/>
    <n v="206.15999999999997"/>
    <x v="5"/>
    <x v="0"/>
    <s v="Infinity Systems"/>
  </r>
  <r>
    <s v="00000284"/>
    <d v="2019-06-15T00:00:00"/>
    <s v="Kont_0005"/>
    <x v="5"/>
    <n v="966"/>
    <n v="73.073770491803288"/>
    <n v="70589.262295081979"/>
    <n v="0.22"/>
    <n v="86118.900000000009"/>
    <x v="5"/>
    <x v="0"/>
    <s v="Fusion Dynamics"/>
  </r>
  <r>
    <s v="00000285"/>
    <d v="2019-06-16T00:00:00"/>
    <s v="Kont_0009"/>
    <x v="6"/>
    <n v="482"/>
    <n v="10.093457943925234"/>
    <n v="4865.0467289719627"/>
    <n v="7.0000000000000007E-2"/>
    <n v="5205.6000000000004"/>
    <x v="5"/>
    <x v="0"/>
    <s v="Green Capital"/>
  </r>
  <r>
    <s v="00000286"/>
    <d v="2019-06-17T00:00:00"/>
    <s v="Kont_0009"/>
    <x v="7"/>
    <n v="521"/>
    <n v="32.508196721311471"/>
    <n v="16936.770491803276"/>
    <n v="0.22"/>
    <n v="20662.859999999997"/>
    <x v="5"/>
    <x v="0"/>
    <s v="Green Capital"/>
  </r>
  <r>
    <s v="00000287"/>
    <d v="2019-06-18T00:00:00"/>
    <s v="Kont_0003"/>
    <x v="8"/>
    <n v="236"/>
    <n v="17.588785046728972"/>
    <n v="4150.9532710280373"/>
    <n v="7.0000000000000007E-2"/>
    <n v="4441.5199999999995"/>
    <x v="5"/>
    <x v="0"/>
    <s v="Infinity Systems"/>
  </r>
  <r>
    <s v="00000288"/>
    <d v="2019-06-19T00:00:00"/>
    <s v="Kont_0005"/>
    <x v="9"/>
    <n v="800"/>
    <n v="14.188524590163933"/>
    <n v="11350.819672131147"/>
    <n v="0.22"/>
    <n v="13848"/>
    <x v="5"/>
    <x v="0"/>
    <s v="Fusion Dynamics"/>
  </r>
  <r>
    <s v="00000289"/>
    <d v="2019-06-20T00:00:00"/>
    <s v="Kont_0002"/>
    <x v="10"/>
    <n v="433"/>
    <n v="7.5700934579439245"/>
    <n v="3277.8504672897193"/>
    <n v="7.0000000000000007E-2"/>
    <n v="3507.2999999999997"/>
    <x v="5"/>
    <x v="0"/>
    <s v="BlueSky Enterprises"/>
  </r>
  <r>
    <s v="00000290"/>
    <d v="2019-06-21T00:00:00"/>
    <s v="Kont_0001"/>
    <x v="11"/>
    <n v="820"/>
    <n v="33.655737704918039"/>
    <n v="27597.704918032792"/>
    <n v="0.22"/>
    <n v="33669.200000000004"/>
    <x v="5"/>
    <x v="0"/>
    <s v="Quantum Innovations"/>
  </r>
  <r>
    <s v="00000291"/>
    <d v="2019-06-22T00:00:00"/>
    <s v="Kont_0007"/>
    <x v="12"/>
    <n v="558"/>
    <n v="57.588785046728965"/>
    <n v="32134.542056074763"/>
    <n v="7.0000000000000007E-2"/>
    <n v="34383.96"/>
    <x v="5"/>
    <x v="0"/>
    <s v="Aurora Ventures"/>
  </r>
  <r>
    <s v="00000292"/>
    <d v="2019-06-23T00:00:00"/>
    <s v="Kont_0004"/>
    <x v="13"/>
    <n v="944"/>
    <n v="27.262295081967213"/>
    <n v="25735.60655737705"/>
    <n v="0.22"/>
    <n v="31397.440000000002"/>
    <x v="5"/>
    <x v="0"/>
    <s v="SwiftWave Technologies"/>
  </r>
  <r>
    <s v="00000293"/>
    <d v="2019-06-24T00:00:00"/>
    <s v="Kont_0005"/>
    <x v="14"/>
    <n v="169"/>
    <n v="74.299065420560737"/>
    <n v="12556.542056074764"/>
    <n v="7.0000000000000007E-2"/>
    <n v="13435.499999999998"/>
    <x v="5"/>
    <x v="0"/>
    <s v="Fusion Dynamics"/>
  </r>
  <r>
    <s v="00000294"/>
    <d v="2019-06-25T00:00:00"/>
    <s v="Kont_0000"/>
    <x v="15"/>
    <n v="475"/>
    <n v="19.409836065573771"/>
    <n v="9219.6721311475412"/>
    <n v="0.22"/>
    <n v="11248"/>
    <x v="5"/>
    <x v="0"/>
    <s v="StellarTech Solutions"/>
  </r>
  <r>
    <s v="00000295"/>
    <d v="2019-06-26T00:00:00"/>
    <s v="Kont_0003"/>
    <x v="16"/>
    <n v="472"/>
    <n v="16.345794392523363"/>
    <n v="7715.2149532710273"/>
    <n v="7.0000000000000007E-2"/>
    <n v="8255.2799999999988"/>
    <x v="5"/>
    <x v="0"/>
    <s v="Infinity Systems"/>
  </r>
  <r>
    <s v="00000296"/>
    <d v="2019-06-26T00:00:00"/>
    <s v="Kont_0003"/>
    <x v="17"/>
    <n v="33"/>
    <n v="31.516393442622952"/>
    <n v="1040.0409836065573"/>
    <n v="0.22"/>
    <n v="1268.8499999999999"/>
    <x v="5"/>
    <x v="0"/>
    <s v="Infinity Systems"/>
  </r>
  <r>
    <s v="00000297"/>
    <d v="2019-06-26T00:00:00"/>
    <s v="Kont_0005"/>
    <x v="18"/>
    <n v="771"/>
    <n v="59.018691588785039"/>
    <n v="45503.411214953267"/>
    <n v="7.0000000000000007E-2"/>
    <n v="48688.649999999994"/>
    <x v="5"/>
    <x v="0"/>
    <s v="Fusion Dynamics"/>
  </r>
  <r>
    <s v="00000298"/>
    <d v="2019-06-26T00:00:00"/>
    <s v="Kont_0003"/>
    <x v="19"/>
    <n v="90"/>
    <n v="78.893442622950815"/>
    <n v="7100.4098360655735"/>
    <n v="0.22"/>
    <n v="8662.5"/>
    <x v="5"/>
    <x v="0"/>
    <s v="Infinity Systems"/>
  </r>
  <r>
    <s v="00000299"/>
    <d v="2019-06-26T00:00:00"/>
    <s v="Kont_0009"/>
    <x v="20"/>
    <n v="642"/>
    <n v="34.177570093457945"/>
    <n v="21942"/>
    <n v="7.0000000000000007E-2"/>
    <n v="23477.94"/>
    <x v="5"/>
    <x v="0"/>
    <s v="Green Capital"/>
  </r>
  <r>
    <s v="00000300"/>
    <d v="2019-06-26T00:00:00"/>
    <s v="Kont_0006"/>
    <x v="21"/>
    <n v="973"/>
    <n v="92.429906542056074"/>
    <n v="89934.299065420564"/>
    <n v="7.0000000000000007E-2"/>
    <n v="96229.700000000012"/>
    <x v="5"/>
    <x v="0"/>
    <s v="Apex Innovators"/>
  </r>
  <r>
    <s v="00000301"/>
    <d v="2019-06-26T00:00:00"/>
    <s v="Kont_0008"/>
    <x v="22"/>
    <n v="536"/>
    <n v="32.551401869158873"/>
    <n v="17447.551401869157"/>
    <n v="7.0000000000000007E-2"/>
    <n v="18668.879999999997"/>
    <x v="5"/>
    <x v="0"/>
    <s v="Nexus Solutions"/>
  </r>
  <r>
    <s v="00000302"/>
    <d v="2019-06-26T00:00:00"/>
    <s v="Kont_0004"/>
    <x v="23"/>
    <n v="990"/>
    <n v="29.762295081967217"/>
    <n v="29464.672131147545"/>
    <n v="0.22"/>
    <n v="35946.900000000009"/>
    <x v="5"/>
    <x v="0"/>
    <s v="SwiftWave Technologies"/>
  </r>
  <r>
    <s v="00000303"/>
    <d v="2019-06-27T00:00:00"/>
    <s v="Kont_0003"/>
    <x v="24"/>
    <n v="677"/>
    <n v="3.1121495327102804"/>
    <n v="2106.9252336448599"/>
    <n v="7.0000000000000007E-2"/>
    <n v="2254.41"/>
    <x v="5"/>
    <x v="0"/>
    <s v="Infinity Systems"/>
  </r>
  <r>
    <s v="00000304"/>
    <d v="2019-06-28T00:00:00"/>
    <s v="Kont_0005"/>
    <x v="0"/>
    <n v="295"/>
    <n v="73.897196261682225"/>
    <n v="21799.672897196255"/>
    <n v="7.0000000000000007E-2"/>
    <n v="23325.649999999994"/>
    <x v="5"/>
    <x v="0"/>
    <s v="Fusion Dynamics"/>
  </r>
  <r>
    <s v="00000305"/>
    <d v="2019-06-29T00:00:00"/>
    <s v="Kont_0008"/>
    <x v="1"/>
    <n v="36"/>
    <n v="43.180327868852459"/>
    <n v="1554.4918032786886"/>
    <n v="0.22"/>
    <n v="1896.48"/>
    <x v="5"/>
    <x v="0"/>
    <s v="Nexus Solutions"/>
  </r>
  <r>
    <s v="00000306"/>
    <d v="2019-06-30T00:00:00"/>
    <s v="Kont_0008"/>
    <x v="2"/>
    <n v="90"/>
    <n v="25.897196261682243"/>
    <n v="2330.7476635514017"/>
    <n v="7.0000000000000007E-2"/>
    <n v="2493.8999999999996"/>
    <x v="5"/>
    <x v="0"/>
    <s v="Nexus Solutions"/>
  </r>
  <r>
    <s v="00000307"/>
    <d v="2019-07-01T00:00:00"/>
    <s v="Kont_0006"/>
    <x v="3"/>
    <n v="236"/>
    <n v="65.721311475409848"/>
    <n v="15510.229508196724"/>
    <n v="0.22"/>
    <n v="18922.480000000003"/>
    <x v="6"/>
    <x v="0"/>
    <s v="Apex Innovators"/>
  </r>
  <r>
    <s v="00000308"/>
    <d v="2019-07-02T00:00:00"/>
    <s v="Kont_0005"/>
    <x v="4"/>
    <n v="986"/>
    <n v="0.22429906542056072"/>
    <n v="221.15887850467286"/>
    <n v="7.0000000000000007E-2"/>
    <n v="236.63999999999996"/>
    <x v="6"/>
    <x v="0"/>
    <s v="Fusion Dynamics"/>
  </r>
  <r>
    <s v="00000309"/>
    <d v="2019-07-03T00:00:00"/>
    <s v="Kont_0002"/>
    <x v="5"/>
    <n v="95"/>
    <n v="73.073770491803288"/>
    <n v="6942.0081967213127"/>
    <n v="0.22"/>
    <n v="8469.2500000000018"/>
    <x v="6"/>
    <x v="0"/>
    <s v="BlueSky Enterprises"/>
  </r>
  <r>
    <s v="00000310"/>
    <d v="2019-07-04T00:00:00"/>
    <s v="Kont_0001"/>
    <x v="6"/>
    <n v="525"/>
    <n v="10.093457943925234"/>
    <n v="5299.065420560748"/>
    <n v="7.0000000000000007E-2"/>
    <n v="5670"/>
    <x v="6"/>
    <x v="0"/>
    <s v="Quantum Innovations"/>
  </r>
  <r>
    <s v="00000311"/>
    <d v="2019-07-05T00:00:00"/>
    <s v="Kont_0009"/>
    <x v="7"/>
    <n v="95"/>
    <n v="32.508196721311471"/>
    <n v="3088.2786885245896"/>
    <n v="0.22"/>
    <n v="3767.6999999999994"/>
    <x v="6"/>
    <x v="0"/>
    <s v="Green Capital"/>
  </r>
  <r>
    <s v="00000312"/>
    <d v="2019-07-06T00:00:00"/>
    <s v="Kont_0008"/>
    <x v="8"/>
    <n v="719"/>
    <n v="17.588785046728972"/>
    <n v="12646.336448598131"/>
    <n v="7.0000000000000007E-2"/>
    <n v="13531.58"/>
    <x v="6"/>
    <x v="0"/>
    <s v="Nexus Solutions"/>
  </r>
  <r>
    <s v="00000313"/>
    <d v="2019-07-07T00:00:00"/>
    <s v="Kont_0002"/>
    <x v="9"/>
    <n v="622"/>
    <n v="14.188524590163933"/>
    <n v="8825.2622950819659"/>
    <n v="0.22"/>
    <n v="10766.819999999998"/>
    <x v="6"/>
    <x v="0"/>
    <s v="BlueSky Enterprises"/>
  </r>
  <r>
    <s v="00000314"/>
    <d v="2019-07-07T00:00:00"/>
    <s v="Kont_0003"/>
    <x v="10"/>
    <n v="721"/>
    <n v="7.5700934579439245"/>
    <n v="5458.0373831775696"/>
    <n v="7.0000000000000007E-2"/>
    <n v="5840.0999999999995"/>
    <x v="6"/>
    <x v="0"/>
    <s v="Infinity Systems"/>
  </r>
  <r>
    <s v="00000315"/>
    <d v="2019-07-07T00:00:00"/>
    <s v="Kont_0008"/>
    <x v="11"/>
    <n v="285"/>
    <n v="33.655737704918039"/>
    <n v="9591.8852459016416"/>
    <n v="0.22"/>
    <n v="11702.100000000002"/>
    <x v="6"/>
    <x v="0"/>
    <s v="Nexus Solutions"/>
  </r>
  <r>
    <s v="00000316"/>
    <d v="2019-07-07T00:00:00"/>
    <s v="Kont_0006"/>
    <x v="12"/>
    <n v="628"/>
    <n v="57.588785046728965"/>
    <n v="36165.757009345791"/>
    <n v="7.0000000000000007E-2"/>
    <n v="38697.359999999993"/>
    <x v="6"/>
    <x v="0"/>
    <s v="Apex Innovators"/>
  </r>
  <r>
    <s v="00000317"/>
    <d v="2019-07-07T00:00:00"/>
    <s v="Kont_0005"/>
    <x v="13"/>
    <n v="930"/>
    <n v="27.262295081967213"/>
    <n v="25353.934426229509"/>
    <n v="0.22"/>
    <n v="30931.800000000003"/>
    <x v="6"/>
    <x v="0"/>
    <s v="Fusion Dynamics"/>
  </r>
  <r>
    <s v="00000318"/>
    <d v="2019-07-07T00:00:00"/>
    <s v="Kont_0008"/>
    <x v="14"/>
    <n v="193"/>
    <n v="74.299065420560737"/>
    <n v="14339.719626168222"/>
    <n v="7.0000000000000007E-2"/>
    <n v="15343.499999999998"/>
    <x v="6"/>
    <x v="0"/>
    <s v="Nexus Solutions"/>
  </r>
  <r>
    <s v="00000319"/>
    <d v="2019-07-07T00:00:00"/>
    <s v="Kont_0003"/>
    <x v="15"/>
    <n v="95"/>
    <n v="19.409836065573771"/>
    <n v="1843.9344262295083"/>
    <n v="0.22"/>
    <n v="2249.6000000000004"/>
    <x v="6"/>
    <x v="0"/>
    <s v="Infinity Systems"/>
  </r>
  <r>
    <s v="00000320"/>
    <d v="2019-07-07T00:00:00"/>
    <s v="Kont_0003"/>
    <x v="16"/>
    <n v="970"/>
    <n v="16.345794392523363"/>
    <n v="15855.420560747662"/>
    <n v="7.0000000000000007E-2"/>
    <n v="16965.3"/>
    <x v="6"/>
    <x v="0"/>
    <s v="Infinity Systems"/>
  </r>
  <r>
    <s v="00000321"/>
    <d v="2019-07-08T00:00:00"/>
    <s v="Kont_0005"/>
    <x v="17"/>
    <n v="138"/>
    <n v="31.516393442622952"/>
    <n v="4349.2622950819677"/>
    <n v="0.22"/>
    <n v="5306.1"/>
    <x v="6"/>
    <x v="0"/>
    <s v="Fusion Dynamics"/>
  </r>
  <r>
    <s v="00000322"/>
    <d v="2019-07-09T00:00:00"/>
    <s v="Kont_0009"/>
    <x v="18"/>
    <n v="99"/>
    <n v="59.018691588785039"/>
    <n v="5842.8504672897188"/>
    <n v="7.0000000000000007E-2"/>
    <n v="6251.8499999999995"/>
    <x v="6"/>
    <x v="0"/>
    <s v="Green Capital"/>
  </r>
  <r>
    <s v="00000323"/>
    <d v="2019-07-10T00:00:00"/>
    <s v="Kont_0004"/>
    <x v="19"/>
    <n v="419"/>
    <n v="78.893442622950815"/>
    <n v="33056.352459016394"/>
    <n v="0.22"/>
    <n v="40328.75"/>
    <x v="6"/>
    <x v="0"/>
    <s v="SwiftWave Technologies"/>
  </r>
  <r>
    <s v="00000324"/>
    <d v="2019-07-11T00:00:00"/>
    <s v="Kont_0006"/>
    <x v="20"/>
    <n v="407"/>
    <n v="34.177570093457945"/>
    <n v="13910.271028037383"/>
    <n v="7.0000000000000007E-2"/>
    <n v="14883.99"/>
    <x v="6"/>
    <x v="0"/>
    <s v="Apex Innovators"/>
  </r>
  <r>
    <s v="00000325"/>
    <d v="2019-07-12T00:00:00"/>
    <s v="Kont_0008"/>
    <x v="21"/>
    <n v="622"/>
    <n v="92.429906542056074"/>
    <n v="57491.401869158879"/>
    <n v="7.0000000000000007E-2"/>
    <n v="61515.8"/>
    <x v="6"/>
    <x v="0"/>
    <s v="Nexus Solutions"/>
  </r>
  <r>
    <s v="00000326"/>
    <d v="2019-07-13T00:00:00"/>
    <s v="Kont_0005"/>
    <x v="22"/>
    <n v="904"/>
    <n v="32.551401869158873"/>
    <n v="29426.467289719621"/>
    <n v="7.0000000000000007E-2"/>
    <n v="31486.319999999996"/>
    <x v="6"/>
    <x v="0"/>
    <s v="Fusion Dynamics"/>
  </r>
  <r>
    <s v="00000327"/>
    <d v="2019-07-14T00:00:00"/>
    <s v="Kont_0004"/>
    <x v="23"/>
    <n v="117"/>
    <n v="29.762295081967217"/>
    <n v="3482.1885245901644"/>
    <n v="0.22"/>
    <n v="4248.2700000000004"/>
    <x v="6"/>
    <x v="0"/>
    <s v="SwiftWave Technologies"/>
  </r>
  <r>
    <s v="00000328"/>
    <d v="2019-07-15T00:00:00"/>
    <s v="Kont_0005"/>
    <x v="0"/>
    <n v="562"/>
    <n v="73.897196261682225"/>
    <n v="41530.224299065412"/>
    <n v="7.0000000000000007E-2"/>
    <n v="44437.339999999989"/>
    <x v="6"/>
    <x v="0"/>
    <s v="Fusion Dynamics"/>
  </r>
  <r>
    <s v="00000329"/>
    <d v="2019-07-16T00:00:00"/>
    <s v="Kont_0002"/>
    <x v="1"/>
    <n v="399"/>
    <n v="43.180327868852459"/>
    <n v="17228.950819672133"/>
    <n v="0.22"/>
    <n v="21019.320000000003"/>
    <x v="6"/>
    <x v="0"/>
    <s v="BlueSky Enterprises"/>
  </r>
  <r>
    <s v="00000330"/>
    <d v="2019-07-17T00:00:00"/>
    <s v="Kont_0009"/>
    <x v="2"/>
    <n v="144"/>
    <n v="25.897196261682243"/>
    <n v="3729.1962616822429"/>
    <n v="7.0000000000000007E-2"/>
    <n v="3990.24"/>
    <x v="6"/>
    <x v="0"/>
    <s v="Green Capital"/>
  </r>
  <r>
    <s v="00000331"/>
    <d v="2019-07-18T00:00:00"/>
    <s v="Kont_0002"/>
    <x v="3"/>
    <n v="600"/>
    <n v="65.721311475409848"/>
    <n v="39432.786885245907"/>
    <n v="0.22"/>
    <n v="48108.000000000007"/>
    <x v="6"/>
    <x v="0"/>
    <s v="BlueSky Enterprises"/>
  </r>
  <r>
    <s v="00000332"/>
    <d v="2019-07-18T00:00:00"/>
    <s v="Kont_0001"/>
    <x v="4"/>
    <n v="46"/>
    <n v="0.22429906542056072"/>
    <n v="10.317757009345794"/>
    <n v="7.0000000000000007E-2"/>
    <n v="11.04"/>
    <x v="6"/>
    <x v="0"/>
    <s v="Quantum Innovations"/>
  </r>
  <r>
    <s v="00000333"/>
    <d v="2019-07-18T00:00:00"/>
    <s v="Kont_0005"/>
    <x v="5"/>
    <n v="328"/>
    <n v="73.073770491803288"/>
    <n v="23968.196721311477"/>
    <n v="0.22"/>
    <n v="29241.200000000001"/>
    <x v="6"/>
    <x v="0"/>
    <s v="Fusion Dynamics"/>
  </r>
  <r>
    <s v="00000334"/>
    <d v="2019-07-18T00:00:00"/>
    <s v="Kont_0003"/>
    <x v="6"/>
    <n v="375"/>
    <n v="10.093457943925234"/>
    <n v="3785.0467289719627"/>
    <n v="7.0000000000000007E-2"/>
    <n v="4050"/>
    <x v="6"/>
    <x v="0"/>
    <s v="Infinity Systems"/>
  </r>
  <r>
    <s v="00000335"/>
    <d v="2019-07-18T00:00:00"/>
    <s v="Kont_0008"/>
    <x v="7"/>
    <n v="466"/>
    <n v="32.508196721311471"/>
    <n v="15148.819672131145"/>
    <n v="0.22"/>
    <n v="18481.559999999998"/>
    <x v="6"/>
    <x v="0"/>
    <s v="Nexus Solutions"/>
  </r>
  <r>
    <s v="00000336"/>
    <d v="2019-07-18T00:00:00"/>
    <s v="Kont_0002"/>
    <x v="8"/>
    <n v="952"/>
    <n v="17.588785046728972"/>
    <n v="16744.52336448598"/>
    <n v="7.0000000000000007E-2"/>
    <n v="17916.64"/>
    <x v="6"/>
    <x v="0"/>
    <s v="BlueSky Enterprises"/>
  </r>
  <r>
    <s v="00000337"/>
    <d v="2019-07-18T00:00:00"/>
    <s v="Kont_0004"/>
    <x v="9"/>
    <n v="764"/>
    <n v="14.188524590163933"/>
    <n v="10840.032786885246"/>
    <n v="0.22"/>
    <n v="13224.84"/>
    <x v="6"/>
    <x v="0"/>
    <s v="SwiftWave Technologies"/>
  </r>
  <r>
    <s v="00000338"/>
    <d v="2019-07-18T00:00:00"/>
    <s v="Kont_0006"/>
    <x v="10"/>
    <n v="944"/>
    <n v="7.5700934579439245"/>
    <n v="7146.1682242990646"/>
    <n v="7.0000000000000007E-2"/>
    <n v="7646.4"/>
    <x v="6"/>
    <x v="0"/>
    <s v="Apex Innovators"/>
  </r>
  <r>
    <s v="00000339"/>
    <d v="2019-07-19T00:00:00"/>
    <s v="Kont_0002"/>
    <x v="11"/>
    <n v="65"/>
    <n v="33.655737704918039"/>
    <n v="2187.6229508196725"/>
    <n v="0.22"/>
    <n v="2668.9000000000005"/>
    <x v="6"/>
    <x v="0"/>
    <s v="BlueSky Enterprises"/>
  </r>
  <r>
    <s v="00000340"/>
    <d v="2019-07-20T00:00:00"/>
    <s v="Kont_0005"/>
    <x v="12"/>
    <n v="141"/>
    <n v="57.588785046728965"/>
    <n v="8120.0186915887843"/>
    <n v="7.0000000000000007E-2"/>
    <n v="8688.42"/>
    <x v="6"/>
    <x v="0"/>
    <s v="Fusion Dynamics"/>
  </r>
  <r>
    <s v="00000341"/>
    <d v="2019-07-21T00:00:00"/>
    <s v="Kont_0001"/>
    <x v="13"/>
    <n v="59"/>
    <n v="27.262295081967213"/>
    <n v="1608.4754098360656"/>
    <n v="0.22"/>
    <n v="1962.3400000000001"/>
    <x v="6"/>
    <x v="0"/>
    <s v="Quantum Innovations"/>
  </r>
  <r>
    <s v="00000342"/>
    <d v="2019-07-22T00:00:00"/>
    <s v="Kont_0007"/>
    <x v="14"/>
    <n v="151"/>
    <n v="74.299065420560737"/>
    <n v="11219.158878504672"/>
    <n v="7.0000000000000007E-2"/>
    <n v="12004.499999999998"/>
    <x v="6"/>
    <x v="0"/>
    <s v="Aurora Ventures"/>
  </r>
  <r>
    <s v="00000343"/>
    <d v="2019-07-23T00:00:00"/>
    <s v="Kont_0006"/>
    <x v="15"/>
    <n v="118"/>
    <n v="19.409836065573771"/>
    <n v="2290.3606557377047"/>
    <n v="0.22"/>
    <n v="2794.24"/>
    <x v="6"/>
    <x v="0"/>
    <s v="Apex Innovators"/>
  </r>
  <r>
    <s v="00000344"/>
    <d v="2019-07-24T00:00:00"/>
    <s v="Kont_0006"/>
    <x v="16"/>
    <n v="990"/>
    <n v="16.345794392523363"/>
    <n v="16182.336448598129"/>
    <n v="7.0000000000000007E-2"/>
    <n v="17315.099999999999"/>
    <x v="6"/>
    <x v="0"/>
    <s v="Apex Innovators"/>
  </r>
  <r>
    <s v="00000345"/>
    <d v="2019-07-25T00:00:00"/>
    <s v="Kont_0003"/>
    <x v="17"/>
    <n v="150"/>
    <n v="31.516393442622952"/>
    <n v="4727.4590163934427"/>
    <n v="0.22"/>
    <n v="5767.5"/>
    <x v="6"/>
    <x v="0"/>
    <s v="Infinity Systems"/>
  </r>
  <r>
    <s v="00000346"/>
    <d v="2019-07-26T00:00:00"/>
    <s v="Kont_0001"/>
    <x v="18"/>
    <n v="685"/>
    <n v="59.018691588785039"/>
    <n v="40427.803738317751"/>
    <n v="7.0000000000000007E-2"/>
    <n v="43257.749999999993"/>
    <x v="6"/>
    <x v="0"/>
    <s v="Quantum Innovations"/>
  </r>
  <r>
    <s v="00000347"/>
    <d v="2019-07-27T00:00:00"/>
    <s v="Kont_0004"/>
    <x v="19"/>
    <n v="571"/>
    <n v="78.893442622950815"/>
    <n v="45048.155737704918"/>
    <n v="0.22"/>
    <n v="54958.75"/>
    <x v="6"/>
    <x v="0"/>
    <s v="SwiftWave Technologies"/>
  </r>
  <r>
    <s v="00000348"/>
    <d v="2019-07-28T00:00:00"/>
    <s v="Kont_0005"/>
    <x v="20"/>
    <n v="377"/>
    <n v="34.177570093457945"/>
    <n v="12884.943925233645"/>
    <n v="7.0000000000000007E-2"/>
    <n v="13786.89"/>
    <x v="6"/>
    <x v="0"/>
    <s v="Fusion Dynamics"/>
  </r>
  <r>
    <s v="00000349"/>
    <d v="2019-07-29T00:00:00"/>
    <s v="Kont_0004"/>
    <x v="21"/>
    <n v="774"/>
    <n v="92.429906542056074"/>
    <n v="71540.747663551403"/>
    <n v="7.0000000000000007E-2"/>
    <n v="76548.600000000006"/>
    <x v="6"/>
    <x v="0"/>
    <s v="SwiftWave Technologies"/>
  </r>
  <r>
    <s v="00000350"/>
    <d v="2019-07-29T00:00:00"/>
    <s v="Kont_0004"/>
    <x v="22"/>
    <n v="35"/>
    <n v="32.551401869158873"/>
    <n v="1139.2990654205605"/>
    <n v="7.0000000000000007E-2"/>
    <n v="1219.0499999999997"/>
    <x v="6"/>
    <x v="0"/>
    <s v="SwiftWave Technologies"/>
  </r>
  <r>
    <s v="00000351"/>
    <d v="2019-07-29T00:00:00"/>
    <s v="Kont_0001"/>
    <x v="23"/>
    <n v="975"/>
    <n v="29.762295081967217"/>
    <n v="29018.237704918036"/>
    <n v="0.22"/>
    <n v="35402.25"/>
    <x v="6"/>
    <x v="0"/>
    <s v="Quantum Innovations"/>
  </r>
  <r>
    <s v="00000352"/>
    <d v="2019-07-29T00:00:00"/>
    <s v="Kont_0003"/>
    <x v="24"/>
    <n v="926"/>
    <n v="3.1121495327102804"/>
    <n v="2881.8504672897197"/>
    <n v="7.0000000000000007E-2"/>
    <n v="3083.58"/>
    <x v="6"/>
    <x v="0"/>
    <s v="Infinity Systems"/>
  </r>
  <r>
    <s v="00000353"/>
    <d v="2019-07-29T00:00:00"/>
    <s v="Kont_0004"/>
    <x v="25"/>
    <n v="239"/>
    <n v="56.56557377049181"/>
    <n v="13519.172131147543"/>
    <n v="0.22"/>
    <n v="16493.390000000003"/>
    <x v="6"/>
    <x v="0"/>
    <s v="SwiftWave Technologies"/>
  </r>
  <r>
    <s v="00000354"/>
    <d v="2019-07-29T00:00:00"/>
    <s v="Kont_0008"/>
    <x v="26"/>
    <n v="961"/>
    <n v="39.345794392523366"/>
    <n v="37811.308411214952"/>
    <n v="7.0000000000000007E-2"/>
    <n v="40458.1"/>
    <x v="6"/>
    <x v="0"/>
    <s v="Nexus Solutions"/>
  </r>
  <r>
    <s v="00000355"/>
    <d v="2019-07-29T00:00:00"/>
    <s v="Kont_0004"/>
    <x v="27"/>
    <n v="618"/>
    <n v="3.7868852459016393"/>
    <n v="2340.2950819672133"/>
    <n v="0.22"/>
    <n v="2855.1600000000003"/>
    <x v="6"/>
    <x v="0"/>
    <s v="SwiftWave Technologies"/>
  </r>
  <r>
    <s v="00000356"/>
    <d v="2019-07-29T00:00:00"/>
    <s v="Kont_0005"/>
    <x v="28"/>
    <n v="891"/>
    <n v="17.11214953271028"/>
    <n v="15246.925233644859"/>
    <n v="7.0000000000000007E-2"/>
    <n v="16314.21"/>
    <x v="6"/>
    <x v="0"/>
    <s v="Fusion Dynamics"/>
  </r>
  <r>
    <s v="00000357"/>
    <d v="2019-07-30T00:00:00"/>
    <s v="Kont_0002"/>
    <x v="29"/>
    <n v="814"/>
    <n v="42.196721311475407"/>
    <n v="34348.131147540982"/>
    <n v="0.22"/>
    <n v="41904.720000000001"/>
    <x v="6"/>
    <x v="0"/>
    <s v="BlueSky Enterprises"/>
  </r>
  <r>
    <s v="00000358"/>
    <d v="2019-07-31T00:00:00"/>
    <s v="Kont_0008"/>
    <x v="0"/>
    <n v="526"/>
    <n v="73.897196261682225"/>
    <n v="38869.925233644848"/>
    <n v="7.0000000000000007E-2"/>
    <n v="41590.819999999985"/>
    <x v="6"/>
    <x v="0"/>
    <s v="Nexus Solutions"/>
  </r>
  <r>
    <s v="00000359"/>
    <d v="2019-08-01T00:00:00"/>
    <s v="Kont_0009"/>
    <x v="1"/>
    <n v="687"/>
    <n v="43.180327868852459"/>
    <n v="29664.885245901638"/>
    <n v="0.22"/>
    <n v="36191.159999999996"/>
    <x v="7"/>
    <x v="0"/>
    <s v="Green Capital"/>
  </r>
  <r>
    <s v="00000360"/>
    <d v="2019-08-02T00:00:00"/>
    <s v="Kont_0006"/>
    <x v="2"/>
    <n v="231"/>
    <n v="25.897196261682243"/>
    <n v="5982.2523364485978"/>
    <n v="7.0000000000000007E-2"/>
    <n v="6401.0099999999993"/>
    <x v="7"/>
    <x v="0"/>
    <s v="Apex Innovators"/>
  </r>
  <r>
    <s v="00000361"/>
    <d v="2019-08-03T00:00:00"/>
    <s v="Kont_0000"/>
    <x v="3"/>
    <n v="984"/>
    <n v="65.721311475409848"/>
    <n v="64669.77049180329"/>
    <n v="0.22"/>
    <n v="78897.12000000001"/>
    <x v="7"/>
    <x v="0"/>
    <s v="StellarTech Solutions"/>
  </r>
  <r>
    <s v="00000362"/>
    <d v="2019-08-04T00:00:00"/>
    <s v="Kont_0005"/>
    <x v="4"/>
    <n v="476"/>
    <n v="0.22429906542056072"/>
    <n v="106.7663551401869"/>
    <n v="7.0000000000000007E-2"/>
    <n v="114.23999999999998"/>
    <x v="7"/>
    <x v="0"/>
    <s v="Fusion Dynamics"/>
  </r>
  <r>
    <s v="00000363"/>
    <d v="2019-08-05T00:00:00"/>
    <s v="Kont_0007"/>
    <x v="5"/>
    <n v="935"/>
    <n v="73.073770491803288"/>
    <n v="68323.975409836072"/>
    <n v="0.22"/>
    <n v="83355.25"/>
    <x v="7"/>
    <x v="0"/>
    <s v="Aurora Ventures"/>
  </r>
  <r>
    <s v="00000364"/>
    <d v="2019-08-06T00:00:00"/>
    <s v="Kont_0003"/>
    <x v="6"/>
    <n v="296"/>
    <n v="10.093457943925234"/>
    <n v="2987.6635514018694"/>
    <n v="7.0000000000000007E-2"/>
    <n v="3196.8"/>
    <x v="7"/>
    <x v="0"/>
    <s v="Infinity Systems"/>
  </r>
  <r>
    <s v="00000365"/>
    <d v="2019-08-07T00:00:00"/>
    <s v="Kont_0004"/>
    <x v="7"/>
    <n v="319"/>
    <n v="32.508196721311471"/>
    <n v="10370.114754098358"/>
    <n v="0.22"/>
    <n v="12651.539999999997"/>
    <x v="7"/>
    <x v="0"/>
    <s v="SwiftWave Technologies"/>
  </r>
  <r>
    <s v="00000366"/>
    <d v="2019-08-08T00:00:00"/>
    <s v="Kont_0007"/>
    <x v="8"/>
    <n v="749"/>
    <n v="17.588785046728972"/>
    <n v="13174"/>
    <n v="7.0000000000000007E-2"/>
    <n v="14096.18"/>
    <x v="7"/>
    <x v="0"/>
    <s v="Aurora Ventures"/>
  </r>
  <r>
    <s v="00000367"/>
    <d v="2019-08-09T00:00:00"/>
    <s v="Kont_0009"/>
    <x v="9"/>
    <n v="512"/>
    <n v="14.188524590163933"/>
    <n v="7264.5245901639337"/>
    <n v="0.22"/>
    <n v="8862.7199999999993"/>
    <x v="7"/>
    <x v="0"/>
    <s v="Green Capital"/>
  </r>
  <r>
    <s v="00000368"/>
    <d v="2019-08-09T00:00:00"/>
    <s v="Kont_0006"/>
    <x v="10"/>
    <n v="446"/>
    <n v="7.5700934579439245"/>
    <n v="3376.2616822429904"/>
    <n v="7.0000000000000007E-2"/>
    <n v="3612.6"/>
    <x v="7"/>
    <x v="0"/>
    <s v="Apex Innovators"/>
  </r>
  <r>
    <s v="00000369"/>
    <d v="2019-08-09T00:00:00"/>
    <s v="Kont_0009"/>
    <x v="11"/>
    <n v="509"/>
    <n v="33.655737704918039"/>
    <n v="17130.770491803283"/>
    <n v="0.22"/>
    <n v="20899.540000000005"/>
    <x v="7"/>
    <x v="0"/>
    <s v="Green Capital"/>
  </r>
  <r>
    <s v="00000370"/>
    <d v="2019-08-09T00:00:00"/>
    <s v="Kont_0002"/>
    <x v="12"/>
    <n v="641"/>
    <n v="57.588785046728965"/>
    <n v="36914.411214953267"/>
    <n v="7.0000000000000007E-2"/>
    <n v="39498.42"/>
    <x v="7"/>
    <x v="0"/>
    <s v="BlueSky Enterprises"/>
  </r>
  <r>
    <s v="00000371"/>
    <d v="2019-08-09T00:00:00"/>
    <s v="Kont_0001"/>
    <x v="13"/>
    <n v="874"/>
    <n v="27.262295081967213"/>
    <n v="23827.245901639344"/>
    <n v="0.22"/>
    <n v="29069.239999999998"/>
    <x v="7"/>
    <x v="0"/>
    <s v="Quantum Innovations"/>
  </r>
  <r>
    <s v="00000372"/>
    <d v="2019-08-09T00:00:00"/>
    <s v="Kont_0007"/>
    <x v="14"/>
    <n v="880"/>
    <n v="74.299065420560737"/>
    <n v="65383.177570093452"/>
    <n v="7.0000000000000007E-2"/>
    <n v="69960"/>
    <x v="7"/>
    <x v="0"/>
    <s v="Aurora Ventures"/>
  </r>
  <r>
    <s v="00000373"/>
    <d v="2019-08-09T00:00:00"/>
    <s v="Kont_0005"/>
    <x v="0"/>
    <n v="674"/>
    <n v="73.897196261682225"/>
    <n v="49806.710280373823"/>
    <n v="7.0000000000000007E-2"/>
    <n v="53293.179999999993"/>
    <x v="7"/>
    <x v="0"/>
    <s v="Fusion Dynamics"/>
  </r>
  <r>
    <s v="00000374"/>
    <d v="2019-08-09T00:00:00"/>
    <s v="Kont_0001"/>
    <x v="1"/>
    <n v="447"/>
    <n v="43.180327868852459"/>
    <n v="19301.60655737705"/>
    <n v="0.22"/>
    <n v="23547.96"/>
    <x v="7"/>
    <x v="0"/>
    <s v="Quantum Innovations"/>
  </r>
  <r>
    <s v="00000375"/>
    <d v="2019-08-10T00:00:00"/>
    <s v="Kont_0008"/>
    <x v="2"/>
    <n v="918"/>
    <n v="25.897196261682243"/>
    <n v="23773.626168224298"/>
    <n v="7.0000000000000007E-2"/>
    <n v="25437.78"/>
    <x v="7"/>
    <x v="0"/>
    <s v="Nexus Solutions"/>
  </r>
  <r>
    <s v="00000376"/>
    <d v="2019-08-11T00:00:00"/>
    <s v="Kont_0007"/>
    <x v="3"/>
    <n v="112"/>
    <n v="65.721311475409848"/>
    <n v="7360.7868852459032"/>
    <n v="0.22"/>
    <n v="8980.1600000000017"/>
    <x v="7"/>
    <x v="0"/>
    <s v="Aurora Ventures"/>
  </r>
  <r>
    <s v="00000377"/>
    <d v="2019-08-12T00:00:00"/>
    <s v="Kont_0003"/>
    <x v="4"/>
    <n v="695"/>
    <n v="0.22429906542056072"/>
    <n v="155.8878504672897"/>
    <n v="7.0000000000000007E-2"/>
    <n v="166.79999999999998"/>
    <x v="7"/>
    <x v="0"/>
    <s v="Infinity Systems"/>
  </r>
  <r>
    <s v="00000378"/>
    <d v="2019-08-13T00:00:00"/>
    <s v="Kont_0006"/>
    <x v="5"/>
    <n v="731"/>
    <n v="73.073770491803288"/>
    <n v="53416.926229508201"/>
    <n v="0.22"/>
    <n v="65168.650000000009"/>
    <x v="7"/>
    <x v="0"/>
    <s v="Apex Innovators"/>
  </r>
  <r>
    <s v="00000379"/>
    <d v="2019-08-14T00:00:00"/>
    <s v="Kont_0007"/>
    <x v="6"/>
    <n v="688"/>
    <n v="10.093457943925234"/>
    <n v="6944.2990654205605"/>
    <n v="7.0000000000000007E-2"/>
    <n v="7430.4"/>
    <x v="7"/>
    <x v="0"/>
    <s v="Aurora Ventures"/>
  </r>
  <r>
    <s v="00000380"/>
    <d v="2019-08-15T00:00:00"/>
    <s v="Kont_0001"/>
    <x v="7"/>
    <n v="906"/>
    <n v="32.508196721311471"/>
    <n v="29452.426229508194"/>
    <n v="0.22"/>
    <n v="35931.96"/>
    <x v="7"/>
    <x v="0"/>
    <s v="Quantum Innovations"/>
  </r>
  <r>
    <s v="00000381"/>
    <d v="2019-08-16T00:00:00"/>
    <s v="Kont_0002"/>
    <x v="8"/>
    <n v="473"/>
    <n v="17.588785046728972"/>
    <n v="8319.4953271028044"/>
    <n v="7.0000000000000007E-2"/>
    <n v="8901.86"/>
    <x v="7"/>
    <x v="0"/>
    <s v="BlueSky Enterprises"/>
  </r>
  <r>
    <s v="00000382"/>
    <d v="2019-08-17T00:00:00"/>
    <s v="Kont_0009"/>
    <x v="9"/>
    <n v="538"/>
    <n v="14.188524590163933"/>
    <n v="7633.4262295081962"/>
    <n v="0.22"/>
    <n v="9312.7799999999988"/>
    <x v="7"/>
    <x v="0"/>
    <s v="Green Capital"/>
  </r>
  <r>
    <s v="00000383"/>
    <d v="2019-08-18T00:00:00"/>
    <s v="Kont_0008"/>
    <x v="10"/>
    <n v="38"/>
    <n v="7.5700934579439245"/>
    <n v="287.66355140186914"/>
    <n v="7.0000000000000007E-2"/>
    <n v="307.79999999999995"/>
    <x v="7"/>
    <x v="0"/>
    <s v="Nexus Solutions"/>
  </r>
  <r>
    <s v="00000384"/>
    <d v="2019-08-19T00:00:00"/>
    <s v="Kont_0008"/>
    <x v="11"/>
    <n v="19"/>
    <n v="33.655737704918039"/>
    <n v="639.45901639344277"/>
    <n v="0.22"/>
    <n v="780.14000000000021"/>
    <x v="7"/>
    <x v="0"/>
    <s v="Nexus Solutions"/>
  </r>
  <r>
    <s v="00000385"/>
    <d v="2019-08-20T00:00:00"/>
    <s v="Kont_0002"/>
    <x v="12"/>
    <n v="843"/>
    <n v="57.588785046728965"/>
    <n v="48547.345794392517"/>
    <n v="7.0000000000000007E-2"/>
    <n v="51945.659999999996"/>
    <x v="7"/>
    <x v="0"/>
    <s v="BlueSky Enterprises"/>
  </r>
  <r>
    <s v="00000386"/>
    <d v="2019-08-20T00:00:00"/>
    <s v="Kont_0005"/>
    <x v="13"/>
    <n v="717"/>
    <n v="27.262295081967213"/>
    <n v="19547.065573770491"/>
    <n v="0.22"/>
    <n v="23847.42"/>
    <x v="7"/>
    <x v="0"/>
    <s v="Fusion Dynamics"/>
  </r>
  <r>
    <s v="00000387"/>
    <d v="2019-08-20T00:00:00"/>
    <s v="Kont_0002"/>
    <x v="14"/>
    <n v="226"/>
    <n v="74.299065420560737"/>
    <n v="16791.588785046726"/>
    <n v="7.0000000000000007E-2"/>
    <n v="17966.999999999996"/>
    <x v="7"/>
    <x v="0"/>
    <s v="BlueSky Enterprises"/>
  </r>
  <r>
    <s v="00000388"/>
    <d v="2019-08-20T00:00:00"/>
    <s v="Kont_0004"/>
    <x v="15"/>
    <n v="87"/>
    <n v="19.409836065573771"/>
    <n v="1688.655737704918"/>
    <n v="0.22"/>
    <n v="2060.16"/>
    <x v="7"/>
    <x v="0"/>
    <s v="SwiftWave Technologies"/>
  </r>
  <r>
    <s v="00000389"/>
    <d v="2019-08-20T00:00:00"/>
    <s v="Kont_0008"/>
    <x v="16"/>
    <n v="195"/>
    <n v="16.345794392523363"/>
    <n v="3187.429906542056"/>
    <n v="7.0000000000000007E-2"/>
    <n v="3410.5499999999997"/>
    <x v="7"/>
    <x v="0"/>
    <s v="Nexus Solutions"/>
  </r>
  <r>
    <s v="00000390"/>
    <d v="2019-08-20T00:00:00"/>
    <s v="Kont_0005"/>
    <x v="17"/>
    <n v="554"/>
    <n v="31.516393442622952"/>
    <n v="17460.081967213115"/>
    <n v="0.22"/>
    <n v="21301.3"/>
    <x v="7"/>
    <x v="0"/>
    <s v="Fusion Dynamics"/>
  </r>
  <r>
    <s v="00000391"/>
    <d v="2019-08-20T00:00:00"/>
    <s v="Kont_0008"/>
    <x v="18"/>
    <n v="820"/>
    <n v="59.018691588785039"/>
    <n v="48395.327102803734"/>
    <n v="7.0000000000000007E-2"/>
    <n v="51782.999999999993"/>
    <x v="7"/>
    <x v="0"/>
    <s v="Nexus Solutions"/>
  </r>
  <r>
    <s v="00000392"/>
    <d v="2019-08-20T00:00:00"/>
    <s v="Kont_0002"/>
    <x v="19"/>
    <n v="759"/>
    <n v="78.893442622950815"/>
    <n v="59880.12295081967"/>
    <n v="0.22"/>
    <n v="73053.75"/>
    <x v="7"/>
    <x v="0"/>
    <s v="BlueSky Enterprises"/>
  </r>
  <r>
    <s v="00000393"/>
    <d v="2019-08-20T00:00:00"/>
    <s v="Kont_0003"/>
    <x v="20"/>
    <n v="193"/>
    <n v="34.177570093457945"/>
    <n v="6596.2710280373831"/>
    <n v="7.0000000000000007E-2"/>
    <n v="7058.01"/>
    <x v="7"/>
    <x v="0"/>
    <s v="Infinity Systems"/>
  </r>
  <r>
    <s v="00000394"/>
    <d v="2019-08-20T00:00:00"/>
    <s v="Kont_0004"/>
    <x v="21"/>
    <n v="337"/>
    <n v="92.429906542056074"/>
    <n v="31148.878504672895"/>
    <n v="7.0000000000000007E-2"/>
    <n v="33329.299999999996"/>
    <x v="7"/>
    <x v="0"/>
    <s v="SwiftWave Technologies"/>
  </r>
  <r>
    <s v="00000395"/>
    <d v="2019-08-21T00:00:00"/>
    <s v="Kont_0009"/>
    <x v="22"/>
    <n v="648"/>
    <n v="32.551401869158873"/>
    <n v="21093.308411214948"/>
    <n v="7.0000000000000007E-2"/>
    <n v="22569.839999999997"/>
    <x v="7"/>
    <x v="0"/>
    <s v="Green Capital"/>
  </r>
  <r>
    <s v="00000396"/>
    <d v="2019-08-22T00:00:00"/>
    <s v="Kont_0007"/>
    <x v="23"/>
    <n v="456"/>
    <n v="29.762295081967217"/>
    <n v="13571.60655737705"/>
    <n v="0.22"/>
    <n v="16557.36"/>
    <x v="7"/>
    <x v="0"/>
    <s v="Aurora Ventures"/>
  </r>
  <r>
    <s v="00000397"/>
    <d v="2019-08-23T00:00:00"/>
    <s v="Kont_0005"/>
    <x v="24"/>
    <n v="277"/>
    <n v="3.1121495327102804"/>
    <n v="862.06542056074761"/>
    <n v="7.0000000000000007E-2"/>
    <n v="922.41"/>
    <x v="7"/>
    <x v="0"/>
    <s v="Fusion Dynamics"/>
  </r>
  <r>
    <s v="00000398"/>
    <d v="2019-08-24T00:00:00"/>
    <s v="Kont_0009"/>
    <x v="0"/>
    <n v="79"/>
    <n v="73.897196261682225"/>
    <n v="5837.8785046728954"/>
    <n v="7.0000000000000007E-2"/>
    <n v="6246.5299999999979"/>
    <x v="7"/>
    <x v="0"/>
    <s v="Green Capital"/>
  </r>
  <r>
    <s v="00000399"/>
    <d v="2019-08-25T00:00:00"/>
    <s v="Kont_0006"/>
    <x v="1"/>
    <n v="210"/>
    <n v="43.180327868852459"/>
    <n v="9067.8688524590161"/>
    <n v="0.22"/>
    <n v="11062.8"/>
    <x v="7"/>
    <x v="0"/>
    <s v="Apex Innovators"/>
  </r>
  <r>
    <s v="00000400"/>
    <d v="2019-08-26T00:00:00"/>
    <s v="Kont_0003"/>
    <x v="2"/>
    <n v="305"/>
    <n v="25.897196261682243"/>
    <n v="7898.6448598130837"/>
    <n v="7.0000000000000007E-2"/>
    <n v="8451.5499999999993"/>
    <x v="7"/>
    <x v="0"/>
    <s v="Infinity Systems"/>
  </r>
  <r>
    <s v="00000401"/>
    <d v="2019-08-27T00:00:00"/>
    <s v="Kont_0007"/>
    <x v="3"/>
    <n v="541"/>
    <n v="65.721311475409848"/>
    <n v="35555.229508196731"/>
    <n v="0.22"/>
    <n v="43377.380000000012"/>
    <x v="7"/>
    <x v="0"/>
    <s v="Aurora Ventures"/>
  </r>
  <r>
    <s v="00000402"/>
    <d v="2019-08-28T00:00:00"/>
    <s v="Kont_0007"/>
    <x v="4"/>
    <n v="676"/>
    <n v="0.22429906542056072"/>
    <n v="151.62616822429905"/>
    <n v="7.0000000000000007E-2"/>
    <n v="162.23999999999998"/>
    <x v="7"/>
    <x v="0"/>
    <s v="Aurora Ventures"/>
  </r>
  <r>
    <s v="00000403"/>
    <d v="2019-08-29T00:00:00"/>
    <s v="Kont_0007"/>
    <x v="5"/>
    <n v="270"/>
    <n v="73.073770491803288"/>
    <n v="19729.918032786889"/>
    <n v="0.22"/>
    <n v="24070.500000000004"/>
    <x v="7"/>
    <x v="0"/>
    <s v="Aurora Ventures"/>
  </r>
  <r>
    <s v="00000404"/>
    <d v="2019-08-30T00:00:00"/>
    <s v="Kont_0007"/>
    <x v="6"/>
    <n v="272"/>
    <n v="10.093457943925234"/>
    <n v="2745.4205607476638"/>
    <n v="7.0000000000000007E-2"/>
    <n v="2937.6000000000004"/>
    <x v="7"/>
    <x v="0"/>
    <s v="Aurora Ventures"/>
  </r>
  <r>
    <s v="00000405"/>
    <d v="2019-08-31T00:00:00"/>
    <s v="Kont_0009"/>
    <x v="7"/>
    <n v="224"/>
    <n v="32.508196721311471"/>
    <n v="7281.8360655737697"/>
    <n v="0.22"/>
    <n v="8883.8399999999983"/>
    <x v="7"/>
    <x v="0"/>
    <s v="Green Capital"/>
  </r>
  <r>
    <s v="00000406"/>
    <d v="2019-08-31T00:00:00"/>
    <s v="Kont_0004"/>
    <x v="8"/>
    <n v="829"/>
    <n v="17.588785046728972"/>
    <n v="14581.102803738318"/>
    <n v="7.0000000000000007E-2"/>
    <n v="15601.78"/>
    <x v="7"/>
    <x v="0"/>
    <s v="SwiftWave Technologies"/>
  </r>
  <r>
    <s v="00000407"/>
    <d v="2019-08-31T00:00:00"/>
    <s v="Kont_0001"/>
    <x v="9"/>
    <n v="716"/>
    <n v="14.188524590163933"/>
    <n v="10158.983606557376"/>
    <n v="0.22"/>
    <n v="12393.96"/>
    <x v="7"/>
    <x v="0"/>
    <s v="Quantum Innovations"/>
  </r>
  <r>
    <s v="00000408"/>
    <d v="2019-08-31T00:00:00"/>
    <s v="Kont_0003"/>
    <x v="10"/>
    <n v="146"/>
    <n v="7.5700934579439245"/>
    <n v="1105.233644859813"/>
    <n v="7.0000000000000007E-2"/>
    <n v="1182.5999999999999"/>
    <x v="7"/>
    <x v="0"/>
    <s v="Infinity Systems"/>
  </r>
  <r>
    <s v="00000409"/>
    <d v="2019-08-31T00:00:00"/>
    <s v="Kont_0005"/>
    <x v="11"/>
    <n v="478"/>
    <n v="33.655737704918039"/>
    <n v="16087.442622950823"/>
    <n v="0.22"/>
    <n v="19626.680000000004"/>
    <x v="7"/>
    <x v="0"/>
    <s v="Fusion Dynamics"/>
  </r>
  <r>
    <s v="00000410"/>
    <d v="2019-08-31T00:00:00"/>
    <s v="Kont_0004"/>
    <x v="12"/>
    <n v="802"/>
    <n v="57.588785046728965"/>
    <n v="46186.20560747663"/>
    <n v="7.0000000000000007E-2"/>
    <n v="49419.239999999991"/>
    <x v="7"/>
    <x v="0"/>
    <s v="SwiftWave Technologies"/>
  </r>
  <r>
    <s v="00000411"/>
    <d v="2019-08-31T00:00:00"/>
    <s v="Kont_0004"/>
    <x v="13"/>
    <n v="804"/>
    <n v="27.262295081967213"/>
    <n v="21918.885245901638"/>
    <n v="0.22"/>
    <n v="26741.039999999997"/>
    <x v="7"/>
    <x v="0"/>
    <s v="SwiftWave Technologies"/>
  </r>
  <r>
    <s v="00000412"/>
    <d v="2019-08-31T00:00:00"/>
    <s v="Kont_0005"/>
    <x v="14"/>
    <n v="345"/>
    <n v="74.299065420560737"/>
    <n v="25633.177570093456"/>
    <n v="7.0000000000000007E-2"/>
    <n v="27427.499999999996"/>
    <x v="7"/>
    <x v="0"/>
    <s v="Fusion Dynamics"/>
  </r>
  <r>
    <s v="00000413"/>
    <d v="2019-09-01T00:00:00"/>
    <s v="Kont_0002"/>
    <x v="15"/>
    <n v="862"/>
    <n v="19.409836065573771"/>
    <n v="16731.278688524591"/>
    <n v="0.22"/>
    <n v="20412.160000000003"/>
    <x v="8"/>
    <x v="0"/>
    <s v="BlueSky Enterprises"/>
  </r>
  <r>
    <s v="00000414"/>
    <d v="2019-09-02T00:00:00"/>
    <s v="Kont_0003"/>
    <x v="16"/>
    <n v="407"/>
    <n v="16.345794392523363"/>
    <n v="6652.7383177570091"/>
    <n v="7.0000000000000007E-2"/>
    <n v="7118.4299999999994"/>
    <x v="8"/>
    <x v="0"/>
    <s v="Infinity Systems"/>
  </r>
  <r>
    <s v="00000415"/>
    <d v="2019-09-03T00:00:00"/>
    <s v="Kont_0008"/>
    <x v="17"/>
    <n v="331"/>
    <n v="31.516393442622952"/>
    <n v="10431.926229508197"/>
    <n v="0.22"/>
    <n v="12726.95"/>
    <x v="8"/>
    <x v="0"/>
    <s v="Nexus Solutions"/>
  </r>
  <r>
    <s v="00000416"/>
    <d v="2019-09-04T00:00:00"/>
    <s v="Kont_0004"/>
    <x v="18"/>
    <n v="48"/>
    <n v="59.018691588785039"/>
    <n v="2832.897196261682"/>
    <n v="7.0000000000000007E-2"/>
    <n v="3031.2"/>
    <x v="8"/>
    <x v="0"/>
    <s v="SwiftWave Technologies"/>
  </r>
  <r>
    <s v="00000417"/>
    <d v="2019-09-05T00:00:00"/>
    <s v="Kont_0006"/>
    <x v="19"/>
    <n v="171"/>
    <n v="78.893442622950815"/>
    <n v="13490.77868852459"/>
    <n v="0.22"/>
    <n v="16458.75"/>
    <x v="8"/>
    <x v="0"/>
    <s v="Apex Innovators"/>
  </r>
  <r>
    <s v="00000418"/>
    <d v="2019-09-06T00:00:00"/>
    <s v="Kont_0001"/>
    <x v="20"/>
    <n v="47"/>
    <n v="34.177570093457945"/>
    <n v="1606.3457943925234"/>
    <n v="7.0000000000000007E-2"/>
    <n v="1718.79"/>
    <x v="8"/>
    <x v="0"/>
    <s v="Quantum Innovations"/>
  </r>
  <r>
    <s v="00000419"/>
    <d v="2019-09-07T00:00:00"/>
    <s v="Kont_0003"/>
    <x v="21"/>
    <n v="799"/>
    <n v="92.429906542056074"/>
    <n v="73851.495327102806"/>
    <n v="7.0000000000000007E-2"/>
    <n v="79021.100000000006"/>
    <x v="8"/>
    <x v="0"/>
    <s v="Infinity Systems"/>
  </r>
  <r>
    <s v="00000420"/>
    <d v="2019-09-08T00:00:00"/>
    <s v="Kont_0002"/>
    <x v="22"/>
    <n v="441"/>
    <n v="32.551401869158873"/>
    <n v="14355.168224299063"/>
    <n v="7.0000000000000007E-2"/>
    <n v="15360.029999999997"/>
    <x v="8"/>
    <x v="0"/>
    <s v="BlueSky Enterprises"/>
  </r>
  <r>
    <s v="00000421"/>
    <d v="2019-09-09T00:00:00"/>
    <s v="Kont_0001"/>
    <x v="23"/>
    <n v="339"/>
    <n v="29.762295081967217"/>
    <n v="10089.418032786887"/>
    <n v="0.22"/>
    <n v="12309.090000000002"/>
    <x v="8"/>
    <x v="0"/>
    <s v="Quantum Innovations"/>
  </r>
  <r>
    <s v="00000422"/>
    <d v="2019-09-10T00:00:00"/>
    <s v="Kont_0006"/>
    <x v="0"/>
    <n v="130"/>
    <n v="73.897196261682225"/>
    <n v="9606.6355140186897"/>
    <n v="7.0000000000000007E-2"/>
    <n v="10279.099999999999"/>
    <x v="8"/>
    <x v="0"/>
    <s v="Apex Innovators"/>
  </r>
  <r>
    <s v="00000423"/>
    <d v="2019-09-11T00:00:00"/>
    <s v="Kont_0003"/>
    <x v="1"/>
    <n v="660"/>
    <n v="43.180327868852459"/>
    <n v="28499.016393442624"/>
    <n v="0.22"/>
    <n v="34768.800000000003"/>
    <x v="8"/>
    <x v="0"/>
    <s v="Infinity Systems"/>
  </r>
  <r>
    <s v="00000424"/>
    <d v="2019-09-11T00:00:00"/>
    <s v="Kont_0003"/>
    <x v="2"/>
    <n v="63"/>
    <n v="25.897196261682243"/>
    <n v="1631.5233644859813"/>
    <n v="7.0000000000000007E-2"/>
    <n v="1745.73"/>
    <x v="8"/>
    <x v="0"/>
    <s v="Infinity Systems"/>
  </r>
  <r>
    <s v="00000425"/>
    <d v="2019-09-11T00:00:00"/>
    <s v="Kont_0008"/>
    <x v="3"/>
    <n v="841"/>
    <n v="65.721311475409848"/>
    <n v="55271.622950819685"/>
    <n v="0.22"/>
    <n v="67431.380000000019"/>
    <x v="8"/>
    <x v="0"/>
    <s v="Nexus Solutions"/>
  </r>
  <r>
    <s v="00000426"/>
    <d v="2019-09-11T00:00:00"/>
    <s v="Kont_0002"/>
    <x v="4"/>
    <n v="510"/>
    <n v="0.22429906542056072"/>
    <n v="114.39252336448597"/>
    <n v="7.0000000000000007E-2"/>
    <n v="122.39999999999999"/>
    <x v="8"/>
    <x v="0"/>
    <s v="BlueSky Enterprises"/>
  </r>
  <r>
    <s v="00000427"/>
    <d v="2019-09-11T00:00:00"/>
    <s v="Kont_0001"/>
    <x v="5"/>
    <n v="191"/>
    <n v="73.073770491803288"/>
    <n v="13957.090163934428"/>
    <n v="0.22"/>
    <n v="17027.650000000001"/>
    <x v="8"/>
    <x v="0"/>
    <s v="Quantum Innovations"/>
  </r>
  <r>
    <s v="00000428"/>
    <d v="2019-09-11T00:00:00"/>
    <s v="Kont_0001"/>
    <x v="6"/>
    <n v="750"/>
    <n v="10.093457943925234"/>
    <n v="7570.0934579439254"/>
    <n v="7.0000000000000007E-2"/>
    <n v="8100"/>
    <x v="8"/>
    <x v="0"/>
    <s v="Quantum Innovations"/>
  </r>
  <r>
    <s v="00000429"/>
    <d v="2019-09-11T00:00:00"/>
    <s v="Kont_0001"/>
    <x v="7"/>
    <n v="990"/>
    <n v="32.508196721311471"/>
    <n v="32183.114754098355"/>
    <n v="0.22"/>
    <n v="39263.399999999994"/>
    <x v="8"/>
    <x v="0"/>
    <s v="Quantum Innovations"/>
  </r>
  <r>
    <s v="00000430"/>
    <d v="2019-09-11T00:00:00"/>
    <s v="Kont_0000"/>
    <x v="8"/>
    <n v="251"/>
    <n v="17.588785046728972"/>
    <n v="4414.7850467289718"/>
    <n v="7.0000000000000007E-2"/>
    <n v="4723.82"/>
    <x v="8"/>
    <x v="0"/>
    <s v="StellarTech Solutions"/>
  </r>
  <r>
    <s v="00000431"/>
    <d v="2019-09-12T00:00:00"/>
    <s v="Kont_0003"/>
    <x v="9"/>
    <n v="304"/>
    <n v="14.188524590163933"/>
    <n v="4313.311475409836"/>
    <n v="0.22"/>
    <n v="5262.24"/>
    <x v="8"/>
    <x v="0"/>
    <s v="Infinity Systems"/>
  </r>
  <r>
    <s v="00000432"/>
    <d v="2019-09-13T00:00:00"/>
    <s v="Kont_0009"/>
    <x v="10"/>
    <n v="983"/>
    <n v="7.5700934579439245"/>
    <n v="7441.4018691588781"/>
    <n v="7.0000000000000007E-2"/>
    <n v="7962.2999999999993"/>
    <x v="8"/>
    <x v="0"/>
    <s v="Green Capital"/>
  </r>
  <r>
    <s v="00000433"/>
    <d v="2019-09-14T00:00:00"/>
    <s v="Kont_0001"/>
    <x v="11"/>
    <n v="910"/>
    <n v="33.655737704918039"/>
    <n v="30626.721311475416"/>
    <n v="0.22"/>
    <n v="37364.600000000006"/>
    <x v="8"/>
    <x v="0"/>
    <s v="Quantum Innovations"/>
  </r>
  <r>
    <s v="00000434"/>
    <d v="2019-09-15T00:00:00"/>
    <s v="Kont_0009"/>
    <x v="12"/>
    <n v="841"/>
    <n v="57.588785046728965"/>
    <n v="48432.168224299057"/>
    <n v="7.0000000000000007E-2"/>
    <n v="51822.419999999991"/>
    <x v="8"/>
    <x v="0"/>
    <s v="Green Capital"/>
  </r>
  <r>
    <s v="00000435"/>
    <d v="2019-09-16T00:00:00"/>
    <s v="Kont_0001"/>
    <x v="1"/>
    <n v="293"/>
    <n v="43.180327868852459"/>
    <n v="12651.836065573771"/>
    <n v="0.22"/>
    <n v="15435.24"/>
    <x v="8"/>
    <x v="0"/>
    <s v="Quantum Innovations"/>
  </r>
  <r>
    <s v="00000436"/>
    <d v="2019-09-17T00:00:00"/>
    <s v="Kont_0009"/>
    <x v="1"/>
    <n v="911"/>
    <n v="43.180327868852459"/>
    <n v="39337.278688524588"/>
    <n v="0.22"/>
    <n v="47991.479999999996"/>
    <x v="8"/>
    <x v="0"/>
    <s v="Green Capital"/>
  </r>
  <r>
    <s v="00000437"/>
    <d v="2019-09-18T00:00:00"/>
    <s v="Kont_0005"/>
    <x v="1"/>
    <n v="396"/>
    <n v="43.180327868852459"/>
    <n v="17099.409836065573"/>
    <n v="0.22"/>
    <n v="20861.28"/>
    <x v="8"/>
    <x v="0"/>
    <s v="Fusion Dynamics"/>
  </r>
  <r>
    <s v="00000438"/>
    <d v="2019-09-19T00:00:00"/>
    <s v="Kont_0008"/>
    <x v="1"/>
    <n v="423"/>
    <n v="43.180327868852459"/>
    <n v="18265.278688524591"/>
    <n v="0.22"/>
    <n v="22283.640000000003"/>
    <x v="8"/>
    <x v="0"/>
    <s v="Nexus Solutions"/>
  </r>
  <r>
    <s v="00000439"/>
    <d v="2019-09-20T00:00:00"/>
    <s v="Kont_0004"/>
    <x v="17"/>
    <n v="350"/>
    <n v="31.516393442622952"/>
    <n v="11030.737704918034"/>
    <n v="0.22"/>
    <n v="13457.500000000002"/>
    <x v="8"/>
    <x v="0"/>
    <s v="SwiftWave Technologies"/>
  </r>
  <r>
    <s v="00000440"/>
    <d v="2019-09-21T00:00:00"/>
    <s v="Kont_0005"/>
    <x v="18"/>
    <n v="158"/>
    <n v="59.018691588785039"/>
    <n v="9324.9532710280364"/>
    <n v="7.0000000000000007E-2"/>
    <n v="9977.6999999999989"/>
    <x v="8"/>
    <x v="0"/>
    <s v="Fusion Dynamics"/>
  </r>
  <r>
    <s v="00000441"/>
    <d v="2019-09-22T00:00:00"/>
    <s v="Kont_0000"/>
    <x v="19"/>
    <n v="303"/>
    <n v="78.893442622950815"/>
    <n v="23904.713114754097"/>
    <n v="0.22"/>
    <n v="29163.75"/>
    <x v="8"/>
    <x v="0"/>
    <s v="StellarTech Solutions"/>
  </r>
  <r>
    <s v="00000442"/>
    <d v="2019-09-22T00:00:00"/>
    <s v="Kont_0009"/>
    <x v="20"/>
    <n v="90"/>
    <n v="34.177570093457945"/>
    <n v="3075.9813084112152"/>
    <n v="7.0000000000000007E-2"/>
    <n v="3291.3"/>
    <x v="8"/>
    <x v="0"/>
    <s v="Green Capital"/>
  </r>
  <r>
    <s v="00000443"/>
    <d v="2019-09-22T00:00:00"/>
    <s v="Kont_0006"/>
    <x v="21"/>
    <n v="622"/>
    <n v="92.429906542056074"/>
    <n v="57491.401869158879"/>
    <n v="7.0000000000000007E-2"/>
    <n v="61515.8"/>
    <x v="8"/>
    <x v="0"/>
    <s v="Apex Innovators"/>
  </r>
  <r>
    <s v="00000444"/>
    <d v="2019-09-22T00:00:00"/>
    <s v="Kont_0005"/>
    <x v="22"/>
    <n v="448"/>
    <n v="32.551401869158873"/>
    <n v="14583.028037383176"/>
    <n v="7.0000000000000007E-2"/>
    <n v="15603.839999999998"/>
    <x v="8"/>
    <x v="0"/>
    <s v="Fusion Dynamics"/>
  </r>
  <r>
    <s v="00000445"/>
    <d v="2019-09-22T00:00:00"/>
    <s v="Kont_0004"/>
    <x v="23"/>
    <n v="926"/>
    <n v="29.762295081967217"/>
    <n v="27559.885245901642"/>
    <n v="0.22"/>
    <n v="33623.060000000005"/>
    <x v="8"/>
    <x v="0"/>
    <s v="SwiftWave Technologies"/>
  </r>
  <r>
    <s v="00000446"/>
    <d v="2019-09-22T00:00:00"/>
    <s v="Kont_0003"/>
    <x v="24"/>
    <n v="596"/>
    <n v="3.1121495327102804"/>
    <n v="1854.8411214953271"/>
    <n v="7.0000000000000007E-2"/>
    <n v="1984.68"/>
    <x v="8"/>
    <x v="0"/>
    <s v="Infinity Systems"/>
  </r>
  <r>
    <s v="00000447"/>
    <d v="2019-09-22T00:00:00"/>
    <s v="Kont_0006"/>
    <x v="25"/>
    <n v="218"/>
    <n v="56.56557377049181"/>
    <n v="12331.295081967215"/>
    <n v="0.22"/>
    <n v="15044.180000000002"/>
    <x v="8"/>
    <x v="0"/>
    <s v="Apex Innovators"/>
  </r>
  <r>
    <s v="00000448"/>
    <d v="2019-09-22T00:00:00"/>
    <s v="Kont_0007"/>
    <x v="26"/>
    <n v="898"/>
    <n v="39.345794392523366"/>
    <n v="35332.523364485984"/>
    <n v="7.0000000000000007E-2"/>
    <n v="37805.800000000003"/>
    <x v="8"/>
    <x v="0"/>
    <s v="Aurora Ventures"/>
  </r>
  <r>
    <s v="00000449"/>
    <d v="2019-09-23T00:00:00"/>
    <s v="Kont_0005"/>
    <x v="27"/>
    <n v="7"/>
    <n v="3.7868852459016393"/>
    <n v="26.508196721311474"/>
    <n v="0.22"/>
    <n v="32.339999999999996"/>
    <x v="8"/>
    <x v="0"/>
    <s v="Fusion Dynamics"/>
  </r>
  <r>
    <s v="00000450"/>
    <d v="2019-09-24T00:00:00"/>
    <s v="Kont_0002"/>
    <x v="28"/>
    <n v="973"/>
    <n v="17.11214953271028"/>
    <n v="16650.121495327101"/>
    <n v="7.0000000000000007E-2"/>
    <n v="17815.629999999997"/>
    <x v="8"/>
    <x v="0"/>
    <s v="BlueSky Enterprises"/>
  </r>
  <r>
    <s v="00000451"/>
    <d v="2019-09-25T00:00:00"/>
    <s v="Kont_0003"/>
    <x v="29"/>
    <n v="245"/>
    <n v="42.196721311475407"/>
    <n v="10338.196721311475"/>
    <n v="0.22"/>
    <n v="12612.599999999999"/>
    <x v="8"/>
    <x v="0"/>
    <s v="Infinity Systems"/>
  </r>
  <r>
    <s v="00000452"/>
    <d v="2019-09-26T00:00:00"/>
    <s v="Kont_0005"/>
    <x v="0"/>
    <n v="583"/>
    <n v="73.897196261682225"/>
    <n v="43082.065420560735"/>
    <n v="7.0000000000000007E-2"/>
    <n v="46097.809999999983"/>
    <x v="8"/>
    <x v="0"/>
    <s v="Fusion Dynamics"/>
  </r>
  <r>
    <s v="00000453"/>
    <d v="2019-09-27T00:00:00"/>
    <s v="Kont_0005"/>
    <x v="1"/>
    <n v="489"/>
    <n v="43.180327868852459"/>
    <n v="21115.180327868853"/>
    <n v="0.22"/>
    <n v="25760.52"/>
    <x v="8"/>
    <x v="0"/>
    <s v="Fusion Dynamics"/>
  </r>
  <r>
    <s v="00000454"/>
    <d v="2019-09-28T00:00:00"/>
    <s v="Kont_0004"/>
    <x v="2"/>
    <n v="813"/>
    <n v="25.897196261682243"/>
    <n v="21054.420560747665"/>
    <n v="7.0000000000000007E-2"/>
    <n v="22528.230000000003"/>
    <x v="8"/>
    <x v="0"/>
    <s v="SwiftWave Technologies"/>
  </r>
  <r>
    <s v="00000455"/>
    <d v="2019-09-29T00:00:00"/>
    <s v="Kont_0002"/>
    <x v="2"/>
    <n v="950"/>
    <n v="25.897196261682243"/>
    <n v="24602.336448598129"/>
    <n v="7.0000000000000007E-2"/>
    <n v="26324.5"/>
    <x v="8"/>
    <x v="0"/>
    <s v="BlueSky Enterprises"/>
  </r>
  <r>
    <s v="00000456"/>
    <d v="2019-09-30T00:00:00"/>
    <s v="Kont_0007"/>
    <x v="2"/>
    <n v="678"/>
    <n v="25.897196261682243"/>
    <n v="17558.299065420561"/>
    <n v="7.0000000000000007E-2"/>
    <n v="18787.38"/>
    <x v="8"/>
    <x v="0"/>
    <s v="Aurora Ventures"/>
  </r>
  <r>
    <s v="00000457"/>
    <d v="2019-10-01T00:00:00"/>
    <s v="Kont_0007"/>
    <x v="2"/>
    <n v="717"/>
    <n v="25.897196261682243"/>
    <n v="18568.289719626169"/>
    <n v="7.0000000000000007E-2"/>
    <n v="19868.07"/>
    <x v="9"/>
    <x v="0"/>
    <s v="Aurora Ventures"/>
  </r>
  <r>
    <s v="00000458"/>
    <d v="2019-10-02T00:00:00"/>
    <s v="Kont_0002"/>
    <x v="2"/>
    <n v="716"/>
    <n v="25.897196261682243"/>
    <n v="18542.392523364488"/>
    <n v="7.0000000000000007E-2"/>
    <n v="19840.36"/>
    <x v="9"/>
    <x v="0"/>
    <s v="BlueSky Enterprises"/>
  </r>
  <r>
    <s v="00000459"/>
    <d v="2019-10-03T00:00:00"/>
    <s v="Kont_0006"/>
    <x v="2"/>
    <n v="514"/>
    <n v="25.897196261682243"/>
    <n v="13311.158878504673"/>
    <n v="7.0000000000000007E-2"/>
    <n v="14242.94"/>
    <x v="9"/>
    <x v="0"/>
    <s v="Apex Innovators"/>
  </r>
  <r>
    <s v="00000460"/>
    <d v="2019-10-03T00:00:00"/>
    <s v="Kont_0007"/>
    <x v="2"/>
    <n v="210"/>
    <n v="25.897196261682243"/>
    <n v="5438.4112149532712"/>
    <n v="7.0000000000000007E-2"/>
    <n v="5819.1"/>
    <x v="9"/>
    <x v="0"/>
    <s v="Aurora Ventures"/>
  </r>
  <r>
    <s v="00000461"/>
    <d v="2019-10-03T00:00:00"/>
    <s v="Kont_0001"/>
    <x v="9"/>
    <n v="589"/>
    <n v="14.188524590163933"/>
    <n v="8357.0409836065573"/>
    <n v="0.22"/>
    <n v="10195.59"/>
    <x v="9"/>
    <x v="0"/>
    <s v="Quantum Innovations"/>
  </r>
  <r>
    <s v="00000462"/>
    <d v="2019-10-03T00:00:00"/>
    <s v="Kont_0004"/>
    <x v="10"/>
    <n v="590"/>
    <n v="7.5700934579439245"/>
    <n v="4466.3551401869154"/>
    <n v="7.0000000000000007E-2"/>
    <n v="4778.9999999999991"/>
    <x v="9"/>
    <x v="0"/>
    <s v="SwiftWave Technologies"/>
  </r>
  <r>
    <s v="00000463"/>
    <d v="2019-10-03T00:00:00"/>
    <s v="Kont_0003"/>
    <x v="11"/>
    <n v="372"/>
    <n v="33.655737704918039"/>
    <n v="12519.934426229511"/>
    <n v="0.22"/>
    <n v="15274.320000000003"/>
    <x v="9"/>
    <x v="0"/>
    <s v="Infinity Systems"/>
  </r>
  <r>
    <s v="00000464"/>
    <d v="2019-10-03T00:00:00"/>
    <s v="Kont_0001"/>
    <x v="12"/>
    <n v="566"/>
    <n v="57.588785046728965"/>
    <n v="32595.252336448593"/>
    <n v="7.0000000000000007E-2"/>
    <n v="34876.92"/>
    <x v="9"/>
    <x v="0"/>
    <s v="Quantum Innovations"/>
  </r>
  <r>
    <s v="00000465"/>
    <d v="2019-10-03T00:00:00"/>
    <s v="Kont_0008"/>
    <x v="13"/>
    <n v="904"/>
    <n v="27.262295081967213"/>
    <n v="24645.114754098362"/>
    <n v="0.22"/>
    <n v="30067.040000000001"/>
    <x v="9"/>
    <x v="0"/>
    <s v="Nexus Solutions"/>
  </r>
  <r>
    <s v="00000466"/>
    <d v="2019-10-03T00:00:00"/>
    <s v="Kont_0008"/>
    <x v="14"/>
    <n v="884"/>
    <n v="74.299065420560737"/>
    <n v="65680.373831775694"/>
    <n v="7.0000000000000007E-2"/>
    <n v="70278"/>
    <x v="9"/>
    <x v="0"/>
    <s v="Nexus Solutions"/>
  </r>
  <r>
    <s v="00000467"/>
    <d v="2019-10-04T00:00:00"/>
    <s v="Kont_0001"/>
    <x v="0"/>
    <n v="774"/>
    <n v="73.897196261682225"/>
    <n v="57196.429906542042"/>
    <n v="7.0000000000000007E-2"/>
    <n v="61200.179999999986"/>
    <x v="9"/>
    <x v="0"/>
    <s v="Quantum Innovations"/>
  </r>
  <r>
    <s v="00000468"/>
    <d v="2019-10-05T00:00:00"/>
    <s v="Kont_0001"/>
    <x v="1"/>
    <n v="805"/>
    <n v="43.180327868852459"/>
    <n v="34760.163934426229"/>
    <n v="0.22"/>
    <n v="42407.4"/>
    <x v="9"/>
    <x v="0"/>
    <s v="Quantum Innovations"/>
  </r>
  <r>
    <s v="00000469"/>
    <d v="2019-10-06T00:00:00"/>
    <s v="Kont_0006"/>
    <x v="2"/>
    <n v="645"/>
    <n v="25.897196261682243"/>
    <n v="16703.691588785048"/>
    <n v="7.0000000000000007E-2"/>
    <n v="17872.95"/>
    <x v="9"/>
    <x v="0"/>
    <s v="Apex Innovators"/>
  </r>
  <r>
    <s v="00000470"/>
    <d v="2019-10-07T00:00:00"/>
    <s v="Kont_0005"/>
    <x v="3"/>
    <n v="485"/>
    <n v="65.721311475409848"/>
    <n v="31874.836065573778"/>
    <n v="0.22"/>
    <n v="38887.30000000001"/>
    <x v="9"/>
    <x v="0"/>
    <s v="Fusion Dynamics"/>
  </r>
  <r>
    <s v="00000471"/>
    <d v="2019-10-08T00:00:00"/>
    <s v="Kont_0009"/>
    <x v="4"/>
    <n v="667"/>
    <n v="0.22429906542056072"/>
    <n v="149.60747663551399"/>
    <n v="7.0000000000000007E-2"/>
    <n v="160.07999999999998"/>
    <x v="9"/>
    <x v="0"/>
    <s v="Green Capital"/>
  </r>
  <r>
    <s v="00000472"/>
    <d v="2019-10-09T00:00:00"/>
    <s v="Kont_0004"/>
    <x v="5"/>
    <n v="611"/>
    <n v="73.073770491803288"/>
    <n v="44648.073770491806"/>
    <n v="0.22"/>
    <n v="54470.65"/>
    <x v="9"/>
    <x v="0"/>
    <s v="SwiftWave Technologies"/>
  </r>
  <r>
    <s v="00000473"/>
    <d v="2019-10-10T00:00:00"/>
    <s v="Kont_0006"/>
    <x v="6"/>
    <n v="440"/>
    <n v="10.093457943925234"/>
    <n v="4441.1214953271028"/>
    <n v="7.0000000000000007E-2"/>
    <n v="4752"/>
    <x v="9"/>
    <x v="0"/>
    <s v="Apex Innovators"/>
  </r>
  <r>
    <s v="00000474"/>
    <d v="2019-10-11T00:00:00"/>
    <s v="Kont_0008"/>
    <x v="7"/>
    <n v="983"/>
    <n v="32.508196721311471"/>
    <n v="31955.557377049176"/>
    <n v="0.22"/>
    <n v="38985.779999999992"/>
    <x v="9"/>
    <x v="0"/>
    <s v="Nexus Solutions"/>
  </r>
  <r>
    <s v="00000475"/>
    <d v="2019-10-12T00:00:00"/>
    <s v="Kont_0009"/>
    <x v="8"/>
    <n v="803"/>
    <n v="17.588785046728972"/>
    <n v="14123.794392523365"/>
    <n v="7.0000000000000007E-2"/>
    <n v="15112.460000000001"/>
    <x v="9"/>
    <x v="0"/>
    <s v="Green Capital"/>
  </r>
  <r>
    <s v="00000476"/>
    <d v="2019-10-13T00:00:00"/>
    <s v="Kont_0007"/>
    <x v="9"/>
    <n v="226"/>
    <n v="14.188524590163933"/>
    <n v="3206.6065573770488"/>
    <n v="0.22"/>
    <n v="3912.0599999999995"/>
    <x v="9"/>
    <x v="0"/>
    <s v="Aurora Ventures"/>
  </r>
  <r>
    <s v="00000477"/>
    <d v="2019-10-14T00:00:00"/>
    <s v="Kont_0006"/>
    <x v="9"/>
    <n v="440"/>
    <n v="14.188524590163933"/>
    <n v="6242.9508196721308"/>
    <n v="0.22"/>
    <n v="7616.4"/>
    <x v="9"/>
    <x v="0"/>
    <s v="Apex Innovators"/>
  </r>
  <r>
    <s v="00000478"/>
    <d v="2019-10-14T00:00:00"/>
    <s v="Kont_0007"/>
    <x v="9"/>
    <n v="280"/>
    <n v="14.188524590163933"/>
    <n v="3972.7868852459014"/>
    <n v="0.22"/>
    <n v="4846.7999999999993"/>
    <x v="9"/>
    <x v="0"/>
    <s v="Aurora Ventures"/>
  </r>
  <r>
    <s v="00000479"/>
    <d v="2019-10-14T00:00:00"/>
    <s v="Kont_0002"/>
    <x v="9"/>
    <n v="315"/>
    <n v="14.188524590163933"/>
    <n v="4469.3852459016389"/>
    <n v="0.22"/>
    <n v="5452.65"/>
    <x v="9"/>
    <x v="0"/>
    <s v="BlueSky Enterprises"/>
  </r>
  <r>
    <s v="00000480"/>
    <d v="2019-10-14T00:00:00"/>
    <s v="Kont_0003"/>
    <x v="9"/>
    <n v="268"/>
    <n v="14.188524590163933"/>
    <n v="3802.5245901639341"/>
    <n v="0.22"/>
    <n v="4639.08"/>
    <x v="9"/>
    <x v="0"/>
    <s v="Infinity Systems"/>
  </r>
  <r>
    <s v="00000481"/>
    <d v="2019-10-14T00:00:00"/>
    <s v="Kont_0005"/>
    <x v="9"/>
    <n v="433"/>
    <n v="14.188524590163933"/>
    <n v="6143.631147540983"/>
    <n v="0.22"/>
    <n v="7495.23"/>
    <x v="9"/>
    <x v="0"/>
    <s v="Fusion Dynamics"/>
  </r>
  <r>
    <s v="00000482"/>
    <d v="2019-10-14T00:00:00"/>
    <s v="Kont_0001"/>
    <x v="9"/>
    <n v="312"/>
    <n v="14.188524590163933"/>
    <n v="4426.8196721311469"/>
    <n v="0.22"/>
    <n v="5400.7199999999993"/>
    <x v="9"/>
    <x v="0"/>
    <s v="Quantum Innovations"/>
  </r>
  <r>
    <s v="00000483"/>
    <d v="2019-10-14T00:00:00"/>
    <s v="Kont_0009"/>
    <x v="9"/>
    <n v="569"/>
    <n v="14.188524590163933"/>
    <n v="8073.2704918032778"/>
    <n v="0.22"/>
    <n v="9849.39"/>
    <x v="9"/>
    <x v="0"/>
    <s v="Green Capital"/>
  </r>
  <r>
    <s v="00000484"/>
    <d v="2019-10-14T00:00:00"/>
    <s v="Kont_0008"/>
    <x v="17"/>
    <n v="125"/>
    <n v="31.516393442622952"/>
    <n v="3939.5491803278692"/>
    <n v="0.22"/>
    <n v="4806.25"/>
    <x v="9"/>
    <x v="0"/>
    <s v="Nexus Solutions"/>
  </r>
  <r>
    <s v="00000485"/>
    <d v="2019-10-15T00:00:00"/>
    <s v="Kont_0005"/>
    <x v="18"/>
    <n v="51"/>
    <n v="59.018691588785039"/>
    <n v="3009.9532710280369"/>
    <n v="7.0000000000000007E-2"/>
    <n v="3220.6499999999996"/>
    <x v="9"/>
    <x v="0"/>
    <s v="Fusion Dynamics"/>
  </r>
  <r>
    <s v="00000486"/>
    <d v="2019-10-16T00:00:00"/>
    <s v="Kont_0009"/>
    <x v="19"/>
    <n v="964"/>
    <n v="78.893442622950815"/>
    <n v="76053.278688524588"/>
    <n v="0.22"/>
    <n v="92785"/>
    <x v="9"/>
    <x v="0"/>
    <s v="Green Capital"/>
  </r>
  <r>
    <s v="00000487"/>
    <d v="2019-10-17T00:00:00"/>
    <s v="Kont_0000"/>
    <x v="20"/>
    <n v="349"/>
    <n v="34.177570093457945"/>
    <n v="11927.971962616823"/>
    <n v="7.0000000000000007E-2"/>
    <n v="12762.93"/>
    <x v="9"/>
    <x v="0"/>
    <s v="StellarTech Solutions"/>
  </r>
  <r>
    <s v="00000488"/>
    <d v="2019-10-18T00:00:00"/>
    <s v="Kont_0000"/>
    <x v="21"/>
    <n v="269"/>
    <n v="92.429906542056074"/>
    <n v="24863.644859813085"/>
    <n v="7.0000000000000007E-2"/>
    <n v="26604.100000000002"/>
    <x v="9"/>
    <x v="0"/>
    <s v="StellarTech Solutions"/>
  </r>
  <r>
    <s v="00000489"/>
    <d v="2019-10-19T00:00:00"/>
    <s v="Kont_0005"/>
    <x v="22"/>
    <n v="852"/>
    <n v="32.551401869158873"/>
    <n v="27733.794392523359"/>
    <n v="7.0000000000000007E-2"/>
    <n v="29675.159999999996"/>
    <x v="9"/>
    <x v="0"/>
    <s v="Fusion Dynamics"/>
  </r>
  <r>
    <s v="00000490"/>
    <d v="2019-10-20T00:00:00"/>
    <s v="Kont_0003"/>
    <x v="23"/>
    <n v="525"/>
    <n v="29.762295081967217"/>
    <n v="15625.204918032789"/>
    <n v="0.22"/>
    <n v="19062.750000000004"/>
    <x v="9"/>
    <x v="0"/>
    <s v="Infinity Systems"/>
  </r>
  <r>
    <s v="00000491"/>
    <d v="2019-10-21T00:00:00"/>
    <s v="Kont_0001"/>
    <x v="24"/>
    <n v="709"/>
    <n v="3.1121495327102804"/>
    <n v="2206.5140186915887"/>
    <n v="7.0000000000000007E-2"/>
    <n v="2360.9699999999998"/>
    <x v="9"/>
    <x v="0"/>
    <s v="Quantum Innovations"/>
  </r>
  <r>
    <s v="00000492"/>
    <d v="2019-10-22T00:00:00"/>
    <s v="Kont_0003"/>
    <x v="0"/>
    <n v="207"/>
    <n v="73.897196261682225"/>
    <n v="15296.71962616822"/>
    <n v="7.0000000000000007E-2"/>
    <n v="16367.489999999996"/>
    <x v="9"/>
    <x v="0"/>
    <s v="Infinity Systems"/>
  </r>
  <r>
    <s v="00000493"/>
    <d v="2019-10-23T00:00:00"/>
    <s v="Kont_0006"/>
    <x v="1"/>
    <n v="385"/>
    <n v="43.180327868852459"/>
    <n v="16624.426229508197"/>
    <n v="0.22"/>
    <n v="20281.8"/>
    <x v="9"/>
    <x v="0"/>
    <s v="Apex Innovators"/>
  </r>
  <r>
    <s v="00000494"/>
    <d v="2019-10-24T00:00:00"/>
    <s v="Kont_0008"/>
    <x v="2"/>
    <n v="604"/>
    <n v="25.897196261682243"/>
    <n v="15641.906542056075"/>
    <n v="7.0000000000000007E-2"/>
    <n v="16736.84"/>
    <x v="9"/>
    <x v="0"/>
    <s v="Nexus Solutions"/>
  </r>
  <r>
    <s v="00000495"/>
    <d v="2019-10-25T00:00:00"/>
    <s v="Kont_0005"/>
    <x v="3"/>
    <n v="224"/>
    <n v="65.721311475409848"/>
    <n v="14721.573770491806"/>
    <n v="0.22"/>
    <n v="17960.320000000003"/>
    <x v="9"/>
    <x v="0"/>
    <s v="Fusion Dynamics"/>
  </r>
  <r>
    <s v="00000496"/>
    <d v="2019-10-25T00:00:00"/>
    <s v="Kont_0006"/>
    <x v="4"/>
    <n v="982"/>
    <n v="0.22429906542056072"/>
    <n v="220.26168224299062"/>
    <n v="7.0000000000000007E-2"/>
    <n v="235.67999999999995"/>
    <x v="9"/>
    <x v="0"/>
    <s v="Apex Innovators"/>
  </r>
  <r>
    <s v="00000497"/>
    <d v="2019-10-25T00:00:00"/>
    <s v="Kont_0007"/>
    <x v="5"/>
    <n v="394"/>
    <n v="73.073770491803288"/>
    <n v="28791.065573770495"/>
    <n v="0.22"/>
    <n v="35125.100000000006"/>
    <x v="9"/>
    <x v="0"/>
    <s v="Aurora Ventures"/>
  </r>
  <r>
    <s v="00000498"/>
    <d v="2019-10-25T00:00:00"/>
    <s v="Kont_0004"/>
    <x v="6"/>
    <n v="403"/>
    <n v="10.093457943925234"/>
    <n v="4067.6635514018694"/>
    <n v="7.0000000000000007E-2"/>
    <n v="4352.4000000000005"/>
    <x v="9"/>
    <x v="0"/>
    <s v="SwiftWave Technologies"/>
  </r>
  <r>
    <s v="00000499"/>
    <d v="2019-10-25T00:00:00"/>
    <s v="Kont_0003"/>
    <x v="7"/>
    <n v="348"/>
    <n v="32.508196721311471"/>
    <n v="11312.852459016392"/>
    <n v="0.22"/>
    <n v="13801.679999999998"/>
    <x v="9"/>
    <x v="0"/>
    <s v="Infinity Systems"/>
  </r>
  <r>
    <s v="00000500"/>
    <d v="2019-10-25T00:00:00"/>
    <s v="Kont_0005"/>
    <x v="8"/>
    <n v="388"/>
    <n v="17.588785046728972"/>
    <n v="6824.4485981308417"/>
    <n v="7.0000000000000007E-2"/>
    <n v="7302.1600000000008"/>
    <x v="9"/>
    <x v="0"/>
    <s v="Fusion Dynamics"/>
  </r>
  <r>
    <s v="00000501"/>
    <d v="2019-10-25T00:00:00"/>
    <s v="Kont_0005"/>
    <x v="9"/>
    <n v="539"/>
    <n v="14.188524590163933"/>
    <n v="7647.6147540983602"/>
    <n v="0.22"/>
    <n v="9330.09"/>
    <x v="9"/>
    <x v="0"/>
    <s v="Fusion Dynamics"/>
  </r>
  <r>
    <s v="00000502"/>
    <d v="2019-10-25T00:00:00"/>
    <s v="Kont_0002"/>
    <x v="10"/>
    <n v="444"/>
    <n v="7.5700934579439245"/>
    <n v="3361.1214953271024"/>
    <n v="7.0000000000000007E-2"/>
    <n v="3596.3999999999996"/>
    <x v="9"/>
    <x v="0"/>
    <s v="BlueSky Enterprises"/>
  </r>
  <r>
    <s v="00000503"/>
    <d v="2019-10-26T00:00:00"/>
    <s v="Kont_0001"/>
    <x v="11"/>
    <n v="363"/>
    <n v="33.655737704918039"/>
    <n v="12217.032786885247"/>
    <n v="0.22"/>
    <n v="14904.780000000002"/>
    <x v="9"/>
    <x v="0"/>
    <s v="Quantum Innovations"/>
  </r>
  <r>
    <s v="00000504"/>
    <d v="2019-10-27T00:00:00"/>
    <s v="Kont_0003"/>
    <x v="12"/>
    <n v="114"/>
    <n v="57.588785046728965"/>
    <n v="6565.1214953271019"/>
    <n v="7.0000000000000007E-2"/>
    <n v="7024.6799999999994"/>
    <x v="9"/>
    <x v="0"/>
    <s v="Infinity Systems"/>
  </r>
  <r>
    <s v="00000505"/>
    <d v="2019-10-28T00:00:00"/>
    <s v="Kont_0008"/>
    <x v="13"/>
    <n v="742"/>
    <n v="27.262295081967213"/>
    <n v="20228.622950819674"/>
    <n v="0.22"/>
    <n v="24678.920000000002"/>
    <x v="9"/>
    <x v="0"/>
    <s v="Nexus Solutions"/>
  </r>
  <r>
    <s v="00000506"/>
    <d v="2019-10-29T00:00:00"/>
    <s v="Kont_0005"/>
    <x v="14"/>
    <n v="681"/>
    <n v="74.299065420560737"/>
    <n v="50597.663551401864"/>
    <n v="7.0000000000000007E-2"/>
    <n v="54139.499999999993"/>
    <x v="9"/>
    <x v="0"/>
    <s v="Fusion Dynamics"/>
  </r>
  <r>
    <s v="00000507"/>
    <d v="2019-10-30T00:00:00"/>
    <s v="Kont_0007"/>
    <x v="15"/>
    <n v="449"/>
    <n v="19.409836065573771"/>
    <n v="8715.0163934426237"/>
    <n v="0.22"/>
    <n v="10632.320000000002"/>
    <x v="9"/>
    <x v="0"/>
    <s v="Aurora Ventures"/>
  </r>
  <r>
    <s v="00000508"/>
    <d v="2019-10-31T00:00:00"/>
    <s v="Kont_0002"/>
    <x v="16"/>
    <n v="929"/>
    <n v="16.345794392523363"/>
    <n v="15185.242990654204"/>
    <n v="7.0000000000000007E-2"/>
    <n v="16248.21"/>
    <x v="9"/>
    <x v="0"/>
    <s v="BlueSky Enterprises"/>
  </r>
  <r>
    <s v="00000509"/>
    <d v="2019-11-01T00:00:00"/>
    <s v="Kont_0003"/>
    <x v="17"/>
    <n v="564"/>
    <n v="31.516393442622952"/>
    <n v="17775.245901639344"/>
    <n v="0.22"/>
    <n v="21685.8"/>
    <x v="10"/>
    <x v="0"/>
    <s v="Infinity Systems"/>
  </r>
  <r>
    <s v="00000510"/>
    <d v="2019-11-02T00:00:00"/>
    <s v="Kont_0008"/>
    <x v="18"/>
    <n v="182"/>
    <n v="59.018691588785039"/>
    <n v="10741.401869158877"/>
    <n v="7.0000000000000007E-2"/>
    <n v="11493.3"/>
    <x v="10"/>
    <x v="0"/>
    <s v="Nexus Solutions"/>
  </r>
  <r>
    <s v="00000511"/>
    <d v="2019-11-03T00:00:00"/>
    <s v="Kont_0005"/>
    <x v="19"/>
    <n v="575"/>
    <n v="78.893442622950815"/>
    <n v="45363.729508196717"/>
    <n v="0.22"/>
    <n v="55343.749999999993"/>
    <x v="10"/>
    <x v="0"/>
    <s v="Fusion Dynamics"/>
  </r>
  <r>
    <s v="00000512"/>
    <d v="2019-11-04T00:00:00"/>
    <s v="Kont_0003"/>
    <x v="20"/>
    <n v="422"/>
    <n v="34.177570093457945"/>
    <n v="14422.934579439252"/>
    <n v="7.0000000000000007E-2"/>
    <n v="15432.539999999999"/>
    <x v="10"/>
    <x v="0"/>
    <s v="Infinity Systems"/>
  </r>
  <r>
    <s v="00000513"/>
    <d v="2019-11-05T00:00:00"/>
    <s v="Kont_0005"/>
    <x v="21"/>
    <n v="407"/>
    <n v="92.429906542056074"/>
    <n v="37618.971962616823"/>
    <n v="7.0000000000000007E-2"/>
    <n v="40252.300000000003"/>
    <x v="10"/>
    <x v="0"/>
    <s v="Fusion Dynamics"/>
  </r>
  <r>
    <s v="00000514"/>
    <d v="2019-11-05T00:00:00"/>
    <s v="Kont_0005"/>
    <x v="22"/>
    <n v="911"/>
    <n v="32.551401869158873"/>
    <n v="29654.327102803734"/>
    <n v="7.0000000000000007E-2"/>
    <n v="31730.129999999997"/>
    <x v="10"/>
    <x v="0"/>
    <s v="Fusion Dynamics"/>
  </r>
  <r>
    <s v="00000515"/>
    <d v="2019-11-05T00:00:00"/>
    <s v="Kont_0007"/>
    <x v="23"/>
    <n v="890"/>
    <n v="29.762295081967217"/>
    <n v="26488.442622950824"/>
    <n v="0.22"/>
    <n v="32315.900000000005"/>
    <x v="10"/>
    <x v="0"/>
    <s v="Aurora Ventures"/>
  </r>
  <r>
    <s v="00000516"/>
    <d v="2019-11-05T00:00:00"/>
    <s v="Kont_0000"/>
    <x v="0"/>
    <n v="595"/>
    <n v="73.897196261682225"/>
    <n v="43968.831775700921"/>
    <n v="7.0000000000000007E-2"/>
    <n v="47046.649999999987"/>
    <x v="10"/>
    <x v="0"/>
    <s v="StellarTech Solutions"/>
  </r>
  <r>
    <s v="00000517"/>
    <d v="2019-11-05T00:00:00"/>
    <s v="Kont_0005"/>
    <x v="1"/>
    <n v="781"/>
    <n v="43.180327868852459"/>
    <n v="33723.836065573771"/>
    <n v="0.22"/>
    <n v="41143.08"/>
    <x v="10"/>
    <x v="0"/>
    <s v="Fusion Dynamics"/>
  </r>
  <r>
    <s v="00000518"/>
    <d v="2019-11-05T00:00:00"/>
    <s v="Kont_0009"/>
    <x v="2"/>
    <n v="248"/>
    <n v="25.897196261682243"/>
    <n v="6422.5046728971965"/>
    <n v="7.0000000000000007E-2"/>
    <n v="6872.08"/>
    <x v="10"/>
    <x v="0"/>
    <s v="Green Capital"/>
  </r>
  <r>
    <s v="00000519"/>
    <d v="2019-11-05T00:00:00"/>
    <s v="Kont_0000"/>
    <x v="3"/>
    <n v="314"/>
    <n v="65.721311475409848"/>
    <n v="20636.491803278692"/>
    <n v="0.22"/>
    <n v="25176.520000000004"/>
    <x v="10"/>
    <x v="0"/>
    <s v="StellarTech Solutions"/>
  </r>
  <r>
    <s v="00000520"/>
    <d v="2019-11-05T00:00:00"/>
    <s v="Kont_0008"/>
    <x v="4"/>
    <n v="182"/>
    <n v="0.22429906542056072"/>
    <n v="40.822429906542048"/>
    <n v="7.0000000000000007E-2"/>
    <n v="43.679999999999993"/>
    <x v="10"/>
    <x v="0"/>
    <s v="Nexus Solutions"/>
  </r>
  <r>
    <s v="00000521"/>
    <d v="2019-11-05T00:00:00"/>
    <s v="Kont_0003"/>
    <x v="5"/>
    <n v="879"/>
    <n v="73.073770491803288"/>
    <n v="64231.84426229509"/>
    <n v="0.22"/>
    <n v="78362.850000000006"/>
    <x v="10"/>
    <x v="0"/>
    <s v="Infinity Systems"/>
  </r>
  <r>
    <s v="00000522"/>
    <d v="2019-11-05T00:00:00"/>
    <s v="Kont_0008"/>
    <x v="6"/>
    <n v="458"/>
    <n v="10.093457943925234"/>
    <n v="4622.8037383177571"/>
    <n v="7.0000000000000007E-2"/>
    <n v="4946.3999999999996"/>
    <x v="10"/>
    <x v="0"/>
    <s v="Nexus Solutions"/>
  </r>
  <r>
    <s v="00000523"/>
    <d v="2019-11-06T00:00:00"/>
    <s v="Kont_0005"/>
    <x v="7"/>
    <n v="724"/>
    <n v="32.508196721311471"/>
    <n v="23535.934426229505"/>
    <n v="0.22"/>
    <n v="28713.839999999997"/>
    <x v="10"/>
    <x v="0"/>
    <s v="Fusion Dynamics"/>
  </r>
  <r>
    <s v="00000524"/>
    <d v="2019-11-07T00:00:00"/>
    <s v="Kont_0007"/>
    <x v="8"/>
    <n v="766"/>
    <n v="17.588785046728972"/>
    <n v="13473.009345794393"/>
    <n v="7.0000000000000007E-2"/>
    <n v="14416.12"/>
    <x v="10"/>
    <x v="0"/>
    <s v="Aurora Ventures"/>
  </r>
  <r>
    <s v="00000525"/>
    <d v="2019-11-08T00:00:00"/>
    <s v="Kont_0001"/>
    <x v="9"/>
    <n v="24"/>
    <n v="14.188524590163933"/>
    <n v="340.52459016393436"/>
    <n v="0.22"/>
    <n v="415.43999999999994"/>
    <x v="10"/>
    <x v="0"/>
    <s v="Quantum Innovations"/>
  </r>
  <r>
    <s v="00000526"/>
    <d v="2019-11-09T00:00:00"/>
    <s v="Kont_0009"/>
    <x v="10"/>
    <n v="919"/>
    <n v="7.5700934579439245"/>
    <n v="6956.9158878504668"/>
    <n v="7.0000000000000007E-2"/>
    <n v="7443.9"/>
    <x v="10"/>
    <x v="0"/>
    <s v="Green Capital"/>
  </r>
  <r>
    <s v="00000527"/>
    <d v="2019-11-10T00:00:00"/>
    <s v="Kont_0006"/>
    <x v="11"/>
    <n v="63"/>
    <n v="33.655737704918039"/>
    <n v="2120.3114754098365"/>
    <n v="0.22"/>
    <n v="2586.7800000000007"/>
    <x v="10"/>
    <x v="0"/>
    <s v="Apex Innovators"/>
  </r>
  <r>
    <s v="00000528"/>
    <d v="2019-11-11T00:00:00"/>
    <s v="Kont_0009"/>
    <x v="12"/>
    <n v="429"/>
    <n v="57.588785046728965"/>
    <n v="24705.588785046726"/>
    <n v="7.0000000000000007E-2"/>
    <n v="26434.979999999996"/>
    <x v="10"/>
    <x v="0"/>
    <s v="Green Capital"/>
  </r>
  <r>
    <s v="00000529"/>
    <d v="2019-11-12T00:00:00"/>
    <s v="Kont_0005"/>
    <x v="13"/>
    <n v="234"/>
    <n v="27.262295081967213"/>
    <n v="6379.377049180328"/>
    <n v="0.22"/>
    <n v="7782.84"/>
    <x v="10"/>
    <x v="0"/>
    <s v="Fusion Dynamics"/>
  </r>
  <r>
    <s v="00000530"/>
    <d v="2019-11-13T00:00:00"/>
    <s v="Kont_0005"/>
    <x v="14"/>
    <n v="372"/>
    <n v="74.299065420560737"/>
    <n v="27639.252336448593"/>
    <n v="7.0000000000000007E-2"/>
    <n v="29573.999999999996"/>
    <x v="10"/>
    <x v="0"/>
    <s v="Fusion Dynamics"/>
  </r>
  <r>
    <s v="00000531"/>
    <d v="2019-11-14T00:00:00"/>
    <s v="Kont_0005"/>
    <x v="15"/>
    <n v="985"/>
    <n v="19.409836065573771"/>
    <n v="19118.688524590165"/>
    <n v="0.22"/>
    <n v="23324.800000000003"/>
    <x v="10"/>
    <x v="0"/>
    <s v="Fusion Dynamics"/>
  </r>
  <r>
    <s v="00000532"/>
    <d v="2019-11-15T00:00:00"/>
    <s v="Kont_0001"/>
    <x v="16"/>
    <n v="305"/>
    <n v="16.345794392523363"/>
    <n v="4985.467289719626"/>
    <n v="7.0000000000000007E-2"/>
    <n v="5334.45"/>
    <x v="10"/>
    <x v="0"/>
    <s v="Quantum Innovations"/>
  </r>
  <r>
    <s v="00000533"/>
    <d v="2019-11-16T00:00:00"/>
    <s v="Kont_0006"/>
    <x v="17"/>
    <n v="336"/>
    <n v="31.516393442622952"/>
    <n v="10589.508196721312"/>
    <n v="0.22"/>
    <n v="12919.2"/>
    <x v="10"/>
    <x v="0"/>
    <s v="Apex Innovators"/>
  </r>
  <r>
    <s v="00000534"/>
    <d v="2019-11-16T00:00:00"/>
    <s v="Kont_0004"/>
    <x v="18"/>
    <n v="764"/>
    <n v="59.018691588785039"/>
    <n v="45090.280373831767"/>
    <n v="7.0000000000000007E-2"/>
    <n v="48246.599999999991"/>
    <x v="10"/>
    <x v="0"/>
    <s v="SwiftWave Technologies"/>
  </r>
  <r>
    <s v="00000535"/>
    <d v="2019-11-16T00:00:00"/>
    <s v="Kont_0002"/>
    <x v="19"/>
    <n v="322"/>
    <n v="78.893442622950815"/>
    <n v="25403.688524590161"/>
    <n v="0.22"/>
    <n v="30992.499999999996"/>
    <x v="10"/>
    <x v="0"/>
    <s v="BlueSky Enterprises"/>
  </r>
  <r>
    <s v="00000536"/>
    <d v="2019-11-16T00:00:00"/>
    <s v="Kont_0005"/>
    <x v="20"/>
    <n v="43"/>
    <n v="34.177570093457945"/>
    <n v="1469.6355140186915"/>
    <n v="7.0000000000000007E-2"/>
    <n v="1572.51"/>
    <x v="10"/>
    <x v="0"/>
    <s v="Fusion Dynamics"/>
  </r>
  <r>
    <s v="00000537"/>
    <d v="2019-11-16T00:00:00"/>
    <s v="Kont_0008"/>
    <x v="21"/>
    <n v="626"/>
    <n v="92.429906542056074"/>
    <n v="57861.121495327105"/>
    <n v="7.0000000000000007E-2"/>
    <n v="61911.4"/>
    <x v="10"/>
    <x v="0"/>
    <s v="Nexus Solutions"/>
  </r>
  <r>
    <s v="00000538"/>
    <d v="2019-11-16T00:00:00"/>
    <s v="Kont_0007"/>
    <x v="22"/>
    <n v="609"/>
    <n v="32.551401869158873"/>
    <n v="19823.803738317754"/>
    <n v="7.0000000000000007E-2"/>
    <n v="21211.469999999998"/>
    <x v="10"/>
    <x v="0"/>
    <s v="Aurora Ventures"/>
  </r>
  <r>
    <s v="00000539"/>
    <d v="2019-11-16T00:00:00"/>
    <s v="Kont_0008"/>
    <x v="12"/>
    <n v="408"/>
    <n v="57.588785046728965"/>
    <n v="23496.224299065419"/>
    <n v="7.0000000000000007E-2"/>
    <n v="25140.959999999999"/>
    <x v="10"/>
    <x v="0"/>
    <s v="Nexus Solutions"/>
  </r>
  <r>
    <s v="00000540"/>
    <d v="2019-11-16T00:00:00"/>
    <s v="Kont_0006"/>
    <x v="13"/>
    <n v="189"/>
    <n v="27.262295081967213"/>
    <n v="5152.5737704918038"/>
    <n v="0.22"/>
    <n v="6286.14"/>
    <x v="10"/>
    <x v="0"/>
    <s v="Apex Innovators"/>
  </r>
  <r>
    <s v="00000541"/>
    <d v="2019-11-17T00:00:00"/>
    <s v="Kont_0001"/>
    <x v="14"/>
    <n v="260"/>
    <n v="74.299065420560737"/>
    <n v="19317.757009345791"/>
    <n v="7.0000000000000007E-2"/>
    <n v="20669.999999999996"/>
    <x v="10"/>
    <x v="0"/>
    <s v="Quantum Innovations"/>
  </r>
  <r>
    <s v="00000542"/>
    <d v="2019-11-18T00:00:00"/>
    <s v="Kont_0005"/>
    <x v="0"/>
    <n v="738"/>
    <n v="73.897196261682225"/>
    <n v="54536.130841121485"/>
    <n v="7.0000000000000007E-2"/>
    <n v="58353.659999999989"/>
    <x v="10"/>
    <x v="0"/>
    <s v="Fusion Dynamics"/>
  </r>
  <r>
    <s v="00000543"/>
    <d v="2019-11-19T00:00:00"/>
    <s v="Kont_0000"/>
    <x v="1"/>
    <n v="277"/>
    <n v="43.180327868852459"/>
    <n v="11960.950819672131"/>
    <n v="0.22"/>
    <n v="14592.36"/>
    <x v="10"/>
    <x v="0"/>
    <s v="StellarTech Solutions"/>
  </r>
  <r>
    <s v="00000544"/>
    <d v="2019-11-20T00:00:00"/>
    <s v="Kont_0004"/>
    <x v="2"/>
    <n v="489"/>
    <n v="25.897196261682243"/>
    <n v="12663.728971962617"/>
    <n v="7.0000000000000007E-2"/>
    <n v="13550.19"/>
    <x v="10"/>
    <x v="0"/>
    <s v="SwiftWave Technologies"/>
  </r>
  <r>
    <s v="00000545"/>
    <d v="2019-11-21T00:00:00"/>
    <s v="Kont_0008"/>
    <x v="3"/>
    <n v="390"/>
    <n v="65.721311475409848"/>
    <n v="25631.311475409842"/>
    <n v="0.22"/>
    <n v="31270.200000000008"/>
    <x v="10"/>
    <x v="0"/>
    <s v="Nexus Solutions"/>
  </r>
  <r>
    <s v="00000546"/>
    <d v="2019-11-22T00:00:00"/>
    <s v="Kont_0009"/>
    <x v="4"/>
    <n v="699"/>
    <n v="0.22429906542056072"/>
    <n v="156.78504672897193"/>
    <n v="7.0000000000000007E-2"/>
    <n v="167.75999999999996"/>
    <x v="10"/>
    <x v="0"/>
    <s v="Green Capital"/>
  </r>
  <r>
    <s v="00000547"/>
    <d v="2019-11-23T00:00:00"/>
    <s v="Kont_0006"/>
    <x v="5"/>
    <n v="834"/>
    <n v="73.073770491803288"/>
    <n v="60943.524590163943"/>
    <n v="0.22"/>
    <n v="74351.100000000006"/>
    <x v="10"/>
    <x v="0"/>
    <s v="Apex Innovators"/>
  </r>
  <r>
    <s v="00000548"/>
    <d v="2019-11-24T00:00:00"/>
    <s v="Kont_0007"/>
    <x v="6"/>
    <n v="830"/>
    <n v="10.093457943925234"/>
    <n v="8377.5700934579436"/>
    <n v="7.0000000000000007E-2"/>
    <n v="8964"/>
    <x v="10"/>
    <x v="0"/>
    <s v="Aurora Ventures"/>
  </r>
  <r>
    <s v="00000549"/>
    <d v="2019-11-25T00:00:00"/>
    <s v="Kont_0004"/>
    <x v="7"/>
    <n v="890"/>
    <n v="32.508196721311471"/>
    <n v="28932.295081967208"/>
    <n v="0.22"/>
    <n v="35297.399999999994"/>
    <x v="10"/>
    <x v="0"/>
    <s v="SwiftWave Technologies"/>
  </r>
  <r>
    <s v="00000550"/>
    <d v="2019-11-26T00:00:00"/>
    <s v="Kont_0005"/>
    <x v="8"/>
    <n v="763"/>
    <n v="17.588785046728972"/>
    <n v="13420.242990654206"/>
    <n v="7.0000000000000007E-2"/>
    <n v="14359.66"/>
    <x v="10"/>
    <x v="0"/>
    <s v="Fusion Dynamics"/>
  </r>
  <r>
    <s v="00000551"/>
    <d v="2019-11-27T00:00:00"/>
    <s v="Kont_0005"/>
    <x v="9"/>
    <n v="179"/>
    <n v="14.188524590163933"/>
    <n v="2539.7459016393441"/>
    <n v="0.22"/>
    <n v="3098.49"/>
    <x v="10"/>
    <x v="0"/>
    <s v="Fusion Dynamics"/>
  </r>
  <r>
    <s v="00000552"/>
    <d v="2019-11-27T00:00:00"/>
    <s v="Kont_0001"/>
    <x v="10"/>
    <n v="792"/>
    <n v="7.5700934579439245"/>
    <n v="5995.5140186915878"/>
    <n v="7.0000000000000007E-2"/>
    <n v="6415.1999999999989"/>
    <x v="10"/>
    <x v="0"/>
    <s v="Quantum Innovations"/>
  </r>
  <r>
    <s v="00000553"/>
    <d v="2019-11-27T00:00:00"/>
    <s v="Kont_0007"/>
    <x v="11"/>
    <n v="561"/>
    <n v="33.655737704918039"/>
    <n v="18880.868852459022"/>
    <n v="0.22"/>
    <n v="23034.660000000007"/>
    <x v="10"/>
    <x v="0"/>
    <s v="Aurora Ventures"/>
  </r>
  <r>
    <s v="00000554"/>
    <d v="2019-11-27T00:00:00"/>
    <s v="Kont_0003"/>
    <x v="12"/>
    <n v="919"/>
    <n v="57.588785046728965"/>
    <n v="52924.09345794392"/>
    <n v="7.0000000000000007E-2"/>
    <n v="56628.779999999992"/>
    <x v="10"/>
    <x v="0"/>
    <s v="Infinity Systems"/>
  </r>
  <r>
    <s v="00000555"/>
    <d v="2019-11-27T00:00:00"/>
    <s v="Kont_0009"/>
    <x v="13"/>
    <n v="69"/>
    <n v="27.262295081967213"/>
    <n v="1881.0983606557377"/>
    <n v="0.22"/>
    <n v="2294.94"/>
    <x v="10"/>
    <x v="0"/>
    <s v="Green Capital"/>
  </r>
  <r>
    <s v="00000556"/>
    <d v="2019-11-27T00:00:00"/>
    <s v="Kont_0007"/>
    <x v="14"/>
    <n v="172"/>
    <n v="74.299065420560737"/>
    <n v="12779.439252336448"/>
    <n v="7.0000000000000007E-2"/>
    <n v="13674"/>
    <x v="10"/>
    <x v="0"/>
    <s v="Aurora Ventures"/>
  </r>
  <r>
    <s v="00000557"/>
    <d v="2019-11-27T00:00:00"/>
    <s v="Kont_0002"/>
    <x v="15"/>
    <n v="307"/>
    <n v="19.409836065573771"/>
    <n v="5958.8196721311479"/>
    <n v="0.22"/>
    <n v="7269.76"/>
    <x v="10"/>
    <x v="0"/>
    <s v="BlueSky Enterprises"/>
  </r>
  <r>
    <s v="00000558"/>
    <d v="2019-11-27T00:00:00"/>
    <s v="Kont_0001"/>
    <x v="16"/>
    <n v="11"/>
    <n v="16.345794392523363"/>
    <n v="179.803738317757"/>
    <n v="7.0000000000000007E-2"/>
    <n v="192.39"/>
    <x v="10"/>
    <x v="0"/>
    <s v="Quantum Innovations"/>
  </r>
  <r>
    <s v="00000559"/>
    <d v="2019-11-28T00:00:00"/>
    <s v="Kont_0007"/>
    <x v="17"/>
    <n v="299"/>
    <n v="31.516393442622952"/>
    <n v="9423.4016393442635"/>
    <n v="0.22"/>
    <n v="11496.550000000001"/>
    <x v="10"/>
    <x v="0"/>
    <s v="Aurora Ventures"/>
  </r>
  <r>
    <s v="00000560"/>
    <d v="2019-11-29T00:00:00"/>
    <s v="Kont_0000"/>
    <x v="18"/>
    <n v="858"/>
    <n v="59.018691588785039"/>
    <n v="50638.037383177565"/>
    <n v="7.0000000000000007E-2"/>
    <n v="54182.7"/>
    <x v="10"/>
    <x v="0"/>
    <s v="StellarTech Solutions"/>
  </r>
  <r>
    <s v="00000561"/>
    <d v="2019-11-30T00:00:00"/>
    <s v="Kont_0002"/>
    <x v="19"/>
    <n v="555"/>
    <n v="78.893442622950815"/>
    <n v="43785.860655737699"/>
    <n v="0.22"/>
    <n v="53418.749999999993"/>
    <x v="10"/>
    <x v="0"/>
    <s v="BlueSky Enterprises"/>
  </r>
  <r>
    <s v="00000562"/>
    <d v="2019-12-01T00:00:00"/>
    <s v="Kont_0006"/>
    <x v="20"/>
    <n v="335"/>
    <n v="34.177570093457945"/>
    <n v="11449.485981308411"/>
    <n v="7.0000000000000007E-2"/>
    <n v="12250.95"/>
    <x v="11"/>
    <x v="0"/>
    <s v="Apex Innovators"/>
  </r>
  <r>
    <s v="00000563"/>
    <d v="2019-12-02T00:00:00"/>
    <s v="Kont_0006"/>
    <x v="21"/>
    <n v="913"/>
    <n v="92.429906542056074"/>
    <n v="84388.504672897194"/>
    <n v="7.0000000000000007E-2"/>
    <n v="90295.7"/>
    <x v="11"/>
    <x v="0"/>
    <s v="Apex Innovators"/>
  </r>
  <r>
    <s v="00000564"/>
    <d v="2019-12-03T00:00:00"/>
    <s v="Kont_0007"/>
    <x v="22"/>
    <n v="805"/>
    <n v="32.551401869158873"/>
    <n v="26203.878504672892"/>
    <n v="7.0000000000000007E-2"/>
    <n v="28038.149999999994"/>
    <x v="11"/>
    <x v="0"/>
    <s v="Aurora Ventures"/>
  </r>
  <r>
    <s v="00000565"/>
    <d v="2019-12-04T00:00:00"/>
    <s v="Kont_0005"/>
    <x v="23"/>
    <n v="347"/>
    <n v="29.762295081967217"/>
    <n v="10327.516393442624"/>
    <n v="0.22"/>
    <n v="12599.570000000002"/>
    <x v="11"/>
    <x v="0"/>
    <s v="Fusion Dynamics"/>
  </r>
  <r>
    <s v="00000566"/>
    <d v="2019-12-05T00:00:00"/>
    <s v="Kont_0004"/>
    <x v="24"/>
    <n v="254"/>
    <n v="3.1121495327102804"/>
    <n v="790.48598130841117"/>
    <n v="7.0000000000000007E-2"/>
    <n v="845.81999999999994"/>
    <x v="11"/>
    <x v="0"/>
    <s v="SwiftWave Technologies"/>
  </r>
  <r>
    <s v="00000567"/>
    <d v="2019-12-06T00:00:00"/>
    <s v="Kont_0001"/>
    <x v="0"/>
    <n v="410"/>
    <n v="73.897196261682225"/>
    <n v="30297.850467289711"/>
    <n v="7.0000000000000007E-2"/>
    <n v="32418.69999999999"/>
    <x v="11"/>
    <x v="0"/>
    <s v="Quantum Innovations"/>
  </r>
  <r>
    <s v="00000568"/>
    <d v="2019-12-07T00:00:00"/>
    <s v="Kont_0004"/>
    <x v="1"/>
    <n v="294"/>
    <n v="43.180327868852459"/>
    <n v="12695.016393442624"/>
    <n v="0.22"/>
    <n v="15487.920000000002"/>
    <x v="11"/>
    <x v="0"/>
    <s v="SwiftWave Technologies"/>
  </r>
  <r>
    <s v="00000569"/>
    <d v="2019-12-08T00:00:00"/>
    <s v="Kont_0001"/>
    <x v="2"/>
    <n v="933"/>
    <n v="25.897196261682243"/>
    <n v="24162.084112149532"/>
    <n v="7.0000000000000007E-2"/>
    <n v="25853.43"/>
    <x v="11"/>
    <x v="0"/>
    <s v="Quantum Innovations"/>
  </r>
  <r>
    <s v="00000570"/>
    <d v="2019-12-08T00:00:00"/>
    <s v="Kont_0007"/>
    <x v="3"/>
    <n v="480"/>
    <n v="65.721311475409848"/>
    <n v="31546.229508196728"/>
    <n v="0.22"/>
    <n v="38486.400000000009"/>
    <x v="11"/>
    <x v="0"/>
    <s v="Aurora Ventures"/>
  </r>
  <r>
    <s v="00000571"/>
    <d v="2019-12-08T00:00:00"/>
    <s v="Kont_0002"/>
    <x v="4"/>
    <n v="163"/>
    <n v="0.22429906542056072"/>
    <n v="36.560747663551396"/>
    <n v="7.0000000000000007E-2"/>
    <n v="39.119999999999997"/>
    <x v="11"/>
    <x v="0"/>
    <s v="BlueSky Enterprises"/>
  </r>
  <r>
    <s v="00000572"/>
    <d v="2019-12-08T00:00:00"/>
    <s v="Kont_0002"/>
    <x v="5"/>
    <n v="35"/>
    <n v="73.073770491803288"/>
    <n v="2557.5819672131151"/>
    <n v="0.22"/>
    <n v="3120.2500000000005"/>
    <x v="11"/>
    <x v="0"/>
    <s v="BlueSky Enterprises"/>
  </r>
  <r>
    <s v="00000573"/>
    <d v="2019-12-08T00:00:00"/>
    <s v="Kont_0007"/>
    <x v="6"/>
    <n v="608"/>
    <n v="10.093457943925234"/>
    <n v="6136.8224299065423"/>
    <n v="7.0000000000000007E-2"/>
    <n v="6566.4000000000005"/>
    <x v="11"/>
    <x v="0"/>
    <s v="Aurora Ventures"/>
  </r>
  <r>
    <s v="00000574"/>
    <d v="2019-12-08T00:00:00"/>
    <s v="Kont_0001"/>
    <x v="7"/>
    <n v="470"/>
    <n v="32.508196721311471"/>
    <n v="15278.852459016391"/>
    <n v="0.22"/>
    <n v="18640.199999999997"/>
    <x v="11"/>
    <x v="0"/>
    <s v="Quantum Innovations"/>
  </r>
  <r>
    <s v="00000575"/>
    <d v="2019-12-08T00:00:00"/>
    <s v="Kont_0008"/>
    <x v="8"/>
    <n v="50"/>
    <n v="17.588785046728972"/>
    <n v="879.43925233644859"/>
    <n v="7.0000000000000007E-2"/>
    <n v="941"/>
    <x v="11"/>
    <x v="0"/>
    <s v="Nexus Solutions"/>
  </r>
  <r>
    <s v="00000576"/>
    <d v="2019-12-08T00:00:00"/>
    <s v="Kont_0006"/>
    <x v="9"/>
    <n v="898"/>
    <n v="14.188524590163933"/>
    <n v="12741.295081967211"/>
    <n v="0.22"/>
    <n v="15544.379999999997"/>
    <x v="11"/>
    <x v="0"/>
    <s v="Apex Innovators"/>
  </r>
  <r>
    <s v="00000577"/>
    <d v="2019-12-09T00:00:00"/>
    <s v="Kont_0002"/>
    <x v="10"/>
    <n v="242"/>
    <n v="7.5700934579439245"/>
    <n v="1831.9626168224297"/>
    <n v="7.0000000000000007E-2"/>
    <n v="1960.1999999999998"/>
    <x v="11"/>
    <x v="0"/>
    <s v="BlueSky Enterprises"/>
  </r>
  <r>
    <s v="00000578"/>
    <d v="2019-12-10T00:00:00"/>
    <s v="Kont_0002"/>
    <x v="11"/>
    <n v="147"/>
    <n v="33.655737704918039"/>
    <n v="4947.3934426229516"/>
    <n v="0.22"/>
    <n v="6035.8200000000015"/>
    <x v="11"/>
    <x v="0"/>
    <s v="BlueSky Enterprises"/>
  </r>
  <r>
    <s v="00000579"/>
    <d v="2019-12-11T00:00:00"/>
    <s v="Kont_0008"/>
    <x v="12"/>
    <n v="940"/>
    <n v="57.588785046728965"/>
    <n v="54133.457943925227"/>
    <n v="7.0000000000000007E-2"/>
    <n v="57922.799999999996"/>
    <x v="11"/>
    <x v="0"/>
    <s v="Nexus Solutions"/>
  </r>
  <r>
    <s v="00000580"/>
    <d v="2019-12-12T00:00:00"/>
    <s v="Kont_0002"/>
    <x v="13"/>
    <n v="521"/>
    <n v="27.262295081967213"/>
    <n v="14203.655737704918"/>
    <n v="0.22"/>
    <n v="17328.46"/>
    <x v="11"/>
    <x v="0"/>
    <s v="BlueSky Enterprises"/>
  </r>
  <r>
    <s v="00000581"/>
    <d v="2019-12-13T00:00:00"/>
    <s v="Kont_0008"/>
    <x v="14"/>
    <n v="345"/>
    <n v="74.299065420560737"/>
    <n v="25633.177570093456"/>
    <n v="7.0000000000000007E-2"/>
    <n v="27427.499999999996"/>
    <x v="11"/>
    <x v="0"/>
    <s v="Nexus Solutions"/>
  </r>
  <r>
    <s v="00000582"/>
    <d v="2019-12-14T00:00:00"/>
    <s v="Kont_0009"/>
    <x v="15"/>
    <n v="168"/>
    <n v="19.409836065573771"/>
    <n v="3260.8524590163934"/>
    <n v="0.22"/>
    <n v="3978.24"/>
    <x v="11"/>
    <x v="0"/>
    <s v="Green Capital"/>
  </r>
  <r>
    <s v="00000583"/>
    <d v="2019-12-15T00:00:00"/>
    <s v="Kont_0003"/>
    <x v="16"/>
    <n v="645"/>
    <n v="16.345794392523363"/>
    <n v="10543.037383177569"/>
    <n v="7.0000000000000007E-2"/>
    <n v="11281.05"/>
    <x v="11"/>
    <x v="0"/>
    <s v="Infinity Systems"/>
  </r>
  <r>
    <s v="00000584"/>
    <d v="2019-12-16T00:00:00"/>
    <s v="Kont_0006"/>
    <x v="17"/>
    <n v="957"/>
    <n v="31.516393442622952"/>
    <n v="30161.188524590165"/>
    <n v="0.22"/>
    <n v="36796.65"/>
    <x v="11"/>
    <x v="0"/>
    <s v="Apex Innovators"/>
  </r>
  <r>
    <s v="00000585"/>
    <d v="2019-12-17T00:00:00"/>
    <s v="Kont_0005"/>
    <x v="18"/>
    <n v="398"/>
    <n v="59.018691588785039"/>
    <n v="23489.439252336444"/>
    <n v="7.0000000000000007E-2"/>
    <n v="25133.699999999997"/>
    <x v="11"/>
    <x v="0"/>
    <s v="Fusion Dynamics"/>
  </r>
  <r>
    <s v="00000586"/>
    <d v="2019-12-18T00:00:00"/>
    <s v="Kont_0003"/>
    <x v="19"/>
    <n v="775"/>
    <n v="78.893442622950815"/>
    <n v="61142.418032786882"/>
    <n v="0.22"/>
    <n v="74593.75"/>
    <x v="11"/>
    <x v="0"/>
    <s v="Infinity Systems"/>
  </r>
  <r>
    <s v="00000587"/>
    <d v="2019-12-19T00:00:00"/>
    <s v="Kont_0005"/>
    <x v="20"/>
    <n v="889"/>
    <n v="34.177570093457945"/>
    <n v="30383.859813084113"/>
    <n v="7.0000000000000007E-2"/>
    <n v="32510.73"/>
    <x v="11"/>
    <x v="0"/>
    <s v="Fusion Dynamics"/>
  </r>
  <r>
    <s v="00000588"/>
    <d v="2019-12-19T00:00:00"/>
    <s v="Kont_0002"/>
    <x v="21"/>
    <n v="657"/>
    <n v="92.429906542056074"/>
    <n v="60726.448598130839"/>
    <n v="7.0000000000000007E-2"/>
    <n v="64977.299999999996"/>
    <x v="11"/>
    <x v="0"/>
    <s v="BlueSky Enterprises"/>
  </r>
  <r>
    <s v="00000589"/>
    <d v="2019-12-19T00:00:00"/>
    <s v="Kont_0009"/>
    <x v="22"/>
    <n v="324"/>
    <n v="32.551401869158873"/>
    <n v="10546.654205607474"/>
    <n v="7.0000000000000007E-2"/>
    <n v="11284.919999999998"/>
    <x v="11"/>
    <x v="0"/>
    <s v="Green Capital"/>
  </r>
  <r>
    <s v="00000590"/>
    <d v="2019-12-19T00:00:00"/>
    <s v="Kont_0002"/>
    <x v="23"/>
    <n v="157"/>
    <n v="29.762295081967217"/>
    <n v="4672.6803278688531"/>
    <n v="0.22"/>
    <n v="5700.670000000001"/>
    <x v="11"/>
    <x v="0"/>
    <s v="BlueSky Enterprises"/>
  </r>
  <r>
    <s v="00000591"/>
    <d v="2019-12-19T00:00:00"/>
    <s v="Kont_0002"/>
    <x v="0"/>
    <n v="132"/>
    <n v="73.897196261682225"/>
    <n v="9754.4299065420546"/>
    <n v="7.0000000000000007E-2"/>
    <n v="10437.239999999998"/>
    <x v="11"/>
    <x v="0"/>
    <s v="BlueSky Enterprises"/>
  </r>
  <r>
    <s v="00000592"/>
    <d v="2019-12-19T00:00:00"/>
    <s v="Kont_0009"/>
    <x v="1"/>
    <n v="74"/>
    <n v="43.180327868852459"/>
    <n v="3195.344262295082"/>
    <n v="0.22"/>
    <n v="3898.32"/>
    <x v="11"/>
    <x v="0"/>
    <s v="Green Capital"/>
  </r>
  <r>
    <s v="00000593"/>
    <d v="2019-12-19T00:00:00"/>
    <s v="Kont_0000"/>
    <x v="2"/>
    <n v="897"/>
    <n v="25.897196261682243"/>
    <n v="23229.785046728972"/>
    <n v="7.0000000000000007E-2"/>
    <n v="24855.87"/>
    <x v="11"/>
    <x v="0"/>
    <s v="StellarTech Solutions"/>
  </r>
  <r>
    <s v="00000594"/>
    <d v="2019-12-19T00:00:00"/>
    <s v="Kont_0007"/>
    <x v="3"/>
    <n v="814"/>
    <n v="65.721311475409848"/>
    <n v="53497.147540983613"/>
    <n v="0.22"/>
    <n v="65266.520000000004"/>
    <x v="11"/>
    <x v="0"/>
    <s v="Aurora Ventures"/>
  </r>
  <r>
    <s v="00000595"/>
    <d v="2019-12-20T00:00:00"/>
    <s v="Kont_0009"/>
    <x v="4"/>
    <n v="639"/>
    <n v="0.22429906542056072"/>
    <n v="143.32710280373828"/>
    <n v="7.0000000000000007E-2"/>
    <n v="153.35999999999996"/>
    <x v="11"/>
    <x v="0"/>
    <s v="Green Capital"/>
  </r>
  <r>
    <s v="00000596"/>
    <d v="2019-12-21T00:00:00"/>
    <s v="Kont_0002"/>
    <x v="5"/>
    <n v="996"/>
    <n v="73.073770491803288"/>
    <n v="72781.475409836072"/>
    <n v="0.22"/>
    <n v="88793.400000000009"/>
    <x v="11"/>
    <x v="0"/>
    <s v="BlueSky Enterprises"/>
  </r>
  <r>
    <s v="00000597"/>
    <d v="2019-12-22T00:00:00"/>
    <s v="Kont_0005"/>
    <x v="6"/>
    <n v="513"/>
    <n v="10.093457943925234"/>
    <n v="5177.9439252336451"/>
    <n v="7.0000000000000007E-2"/>
    <n v="5540.4000000000005"/>
    <x v="11"/>
    <x v="0"/>
    <s v="Fusion Dynamics"/>
  </r>
  <r>
    <s v="00000598"/>
    <d v="2019-12-23T00:00:00"/>
    <s v="Kont_0002"/>
    <x v="7"/>
    <n v="849"/>
    <n v="32.508196721311471"/>
    <n v="27599.459016393437"/>
    <n v="0.22"/>
    <n v="33671.339999999997"/>
    <x v="11"/>
    <x v="0"/>
    <s v="BlueSky Enterprises"/>
  </r>
  <r>
    <s v="00000599"/>
    <d v="2019-12-24T00:00:00"/>
    <s v="Kont_0001"/>
    <x v="8"/>
    <n v="666"/>
    <n v="17.588785046728972"/>
    <n v="11714.130841121496"/>
    <n v="7.0000000000000007E-2"/>
    <n v="12534.12"/>
    <x v="11"/>
    <x v="0"/>
    <s v="Quantum Innovations"/>
  </r>
  <r>
    <s v="00000600"/>
    <d v="2019-12-25T00:00:00"/>
    <s v="Kont_0008"/>
    <x v="9"/>
    <n v="946"/>
    <n v="14.188524590163933"/>
    <n v="13422.344262295081"/>
    <n v="0.22"/>
    <n v="16375.259999999998"/>
    <x v="11"/>
    <x v="0"/>
    <s v="Nexus Solutions"/>
  </r>
  <r>
    <s v="00000601"/>
    <d v="2019-12-26T00:00:00"/>
    <s v="Kont_0000"/>
    <x v="10"/>
    <n v="227"/>
    <n v="7.5700934579439245"/>
    <n v="1718.4112149532709"/>
    <n v="7.0000000000000007E-2"/>
    <n v="1838.6999999999998"/>
    <x v="11"/>
    <x v="0"/>
    <s v="StellarTech Solutions"/>
  </r>
  <r>
    <s v="00000602"/>
    <d v="2019-12-27T00:00:00"/>
    <s v="Kont_0008"/>
    <x v="11"/>
    <n v="75"/>
    <n v="33.655737704918039"/>
    <n v="2524.1803278688531"/>
    <n v="0.22"/>
    <n v="3079.5000000000009"/>
    <x v="11"/>
    <x v="0"/>
    <s v="Nexus Solutions"/>
  </r>
  <r>
    <s v="00000603"/>
    <d v="2019-12-28T00:00:00"/>
    <s v="Kont_0003"/>
    <x v="12"/>
    <n v="363"/>
    <n v="57.588785046728965"/>
    <n v="20904.728971962613"/>
    <n v="7.0000000000000007E-2"/>
    <n v="22368.059999999998"/>
    <x v="11"/>
    <x v="0"/>
    <s v="Infinity Systems"/>
  </r>
  <r>
    <s v="00000604"/>
    <d v="2019-12-29T00:00:00"/>
    <s v="Kont_0003"/>
    <x v="13"/>
    <n v="456"/>
    <n v="27.262295081967213"/>
    <n v="12431.60655737705"/>
    <n v="0.22"/>
    <n v="15166.560000000001"/>
    <x v="11"/>
    <x v="0"/>
    <s v="Infinity Systems"/>
  </r>
  <r>
    <s v="00000605"/>
    <d v="2019-12-30T00:00:00"/>
    <s v="Kont_0004"/>
    <x v="14"/>
    <n v="248"/>
    <n v="74.299065420560737"/>
    <n v="18426.168224299065"/>
    <n v="7.0000000000000007E-2"/>
    <n v="19716"/>
    <x v="11"/>
    <x v="0"/>
    <s v="SwiftWave Technologies"/>
  </r>
  <r>
    <s v="00000606"/>
    <d v="2019-12-30T00:00:00"/>
    <s v="Kont_0004"/>
    <x v="15"/>
    <n v="571"/>
    <n v="19.409836065573771"/>
    <n v="11083.016393442624"/>
    <n v="0.22"/>
    <n v="13521.28"/>
    <x v="11"/>
    <x v="0"/>
    <s v="SwiftWave Technologies"/>
  </r>
  <r>
    <s v="00000607"/>
    <d v="2019-12-30T00:00:00"/>
    <s v="Kont_0001"/>
    <x v="16"/>
    <n v="948"/>
    <n v="16.345794392523363"/>
    <n v="15495.813084112147"/>
    <n v="7.0000000000000007E-2"/>
    <n v="16580.519999999997"/>
    <x v="11"/>
    <x v="0"/>
    <s v="Quantum Innovations"/>
  </r>
  <r>
    <s v="00000608"/>
    <d v="2019-12-30T00:00:00"/>
    <s v="Kont_0003"/>
    <x v="17"/>
    <n v="709"/>
    <n v="31.516393442622952"/>
    <n v="22345.122950819674"/>
    <n v="0.22"/>
    <n v="27261.050000000003"/>
    <x v="11"/>
    <x v="0"/>
    <s v="Infinity Systems"/>
  </r>
  <r>
    <s v="00000609"/>
    <d v="2019-12-30T00:00:00"/>
    <s v="Kont_0004"/>
    <x v="18"/>
    <n v="367"/>
    <n v="59.018691588785039"/>
    <n v="21659.859813084109"/>
    <n v="7.0000000000000007E-2"/>
    <n v="23176.049999999996"/>
    <x v="11"/>
    <x v="0"/>
    <s v="SwiftWave Technologies"/>
  </r>
  <r>
    <s v="00000610"/>
    <d v="2019-12-30T00:00:00"/>
    <s v="Kont_0006"/>
    <x v="19"/>
    <n v="960"/>
    <n v="78.893442622950815"/>
    <n v="75737.704918032789"/>
    <n v="0.22"/>
    <n v="92400"/>
    <x v="11"/>
    <x v="0"/>
    <s v="Apex Innovators"/>
  </r>
  <r>
    <s v="00000611"/>
    <d v="2019-12-30T00:00:00"/>
    <s v="Kont_0006"/>
    <x v="20"/>
    <n v="492"/>
    <n v="34.177570093457945"/>
    <n v="16815.36448598131"/>
    <n v="7.0000000000000007E-2"/>
    <n v="17992.440000000002"/>
    <x v="11"/>
    <x v="0"/>
    <s v="Apex Innovators"/>
  </r>
  <r>
    <s v="00000612"/>
    <d v="2019-12-30T00:00:00"/>
    <s v="Kont_0006"/>
    <x v="21"/>
    <n v="264"/>
    <n v="92.429906542056074"/>
    <n v="24401.495327102803"/>
    <n v="7.0000000000000007E-2"/>
    <n v="26109.599999999999"/>
    <x v="11"/>
    <x v="0"/>
    <s v="Apex Innovators"/>
  </r>
  <r>
    <s v="00000613"/>
    <d v="2019-12-31T00:00:00"/>
    <s v="Kont_0003"/>
    <x v="22"/>
    <n v="238"/>
    <n v="32.551401869158873"/>
    <n v="7747.2336448598116"/>
    <n v="7.0000000000000007E-2"/>
    <n v="8289.5399999999991"/>
    <x v="11"/>
    <x v="0"/>
    <s v="Infinity Systems"/>
  </r>
  <r>
    <s v="00000614"/>
    <d v="2020-01-01T00:00:00"/>
    <s v="Kont_0005"/>
    <x v="23"/>
    <n v="591"/>
    <n v="29.762295081967217"/>
    <n v="17589.516393442624"/>
    <n v="0.22"/>
    <n v="21459.21"/>
    <x v="0"/>
    <x v="1"/>
    <s v="Fusion Dynamics"/>
  </r>
  <r>
    <s v="00000615"/>
    <d v="2020-01-02T00:00:00"/>
    <s v="Kont_0002"/>
    <x v="24"/>
    <n v="952"/>
    <n v="3.1121495327102804"/>
    <n v="2962.766355140187"/>
    <n v="7.0000000000000007E-2"/>
    <n v="3170.1600000000003"/>
    <x v="0"/>
    <x v="1"/>
    <s v="BlueSky Enterprises"/>
  </r>
  <r>
    <s v="00000616"/>
    <d v="2020-01-03T00:00:00"/>
    <s v="Kont_0003"/>
    <x v="25"/>
    <n v="346"/>
    <n v="56.56557377049181"/>
    <n v="19571.688524590165"/>
    <n v="0.22"/>
    <n v="23877.46"/>
    <x v="0"/>
    <x v="1"/>
    <s v="Infinity Systems"/>
  </r>
  <r>
    <s v="00000617"/>
    <d v="2020-01-04T00:00:00"/>
    <s v="Kont_0005"/>
    <x v="26"/>
    <n v="115"/>
    <n v="39.345794392523366"/>
    <n v="4524.7663551401874"/>
    <n v="7.0000000000000007E-2"/>
    <n v="4841.5000000000009"/>
    <x v="0"/>
    <x v="1"/>
    <s v="Fusion Dynamics"/>
  </r>
  <r>
    <s v="00000618"/>
    <d v="2020-01-05T00:00:00"/>
    <s v="Kont_0005"/>
    <x v="27"/>
    <n v="500"/>
    <n v="3.7868852459016393"/>
    <n v="1893.4426229508197"/>
    <n v="0.22"/>
    <n v="2310"/>
    <x v="0"/>
    <x v="1"/>
    <s v="Fusion Dynamics"/>
  </r>
  <r>
    <s v="00000619"/>
    <d v="2020-01-06T00:00:00"/>
    <s v="Kont_0005"/>
    <x v="28"/>
    <n v="971"/>
    <n v="17.11214953271028"/>
    <n v="16615.897196261682"/>
    <n v="7.0000000000000007E-2"/>
    <n v="17779.009999999998"/>
    <x v="0"/>
    <x v="1"/>
    <s v="Fusion Dynamics"/>
  </r>
  <r>
    <s v="00000620"/>
    <d v="2020-01-07T00:00:00"/>
    <s v="Kont_0004"/>
    <x v="29"/>
    <n v="543"/>
    <n v="42.196721311475407"/>
    <n v="22912.819672131147"/>
    <n v="0.22"/>
    <n v="27953.64"/>
    <x v="0"/>
    <x v="1"/>
    <s v="SwiftWave Technologies"/>
  </r>
  <r>
    <s v="00000621"/>
    <d v="2020-01-08T00:00:00"/>
    <s v="Kont_0001"/>
    <x v="0"/>
    <n v="168"/>
    <n v="73.897196261682225"/>
    <n v="12414.728971962613"/>
    <n v="7.0000000000000007E-2"/>
    <n v="13283.759999999997"/>
    <x v="0"/>
    <x v="1"/>
    <s v="Quantum Innovations"/>
  </r>
  <r>
    <s v="00000622"/>
    <d v="2020-01-09T00:00:00"/>
    <s v="Kont_0007"/>
    <x v="0"/>
    <n v="663"/>
    <n v="73.897196261682225"/>
    <n v="48993.841121495316"/>
    <n v="7.0000000000000007E-2"/>
    <n v="52423.409999999989"/>
    <x v="0"/>
    <x v="1"/>
    <s v="Aurora Ventures"/>
  </r>
  <r>
    <s v="00000623"/>
    <d v="2020-01-10T00:00:00"/>
    <s v="Kont_0001"/>
    <x v="0"/>
    <n v="183"/>
    <n v="73.897196261682225"/>
    <n v="13523.186915887847"/>
    <n v="7.0000000000000007E-2"/>
    <n v="14469.809999999996"/>
    <x v="0"/>
    <x v="1"/>
    <s v="Quantum Innovations"/>
  </r>
  <r>
    <s v="00000624"/>
    <d v="2020-01-10T00:00:00"/>
    <s v="Kont_0009"/>
    <x v="0"/>
    <n v="900"/>
    <n v="73.897196261682225"/>
    <n v="66507.476635514002"/>
    <n v="7.0000000000000007E-2"/>
    <n v="71162.999999999985"/>
    <x v="0"/>
    <x v="1"/>
    <s v="Green Capital"/>
  </r>
  <r>
    <s v="00000625"/>
    <d v="2020-01-10T00:00:00"/>
    <s v="Kont_0009"/>
    <x v="0"/>
    <n v="190"/>
    <n v="73.897196261682225"/>
    <n v="14040.467289719623"/>
    <n v="7.0000000000000007E-2"/>
    <n v="15023.299999999997"/>
    <x v="0"/>
    <x v="1"/>
    <s v="Green Capital"/>
  </r>
  <r>
    <s v="00000626"/>
    <d v="2020-01-10T00:00:00"/>
    <s v="Kont_0009"/>
    <x v="0"/>
    <n v="339"/>
    <n v="73.897196261682225"/>
    <n v="25051.149532710275"/>
    <n v="7.0000000000000007E-2"/>
    <n v="26804.729999999996"/>
    <x v="0"/>
    <x v="1"/>
    <s v="Green Capital"/>
  </r>
  <r>
    <s v="00000627"/>
    <d v="2020-01-10T00:00:00"/>
    <s v="Kont_0008"/>
    <x v="0"/>
    <n v="348"/>
    <n v="73.897196261682225"/>
    <n v="25716.224299065416"/>
    <n v="7.0000000000000007E-2"/>
    <n v="27516.359999999993"/>
    <x v="0"/>
    <x v="1"/>
    <s v="Nexus Solutions"/>
  </r>
  <r>
    <s v="00000628"/>
    <d v="2020-01-10T00:00:00"/>
    <s v="Kont_0001"/>
    <x v="0"/>
    <n v="176"/>
    <n v="73.897196261682225"/>
    <n v="13005.906542056071"/>
    <n v="7.0000000000000007E-2"/>
    <n v="13916.319999999996"/>
    <x v="0"/>
    <x v="1"/>
    <s v="Quantum Innovations"/>
  </r>
  <r>
    <s v="00000629"/>
    <d v="2020-01-10T00:00:00"/>
    <s v="Kont_0001"/>
    <x v="8"/>
    <n v="937"/>
    <n v="17.588785046728972"/>
    <n v="16480.691588785048"/>
    <n v="7.0000000000000007E-2"/>
    <n v="17634.34"/>
    <x v="0"/>
    <x v="1"/>
    <s v="Quantum Innovations"/>
  </r>
  <r>
    <s v="00000630"/>
    <d v="2020-01-10T00:00:00"/>
    <s v="Kont_0004"/>
    <x v="9"/>
    <n v="568"/>
    <n v="14.188524590163933"/>
    <n v="8059.0819672131138"/>
    <n v="0.22"/>
    <n v="9832.0799999999981"/>
    <x v="0"/>
    <x v="1"/>
    <s v="SwiftWave Technologies"/>
  </r>
  <r>
    <s v="00000631"/>
    <d v="2020-01-11T00:00:00"/>
    <s v="Kont_0006"/>
    <x v="10"/>
    <n v="811"/>
    <n v="7.5700934579439245"/>
    <n v="6139.3457943925232"/>
    <n v="7.0000000000000007E-2"/>
    <n v="6569.0999999999995"/>
    <x v="0"/>
    <x v="1"/>
    <s v="Apex Innovators"/>
  </r>
  <r>
    <s v="00000632"/>
    <d v="2020-01-12T00:00:00"/>
    <s v="Kont_0007"/>
    <x v="11"/>
    <n v="716"/>
    <n v="33.655737704918039"/>
    <n v="24097.508196721315"/>
    <n v="0.22"/>
    <n v="29398.960000000006"/>
    <x v="0"/>
    <x v="1"/>
    <s v="Aurora Ventures"/>
  </r>
  <r>
    <s v="00000633"/>
    <d v="2020-01-13T00:00:00"/>
    <s v="Kont_0001"/>
    <x v="12"/>
    <n v="998"/>
    <n v="57.588785046728965"/>
    <n v="57473.607476635509"/>
    <n v="7.0000000000000007E-2"/>
    <n v="61496.759999999995"/>
    <x v="0"/>
    <x v="1"/>
    <s v="Quantum Innovations"/>
  </r>
  <r>
    <s v="00000634"/>
    <d v="2020-01-14T00:00:00"/>
    <s v="Kont_0000"/>
    <x v="13"/>
    <n v="788"/>
    <n v="27.262295081967213"/>
    <n v="21482.688524590165"/>
    <n v="0.22"/>
    <n v="26208.880000000001"/>
    <x v="0"/>
    <x v="1"/>
    <s v="StellarTech Solutions"/>
  </r>
  <r>
    <s v="00000635"/>
    <d v="2020-01-15T00:00:00"/>
    <s v="Kont_0006"/>
    <x v="14"/>
    <n v="528"/>
    <n v="74.299065420560737"/>
    <n v="39229.906542056066"/>
    <n v="7.0000000000000007E-2"/>
    <n v="41975.999999999993"/>
    <x v="0"/>
    <x v="1"/>
    <s v="Apex Innovators"/>
  </r>
  <r>
    <s v="00000636"/>
    <d v="2020-01-16T00:00:00"/>
    <s v="Kont_0006"/>
    <x v="0"/>
    <n v="829"/>
    <n v="73.897196261682225"/>
    <n v="61260.775700934566"/>
    <n v="7.0000000000000007E-2"/>
    <n v="65549.029999999984"/>
    <x v="0"/>
    <x v="1"/>
    <s v="Apex Innovators"/>
  </r>
  <r>
    <s v="00000637"/>
    <d v="2020-01-17T00:00:00"/>
    <s v="Kont_0004"/>
    <x v="1"/>
    <n v="726"/>
    <n v="43.180327868852459"/>
    <n v="31348.918032786885"/>
    <n v="0.22"/>
    <n v="38245.68"/>
    <x v="0"/>
    <x v="1"/>
    <s v="SwiftWave Technologies"/>
  </r>
  <r>
    <s v="00000638"/>
    <d v="2020-01-18T00:00:00"/>
    <s v="Kont_0004"/>
    <x v="2"/>
    <n v="344"/>
    <n v="25.897196261682243"/>
    <n v="8908.6355140186915"/>
    <n v="7.0000000000000007E-2"/>
    <n v="9532.24"/>
    <x v="0"/>
    <x v="1"/>
    <s v="SwiftWave Technologies"/>
  </r>
  <r>
    <s v="00000639"/>
    <d v="2020-01-19T00:00:00"/>
    <s v="Kont_0005"/>
    <x v="3"/>
    <n v="595"/>
    <n v="65.721311475409848"/>
    <n v="39104.18032786886"/>
    <n v="0.22"/>
    <n v="47707.100000000006"/>
    <x v="0"/>
    <x v="1"/>
    <s v="Fusion Dynamics"/>
  </r>
  <r>
    <s v="00000640"/>
    <d v="2020-01-20T00:00:00"/>
    <s v="Kont_0006"/>
    <x v="4"/>
    <n v="231"/>
    <n v="0.22429906542056072"/>
    <n v="51.813084112149525"/>
    <n v="7.0000000000000007E-2"/>
    <n v="55.439999999999991"/>
    <x v="0"/>
    <x v="1"/>
    <s v="Apex Innovators"/>
  </r>
  <r>
    <s v="00000641"/>
    <d v="2020-01-21T00:00:00"/>
    <s v="Kont_0009"/>
    <x v="5"/>
    <n v="142"/>
    <n v="73.073770491803288"/>
    <n v="10376.475409836066"/>
    <n v="0.22"/>
    <n v="12659.300000000001"/>
    <x v="0"/>
    <x v="1"/>
    <s v="Green Capital"/>
  </r>
  <r>
    <s v="00000642"/>
    <d v="2020-01-21T00:00:00"/>
    <s v="Kont_0006"/>
    <x v="6"/>
    <n v="322"/>
    <n v="10.093457943925234"/>
    <n v="3250.0934579439254"/>
    <n v="7.0000000000000007E-2"/>
    <n v="3477.6000000000004"/>
    <x v="0"/>
    <x v="1"/>
    <s v="Apex Innovators"/>
  </r>
  <r>
    <s v="00000643"/>
    <d v="2020-01-21T00:00:00"/>
    <s v="Kont_0008"/>
    <x v="7"/>
    <n v="957"/>
    <n v="32.508196721311471"/>
    <n v="31110.344262295079"/>
    <n v="0.22"/>
    <n v="37954.619999999995"/>
    <x v="0"/>
    <x v="1"/>
    <s v="Nexus Solutions"/>
  </r>
  <r>
    <s v="00000644"/>
    <d v="2020-01-21T00:00:00"/>
    <s v="Kont_0004"/>
    <x v="8"/>
    <n v="343"/>
    <n v="17.588785046728972"/>
    <n v="6032.9532710280373"/>
    <n v="7.0000000000000007E-2"/>
    <n v="6455.26"/>
    <x v="0"/>
    <x v="1"/>
    <s v="SwiftWave Technologies"/>
  </r>
  <r>
    <s v="00000645"/>
    <d v="2020-01-21T00:00:00"/>
    <s v="Kont_0006"/>
    <x v="9"/>
    <n v="361"/>
    <n v="14.188524590163933"/>
    <n v="5122.0573770491801"/>
    <n v="0.22"/>
    <n v="6248.91"/>
    <x v="0"/>
    <x v="1"/>
    <s v="Apex Innovators"/>
  </r>
  <r>
    <s v="00000646"/>
    <d v="2020-01-21T00:00:00"/>
    <s v="Kont_0005"/>
    <x v="10"/>
    <n v="603"/>
    <n v="7.5700934579439245"/>
    <n v="4564.7663551401865"/>
    <n v="7.0000000000000007E-2"/>
    <n v="4884.2999999999993"/>
    <x v="0"/>
    <x v="1"/>
    <s v="Fusion Dynamics"/>
  </r>
  <r>
    <s v="00000647"/>
    <d v="2020-01-21T00:00:00"/>
    <s v="Kont_0004"/>
    <x v="11"/>
    <n v="934"/>
    <n v="33.655737704918039"/>
    <n v="31434.459016393448"/>
    <n v="0.22"/>
    <n v="38350.040000000008"/>
    <x v="0"/>
    <x v="1"/>
    <s v="SwiftWave Technologies"/>
  </r>
  <r>
    <s v="00000648"/>
    <d v="2020-01-21T00:00:00"/>
    <s v="Kont_0005"/>
    <x v="12"/>
    <n v="596"/>
    <n v="57.588785046728965"/>
    <n v="34322.91588785046"/>
    <n v="7.0000000000000007E-2"/>
    <n v="36725.51999999999"/>
    <x v="0"/>
    <x v="1"/>
    <s v="Fusion Dynamics"/>
  </r>
  <r>
    <s v="00000649"/>
    <d v="2020-01-21T00:00:00"/>
    <s v="Kont_0001"/>
    <x v="13"/>
    <n v="781"/>
    <n v="27.262295081967213"/>
    <n v="21291.852459016394"/>
    <n v="0.22"/>
    <n v="25976.06"/>
    <x v="0"/>
    <x v="1"/>
    <s v="Quantum Innovations"/>
  </r>
  <r>
    <s v="00000650"/>
    <d v="2020-01-21T00:00:00"/>
    <s v="Kont_0005"/>
    <x v="14"/>
    <n v="576"/>
    <n v="74.299065420560737"/>
    <n v="42796.261682242985"/>
    <n v="7.0000000000000007E-2"/>
    <n v="45791.999999999993"/>
    <x v="0"/>
    <x v="1"/>
    <s v="Fusion Dynamics"/>
  </r>
  <r>
    <s v="00000651"/>
    <d v="2020-01-22T00:00:00"/>
    <s v="Kont_0007"/>
    <x v="15"/>
    <n v="218"/>
    <n v="19.409836065573771"/>
    <n v="4231.3442622950824"/>
    <n v="0.22"/>
    <n v="5162.2400000000007"/>
    <x v="0"/>
    <x v="1"/>
    <s v="Aurora Ventures"/>
  </r>
  <r>
    <s v="00000652"/>
    <d v="2020-01-23T00:00:00"/>
    <s v="Kont_0006"/>
    <x v="16"/>
    <n v="198"/>
    <n v="16.345794392523363"/>
    <n v="3236.467289719626"/>
    <n v="7.0000000000000007E-2"/>
    <n v="3463.02"/>
    <x v="0"/>
    <x v="1"/>
    <s v="Apex Innovators"/>
  </r>
  <r>
    <s v="00000653"/>
    <d v="2020-01-24T00:00:00"/>
    <s v="Kont_0001"/>
    <x v="17"/>
    <n v="636"/>
    <n v="31.516393442622952"/>
    <n v="20044.426229508197"/>
    <n v="0.22"/>
    <n v="24454.2"/>
    <x v="0"/>
    <x v="1"/>
    <s v="Quantum Innovations"/>
  </r>
  <r>
    <s v="00000654"/>
    <d v="2020-01-25T00:00:00"/>
    <s v="Kont_0005"/>
    <x v="18"/>
    <n v="998"/>
    <n v="59.018691588785039"/>
    <n v="58900.654205607469"/>
    <n v="7.0000000000000007E-2"/>
    <n v="63023.69999999999"/>
    <x v="0"/>
    <x v="1"/>
    <s v="Fusion Dynamics"/>
  </r>
  <r>
    <s v="00000655"/>
    <d v="2020-01-26T00:00:00"/>
    <s v="Kont_0009"/>
    <x v="19"/>
    <n v="865"/>
    <n v="78.893442622950815"/>
    <n v="68242.827868852459"/>
    <n v="0.22"/>
    <n v="83256.25"/>
    <x v="0"/>
    <x v="1"/>
    <s v="Green Capital"/>
  </r>
  <r>
    <s v="00000656"/>
    <d v="2020-01-27T00:00:00"/>
    <s v="Kont_0003"/>
    <x v="20"/>
    <n v="46"/>
    <n v="34.177570093457945"/>
    <n v="1572.1682242990655"/>
    <n v="7.0000000000000007E-2"/>
    <n v="1682.22"/>
    <x v="0"/>
    <x v="1"/>
    <s v="Infinity Systems"/>
  </r>
  <r>
    <s v="00000657"/>
    <d v="2020-01-28T00:00:00"/>
    <s v="Kont_0007"/>
    <x v="21"/>
    <n v="334"/>
    <n v="92.429906542056074"/>
    <n v="30871.58878504673"/>
    <n v="7.0000000000000007E-2"/>
    <n v="33032.6"/>
    <x v="0"/>
    <x v="1"/>
    <s v="Aurora Ventures"/>
  </r>
  <r>
    <s v="00000658"/>
    <d v="2020-01-29T00:00:00"/>
    <s v="Kont_0009"/>
    <x v="22"/>
    <n v="940"/>
    <n v="32.551401869158873"/>
    <n v="30598.317757009339"/>
    <n v="7.0000000000000007E-2"/>
    <n v="32740.199999999993"/>
    <x v="0"/>
    <x v="1"/>
    <s v="Green Capital"/>
  </r>
  <r>
    <s v="00000659"/>
    <d v="2020-01-30T00:00:00"/>
    <s v="Kont_0007"/>
    <x v="23"/>
    <n v="400"/>
    <n v="29.762295081967217"/>
    <n v="11904.918032786887"/>
    <n v="0.22"/>
    <n v="14524.000000000002"/>
    <x v="0"/>
    <x v="1"/>
    <s v="Aurora Ventures"/>
  </r>
  <r>
    <s v="00000660"/>
    <d v="2020-01-31T00:00:00"/>
    <s v="Kont_0008"/>
    <x v="24"/>
    <n v="581"/>
    <n v="3.1121495327102804"/>
    <n v="1808.1588785046729"/>
    <n v="7.0000000000000007E-2"/>
    <n v="1934.73"/>
    <x v="0"/>
    <x v="1"/>
    <s v="Nexus Solutions"/>
  </r>
  <r>
    <s v="00000661"/>
    <d v="2020-02-01T00:00:00"/>
    <s v="Kont_0000"/>
    <x v="0"/>
    <n v="918"/>
    <n v="73.897196261682225"/>
    <n v="67837.626168224277"/>
    <n v="7.0000000000000007E-2"/>
    <n v="72586.25999999998"/>
    <x v="1"/>
    <x v="1"/>
    <s v="StellarTech Solutions"/>
  </r>
  <r>
    <s v="00000662"/>
    <d v="2020-02-01T00:00:00"/>
    <s v="Kont_0005"/>
    <x v="1"/>
    <n v="839"/>
    <n v="43.180327868852459"/>
    <n v="36228.295081967211"/>
    <n v="0.22"/>
    <n v="44198.52"/>
    <x v="1"/>
    <x v="1"/>
    <s v="Fusion Dynamics"/>
  </r>
  <r>
    <s v="00000663"/>
    <d v="2020-02-01T00:00:00"/>
    <s v="Kont_0001"/>
    <x v="2"/>
    <n v="771"/>
    <n v="25.897196261682243"/>
    <n v="19966.738317757008"/>
    <n v="7.0000000000000007E-2"/>
    <n v="21364.41"/>
    <x v="1"/>
    <x v="1"/>
    <s v="Quantum Innovations"/>
  </r>
  <r>
    <s v="00000664"/>
    <d v="2020-02-01T00:00:00"/>
    <s v="Kont_0009"/>
    <x v="3"/>
    <n v="888"/>
    <n v="65.721311475409848"/>
    <n v="58360.524590163943"/>
    <n v="0.22"/>
    <n v="71199.840000000011"/>
    <x v="1"/>
    <x v="1"/>
    <s v="Green Capital"/>
  </r>
  <r>
    <s v="00000665"/>
    <d v="2020-02-01T00:00:00"/>
    <s v="Kont_0003"/>
    <x v="4"/>
    <n v="437"/>
    <n v="0.22429906542056072"/>
    <n v="98.018691588785032"/>
    <n v="7.0000000000000007E-2"/>
    <n v="104.87999999999998"/>
    <x v="1"/>
    <x v="1"/>
    <s v="Infinity Systems"/>
  </r>
  <r>
    <s v="00000666"/>
    <d v="2020-02-01T00:00:00"/>
    <s v="Kont_0007"/>
    <x v="5"/>
    <n v="851"/>
    <n v="73.073770491803288"/>
    <n v="62185.778688524595"/>
    <n v="0.22"/>
    <n v="75866.650000000009"/>
    <x v="1"/>
    <x v="1"/>
    <s v="Aurora Ventures"/>
  </r>
  <r>
    <s v="00000667"/>
    <d v="2020-02-01T00:00:00"/>
    <s v="Kont_0001"/>
    <x v="6"/>
    <n v="425"/>
    <n v="10.093457943925234"/>
    <n v="4289.7196261682247"/>
    <n v="7.0000000000000007E-2"/>
    <n v="4590.0000000000009"/>
    <x v="1"/>
    <x v="1"/>
    <s v="Quantum Innovations"/>
  </r>
  <r>
    <s v="00000668"/>
    <d v="2020-02-01T00:00:00"/>
    <s v="Kont_0004"/>
    <x v="7"/>
    <n v="940"/>
    <n v="32.508196721311471"/>
    <n v="30557.704918032781"/>
    <n v="0.22"/>
    <n v="37280.399999999994"/>
    <x v="1"/>
    <x v="1"/>
    <s v="SwiftWave Technologies"/>
  </r>
  <r>
    <s v="00000669"/>
    <d v="2020-02-02T00:00:00"/>
    <s v="Kont_0005"/>
    <x v="8"/>
    <n v="976"/>
    <n v="17.588785046728972"/>
    <n v="17166.654205607476"/>
    <n v="7.0000000000000007E-2"/>
    <n v="18368.32"/>
    <x v="1"/>
    <x v="1"/>
    <s v="Fusion Dynamics"/>
  </r>
  <r>
    <s v="00000670"/>
    <d v="2020-02-03T00:00:00"/>
    <s v="Kont_0002"/>
    <x v="9"/>
    <n v="324"/>
    <n v="14.188524590163933"/>
    <n v="4597.0819672131147"/>
    <n v="0.22"/>
    <n v="5608.44"/>
    <x v="1"/>
    <x v="1"/>
    <s v="BlueSky Enterprises"/>
  </r>
  <r>
    <s v="00000671"/>
    <d v="2020-02-04T00:00:00"/>
    <s v="Kont_0002"/>
    <x v="10"/>
    <n v="67"/>
    <n v="7.5700934579439245"/>
    <n v="507.19626168224295"/>
    <n v="7.0000000000000007E-2"/>
    <n v="542.69999999999993"/>
    <x v="1"/>
    <x v="1"/>
    <s v="BlueSky Enterprises"/>
  </r>
  <r>
    <s v="00000672"/>
    <d v="2020-02-05T00:00:00"/>
    <s v="Kont_0000"/>
    <x v="11"/>
    <n v="909"/>
    <n v="33.655737704918039"/>
    <n v="30593.065573770498"/>
    <n v="0.22"/>
    <n v="37323.540000000008"/>
    <x v="1"/>
    <x v="1"/>
    <s v="StellarTech Solutions"/>
  </r>
  <r>
    <s v="00000673"/>
    <d v="2020-02-06T00:00:00"/>
    <s v="Kont_0008"/>
    <x v="12"/>
    <n v="871"/>
    <n v="57.588785046728965"/>
    <n v="50159.831775700928"/>
    <n v="7.0000000000000007E-2"/>
    <n v="53671.02"/>
    <x v="1"/>
    <x v="1"/>
    <s v="Nexus Solutions"/>
  </r>
  <r>
    <s v="00000674"/>
    <d v="2020-02-07T00:00:00"/>
    <s v="Kont_0000"/>
    <x v="13"/>
    <n v="376"/>
    <n v="27.262295081967213"/>
    <n v="10250.622950819672"/>
    <n v="0.22"/>
    <n v="12505.76"/>
    <x v="1"/>
    <x v="1"/>
    <s v="StellarTech Solutions"/>
  </r>
  <r>
    <s v="00000675"/>
    <d v="2020-02-08T00:00:00"/>
    <s v="Kont_0002"/>
    <x v="14"/>
    <n v="589"/>
    <n v="74.299065420560737"/>
    <n v="43762.149532710275"/>
    <n v="7.0000000000000007E-2"/>
    <n v="46825.499999999993"/>
    <x v="1"/>
    <x v="1"/>
    <s v="BlueSky Enterprises"/>
  </r>
  <r>
    <s v="00000676"/>
    <d v="2020-02-09T00:00:00"/>
    <s v="Kont_0009"/>
    <x v="15"/>
    <n v="332"/>
    <n v="19.409836065573771"/>
    <n v="6444.0655737704919"/>
    <n v="0.22"/>
    <n v="7861.76"/>
    <x v="1"/>
    <x v="1"/>
    <s v="Green Capital"/>
  </r>
  <r>
    <s v="00000677"/>
    <d v="2020-02-10T00:00:00"/>
    <s v="Kont_0006"/>
    <x v="16"/>
    <n v="112"/>
    <n v="16.345794392523363"/>
    <n v="1830.7289719626167"/>
    <n v="7.0000000000000007E-2"/>
    <n v="1958.8799999999999"/>
    <x v="1"/>
    <x v="1"/>
    <s v="Apex Innovators"/>
  </r>
  <r>
    <s v="00000678"/>
    <d v="2020-02-11T00:00:00"/>
    <s v="Kont_0005"/>
    <x v="17"/>
    <n v="385"/>
    <n v="31.516393442622952"/>
    <n v="12133.811475409837"/>
    <n v="0.22"/>
    <n v="14803.25"/>
    <x v="1"/>
    <x v="1"/>
    <s v="Fusion Dynamics"/>
  </r>
  <r>
    <s v="00000679"/>
    <d v="2020-02-12T00:00:00"/>
    <s v="Kont_0003"/>
    <x v="18"/>
    <n v="988"/>
    <n v="59.018691588785039"/>
    <n v="58310.467289719621"/>
    <n v="7.0000000000000007E-2"/>
    <n v="62392.2"/>
    <x v="1"/>
    <x v="1"/>
    <s v="Infinity Systems"/>
  </r>
  <r>
    <s v="00000680"/>
    <d v="2020-02-12T00:00:00"/>
    <s v="Kont_0004"/>
    <x v="19"/>
    <n v="378"/>
    <n v="78.893442622950815"/>
    <n v="29821.721311475409"/>
    <n v="0.22"/>
    <n v="36382.5"/>
    <x v="1"/>
    <x v="1"/>
    <s v="SwiftWave Technologies"/>
  </r>
  <r>
    <s v="00000681"/>
    <d v="2020-02-12T00:00:00"/>
    <s v="Kont_0002"/>
    <x v="20"/>
    <n v="343"/>
    <n v="34.177570093457945"/>
    <n v="11722.906542056075"/>
    <n v="7.0000000000000007E-2"/>
    <n v="12543.51"/>
    <x v="1"/>
    <x v="1"/>
    <s v="BlueSky Enterprises"/>
  </r>
  <r>
    <s v="00000682"/>
    <d v="2020-02-12T00:00:00"/>
    <s v="Kont_0005"/>
    <x v="21"/>
    <n v="63"/>
    <n v="92.429906542056074"/>
    <n v="5823.0841121495323"/>
    <n v="7.0000000000000007E-2"/>
    <n v="6230.7"/>
    <x v="1"/>
    <x v="1"/>
    <s v="Fusion Dynamics"/>
  </r>
  <r>
    <s v="00000683"/>
    <d v="2020-02-12T00:00:00"/>
    <s v="Kont_0004"/>
    <x v="22"/>
    <n v="537"/>
    <n v="32.551401869158873"/>
    <n v="17480.102803738315"/>
    <n v="7.0000000000000007E-2"/>
    <n v="18703.709999999995"/>
    <x v="1"/>
    <x v="1"/>
    <s v="SwiftWave Technologies"/>
  </r>
  <r>
    <s v="00000684"/>
    <d v="2020-02-12T00:00:00"/>
    <s v="Kont_0006"/>
    <x v="23"/>
    <n v="70"/>
    <n v="29.762295081967217"/>
    <n v="2083.3606557377052"/>
    <n v="0.22"/>
    <n v="2541.7000000000003"/>
    <x v="1"/>
    <x v="1"/>
    <s v="Apex Innovators"/>
  </r>
  <r>
    <s v="00000685"/>
    <d v="2020-02-12T00:00:00"/>
    <s v="Kont_0004"/>
    <x v="0"/>
    <n v="423"/>
    <n v="73.897196261682225"/>
    <n v="31258.514018691581"/>
    <n v="7.0000000000000007E-2"/>
    <n v="33446.609999999993"/>
    <x v="1"/>
    <x v="1"/>
    <s v="SwiftWave Technologies"/>
  </r>
  <r>
    <s v="00000686"/>
    <d v="2020-02-12T00:00:00"/>
    <s v="Kont_0005"/>
    <x v="1"/>
    <n v="753"/>
    <n v="43.180327868852459"/>
    <n v="32514.7868852459"/>
    <n v="0.22"/>
    <n v="39668.039999999994"/>
    <x v="1"/>
    <x v="1"/>
    <s v="Fusion Dynamics"/>
  </r>
  <r>
    <s v="00000687"/>
    <d v="2020-02-13T00:00:00"/>
    <s v="Kont_0005"/>
    <x v="2"/>
    <n v="492"/>
    <n v="25.897196261682243"/>
    <n v="12741.420560747663"/>
    <n v="7.0000000000000007E-2"/>
    <n v="13633.32"/>
    <x v="1"/>
    <x v="1"/>
    <s v="Fusion Dynamics"/>
  </r>
  <r>
    <s v="00000688"/>
    <d v="2020-02-14T00:00:00"/>
    <s v="Kont_0005"/>
    <x v="3"/>
    <n v="440"/>
    <n v="65.721311475409848"/>
    <n v="28917.377049180333"/>
    <n v="0.22"/>
    <n v="35279.200000000004"/>
    <x v="1"/>
    <x v="1"/>
    <s v="Fusion Dynamics"/>
  </r>
  <r>
    <s v="00000689"/>
    <d v="2020-02-15T00:00:00"/>
    <s v="Kont_0001"/>
    <x v="4"/>
    <n v="859"/>
    <n v="0.22429906542056072"/>
    <n v="192.67289719626166"/>
    <n v="7.0000000000000007E-2"/>
    <n v="206.15999999999997"/>
    <x v="1"/>
    <x v="1"/>
    <s v="Quantum Innovations"/>
  </r>
  <r>
    <s v="00000690"/>
    <d v="2020-02-16T00:00:00"/>
    <s v="Kont_0008"/>
    <x v="5"/>
    <n v="991"/>
    <n v="73.073770491803288"/>
    <n v="72416.106557377061"/>
    <n v="0.22"/>
    <n v="88347.650000000009"/>
    <x v="1"/>
    <x v="1"/>
    <s v="Nexus Solutions"/>
  </r>
  <r>
    <s v="00000691"/>
    <d v="2020-02-17T00:00:00"/>
    <s v="Kont_0003"/>
    <x v="6"/>
    <n v="335"/>
    <n v="10.093457943925234"/>
    <n v="3381.3084112149531"/>
    <n v="7.0000000000000007E-2"/>
    <n v="3618"/>
    <x v="1"/>
    <x v="1"/>
    <s v="Infinity Systems"/>
  </r>
  <r>
    <s v="00000692"/>
    <d v="2020-02-18T00:00:00"/>
    <s v="Kont_0003"/>
    <x v="7"/>
    <n v="1"/>
    <n v="32.508196721311471"/>
    <n v="32.508196721311471"/>
    <n v="0.22"/>
    <n v="39.659999999999997"/>
    <x v="1"/>
    <x v="1"/>
    <s v="Infinity Systems"/>
  </r>
  <r>
    <s v="00000693"/>
    <d v="2020-02-19T00:00:00"/>
    <s v="Kont_0005"/>
    <x v="8"/>
    <n v="158"/>
    <n v="17.588785046728972"/>
    <n v="2779.0280373831774"/>
    <n v="7.0000000000000007E-2"/>
    <n v="2973.56"/>
    <x v="1"/>
    <x v="1"/>
    <s v="Fusion Dynamics"/>
  </r>
  <r>
    <s v="00000694"/>
    <d v="2020-02-20T00:00:00"/>
    <s v="Kont_0008"/>
    <x v="9"/>
    <n v="568"/>
    <n v="14.188524590163933"/>
    <n v="8059.0819672131138"/>
    <n v="0.22"/>
    <n v="9832.0799999999981"/>
    <x v="1"/>
    <x v="1"/>
    <s v="Nexus Solutions"/>
  </r>
  <r>
    <s v="00000695"/>
    <d v="2020-02-21T00:00:00"/>
    <s v="Kont_0006"/>
    <x v="10"/>
    <n v="427"/>
    <n v="7.5700934579439245"/>
    <n v="3232.429906542056"/>
    <n v="7.0000000000000007E-2"/>
    <n v="3458.7"/>
    <x v="1"/>
    <x v="1"/>
    <s v="Apex Innovators"/>
  </r>
  <r>
    <s v="00000696"/>
    <d v="2020-02-22T00:00:00"/>
    <s v="Kont_0009"/>
    <x v="11"/>
    <n v="647"/>
    <n v="33.655737704918039"/>
    <n v="21775.262295081971"/>
    <n v="0.22"/>
    <n v="26565.820000000007"/>
    <x v="1"/>
    <x v="1"/>
    <s v="Green Capital"/>
  </r>
  <r>
    <s v="00000697"/>
    <d v="2020-02-23T00:00:00"/>
    <s v="Kont_0000"/>
    <x v="12"/>
    <n v="20"/>
    <n v="57.588785046728965"/>
    <n v="1151.7757009345794"/>
    <n v="7.0000000000000007E-2"/>
    <n v="1232.3999999999999"/>
    <x v="1"/>
    <x v="1"/>
    <s v="StellarTech Solutions"/>
  </r>
  <r>
    <s v="00000698"/>
    <d v="2020-02-23T00:00:00"/>
    <s v="Kont_0004"/>
    <x v="13"/>
    <n v="219"/>
    <n v="27.262295081967213"/>
    <n v="5970.4426229508199"/>
    <n v="0.22"/>
    <n v="7283.9400000000005"/>
    <x v="1"/>
    <x v="1"/>
    <s v="SwiftWave Technologies"/>
  </r>
  <r>
    <s v="00000699"/>
    <d v="2020-02-23T00:00:00"/>
    <s v="Kont_0008"/>
    <x v="14"/>
    <n v="559"/>
    <n v="74.299065420560737"/>
    <n v="41533.177570093452"/>
    <n v="7.0000000000000007E-2"/>
    <n v="44440.499999999993"/>
    <x v="1"/>
    <x v="1"/>
    <s v="Nexus Solutions"/>
  </r>
  <r>
    <s v="00000700"/>
    <d v="2020-02-23T00:00:00"/>
    <s v="Kont_0002"/>
    <x v="15"/>
    <n v="863"/>
    <n v="19.409836065573771"/>
    <n v="16750.688524590165"/>
    <n v="0.22"/>
    <n v="20435.84"/>
    <x v="1"/>
    <x v="1"/>
    <s v="BlueSky Enterprises"/>
  </r>
  <r>
    <s v="00000701"/>
    <d v="2020-02-23T00:00:00"/>
    <s v="Kont_0001"/>
    <x v="16"/>
    <n v="487"/>
    <n v="16.345794392523363"/>
    <n v="7960.4018691588781"/>
    <n v="7.0000000000000007E-2"/>
    <n v="8517.6299999999992"/>
    <x v="1"/>
    <x v="1"/>
    <s v="Quantum Innovations"/>
  </r>
  <r>
    <s v="00000702"/>
    <d v="2020-02-23T00:00:00"/>
    <s v="Kont_0003"/>
    <x v="17"/>
    <n v="840"/>
    <n v="31.516393442622952"/>
    <n v="26473.77049180328"/>
    <n v="0.22"/>
    <n v="32298"/>
    <x v="1"/>
    <x v="1"/>
    <s v="Infinity Systems"/>
  </r>
  <r>
    <s v="00000703"/>
    <d v="2020-02-23T00:00:00"/>
    <s v="Kont_0006"/>
    <x v="18"/>
    <n v="788"/>
    <n v="59.018691588785039"/>
    <n v="46506.728971962613"/>
    <n v="7.0000000000000007E-2"/>
    <n v="49762.2"/>
    <x v="1"/>
    <x v="1"/>
    <s v="Apex Innovators"/>
  </r>
  <r>
    <s v="00000704"/>
    <d v="2020-02-23T00:00:00"/>
    <s v="Kont_0009"/>
    <x v="19"/>
    <n v="299"/>
    <n v="78.893442622950815"/>
    <n v="23589.139344262294"/>
    <n v="0.22"/>
    <n v="28778.75"/>
    <x v="1"/>
    <x v="1"/>
    <s v="Green Capital"/>
  </r>
  <r>
    <s v="00000705"/>
    <d v="2020-02-24T00:00:00"/>
    <s v="Kont_0004"/>
    <x v="20"/>
    <n v="855"/>
    <n v="34.177570093457945"/>
    <n v="29221.822429906544"/>
    <n v="7.0000000000000007E-2"/>
    <n v="31267.350000000002"/>
    <x v="1"/>
    <x v="1"/>
    <s v="SwiftWave Technologies"/>
  </r>
  <r>
    <s v="00000706"/>
    <d v="2020-02-25T00:00:00"/>
    <s v="Kont_0005"/>
    <x v="21"/>
    <n v="167"/>
    <n v="92.429906542056074"/>
    <n v="15435.794392523365"/>
    <n v="7.0000000000000007E-2"/>
    <n v="16516.3"/>
    <x v="1"/>
    <x v="1"/>
    <s v="Fusion Dynamics"/>
  </r>
  <r>
    <s v="00000707"/>
    <d v="2020-02-26T00:00:00"/>
    <s v="Kont_0004"/>
    <x v="22"/>
    <n v="138"/>
    <n v="32.551401869158873"/>
    <n v="4492.0934579439245"/>
    <n v="7.0000000000000007E-2"/>
    <n v="4806.5399999999991"/>
    <x v="1"/>
    <x v="1"/>
    <s v="SwiftWave Technologies"/>
  </r>
  <r>
    <s v="00000708"/>
    <d v="2020-02-27T00:00:00"/>
    <s v="Kont_0006"/>
    <x v="23"/>
    <n v="842"/>
    <n v="29.762295081967217"/>
    <n v="25059.852459016398"/>
    <n v="0.22"/>
    <n v="30573.020000000004"/>
    <x v="1"/>
    <x v="1"/>
    <s v="Apex Innovators"/>
  </r>
  <r>
    <s v="00000709"/>
    <d v="2020-02-28T00:00:00"/>
    <s v="Kont_0005"/>
    <x v="24"/>
    <n v="775"/>
    <n v="3.1121495327102804"/>
    <n v="2411.9158878504672"/>
    <n v="7.0000000000000007E-2"/>
    <n v="2580.75"/>
    <x v="1"/>
    <x v="1"/>
    <s v="Fusion Dynamics"/>
  </r>
  <r>
    <s v="00000710"/>
    <d v="2020-02-29T00:00:00"/>
    <s v="Kont_0003"/>
    <x v="25"/>
    <n v="284"/>
    <n v="56.56557377049181"/>
    <n v="16064.622950819674"/>
    <n v="0.22"/>
    <n v="19598.840000000004"/>
    <x v="1"/>
    <x v="1"/>
    <s v="Infinity Systems"/>
  </r>
  <r>
    <s v="00000711"/>
    <d v="2020-03-01T00:00:00"/>
    <s v="Kont_0008"/>
    <x v="26"/>
    <n v="166"/>
    <n v="39.345794392523366"/>
    <n v="6531.401869158879"/>
    <n v="7.0000000000000007E-2"/>
    <n v="6988.6"/>
    <x v="2"/>
    <x v="1"/>
    <s v="Nexus Solutions"/>
  </r>
  <r>
    <s v="00000712"/>
    <d v="2020-03-02T00:00:00"/>
    <s v="Kont_0007"/>
    <x v="27"/>
    <n v="690"/>
    <n v="3.7868852459016393"/>
    <n v="2612.9508196721313"/>
    <n v="0.22"/>
    <n v="3187.8"/>
    <x v="2"/>
    <x v="1"/>
    <s v="Aurora Ventures"/>
  </r>
  <r>
    <s v="00000713"/>
    <d v="2020-03-03T00:00:00"/>
    <s v="Kont_0006"/>
    <x v="28"/>
    <n v="160"/>
    <n v="17.11214953271028"/>
    <n v="2737.9439252336447"/>
    <n v="7.0000000000000007E-2"/>
    <n v="2929.6"/>
    <x v="2"/>
    <x v="1"/>
    <s v="Apex Innovators"/>
  </r>
  <r>
    <s v="00000714"/>
    <d v="2020-03-04T00:00:00"/>
    <s v="Kont_0006"/>
    <x v="29"/>
    <n v="805"/>
    <n v="42.196721311475407"/>
    <n v="33968.360655737706"/>
    <n v="0.22"/>
    <n v="41441.4"/>
    <x v="2"/>
    <x v="1"/>
    <s v="Apex Innovators"/>
  </r>
  <r>
    <s v="00000715"/>
    <d v="2020-03-05T00:00:00"/>
    <s v="Kont_0005"/>
    <x v="0"/>
    <n v="385"/>
    <n v="73.897196261682225"/>
    <n v="28450.420560747658"/>
    <n v="7.0000000000000007E-2"/>
    <n v="30441.949999999993"/>
    <x v="2"/>
    <x v="1"/>
    <s v="Fusion Dynamics"/>
  </r>
  <r>
    <s v="00000716"/>
    <d v="2020-03-05T00:00:00"/>
    <s v="Kont_0003"/>
    <x v="1"/>
    <n v="827"/>
    <n v="43.180327868852459"/>
    <n v="35710.131147540982"/>
    <n v="0.22"/>
    <n v="43566.36"/>
    <x v="2"/>
    <x v="1"/>
    <s v="Infinity Systems"/>
  </r>
  <r>
    <s v="00000717"/>
    <d v="2020-03-05T00:00:00"/>
    <s v="Kont_0006"/>
    <x v="2"/>
    <n v="560"/>
    <n v="25.897196261682243"/>
    <n v="14502.429906542056"/>
    <n v="7.0000000000000007E-2"/>
    <n v="15517.6"/>
    <x v="2"/>
    <x v="1"/>
    <s v="Apex Innovators"/>
  </r>
  <r>
    <s v="00000718"/>
    <d v="2020-03-05T00:00:00"/>
    <s v="Kont_0003"/>
    <x v="3"/>
    <n v="621"/>
    <n v="65.721311475409848"/>
    <n v="40812.934426229513"/>
    <n v="0.22"/>
    <n v="49791.780000000006"/>
    <x v="2"/>
    <x v="1"/>
    <s v="Infinity Systems"/>
  </r>
  <r>
    <s v="00000719"/>
    <d v="2020-03-05T00:00:00"/>
    <s v="Kont_0004"/>
    <x v="4"/>
    <n v="34"/>
    <n v="0.22429906542056072"/>
    <n v="7.6261682242990645"/>
    <n v="7.0000000000000007E-2"/>
    <n v="8.1599999999999984"/>
    <x v="2"/>
    <x v="1"/>
    <s v="SwiftWave Technologies"/>
  </r>
  <r>
    <s v="00000720"/>
    <d v="2020-03-05T00:00:00"/>
    <s v="Kont_0002"/>
    <x v="5"/>
    <n v="812"/>
    <n v="73.073770491803288"/>
    <n v="59335.901639344273"/>
    <n v="0.22"/>
    <n v="72389.800000000017"/>
    <x v="2"/>
    <x v="1"/>
    <s v="BlueSky Enterprises"/>
  </r>
  <r>
    <s v="00000721"/>
    <d v="2020-03-05T00:00:00"/>
    <s v="Kont_0003"/>
    <x v="6"/>
    <n v="534"/>
    <n v="10.093457943925234"/>
    <n v="5389.9065420560746"/>
    <n v="7.0000000000000007E-2"/>
    <n v="5767.2"/>
    <x v="2"/>
    <x v="1"/>
    <s v="Infinity Systems"/>
  </r>
  <r>
    <s v="00000722"/>
    <d v="2020-03-05T00:00:00"/>
    <s v="Kont_0001"/>
    <x v="7"/>
    <n v="49"/>
    <n v="32.508196721311471"/>
    <n v="1592.9016393442621"/>
    <n v="0.22"/>
    <n v="1943.3399999999997"/>
    <x v="2"/>
    <x v="1"/>
    <s v="Quantum Innovations"/>
  </r>
  <r>
    <s v="00000723"/>
    <d v="2020-03-06T00:00:00"/>
    <s v="Kont_0000"/>
    <x v="8"/>
    <n v="352"/>
    <n v="17.588785046728972"/>
    <n v="6191.2523364485987"/>
    <n v="7.0000000000000007E-2"/>
    <n v="6624.64"/>
    <x v="2"/>
    <x v="1"/>
    <s v="StellarTech Solutions"/>
  </r>
  <r>
    <s v="00000724"/>
    <d v="2020-03-07T00:00:00"/>
    <s v="Kont_0004"/>
    <x v="9"/>
    <n v="401"/>
    <n v="14.188524590163933"/>
    <n v="5689.5983606557375"/>
    <n v="0.22"/>
    <n v="6941.3099999999995"/>
    <x v="2"/>
    <x v="1"/>
    <s v="SwiftWave Technologies"/>
  </r>
  <r>
    <s v="00000725"/>
    <d v="2020-03-08T00:00:00"/>
    <s v="Kont_0002"/>
    <x v="10"/>
    <n v="97"/>
    <n v="7.5700934579439245"/>
    <n v="734.29906542056062"/>
    <n v="7.0000000000000007E-2"/>
    <n v="785.69999999999982"/>
    <x v="2"/>
    <x v="1"/>
    <s v="BlueSky Enterprises"/>
  </r>
  <r>
    <s v="00000726"/>
    <d v="2020-03-09T00:00:00"/>
    <s v="Kont_0001"/>
    <x v="11"/>
    <n v="894"/>
    <n v="33.655737704918039"/>
    <n v="30088.229508196728"/>
    <n v="0.22"/>
    <n v="36707.640000000007"/>
    <x v="2"/>
    <x v="1"/>
    <s v="Quantum Innovations"/>
  </r>
  <r>
    <s v="00000727"/>
    <d v="2020-03-10T00:00:00"/>
    <s v="Kont_0005"/>
    <x v="12"/>
    <n v="382"/>
    <n v="57.588785046728965"/>
    <n v="21998.915887850464"/>
    <n v="7.0000000000000007E-2"/>
    <n v="23538.839999999997"/>
    <x v="2"/>
    <x v="1"/>
    <s v="Fusion Dynamics"/>
  </r>
  <r>
    <s v="00000728"/>
    <d v="2020-03-11T00:00:00"/>
    <s v="Kont_0001"/>
    <x v="13"/>
    <n v="138"/>
    <n v="27.262295081967213"/>
    <n v="3762.1967213114754"/>
    <n v="0.22"/>
    <n v="4589.88"/>
    <x v="2"/>
    <x v="1"/>
    <s v="Quantum Innovations"/>
  </r>
  <r>
    <s v="00000729"/>
    <d v="2020-03-12T00:00:00"/>
    <s v="Kont_0006"/>
    <x v="14"/>
    <n v="778"/>
    <n v="74.299065420560737"/>
    <n v="57804.672897196251"/>
    <n v="7.0000000000000007E-2"/>
    <n v="61850.999999999985"/>
    <x v="2"/>
    <x v="1"/>
    <s v="Apex Innovators"/>
  </r>
  <r>
    <s v="00000730"/>
    <d v="2020-03-13T00:00:00"/>
    <s v="Kont_0006"/>
    <x v="0"/>
    <n v="826"/>
    <n v="73.897196261682225"/>
    <n v="61039.084112149518"/>
    <n v="7.0000000000000007E-2"/>
    <n v="65311.819999999985"/>
    <x v="2"/>
    <x v="1"/>
    <s v="Apex Innovators"/>
  </r>
  <r>
    <s v="00000731"/>
    <d v="2020-03-14T00:00:00"/>
    <s v="Kont_0007"/>
    <x v="1"/>
    <n v="465"/>
    <n v="43.180327868852459"/>
    <n v="20078.852459016394"/>
    <n v="0.22"/>
    <n v="24496.2"/>
    <x v="2"/>
    <x v="1"/>
    <s v="Aurora Ventures"/>
  </r>
  <r>
    <s v="00000732"/>
    <d v="2020-03-15T00:00:00"/>
    <s v="Kont_0007"/>
    <x v="2"/>
    <n v="381"/>
    <n v="25.897196261682243"/>
    <n v="9866.8317757009354"/>
    <n v="7.0000000000000007E-2"/>
    <n v="10557.51"/>
    <x v="2"/>
    <x v="1"/>
    <s v="Aurora Ventures"/>
  </r>
  <r>
    <s v="00000733"/>
    <d v="2020-03-16T00:00:00"/>
    <s v="Kont_0002"/>
    <x v="3"/>
    <n v="494"/>
    <n v="65.721311475409848"/>
    <n v="32466.327868852466"/>
    <n v="0.22"/>
    <n v="39608.920000000006"/>
    <x v="2"/>
    <x v="1"/>
    <s v="BlueSky Enterprises"/>
  </r>
  <r>
    <s v="00000734"/>
    <d v="2020-03-16T00:00:00"/>
    <s v="Kont_0005"/>
    <x v="4"/>
    <n v="920"/>
    <n v="0.22429906542056072"/>
    <n v="206.35514018691586"/>
    <n v="7.0000000000000007E-2"/>
    <n v="220.79999999999998"/>
    <x v="2"/>
    <x v="1"/>
    <s v="Fusion Dynamics"/>
  </r>
  <r>
    <s v="00000735"/>
    <d v="2020-03-16T00:00:00"/>
    <s v="Kont_0009"/>
    <x v="5"/>
    <n v="942"/>
    <n v="73.073770491803288"/>
    <n v="68835.491803278695"/>
    <n v="0.22"/>
    <n v="83979.3"/>
    <x v="2"/>
    <x v="1"/>
    <s v="Green Capital"/>
  </r>
  <r>
    <s v="00000736"/>
    <d v="2020-03-16T00:00:00"/>
    <s v="Kont_0002"/>
    <x v="6"/>
    <n v="620"/>
    <n v="10.093457943925234"/>
    <n v="6257.9439252336451"/>
    <n v="7.0000000000000007E-2"/>
    <n v="6696"/>
    <x v="2"/>
    <x v="1"/>
    <s v="BlueSky Enterprises"/>
  </r>
  <r>
    <s v="00000737"/>
    <d v="2020-03-16T00:00:00"/>
    <s v="Kont_0004"/>
    <x v="7"/>
    <n v="697"/>
    <n v="32.508196721311471"/>
    <n v="22658.213114754097"/>
    <n v="0.22"/>
    <n v="27643.019999999997"/>
    <x v="2"/>
    <x v="1"/>
    <s v="SwiftWave Technologies"/>
  </r>
  <r>
    <s v="00000738"/>
    <d v="2020-03-16T00:00:00"/>
    <s v="Kont_0005"/>
    <x v="8"/>
    <n v="816"/>
    <n v="17.588785046728972"/>
    <n v="14352.448598130841"/>
    <n v="7.0000000000000007E-2"/>
    <n v="15357.119999999999"/>
    <x v="2"/>
    <x v="1"/>
    <s v="Fusion Dynamics"/>
  </r>
  <r>
    <s v="00000739"/>
    <d v="2020-03-16T00:00:00"/>
    <s v="Kont_0004"/>
    <x v="9"/>
    <n v="879"/>
    <n v="14.188524590163933"/>
    <n v="12471.713114754097"/>
    <n v="0.22"/>
    <n v="15215.489999999998"/>
    <x v="2"/>
    <x v="1"/>
    <s v="SwiftWave Technologies"/>
  </r>
  <r>
    <s v="00000740"/>
    <d v="2020-03-16T00:00:00"/>
    <s v="Kont_0005"/>
    <x v="10"/>
    <n v="328"/>
    <n v="7.5700934579439245"/>
    <n v="2482.9906542056074"/>
    <n v="7.0000000000000007E-2"/>
    <n v="2656.7999999999997"/>
    <x v="2"/>
    <x v="1"/>
    <s v="Fusion Dynamics"/>
  </r>
  <r>
    <s v="00000741"/>
    <d v="2020-03-17T00:00:00"/>
    <s v="Kont_0006"/>
    <x v="11"/>
    <n v="883"/>
    <n v="33.655737704918039"/>
    <n v="29718.016393442627"/>
    <n v="0.22"/>
    <n v="36255.980000000003"/>
    <x v="2"/>
    <x v="1"/>
    <s v="Apex Innovators"/>
  </r>
  <r>
    <s v="00000742"/>
    <d v="2020-03-18T00:00:00"/>
    <s v="Kont_0003"/>
    <x v="12"/>
    <n v="694"/>
    <n v="57.588785046728965"/>
    <n v="39966.616822429904"/>
    <n v="7.0000000000000007E-2"/>
    <n v="42764.28"/>
    <x v="2"/>
    <x v="1"/>
    <s v="Infinity Systems"/>
  </r>
  <r>
    <s v="00000743"/>
    <d v="2020-03-19T00:00:00"/>
    <s v="Kont_0006"/>
    <x v="13"/>
    <n v="463"/>
    <n v="27.262295081967213"/>
    <n v="12622.442622950819"/>
    <n v="0.22"/>
    <n v="15399.38"/>
    <x v="2"/>
    <x v="1"/>
    <s v="Apex Innovators"/>
  </r>
  <r>
    <s v="00000744"/>
    <d v="2020-03-20T00:00:00"/>
    <s v="Kont_0009"/>
    <x v="14"/>
    <n v="364"/>
    <n v="74.299065420560737"/>
    <n v="27044.859813084109"/>
    <n v="7.0000000000000007E-2"/>
    <n v="28937.999999999996"/>
    <x v="2"/>
    <x v="1"/>
    <s v="Green Capital"/>
  </r>
  <r>
    <s v="00000745"/>
    <d v="2020-03-21T00:00:00"/>
    <s v="Kont_0005"/>
    <x v="15"/>
    <n v="518"/>
    <n v="19.409836065573771"/>
    <n v="10054.295081967213"/>
    <n v="0.22"/>
    <n v="12266.24"/>
    <x v="2"/>
    <x v="1"/>
    <s v="Fusion Dynamics"/>
  </r>
  <r>
    <s v="00000746"/>
    <d v="2020-03-22T00:00:00"/>
    <s v="Kont_0005"/>
    <x v="16"/>
    <n v="125"/>
    <n v="16.345794392523363"/>
    <n v="2043.2242990654204"/>
    <n v="7.0000000000000007E-2"/>
    <n v="2186.25"/>
    <x v="2"/>
    <x v="1"/>
    <s v="Fusion Dynamics"/>
  </r>
  <r>
    <s v="00000747"/>
    <d v="2020-03-23T00:00:00"/>
    <s v="Kont_0005"/>
    <x v="17"/>
    <n v="332"/>
    <n v="31.516393442622952"/>
    <n v="10463.442622950821"/>
    <n v="0.22"/>
    <n v="12765.400000000001"/>
    <x v="2"/>
    <x v="1"/>
    <s v="Fusion Dynamics"/>
  </r>
  <r>
    <s v="00000748"/>
    <d v="2020-03-24T00:00:00"/>
    <s v="Kont_0002"/>
    <x v="18"/>
    <n v="25"/>
    <n v="59.018691588785039"/>
    <n v="1475.467289719626"/>
    <n v="7.0000000000000007E-2"/>
    <n v="1578.7499999999998"/>
    <x v="2"/>
    <x v="1"/>
    <s v="BlueSky Enterprises"/>
  </r>
  <r>
    <s v="00000749"/>
    <d v="2020-03-25T00:00:00"/>
    <s v="Kont_0002"/>
    <x v="19"/>
    <n v="231"/>
    <n v="78.893442622950815"/>
    <n v="18224.385245901638"/>
    <n v="0.22"/>
    <n v="22233.75"/>
    <x v="2"/>
    <x v="1"/>
    <s v="BlueSky Enterprises"/>
  </r>
  <r>
    <s v="00000750"/>
    <d v="2020-03-26T00:00:00"/>
    <s v="Kont_0005"/>
    <x v="20"/>
    <n v="674"/>
    <n v="34.177570093457945"/>
    <n v="23035.682242990653"/>
    <n v="7.0000000000000007E-2"/>
    <n v="24648.18"/>
    <x v="2"/>
    <x v="1"/>
    <s v="Fusion Dynamics"/>
  </r>
  <r>
    <s v="00000751"/>
    <d v="2020-03-27T00:00:00"/>
    <s v="Kont_0005"/>
    <x v="21"/>
    <n v="632"/>
    <n v="92.429906542056074"/>
    <n v="58415.700934579436"/>
    <n v="7.0000000000000007E-2"/>
    <n v="62504.799999999996"/>
    <x v="2"/>
    <x v="1"/>
    <s v="Fusion Dynamics"/>
  </r>
  <r>
    <s v="00000752"/>
    <d v="2020-03-27T00:00:00"/>
    <s v="Kont_0007"/>
    <x v="22"/>
    <n v="829"/>
    <n v="32.551401869158873"/>
    <n v="26985.112149532706"/>
    <n v="7.0000000000000007E-2"/>
    <n v="28874.069999999996"/>
    <x v="2"/>
    <x v="1"/>
    <s v="Aurora Ventures"/>
  </r>
  <r>
    <s v="00000753"/>
    <d v="2020-03-27T00:00:00"/>
    <s v="Kont_0008"/>
    <x v="23"/>
    <n v="198"/>
    <n v="29.762295081967217"/>
    <n v="5892.934426229509"/>
    <n v="0.22"/>
    <n v="7189.380000000001"/>
    <x v="2"/>
    <x v="1"/>
    <s v="Nexus Solutions"/>
  </r>
  <r>
    <s v="00000754"/>
    <d v="2020-03-27T00:00:00"/>
    <s v="Kont_0006"/>
    <x v="24"/>
    <n v="679"/>
    <n v="3.1121495327102804"/>
    <n v="2113.1495327102803"/>
    <n v="7.0000000000000007E-2"/>
    <n v="2261.0699999999997"/>
    <x v="2"/>
    <x v="1"/>
    <s v="Apex Innovators"/>
  </r>
  <r>
    <s v="00000755"/>
    <d v="2020-03-27T00:00:00"/>
    <s v="Kont_0003"/>
    <x v="0"/>
    <n v="9"/>
    <n v="73.897196261682225"/>
    <n v="665.07476635514001"/>
    <n v="7.0000000000000007E-2"/>
    <n v="711.62999999999977"/>
    <x v="2"/>
    <x v="1"/>
    <s v="Infinity Systems"/>
  </r>
  <r>
    <s v="00000756"/>
    <d v="2020-03-27T00:00:00"/>
    <s v="Kont_0004"/>
    <x v="1"/>
    <n v="734"/>
    <n v="43.180327868852459"/>
    <n v="31694.360655737706"/>
    <n v="0.22"/>
    <n v="38667.120000000003"/>
    <x v="2"/>
    <x v="1"/>
    <s v="SwiftWave Technologies"/>
  </r>
  <r>
    <s v="00000757"/>
    <d v="2020-03-27T00:00:00"/>
    <s v="Kont_0005"/>
    <x v="2"/>
    <n v="780"/>
    <n v="25.897196261682243"/>
    <n v="20199.813084112149"/>
    <n v="7.0000000000000007E-2"/>
    <n v="21613.8"/>
    <x v="2"/>
    <x v="1"/>
    <s v="Fusion Dynamics"/>
  </r>
  <r>
    <s v="00000758"/>
    <d v="2020-03-27T00:00:00"/>
    <s v="Kont_0006"/>
    <x v="3"/>
    <n v="217"/>
    <n v="65.721311475409848"/>
    <n v="14261.524590163937"/>
    <n v="0.22"/>
    <n v="17399.060000000005"/>
    <x v="2"/>
    <x v="1"/>
    <s v="Apex Innovators"/>
  </r>
  <r>
    <s v="00000759"/>
    <d v="2020-03-28T00:00:00"/>
    <s v="Kont_0009"/>
    <x v="4"/>
    <n v="334"/>
    <n v="0.22429906542056072"/>
    <n v="74.915887850467286"/>
    <n v="7.0000000000000007E-2"/>
    <n v="80.16"/>
    <x v="2"/>
    <x v="1"/>
    <s v="Green Capital"/>
  </r>
  <r>
    <s v="00000760"/>
    <d v="2020-03-29T00:00:00"/>
    <s v="Kont_0008"/>
    <x v="5"/>
    <n v="207"/>
    <n v="73.073770491803288"/>
    <n v="15126.270491803281"/>
    <n v="0.22"/>
    <n v="18454.050000000003"/>
    <x v="2"/>
    <x v="1"/>
    <s v="Nexus Solutions"/>
  </r>
  <r>
    <s v="00000761"/>
    <d v="2020-03-30T00:00:00"/>
    <s v="Kont_0006"/>
    <x v="6"/>
    <n v="971"/>
    <n v="10.093457943925234"/>
    <n v="9800.7476635514013"/>
    <n v="7.0000000000000007E-2"/>
    <n v="10486.8"/>
    <x v="2"/>
    <x v="1"/>
    <s v="Apex Innovators"/>
  </r>
  <r>
    <s v="00000762"/>
    <d v="2020-03-31T00:00:00"/>
    <s v="Kont_0009"/>
    <x v="7"/>
    <n v="787"/>
    <n v="32.508196721311471"/>
    <n v="25583.950819672129"/>
    <n v="0.22"/>
    <n v="31212.42"/>
    <x v="2"/>
    <x v="1"/>
    <s v="Green Capital"/>
  </r>
  <r>
    <s v="00000763"/>
    <d v="2020-04-01T00:00:00"/>
    <s v="Kont_0002"/>
    <x v="8"/>
    <n v="114"/>
    <n v="17.588785046728972"/>
    <n v="2005.1214953271028"/>
    <n v="7.0000000000000007E-2"/>
    <n v="2145.48"/>
    <x v="3"/>
    <x v="1"/>
    <s v="BlueSky Enterprises"/>
  </r>
  <r>
    <s v="00000764"/>
    <d v="2020-04-02T00:00:00"/>
    <s v="Kont_0007"/>
    <x v="9"/>
    <n v="169"/>
    <n v="14.188524590163933"/>
    <n v="2397.8606557377047"/>
    <n v="0.22"/>
    <n v="2925.39"/>
    <x v="3"/>
    <x v="1"/>
    <s v="Aurora Ventures"/>
  </r>
  <r>
    <s v="00000765"/>
    <d v="2020-04-03T00:00:00"/>
    <s v="Kont_0002"/>
    <x v="10"/>
    <n v="945"/>
    <n v="7.5700934579439245"/>
    <n v="7153.7383177570091"/>
    <n v="7.0000000000000007E-2"/>
    <n v="7654.5"/>
    <x v="3"/>
    <x v="1"/>
    <s v="BlueSky Enterprises"/>
  </r>
  <r>
    <s v="00000766"/>
    <d v="2020-04-04T00:00:00"/>
    <s v="Kont_0008"/>
    <x v="10"/>
    <n v="66"/>
    <n v="7.5700934579439245"/>
    <n v="499.62616822429902"/>
    <n v="7.0000000000000007E-2"/>
    <n v="534.59999999999991"/>
    <x v="3"/>
    <x v="1"/>
    <s v="Nexus Solutions"/>
  </r>
  <r>
    <s v="00000767"/>
    <d v="2020-04-05T00:00:00"/>
    <s v="Kont_0008"/>
    <x v="10"/>
    <n v="254"/>
    <n v="7.5700934579439245"/>
    <n v="1922.8037383177568"/>
    <n v="7.0000000000000007E-2"/>
    <n v="2057.3999999999996"/>
    <x v="3"/>
    <x v="1"/>
    <s v="Nexus Solutions"/>
  </r>
  <r>
    <s v="00000768"/>
    <d v="2020-04-06T00:00:00"/>
    <s v="Kont_0008"/>
    <x v="10"/>
    <n v="187"/>
    <n v="7.5700934579439245"/>
    <n v="1415.6074766355139"/>
    <n v="7.0000000000000007E-2"/>
    <n v="1514.6999999999998"/>
    <x v="3"/>
    <x v="1"/>
    <s v="Nexus Solutions"/>
  </r>
  <r>
    <s v="00000769"/>
    <d v="2020-04-07T00:00:00"/>
    <s v="Kont_0006"/>
    <x v="10"/>
    <n v="790"/>
    <n v="7.5700934579439245"/>
    <n v="5980.3738317757006"/>
    <n v="7.0000000000000007E-2"/>
    <n v="6399"/>
    <x v="3"/>
    <x v="1"/>
    <s v="Apex Innovators"/>
  </r>
  <r>
    <s v="00000770"/>
    <d v="2020-04-07T00:00:00"/>
    <s v="Kont_0005"/>
    <x v="10"/>
    <n v="86"/>
    <n v="7.5700934579439245"/>
    <n v="651.02803738317755"/>
    <n v="7.0000000000000007E-2"/>
    <n v="696.6"/>
    <x v="3"/>
    <x v="1"/>
    <s v="Fusion Dynamics"/>
  </r>
  <r>
    <s v="00000771"/>
    <d v="2020-04-07T00:00:00"/>
    <s v="Kont_0006"/>
    <x v="10"/>
    <n v="356"/>
    <n v="7.5700934579439245"/>
    <n v="2694.9532710280373"/>
    <n v="7.0000000000000007E-2"/>
    <n v="2883.6"/>
    <x v="3"/>
    <x v="1"/>
    <s v="Apex Innovators"/>
  </r>
  <r>
    <s v="00000772"/>
    <d v="2020-04-07T00:00:00"/>
    <s v="Kont_0004"/>
    <x v="17"/>
    <n v="119"/>
    <n v="31.516393442622952"/>
    <n v="3750.4508196721313"/>
    <n v="0.22"/>
    <n v="4575.55"/>
    <x v="3"/>
    <x v="1"/>
    <s v="SwiftWave Technologies"/>
  </r>
  <r>
    <s v="00000773"/>
    <d v="2020-04-07T00:00:00"/>
    <s v="Kont_0009"/>
    <x v="18"/>
    <n v="250"/>
    <n v="59.018691588785039"/>
    <n v="14754.67289719626"/>
    <n v="7.0000000000000007E-2"/>
    <n v="15787.499999999998"/>
    <x v="3"/>
    <x v="1"/>
    <s v="Green Capital"/>
  </r>
  <r>
    <s v="00000774"/>
    <d v="2020-04-07T00:00:00"/>
    <s v="Kont_0000"/>
    <x v="19"/>
    <n v="975"/>
    <n v="78.893442622950815"/>
    <n v="76921.106557377047"/>
    <n v="0.22"/>
    <n v="93843.75"/>
    <x v="3"/>
    <x v="1"/>
    <s v="StellarTech Solutions"/>
  </r>
  <r>
    <s v="00000775"/>
    <d v="2020-04-07T00:00:00"/>
    <s v="Kont_0006"/>
    <x v="20"/>
    <n v="281"/>
    <n v="34.177570093457945"/>
    <n v="9603.8971962616833"/>
    <n v="7.0000000000000007E-2"/>
    <n v="10276.170000000002"/>
    <x v="3"/>
    <x v="1"/>
    <s v="Apex Innovators"/>
  </r>
  <r>
    <s v="00000776"/>
    <d v="2020-04-07T00:00:00"/>
    <s v="Kont_0001"/>
    <x v="21"/>
    <n v="158"/>
    <n v="92.429906542056074"/>
    <n v="14603.925233644859"/>
    <n v="7.0000000000000007E-2"/>
    <n v="15626.199999999999"/>
    <x v="3"/>
    <x v="1"/>
    <s v="Quantum Innovations"/>
  </r>
  <r>
    <s v="00000777"/>
    <d v="2020-04-07T00:00:00"/>
    <s v="Kont_0003"/>
    <x v="22"/>
    <n v="487"/>
    <n v="32.551401869158873"/>
    <n v="15852.532710280371"/>
    <n v="7.0000000000000007E-2"/>
    <n v="16962.21"/>
    <x v="3"/>
    <x v="1"/>
    <s v="Infinity Systems"/>
  </r>
  <r>
    <s v="00000778"/>
    <d v="2020-04-07T00:00:00"/>
    <s v="Kont_0003"/>
    <x v="23"/>
    <n v="481"/>
    <n v="29.762295081967217"/>
    <n v="14315.663934426231"/>
    <n v="0.22"/>
    <n v="17465.11"/>
    <x v="3"/>
    <x v="1"/>
    <s v="Infinity Systems"/>
  </r>
  <r>
    <s v="00000779"/>
    <d v="2020-04-08T00:00:00"/>
    <s v="Kont_0000"/>
    <x v="0"/>
    <n v="6"/>
    <n v="73.897196261682225"/>
    <n v="443.38317757009338"/>
    <n v="7.0000000000000007E-2"/>
    <n v="474.4199999999999"/>
    <x v="3"/>
    <x v="1"/>
    <s v="StellarTech Solutions"/>
  </r>
  <r>
    <s v="00000780"/>
    <d v="2020-04-09T00:00:00"/>
    <s v="Kont_0005"/>
    <x v="1"/>
    <n v="351"/>
    <n v="43.180327868852459"/>
    <n v="15156.295081967213"/>
    <n v="0.22"/>
    <n v="18490.68"/>
    <x v="3"/>
    <x v="1"/>
    <s v="Fusion Dynamics"/>
  </r>
  <r>
    <s v="00000781"/>
    <d v="2020-04-10T00:00:00"/>
    <s v="Kont_0006"/>
    <x v="2"/>
    <n v="31"/>
    <n v="25.897196261682243"/>
    <n v="802.81308411214957"/>
    <n v="7.0000000000000007E-2"/>
    <n v="859.01"/>
    <x v="3"/>
    <x v="1"/>
    <s v="Apex Innovators"/>
  </r>
  <r>
    <s v="00000782"/>
    <d v="2020-04-11T00:00:00"/>
    <s v="Kont_0005"/>
    <x v="3"/>
    <n v="38"/>
    <n v="65.721311475409848"/>
    <n v="2497.4098360655744"/>
    <n v="0.22"/>
    <n v="3046.8400000000006"/>
    <x v="3"/>
    <x v="1"/>
    <s v="Fusion Dynamics"/>
  </r>
  <r>
    <s v="00000783"/>
    <d v="2020-04-12T00:00:00"/>
    <s v="Kont_0002"/>
    <x v="4"/>
    <n v="384"/>
    <n v="0.22429906542056072"/>
    <n v="86.130841121495308"/>
    <n v="7.0000000000000007E-2"/>
    <n v="92.159999999999982"/>
    <x v="3"/>
    <x v="1"/>
    <s v="BlueSky Enterprises"/>
  </r>
  <r>
    <s v="00000784"/>
    <d v="2020-04-13T00:00:00"/>
    <s v="Kont_0009"/>
    <x v="5"/>
    <n v="558"/>
    <n v="73.073770491803288"/>
    <n v="40775.163934426237"/>
    <n v="0.22"/>
    <n v="49745.700000000012"/>
    <x v="3"/>
    <x v="1"/>
    <s v="Green Capital"/>
  </r>
  <r>
    <s v="00000785"/>
    <d v="2020-04-14T00:00:00"/>
    <s v="Kont_0002"/>
    <x v="6"/>
    <n v="185"/>
    <n v="10.093457943925234"/>
    <n v="1867.2897196261683"/>
    <n v="7.0000000000000007E-2"/>
    <n v="1998.0000000000002"/>
    <x v="3"/>
    <x v="1"/>
    <s v="BlueSky Enterprises"/>
  </r>
  <r>
    <s v="00000786"/>
    <d v="2020-04-15T00:00:00"/>
    <s v="Kont_0008"/>
    <x v="7"/>
    <n v="350"/>
    <n v="32.508196721311471"/>
    <n v="11377.868852459014"/>
    <n v="0.22"/>
    <n v="13880.999999999996"/>
    <x v="3"/>
    <x v="1"/>
    <s v="Nexus Solutions"/>
  </r>
  <r>
    <s v="00000787"/>
    <d v="2020-04-16T00:00:00"/>
    <s v="Kont_0006"/>
    <x v="8"/>
    <n v="344"/>
    <n v="17.588785046728972"/>
    <n v="6050.5420560747662"/>
    <n v="7.0000000000000007E-2"/>
    <n v="6474.08"/>
    <x v="3"/>
    <x v="1"/>
    <s v="Apex Innovators"/>
  </r>
  <r>
    <s v="00000788"/>
    <d v="2020-04-17T00:00:00"/>
    <s v="Kont_0003"/>
    <x v="9"/>
    <n v="474"/>
    <n v="14.188524590163933"/>
    <n v="6725.3606557377043"/>
    <n v="0.22"/>
    <n v="8204.9399999999987"/>
    <x v="3"/>
    <x v="1"/>
    <s v="Infinity Systems"/>
  </r>
  <r>
    <s v="00000789"/>
    <d v="2020-04-18T00:00:00"/>
    <s v="Kont_0002"/>
    <x v="10"/>
    <n v="164"/>
    <n v="7.5700934579439245"/>
    <n v="1241.4953271028037"/>
    <n v="7.0000000000000007E-2"/>
    <n v="1328.3999999999999"/>
    <x v="3"/>
    <x v="1"/>
    <s v="BlueSky Enterprises"/>
  </r>
  <r>
    <s v="00000790"/>
    <d v="2020-04-18T00:00:00"/>
    <s v="Kont_0005"/>
    <x v="11"/>
    <n v="160"/>
    <n v="33.655737704918039"/>
    <n v="5384.9180327868862"/>
    <n v="0.22"/>
    <n v="6569.6000000000013"/>
    <x v="3"/>
    <x v="1"/>
    <s v="Fusion Dynamics"/>
  </r>
  <r>
    <s v="00000791"/>
    <d v="2020-04-18T00:00:00"/>
    <s v="Kont_0008"/>
    <x v="12"/>
    <n v="616"/>
    <n v="57.588785046728965"/>
    <n v="35474.691588785041"/>
    <n v="7.0000000000000007E-2"/>
    <n v="37957.919999999991"/>
    <x v="3"/>
    <x v="1"/>
    <s v="Nexus Solutions"/>
  </r>
  <r>
    <s v="00000792"/>
    <d v="2020-04-18T00:00:00"/>
    <s v="Kont_0001"/>
    <x v="13"/>
    <n v="805"/>
    <n v="27.262295081967213"/>
    <n v="21946.147540983606"/>
    <n v="0.22"/>
    <n v="26774.3"/>
    <x v="3"/>
    <x v="1"/>
    <s v="Quantum Innovations"/>
  </r>
  <r>
    <s v="00000793"/>
    <d v="2020-04-18T00:00:00"/>
    <s v="Kont_0008"/>
    <x v="14"/>
    <n v="132"/>
    <n v="74.299065420560737"/>
    <n v="9807.4766355140164"/>
    <n v="7.0000000000000007E-2"/>
    <n v="10493.999999999998"/>
    <x v="3"/>
    <x v="1"/>
    <s v="Nexus Solutions"/>
  </r>
  <r>
    <s v="00000794"/>
    <d v="2020-04-18T00:00:00"/>
    <s v="Kont_0007"/>
    <x v="15"/>
    <n v="226"/>
    <n v="19.409836065573771"/>
    <n v="4386.622950819672"/>
    <n v="0.22"/>
    <n v="5351.68"/>
    <x v="3"/>
    <x v="1"/>
    <s v="Aurora Ventures"/>
  </r>
  <r>
    <s v="00000795"/>
    <d v="2020-04-18T00:00:00"/>
    <s v="Kont_0008"/>
    <x v="16"/>
    <n v="622"/>
    <n v="16.345794392523363"/>
    <n v="10167.084112149532"/>
    <n v="7.0000000000000007E-2"/>
    <n v="10878.779999999999"/>
    <x v="3"/>
    <x v="1"/>
    <s v="Nexus Solutions"/>
  </r>
  <r>
    <s v="00000796"/>
    <d v="2020-04-18T00:00:00"/>
    <s v="Kont_0004"/>
    <x v="17"/>
    <n v="189"/>
    <n v="31.516393442622952"/>
    <n v="5956.5983606557384"/>
    <n v="0.22"/>
    <n v="7267.0500000000011"/>
    <x v="3"/>
    <x v="1"/>
    <s v="SwiftWave Technologies"/>
  </r>
  <r>
    <s v="00000797"/>
    <d v="2020-04-19T00:00:00"/>
    <s v="Kont_0002"/>
    <x v="18"/>
    <n v="742"/>
    <n v="59.018691588785039"/>
    <n v="43791.8691588785"/>
    <n v="7.0000000000000007E-2"/>
    <n v="46857.299999999996"/>
    <x v="3"/>
    <x v="1"/>
    <s v="BlueSky Enterprises"/>
  </r>
  <r>
    <s v="00000798"/>
    <d v="2020-04-20T00:00:00"/>
    <s v="Kont_0000"/>
    <x v="19"/>
    <n v="695"/>
    <n v="78.893442622950815"/>
    <n v="54830.942622950817"/>
    <n v="0.22"/>
    <n v="66893.75"/>
    <x v="3"/>
    <x v="1"/>
    <s v="StellarTech Solutions"/>
  </r>
  <r>
    <s v="00000799"/>
    <d v="2020-04-21T00:00:00"/>
    <s v="Kont_0007"/>
    <x v="20"/>
    <n v="753"/>
    <n v="34.177570093457945"/>
    <n v="25735.710280373831"/>
    <n v="7.0000000000000007E-2"/>
    <n v="27537.21"/>
    <x v="3"/>
    <x v="1"/>
    <s v="Aurora Ventures"/>
  </r>
  <r>
    <s v="00000800"/>
    <d v="2020-04-22T00:00:00"/>
    <s v="Kont_0004"/>
    <x v="21"/>
    <n v="446"/>
    <n v="92.429906542056074"/>
    <n v="41223.738317757008"/>
    <n v="7.0000000000000007E-2"/>
    <n v="44109.4"/>
    <x v="3"/>
    <x v="1"/>
    <s v="SwiftWave Technologies"/>
  </r>
  <r>
    <s v="00000801"/>
    <d v="2020-04-23T00:00:00"/>
    <s v="Kont_0007"/>
    <x v="22"/>
    <n v="256"/>
    <n v="32.551401869158873"/>
    <n v="8333.1588785046715"/>
    <n v="7.0000000000000007E-2"/>
    <n v="8916.4799999999977"/>
    <x v="3"/>
    <x v="1"/>
    <s v="Aurora Ventures"/>
  </r>
  <r>
    <s v="00000802"/>
    <d v="2020-04-24T00:00:00"/>
    <s v="Kont_0007"/>
    <x v="23"/>
    <n v="995"/>
    <n v="29.762295081967217"/>
    <n v="29613.48360655738"/>
    <n v="0.22"/>
    <n v="36128.450000000004"/>
    <x v="3"/>
    <x v="1"/>
    <s v="Aurora Ventures"/>
  </r>
  <r>
    <s v="00000803"/>
    <d v="2020-04-25T00:00:00"/>
    <s v="Kont_0009"/>
    <x v="24"/>
    <n v="75"/>
    <n v="3.1121495327102804"/>
    <n v="233.41121495327104"/>
    <n v="7.0000000000000007E-2"/>
    <n v="249.75000000000003"/>
    <x v="3"/>
    <x v="1"/>
    <s v="Green Capital"/>
  </r>
  <r>
    <s v="00000804"/>
    <d v="2020-04-26T00:00:00"/>
    <s v="Kont_0001"/>
    <x v="25"/>
    <n v="372"/>
    <n v="56.56557377049181"/>
    <n v="21042.393442622953"/>
    <n v="0.22"/>
    <n v="25671.72"/>
    <x v="3"/>
    <x v="1"/>
    <s v="Quantum Innovations"/>
  </r>
  <r>
    <s v="00000805"/>
    <d v="2020-04-27T00:00:00"/>
    <s v="Kont_0003"/>
    <x v="26"/>
    <n v="997"/>
    <n v="39.345794392523366"/>
    <n v="39227.757009345798"/>
    <n v="7.0000000000000007E-2"/>
    <n v="41973.700000000004"/>
    <x v="3"/>
    <x v="1"/>
    <s v="Infinity Systems"/>
  </r>
  <r>
    <s v="00000806"/>
    <d v="2020-04-28T00:00:00"/>
    <s v="Kont_0003"/>
    <x v="27"/>
    <n v="246"/>
    <n v="3.7868852459016393"/>
    <n v="931.57377049180332"/>
    <n v="0.22"/>
    <n v="1136.52"/>
    <x v="3"/>
    <x v="1"/>
    <s v="Infinity Systems"/>
  </r>
  <r>
    <s v="00000807"/>
    <d v="2020-04-29T00:00:00"/>
    <s v="Kont_0008"/>
    <x v="28"/>
    <n v="197"/>
    <n v="17.11214953271028"/>
    <n v="3371.0934579439249"/>
    <n v="7.0000000000000007E-2"/>
    <n v="3607.0699999999997"/>
    <x v="3"/>
    <x v="1"/>
    <s v="Nexus Solutions"/>
  </r>
  <r>
    <s v="00000808"/>
    <d v="2020-04-29T00:00:00"/>
    <s v="Kont_0005"/>
    <x v="29"/>
    <n v="820"/>
    <n v="42.196721311475407"/>
    <n v="34601.311475409835"/>
    <n v="0.22"/>
    <n v="42213.599999999999"/>
    <x v="3"/>
    <x v="1"/>
    <s v="Fusion Dynamics"/>
  </r>
  <r>
    <s v="00000809"/>
    <d v="2020-04-29T00:00:00"/>
    <s v="Kont_0004"/>
    <x v="0"/>
    <n v="83"/>
    <n v="73.897196261682225"/>
    <n v="6133.4672897196251"/>
    <n v="7.0000000000000007E-2"/>
    <n v="6562.8099999999986"/>
    <x v="3"/>
    <x v="1"/>
    <s v="SwiftWave Technologies"/>
  </r>
  <r>
    <s v="00000810"/>
    <d v="2020-04-29T00:00:00"/>
    <s v="Kont_0005"/>
    <x v="1"/>
    <n v="107"/>
    <n v="43.180327868852459"/>
    <n v="4620.2950819672133"/>
    <n v="0.22"/>
    <n v="5636.76"/>
    <x v="3"/>
    <x v="1"/>
    <s v="Fusion Dynamics"/>
  </r>
  <r>
    <s v="00000811"/>
    <d v="2020-04-29T00:00:00"/>
    <s v="Kont_0001"/>
    <x v="2"/>
    <n v="344"/>
    <n v="25.897196261682243"/>
    <n v="8908.6355140186915"/>
    <n v="7.0000000000000007E-2"/>
    <n v="9532.24"/>
    <x v="3"/>
    <x v="1"/>
    <s v="Quantum Innovations"/>
  </r>
  <r>
    <s v="00000812"/>
    <d v="2020-04-29T00:00:00"/>
    <s v="Kont_0007"/>
    <x v="3"/>
    <n v="434"/>
    <n v="65.721311475409848"/>
    <n v="28523.049180327875"/>
    <n v="0.22"/>
    <n v="34798.12000000001"/>
    <x v="3"/>
    <x v="1"/>
    <s v="Aurora Ventures"/>
  </r>
  <r>
    <s v="00000813"/>
    <d v="2020-04-29T00:00:00"/>
    <s v="Kont_0007"/>
    <x v="4"/>
    <n v="562"/>
    <n v="0.22429906542056072"/>
    <n v="126.05607476635512"/>
    <n v="7.0000000000000007E-2"/>
    <n v="134.88"/>
    <x v="3"/>
    <x v="1"/>
    <s v="Aurora Ventures"/>
  </r>
  <r>
    <s v="00000814"/>
    <d v="2020-04-29T00:00:00"/>
    <s v="Kont_0009"/>
    <x v="5"/>
    <n v="363"/>
    <n v="73.073770491803288"/>
    <n v="26525.778688524595"/>
    <n v="0.22"/>
    <n v="32361.450000000004"/>
    <x v="3"/>
    <x v="1"/>
    <s v="Green Capital"/>
  </r>
  <r>
    <s v="00000815"/>
    <d v="2020-04-30T00:00:00"/>
    <s v="Kont_0001"/>
    <x v="6"/>
    <n v="920"/>
    <n v="10.093457943925234"/>
    <n v="9285.9813084112157"/>
    <n v="7.0000000000000007E-2"/>
    <n v="9936"/>
    <x v="3"/>
    <x v="1"/>
    <s v="Quantum Innovations"/>
  </r>
  <r>
    <s v="00000816"/>
    <d v="2020-05-01T00:00:00"/>
    <s v="Kont_0005"/>
    <x v="7"/>
    <n v="394"/>
    <n v="32.508196721311471"/>
    <n v="12808.22950819672"/>
    <n v="0.22"/>
    <n v="15626.039999999999"/>
    <x v="4"/>
    <x v="1"/>
    <s v="Fusion Dynamics"/>
  </r>
  <r>
    <s v="00000817"/>
    <d v="2020-05-02T00:00:00"/>
    <s v="Kont_0006"/>
    <x v="8"/>
    <n v="793"/>
    <n v="17.588785046728972"/>
    <n v="13947.906542056075"/>
    <n v="7.0000000000000007E-2"/>
    <n v="14924.26"/>
    <x v="4"/>
    <x v="1"/>
    <s v="Apex Innovators"/>
  </r>
  <r>
    <s v="00000818"/>
    <d v="2020-05-03T00:00:00"/>
    <s v="Kont_0004"/>
    <x v="9"/>
    <n v="431"/>
    <n v="14.188524590163933"/>
    <n v="6115.254098360655"/>
    <n v="0.22"/>
    <n v="7460.6099999999988"/>
    <x v="4"/>
    <x v="1"/>
    <s v="SwiftWave Technologies"/>
  </r>
  <r>
    <s v="00000819"/>
    <d v="2020-05-04T00:00:00"/>
    <s v="Kont_0002"/>
    <x v="10"/>
    <n v="300"/>
    <n v="7.5700934579439245"/>
    <n v="2271.0280373831774"/>
    <n v="7.0000000000000007E-2"/>
    <n v="2430"/>
    <x v="4"/>
    <x v="1"/>
    <s v="BlueSky Enterprises"/>
  </r>
  <r>
    <s v="00000820"/>
    <d v="2020-05-05T00:00:00"/>
    <s v="Kont_0003"/>
    <x v="11"/>
    <n v="312"/>
    <n v="33.655737704918039"/>
    <n v="10500.590163934428"/>
    <n v="0.22"/>
    <n v="12810.720000000003"/>
    <x v="4"/>
    <x v="1"/>
    <s v="Infinity Systems"/>
  </r>
  <r>
    <s v="00000821"/>
    <d v="2020-05-06T00:00:00"/>
    <s v="Kont_0007"/>
    <x v="12"/>
    <n v="556"/>
    <n v="57.588785046728965"/>
    <n v="32019.364485981303"/>
    <n v="7.0000000000000007E-2"/>
    <n v="34260.719999999994"/>
    <x v="4"/>
    <x v="1"/>
    <s v="Aurora Ventures"/>
  </r>
  <r>
    <s v="00000822"/>
    <d v="2020-05-07T00:00:00"/>
    <s v="Kont_0008"/>
    <x v="13"/>
    <n v="525"/>
    <n v="27.262295081967213"/>
    <n v="14312.704918032787"/>
    <n v="0.22"/>
    <n v="17461.5"/>
    <x v="4"/>
    <x v="1"/>
    <s v="Nexus Solutions"/>
  </r>
  <r>
    <s v="00000823"/>
    <d v="2020-05-08T00:00:00"/>
    <s v="Kont_0002"/>
    <x v="14"/>
    <n v="300"/>
    <n v="74.299065420560737"/>
    <n v="22289.719626168222"/>
    <n v="7.0000000000000007E-2"/>
    <n v="23849.999999999996"/>
    <x v="4"/>
    <x v="1"/>
    <s v="BlueSky Enterprises"/>
  </r>
  <r>
    <s v="00000824"/>
    <d v="2020-05-09T00:00:00"/>
    <s v="Kont_0001"/>
    <x v="0"/>
    <n v="358"/>
    <n v="73.897196261682225"/>
    <n v="26455.196261682238"/>
    <n v="7.0000000000000007E-2"/>
    <n v="28307.059999999994"/>
    <x v="4"/>
    <x v="1"/>
    <s v="Quantum Innovations"/>
  </r>
  <r>
    <s v="00000825"/>
    <d v="2020-05-10T00:00:00"/>
    <s v="Kont_0009"/>
    <x v="1"/>
    <n v="142"/>
    <n v="43.180327868852459"/>
    <n v="6131.6065573770493"/>
    <n v="0.22"/>
    <n v="7480.56"/>
    <x v="4"/>
    <x v="1"/>
    <s v="Green Capital"/>
  </r>
  <r>
    <s v="00000826"/>
    <d v="2020-05-10T00:00:00"/>
    <s v="Kont_0007"/>
    <x v="2"/>
    <n v="753"/>
    <n v="25.897196261682243"/>
    <n v="19500.58878504673"/>
    <n v="7.0000000000000007E-2"/>
    <n v="20865.63"/>
    <x v="4"/>
    <x v="1"/>
    <s v="Aurora Ventures"/>
  </r>
  <r>
    <s v="00000827"/>
    <d v="2020-05-10T00:00:00"/>
    <s v="Kont_0003"/>
    <x v="3"/>
    <n v="867"/>
    <n v="65.721311475409848"/>
    <n v="56980.377049180337"/>
    <n v="0.22"/>
    <n v="69516.060000000012"/>
    <x v="4"/>
    <x v="1"/>
    <s v="Infinity Systems"/>
  </r>
  <r>
    <s v="00000828"/>
    <d v="2020-05-10T00:00:00"/>
    <s v="Kont_0005"/>
    <x v="4"/>
    <n v="411"/>
    <n v="0.22429906542056072"/>
    <n v="92.186915887850461"/>
    <n v="7.0000000000000007E-2"/>
    <n v="98.639999999999986"/>
    <x v="4"/>
    <x v="1"/>
    <s v="Fusion Dynamics"/>
  </r>
  <r>
    <s v="00000829"/>
    <d v="2020-05-10T00:00:00"/>
    <s v="Kont_0007"/>
    <x v="5"/>
    <n v="430"/>
    <n v="73.073770491803288"/>
    <n v="31421.721311475412"/>
    <n v="0.22"/>
    <n v="38334.5"/>
    <x v="4"/>
    <x v="1"/>
    <s v="Aurora Ventures"/>
  </r>
  <r>
    <s v="00000830"/>
    <d v="2020-05-10T00:00:00"/>
    <s v="Kont_0009"/>
    <x v="6"/>
    <n v="823"/>
    <n v="10.093457943925234"/>
    <n v="8306.9158878504677"/>
    <n v="7.0000000000000007E-2"/>
    <n v="8888.4000000000015"/>
    <x v="4"/>
    <x v="1"/>
    <s v="Green Capital"/>
  </r>
  <r>
    <s v="00000831"/>
    <d v="2020-05-10T00:00:00"/>
    <s v="Kont_0005"/>
    <x v="7"/>
    <n v="995"/>
    <n v="32.508196721311471"/>
    <n v="32345.655737704914"/>
    <n v="0.22"/>
    <n v="39461.699999999997"/>
    <x v="4"/>
    <x v="1"/>
    <s v="Fusion Dynamics"/>
  </r>
  <r>
    <s v="00000832"/>
    <d v="2020-05-10T00:00:00"/>
    <s v="Kont_0002"/>
    <x v="8"/>
    <n v="926"/>
    <n v="17.588785046728972"/>
    <n v="16287.214953271028"/>
    <n v="7.0000000000000007E-2"/>
    <n v="17427.32"/>
    <x v="4"/>
    <x v="1"/>
    <s v="BlueSky Enterprises"/>
  </r>
  <r>
    <s v="00000833"/>
    <d v="2020-05-11T00:00:00"/>
    <s v="Kont_0006"/>
    <x v="9"/>
    <n v="507"/>
    <n v="14.188524590163933"/>
    <n v="7193.5819672131138"/>
    <n v="0.22"/>
    <n v="8776.1699999999983"/>
    <x v="4"/>
    <x v="1"/>
    <s v="Apex Innovators"/>
  </r>
  <r>
    <s v="00000834"/>
    <d v="2020-05-12T00:00:00"/>
    <s v="Kont_0001"/>
    <x v="10"/>
    <n v="738"/>
    <n v="7.5700934579439245"/>
    <n v="5586.728971962616"/>
    <n v="7.0000000000000007E-2"/>
    <n v="5977.7999999999993"/>
    <x v="4"/>
    <x v="1"/>
    <s v="Quantum Innovations"/>
  </r>
  <r>
    <s v="00000835"/>
    <d v="2020-05-13T00:00:00"/>
    <s v="Kont_0009"/>
    <x v="11"/>
    <n v="380"/>
    <n v="33.655737704918039"/>
    <n v="12789.180327868855"/>
    <n v="0.22"/>
    <n v="15602.800000000003"/>
    <x v="4"/>
    <x v="1"/>
    <s v="Green Capital"/>
  </r>
  <r>
    <s v="00000836"/>
    <d v="2020-05-14T00:00:00"/>
    <s v="Kont_0002"/>
    <x v="12"/>
    <n v="545"/>
    <n v="57.588785046728965"/>
    <n v="31385.887850467287"/>
    <n v="7.0000000000000007E-2"/>
    <n v="33582.899999999994"/>
    <x v="4"/>
    <x v="1"/>
    <s v="BlueSky Enterprises"/>
  </r>
  <r>
    <s v="00000837"/>
    <d v="2020-05-15T00:00:00"/>
    <s v="Kont_0002"/>
    <x v="13"/>
    <n v="894"/>
    <n v="27.262295081967213"/>
    <n v="24372.491803278688"/>
    <n v="0.22"/>
    <n v="29734.44"/>
    <x v="4"/>
    <x v="1"/>
    <s v="BlueSky Enterprises"/>
  </r>
  <r>
    <s v="00000838"/>
    <d v="2020-05-16T00:00:00"/>
    <s v="Kont_0009"/>
    <x v="14"/>
    <n v="790"/>
    <n v="74.299065420560737"/>
    <n v="58696.261682242985"/>
    <n v="7.0000000000000007E-2"/>
    <n v="62804.999999999993"/>
    <x v="4"/>
    <x v="1"/>
    <s v="Green Capital"/>
  </r>
  <r>
    <s v="00000839"/>
    <d v="2020-05-17T00:00:00"/>
    <s v="Kont_0006"/>
    <x v="15"/>
    <n v="908"/>
    <n v="19.409836065573771"/>
    <n v="17624.131147540982"/>
    <n v="0.22"/>
    <n v="21501.439999999999"/>
    <x v="4"/>
    <x v="1"/>
    <s v="Apex Innovators"/>
  </r>
  <r>
    <s v="00000840"/>
    <d v="2020-05-18T00:00:00"/>
    <s v="Kont_0005"/>
    <x v="16"/>
    <n v="656"/>
    <n v="16.345794392523363"/>
    <n v="10722.841121495327"/>
    <n v="7.0000000000000007E-2"/>
    <n v="11473.439999999999"/>
    <x v="4"/>
    <x v="1"/>
    <s v="Fusion Dynamics"/>
  </r>
  <r>
    <s v="00000841"/>
    <d v="2020-05-19T00:00:00"/>
    <s v="Kont_0003"/>
    <x v="17"/>
    <n v="670"/>
    <n v="31.516393442622952"/>
    <n v="21115.983606557376"/>
    <n v="0.22"/>
    <n v="25761.5"/>
    <x v="4"/>
    <x v="1"/>
    <s v="Infinity Systems"/>
  </r>
  <r>
    <s v="00000842"/>
    <d v="2020-05-20T00:00:00"/>
    <s v="Kont_0004"/>
    <x v="18"/>
    <n v="727"/>
    <n v="59.018691588785039"/>
    <n v="42906.588785046726"/>
    <n v="7.0000000000000007E-2"/>
    <n v="45910.049999999996"/>
    <x v="4"/>
    <x v="1"/>
    <s v="SwiftWave Technologies"/>
  </r>
  <r>
    <s v="00000843"/>
    <d v="2020-05-21T00:00:00"/>
    <s v="Kont_0004"/>
    <x v="19"/>
    <n v="499"/>
    <n v="78.893442622950815"/>
    <n v="39367.827868852459"/>
    <n v="0.22"/>
    <n v="48028.75"/>
    <x v="4"/>
    <x v="1"/>
    <s v="SwiftWave Technologies"/>
  </r>
  <r>
    <s v="00000844"/>
    <d v="2020-05-21T00:00:00"/>
    <s v="Kont_0008"/>
    <x v="20"/>
    <n v="741"/>
    <n v="34.177570093457945"/>
    <n v="25325.579439252338"/>
    <n v="7.0000000000000007E-2"/>
    <n v="27098.370000000003"/>
    <x v="4"/>
    <x v="1"/>
    <s v="Nexus Solutions"/>
  </r>
  <r>
    <s v="00000845"/>
    <d v="2020-05-21T00:00:00"/>
    <s v="Kont_0008"/>
    <x v="21"/>
    <n v="863"/>
    <n v="92.429906542056074"/>
    <n v="79767.009345794388"/>
    <n v="7.0000000000000007E-2"/>
    <n v="85350.7"/>
    <x v="4"/>
    <x v="1"/>
    <s v="Nexus Solutions"/>
  </r>
  <r>
    <s v="00000846"/>
    <d v="2020-05-21T00:00:00"/>
    <s v="Kont_0003"/>
    <x v="22"/>
    <n v="342"/>
    <n v="32.551401869158873"/>
    <n v="11132.579439252335"/>
    <n v="7.0000000000000007E-2"/>
    <n v="11911.859999999999"/>
    <x v="4"/>
    <x v="1"/>
    <s v="Infinity Systems"/>
  </r>
  <r>
    <s v="00000847"/>
    <d v="2020-05-21T00:00:00"/>
    <s v="Kont_0007"/>
    <x v="23"/>
    <n v="454"/>
    <n v="29.762295081967217"/>
    <n v="13512.081967213117"/>
    <n v="0.22"/>
    <n v="16484.740000000002"/>
    <x v="4"/>
    <x v="1"/>
    <s v="Aurora Ventures"/>
  </r>
  <r>
    <s v="00000848"/>
    <d v="2020-05-21T00:00:00"/>
    <s v="Kont_0001"/>
    <x v="24"/>
    <n v="582"/>
    <n v="3.1121495327102804"/>
    <n v="1811.2710280373831"/>
    <n v="7.0000000000000007E-2"/>
    <n v="1938.06"/>
    <x v="4"/>
    <x v="1"/>
    <s v="Quantum Innovations"/>
  </r>
  <r>
    <s v="00000849"/>
    <d v="2020-05-21T00:00:00"/>
    <s v="Kont_0005"/>
    <x v="0"/>
    <n v="792"/>
    <n v="73.897196261682225"/>
    <n v="58526.579439252324"/>
    <n v="7.0000000000000007E-2"/>
    <n v="62623.439999999988"/>
    <x v="4"/>
    <x v="1"/>
    <s v="Fusion Dynamics"/>
  </r>
  <r>
    <s v="00000850"/>
    <d v="2020-05-21T00:00:00"/>
    <s v="Kont_0008"/>
    <x v="1"/>
    <n v="132"/>
    <n v="43.180327868852459"/>
    <n v="5699.8032786885242"/>
    <n v="0.22"/>
    <n v="6953.7599999999993"/>
    <x v="4"/>
    <x v="1"/>
    <s v="Nexus Solutions"/>
  </r>
  <r>
    <s v="00000851"/>
    <d v="2020-05-22T00:00:00"/>
    <s v="Kont_0002"/>
    <x v="2"/>
    <n v="37"/>
    <n v="25.897196261682243"/>
    <n v="958.19626168224295"/>
    <n v="7.0000000000000007E-2"/>
    <n v="1025.27"/>
    <x v="4"/>
    <x v="1"/>
    <s v="BlueSky Enterprises"/>
  </r>
  <r>
    <s v="00000852"/>
    <d v="2020-05-23T00:00:00"/>
    <s v="Kont_0006"/>
    <x v="3"/>
    <n v="634"/>
    <n v="65.721311475409848"/>
    <n v="41667.311475409842"/>
    <n v="0.22"/>
    <n v="50834.12000000001"/>
    <x v="4"/>
    <x v="1"/>
    <s v="Apex Innovators"/>
  </r>
  <r>
    <s v="00000853"/>
    <d v="2020-05-24T00:00:00"/>
    <s v="Kont_0007"/>
    <x v="4"/>
    <n v="648"/>
    <n v="0.22429906542056072"/>
    <n v="145.34579439252335"/>
    <n v="7.0000000000000007E-2"/>
    <n v="155.51999999999998"/>
    <x v="4"/>
    <x v="1"/>
    <s v="Aurora Ventures"/>
  </r>
  <r>
    <s v="00000854"/>
    <d v="2020-05-25T00:00:00"/>
    <s v="Kont_0006"/>
    <x v="5"/>
    <n v="171"/>
    <n v="73.073770491803288"/>
    <n v="12495.614754098362"/>
    <n v="0.22"/>
    <n v="15244.650000000001"/>
    <x v="4"/>
    <x v="1"/>
    <s v="Apex Innovators"/>
  </r>
  <r>
    <s v="00000855"/>
    <d v="2020-05-26T00:00:00"/>
    <s v="Kont_0008"/>
    <x v="6"/>
    <n v="337"/>
    <n v="10.093457943925234"/>
    <n v="3401.4953271028039"/>
    <n v="7.0000000000000007E-2"/>
    <n v="3639.6000000000004"/>
    <x v="4"/>
    <x v="1"/>
    <s v="Nexus Solutions"/>
  </r>
  <r>
    <s v="00000856"/>
    <d v="2020-05-27T00:00:00"/>
    <s v="Kont_0003"/>
    <x v="7"/>
    <n v="948"/>
    <n v="32.508196721311471"/>
    <n v="30817.770491803276"/>
    <n v="0.22"/>
    <n v="37597.679999999993"/>
    <x v="4"/>
    <x v="1"/>
    <s v="Infinity Systems"/>
  </r>
  <r>
    <s v="00000857"/>
    <d v="2020-05-28T00:00:00"/>
    <s v="Kont_0008"/>
    <x v="8"/>
    <n v="95"/>
    <n v="17.588785046728972"/>
    <n v="1670.9345794392523"/>
    <n v="7.0000000000000007E-2"/>
    <n v="1787.8999999999999"/>
    <x v="4"/>
    <x v="1"/>
    <s v="Nexus Solutions"/>
  </r>
  <r>
    <s v="00000858"/>
    <d v="2020-05-29T00:00:00"/>
    <s v="Kont_0004"/>
    <x v="9"/>
    <n v="654"/>
    <n v="14.188524590163933"/>
    <n v="9279.2950819672114"/>
    <n v="0.22"/>
    <n v="11320.739999999998"/>
    <x v="4"/>
    <x v="1"/>
    <s v="SwiftWave Technologies"/>
  </r>
  <r>
    <s v="00000859"/>
    <d v="2020-05-30T00:00:00"/>
    <s v="Kont_0000"/>
    <x v="10"/>
    <n v="545"/>
    <n v="7.5700934579439245"/>
    <n v="4125.7009345794386"/>
    <n v="7.0000000000000007E-2"/>
    <n v="4414.4999999999991"/>
    <x v="4"/>
    <x v="1"/>
    <s v="StellarTech Solutions"/>
  </r>
  <r>
    <s v="00000860"/>
    <d v="2020-05-31T00:00:00"/>
    <s v="Kont_0009"/>
    <x v="11"/>
    <n v="190"/>
    <n v="33.655737704918039"/>
    <n v="6394.5901639344274"/>
    <n v="0.22"/>
    <n v="7801.4000000000015"/>
    <x v="4"/>
    <x v="1"/>
    <s v="Green Capital"/>
  </r>
  <r>
    <s v="00000861"/>
    <d v="2020-06-01T00:00:00"/>
    <s v="Kont_0007"/>
    <x v="12"/>
    <n v="663"/>
    <n v="57.588785046728965"/>
    <n v="38181.364485981307"/>
    <n v="7.0000000000000007E-2"/>
    <n v="40854.06"/>
    <x v="5"/>
    <x v="1"/>
    <s v="Aurora Ventures"/>
  </r>
  <r>
    <s v="00000862"/>
    <d v="2020-06-01T00:00:00"/>
    <s v="Kont_0009"/>
    <x v="13"/>
    <n v="788"/>
    <n v="27.262295081967213"/>
    <n v="21482.688524590165"/>
    <n v="0.22"/>
    <n v="26208.880000000001"/>
    <x v="5"/>
    <x v="1"/>
    <s v="Green Capital"/>
  </r>
  <r>
    <s v="00000863"/>
    <d v="2020-06-01T00:00:00"/>
    <s v="Kont_0007"/>
    <x v="14"/>
    <n v="540"/>
    <n v="74.299065420560737"/>
    <n v="40121.495327102799"/>
    <n v="7.0000000000000007E-2"/>
    <n v="42929.999999999993"/>
    <x v="5"/>
    <x v="1"/>
    <s v="Aurora Ventures"/>
  </r>
  <r>
    <s v="00000864"/>
    <d v="2020-06-01T00:00:00"/>
    <s v="Kont_0003"/>
    <x v="15"/>
    <n v="195"/>
    <n v="19.409836065573771"/>
    <n v="3784.9180327868853"/>
    <n v="0.22"/>
    <n v="4617.6000000000004"/>
    <x v="5"/>
    <x v="1"/>
    <s v="Infinity Systems"/>
  </r>
  <r>
    <s v="00000865"/>
    <d v="2020-06-01T00:00:00"/>
    <s v="Kont_0003"/>
    <x v="16"/>
    <n v="25"/>
    <n v="16.345794392523363"/>
    <n v="408.64485981308405"/>
    <n v="7.0000000000000007E-2"/>
    <n v="437.24999999999994"/>
    <x v="5"/>
    <x v="1"/>
    <s v="Infinity Systems"/>
  </r>
  <r>
    <s v="00000866"/>
    <d v="2020-06-01T00:00:00"/>
    <s v="Kont_0005"/>
    <x v="17"/>
    <n v="872"/>
    <n v="31.516393442622952"/>
    <n v="27482.295081967215"/>
    <n v="0.22"/>
    <n v="33528.400000000001"/>
    <x v="5"/>
    <x v="1"/>
    <s v="Fusion Dynamics"/>
  </r>
  <r>
    <s v="00000867"/>
    <d v="2020-06-01T00:00:00"/>
    <s v="Kont_0004"/>
    <x v="18"/>
    <n v="683"/>
    <n v="59.018691588785039"/>
    <n v="40309.766355140178"/>
    <n v="7.0000000000000007E-2"/>
    <n v="43131.44999999999"/>
    <x v="5"/>
    <x v="1"/>
    <s v="SwiftWave Technologies"/>
  </r>
  <r>
    <s v="00000868"/>
    <d v="2020-06-01T00:00:00"/>
    <s v="Kont_0007"/>
    <x v="19"/>
    <n v="296"/>
    <n v="78.893442622950815"/>
    <n v="23352.459016393441"/>
    <n v="0.22"/>
    <n v="28490"/>
    <x v="5"/>
    <x v="1"/>
    <s v="Aurora Ventures"/>
  </r>
  <r>
    <s v="00000869"/>
    <d v="2020-06-02T00:00:00"/>
    <s v="Kont_0007"/>
    <x v="20"/>
    <n v="970"/>
    <n v="34.177570093457945"/>
    <n v="33152.242990654209"/>
    <n v="7.0000000000000007E-2"/>
    <n v="35472.9"/>
    <x v="5"/>
    <x v="1"/>
    <s v="Aurora Ventures"/>
  </r>
  <r>
    <s v="00000870"/>
    <d v="2020-06-03T00:00:00"/>
    <s v="Kont_0002"/>
    <x v="21"/>
    <n v="847"/>
    <n v="92.429906542056074"/>
    <n v="78288.1308411215"/>
    <n v="7.0000000000000007E-2"/>
    <n v="83768.3"/>
    <x v="5"/>
    <x v="1"/>
    <s v="BlueSky Enterprises"/>
  </r>
  <r>
    <s v="00000871"/>
    <d v="2020-06-04T00:00:00"/>
    <s v="Kont_0003"/>
    <x v="22"/>
    <n v="711"/>
    <n v="32.551401869158873"/>
    <n v="23144.04672897196"/>
    <n v="7.0000000000000007E-2"/>
    <n v="24764.129999999997"/>
    <x v="5"/>
    <x v="1"/>
    <s v="Infinity Systems"/>
  </r>
  <r>
    <s v="00000872"/>
    <d v="2020-06-05T00:00:00"/>
    <s v="Kont_0008"/>
    <x v="23"/>
    <n v="660"/>
    <n v="29.762295081967217"/>
    <n v="19643.114754098362"/>
    <n v="0.22"/>
    <n v="23964.600000000002"/>
    <x v="5"/>
    <x v="1"/>
    <s v="Nexus Solutions"/>
  </r>
  <r>
    <s v="00000873"/>
    <d v="2020-06-06T00:00:00"/>
    <s v="Kont_0007"/>
    <x v="0"/>
    <n v="514"/>
    <n v="73.897196261682225"/>
    <n v="37983.158878504662"/>
    <n v="7.0000000000000007E-2"/>
    <n v="40641.979999999989"/>
    <x v="5"/>
    <x v="1"/>
    <s v="Aurora Ventures"/>
  </r>
  <r>
    <s v="00000874"/>
    <d v="2020-06-07T00:00:00"/>
    <s v="Kont_0003"/>
    <x v="1"/>
    <n v="748"/>
    <n v="43.180327868852459"/>
    <n v="32298.885245901638"/>
    <n v="0.22"/>
    <n v="39404.639999999999"/>
    <x v="5"/>
    <x v="1"/>
    <s v="Infinity Systems"/>
  </r>
  <r>
    <s v="00000875"/>
    <d v="2020-06-08T00:00:00"/>
    <s v="Kont_0001"/>
    <x v="2"/>
    <n v="357"/>
    <n v="25.897196261682243"/>
    <n v="9245.2990654205605"/>
    <n v="7.0000000000000007E-2"/>
    <n v="9892.4699999999993"/>
    <x v="5"/>
    <x v="1"/>
    <s v="Quantum Innovations"/>
  </r>
  <r>
    <s v="00000876"/>
    <d v="2020-06-09T00:00:00"/>
    <s v="Kont_0009"/>
    <x v="3"/>
    <n v="896"/>
    <n v="65.721311475409848"/>
    <n v="58886.295081967226"/>
    <n v="0.22"/>
    <n v="71841.280000000013"/>
    <x v="5"/>
    <x v="1"/>
    <s v="Green Capital"/>
  </r>
  <r>
    <s v="00000877"/>
    <d v="2020-06-10T00:00:00"/>
    <s v="Kont_0008"/>
    <x v="4"/>
    <n v="559"/>
    <n v="0.22429906542056072"/>
    <n v="125.38317757009344"/>
    <n v="7.0000000000000007E-2"/>
    <n v="134.15999999999997"/>
    <x v="5"/>
    <x v="1"/>
    <s v="Nexus Solutions"/>
  </r>
  <r>
    <s v="00000878"/>
    <d v="2020-06-11T00:00:00"/>
    <s v="Kont_0005"/>
    <x v="5"/>
    <n v="296"/>
    <n v="73.073770491803288"/>
    <n v="21629.836065573774"/>
    <n v="0.22"/>
    <n v="26388.400000000005"/>
    <x v="5"/>
    <x v="1"/>
    <s v="Fusion Dynamics"/>
  </r>
  <r>
    <s v="00000879"/>
    <d v="2020-06-12T00:00:00"/>
    <s v="Kont_0002"/>
    <x v="6"/>
    <n v="903"/>
    <n v="10.093457943925234"/>
    <n v="9114.3925233644859"/>
    <n v="7.0000000000000007E-2"/>
    <n v="9752.4"/>
    <x v="5"/>
    <x v="1"/>
    <s v="BlueSky Enterprises"/>
  </r>
  <r>
    <s v="00000880"/>
    <d v="2020-06-12T00:00:00"/>
    <s v="Kont_0003"/>
    <x v="7"/>
    <n v="340"/>
    <n v="32.508196721311471"/>
    <n v="11052.7868852459"/>
    <n v="0.22"/>
    <n v="13484.399999999998"/>
    <x v="5"/>
    <x v="1"/>
    <s v="Infinity Systems"/>
  </r>
  <r>
    <s v="00000881"/>
    <d v="2020-06-12T00:00:00"/>
    <s v="Kont_0008"/>
    <x v="8"/>
    <n v="517"/>
    <n v="17.588785046728972"/>
    <n v="9093.401869158879"/>
    <n v="7.0000000000000007E-2"/>
    <n v="9729.94"/>
    <x v="5"/>
    <x v="1"/>
    <s v="Nexus Solutions"/>
  </r>
  <r>
    <s v="00000882"/>
    <d v="2020-06-12T00:00:00"/>
    <s v="Kont_0005"/>
    <x v="9"/>
    <n v="284"/>
    <n v="14.188524590163933"/>
    <n v="4029.5409836065569"/>
    <n v="0.22"/>
    <n v="4916.0399999999991"/>
    <x v="5"/>
    <x v="1"/>
    <s v="Fusion Dynamics"/>
  </r>
  <r>
    <s v="00000883"/>
    <d v="2020-06-12T00:00:00"/>
    <s v="Kont_0004"/>
    <x v="10"/>
    <n v="665"/>
    <n v="7.5700934579439245"/>
    <n v="5034.1121495327097"/>
    <n v="7.0000000000000007E-2"/>
    <n v="5386.4999999999991"/>
    <x v="5"/>
    <x v="1"/>
    <s v="SwiftWave Technologies"/>
  </r>
  <r>
    <s v="00000884"/>
    <d v="2020-06-12T00:00:00"/>
    <s v="Kont_0003"/>
    <x v="11"/>
    <n v="726"/>
    <n v="33.655737704918039"/>
    <n v="24434.065573770495"/>
    <n v="0.22"/>
    <n v="29809.560000000005"/>
    <x v="5"/>
    <x v="1"/>
    <s v="Infinity Systems"/>
  </r>
  <r>
    <s v="00000885"/>
    <d v="2020-06-12T00:00:00"/>
    <s v="Kont_0003"/>
    <x v="12"/>
    <n v="43"/>
    <n v="57.588785046728965"/>
    <n v="2476.3177570093453"/>
    <n v="7.0000000000000007E-2"/>
    <n v="2649.6599999999994"/>
    <x v="5"/>
    <x v="1"/>
    <s v="Infinity Systems"/>
  </r>
  <r>
    <s v="00000886"/>
    <d v="2020-06-12T00:00:00"/>
    <s v="Kont_0006"/>
    <x v="13"/>
    <n v="712"/>
    <n v="27.262295081967213"/>
    <n v="19410.754098360656"/>
    <n v="0.22"/>
    <n v="23681.119999999999"/>
    <x v="5"/>
    <x v="1"/>
    <s v="Apex Innovators"/>
  </r>
  <r>
    <s v="00000887"/>
    <d v="2020-06-13T00:00:00"/>
    <s v="Kont_0002"/>
    <x v="14"/>
    <n v="604"/>
    <n v="74.299065420560737"/>
    <n v="44876.635514018686"/>
    <n v="7.0000000000000007E-2"/>
    <n v="48017.999999999993"/>
    <x v="5"/>
    <x v="1"/>
    <s v="BlueSky Enterprises"/>
  </r>
  <r>
    <s v="00000888"/>
    <d v="2020-06-14T00:00:00"/>
    <s v="Kont_0001"/>
    <x v="15"/>
    <n v="722"/>
    <n v="19.409836065573771"/>
    <n v="14013.901639344262"/>
    <n v="0.22"/>
    <n v="17096.96"/>
    <x v="5"/>
    <x v="1"/>
    <s v="Quantum Innovations"/>
  </r>
  <r>
    <s v="00000889"/>
    <d v="2020-06-15T00:00:00"/>
    <s v="Kont_0009"/>
    <x v="16"/>
    <n v="774"/>
    <n v="16.345794392523363"/>
    <n v="12651.644859813083"/>
    <n v="7.0000000000000007E-2"/>
    <n v="13537.259999999998"/>
    <x v="5"/>
    <x v="1"/>
    <s v="Green Capital"/>
  </r>
  <r>
    <s v="00000890"/>
    <d v="2020-06-16T00:00:00"/>
    <s v="Kont_0008"/>
    <x v="17"/>
    <n v="281"/>
    <n v="31.516393442622952"/>
    <n v="8856.1065573770502"/>
    <n v="0.22"/>
    <n v="10804.45"/>
    <x v="5"/>
    <x v="1"/>
    <s v="Nexus Solutions"/>
  </r>
  <r>
    <s v="00000891"/>
    <d v="2020-06-17T00:00:00"/>
    <s v="Kont_0004"/>
    <x v="18"/>
    <n v="815"/>
    <n v="59.018691588785039"/>
    <n v="48100.233644859807"/>
    <n v="7.0000000000000007E-2"/>
    <n v="51467.249999999993"/>
    <x v="5"/>
    <x v="1"/>
    <s v="SwiftWave Technologies"/>
  </r>
  <r>
    <s v="00000892"/>
    <d v="2020-06-18T00:00:00"/>
    <s v="Kont_0008"/>
    <x v="19"/>
    <n v="962"/>
    <n v="78.893442622950815"/>
    <n v="75895.491803278681"/>
    <n v="0.22"/>
    <n v="92592.499999999985"/>
    <x v="5"/>
    <x v="1"/>
    <s v="Nexus Solutions"/>
  </r>
  <r>
    <s v="00000893"/>
    <d v="2020-06-19T00:00:00"/>
    <s v="Kont_0009"/>
    <x v="20"/>
    <n v="857"/>
    <n v="34.177570093457945"/>
    <n v="29290.17757009346"/>
    <n v="7.0000000000000007E-2"/>
    <n v="31340.49"/>
    <x v="5"/>
    <x v="1"/>
    <s v="Green Capital"/>
  </r>
  <r>
    <s v="00000894"/>
    <d v="2020-06-20T00:00:00"/>
    <s v="Kont_0005"/>
    <x v="21"/>
    <n v="385"/>
    <n v="92.429906542056074"/>
    <n v="35585.514018691589"/>
    <n v="7.0000000000000007E-2"/>
    <n v="38076.5"/>
    <x v="5"/>
    <x v="1"/>
    <s v="Fusion Dynamics"/>
  </r>
  <r>
    <s v="00000895"/>
    <d v="2020-06-21T00:00:00"/>
    <s v="Kont_0005"/>
    <x v="22"/>
    <n v="283"/>
    <n v="32.551401869158873"/>
    <n v="9212.0467289719618"/>
    <n v="7.0000000000000007E-2"/>
    <n v="9856.89"/>
    <x v="5"/>
    <x v="1"/>
    <s v="Fusion Dynamics"/>
  </r>
  <r>
    <s v="00000896"/>
    <d v="2020-06-22T00:00:00"/>
    <s v="Kont_0002"/>
    <x v="12"/>
    <n v="706"/>
    <n v="57.588785046728965"/>
    <n v="40657.682242990646"/>
    <n v="7.0000000000000007E-2"/>
    <n v="43503.719999999994"/>
    <x v="5"/>
    <x v="1"/>
    <s v="BlueSky Enterprises"/>
  </r>
  <r>
    <s v="00000897"/>
    <d v="2020-06-23T00:00:00"/>
    <s v="Kont_0002"/>
    <x v="13"/>
    <n v="284"/>
    <n v="27.262295081967213"/>
    <n v="7742.4918032786882"/>
    <n v="0.22"/>
    <n v="9445.84"/>
    <x v="5"/>
    <x v="1"/>
    <s v="BlueSky Enterprises"/>
  </r>
  <r>
    <s v="00000898"/>
    <d v="2020-06-23T00:00:00"/>
    <s v="Kont_0007"/>
    <x v="14"/>
    <n v="67"/>
    <n v="74.299065420560737"/>
    <n v="4978.0373831775696"/>
    <n v="7.0000000000000007E-2"/>
    <n v="5326.4999999999991"/>
    <x v="5"/>
    <x v="1"/>
    <s v="Aurora Ventures"/>
  </r>
  <r>
    <s v="00000899"/>
    <d v="2020-06-23T00:00:00"/>
    <s v="Kont_0006"/>
    <x v="0"/>
    <n v="393"/>
    <n v="73.897196261682225"/>
    <n v="29041.598130841114"/>
    <n v="7.0000000000000007E-2"/>
    <n v="31074.509999999991"/>
    <x v="5"/>
    <x v="1"/>
    <s v="Apex Innovators"/>
  </r>
  <r>
    <s v="00000900"/>
    <d v="2020-06-23T00:00:00"/>
    <s v="Kont_0004"/>
    <x v="1"/>
    <n v="548"/>
    <n v="43.180327868852459"/>
    <n v="23662.819672131147"/>
    <n v="0.22"/>
    <n v="28868.639999999999"/>
    <x v="5"/>
    <x v="1"/>
    <s v="SwiftWave Technologies"/>
  </r>
  <r>
    <s v="00000901"/>
    <d v="2020-06-23T00:00:00"/>
    <s v="Kont_0007"/>
    <x v="2"/>
    <n v="401"/>
    <n v="25.897196261682243"/>
    <n v="10384.775700934579"/>
    <n v="7.0000000000000007E-2"/>
    <n v="11111.71"/>
    <x v="5"/>
    <x v="1"/>
    <s v="Aurora Ventures"/>
  </r>
  <r>
    <s v="00000902"/>
    <d v="2020-06-23T00:00:00"/>
    <s v="Kont_0004"/>
    <x v="3"/>
    <n v="118"/>
    <n v="65.721311475409848"/>
    <n v="7755.114754098362"/>
    <n v="0.22"/>
    <n v="9461.2400000000016"/>
    <x v="5"/>
    <x v="1"/>
    <s v="SwiftWave Technologies"/>
  </r>
  <r>
    <s v="00000903"/>
    <d v="2020-06-23T00:00:00"/>
    <s v="Kont_0003"/>
    <x v="4"/>
    <n v="604"/>
    <n v="0.22429906542056072"/>
    <n v="135.47663551401868"/>
    <n v="7.0000000000000007E-2"/>
    <n v="144.95999999999998"/>
    <x v="5"/>
    <x v="1"/>
    <s v="Infinity Systems"/>
  </r>
  <r>
    <s v="00000904"/>
    <d v="2020-06-23T00:00:00"/>
    <s v="Kont_0008"/>
    <x v="5"/>
    <n v="294"/>
    <n v="73.073770491803288"/>
    <n v="21483.688524590165"/>
    <n v="0.22"/>
    <n v="26210.100000000002"/>
    <x v="5"/>
    <x v="1"/>
    <s v="Nexus Solutions"/>
  </r>
  <r>
    <s v="00000905"/>
    <d v="2020-06-23T00:00:00"/>
    <s v="Kont_0001"/>
    <x v="6"/>
    <n v="578"/>
    <n v="10.093457943925234"/>
    <n v="5834.0186915887853"/>
    <n v="7.0000000000000007E-2"/>
    <n v="6242.4000000000005"/>
    <x v="5"/>
    <x v="1"/>
    <s v="Quantum Innovations"/>
  </r>
  <r>
    <s v="00000906"/>
    <d v="2020-06-23T00:00:00"/>
    <s v="Kont_0001"/>
    <x v="7"/>
    <n v="235"/>
    <n v="32.508196721311471"/>
    <n v="7639.4262295081953"/>
    <n v="0.22"/>
    <n v="9320.0999999999985"/>
    <x v="5"/>
    <x v="1"/>
    <s v="Quantum Innovations"/>
  </r>
  <r>
    <s v="00000907"/>
    <d v="2020-06-24T00:00:00"/>
    <s v="Kont_0000"/>
    <x v="8"/>
    <n v="820"/>
    <n v="17.588785046728972"/>
    <n v="14422.803738317758"/>
    <n v="7.0000000000000007E-2"/>
    <n v="15432.400000000001"/>
    <x v="5"/>
    <x v="1"/>
    <s v="StellarTech Solutions"/>
  </r>
  <r>
    <s v="00000908"/>
    <d v="2020-06-25T00:00:00"/>
    <s v="Kont_0003"/>
    <x v="9"/>
    <n v="159"/>
    <n v="14.188524590163933"/>
    <n v="2255.9754098360654"/>
    <n v="0.22"/>
    <n v="2752.29"/>
    <x v="5"/>
    <x v="1"/>
    <s v="Infinity Systems"/>
  </r>
  <r>
    <s v="00000909"/>
    <d v="2020-06-26T00:00:00"/>
    <s v="Kont_0006"/>
    <x v="10"/>
    <n v="886"/>
    <n v="7.5700934579439245"/>
    <n v="6707.1028037383176"/>
    <n v="7.0000000000000007E-2"/>
    <n v="7176.5999999999995"/>
    <x v="5"/>
    <x v="1"/>
    <s v="Apex Innovators"/>
  </r>
  <r>
    <s v="00000910"/>
    <d v="2020-06-27T00:00:00"/>
    <s v="Kont_0002"/>
    <x v="10"/>
    <n v="988"/>
    <n v="7.5700934579439245"/>
    <n v="7479.2523364485978"/>
    <n v="7.0000000000000007E-2"/>
    <n v="8002.7999999999993"/>
    <x v="5"/>
    <x v="1"/>
    <s v="BlueSky Enterprises"/>
  </r>
  <r>
    <s v="00000911"/>
    <d v="2020-06-28T00:00:00"/>
    <s v="Kont_0002"/>
    <x v="10"/>
    <n v="818"/>
    <n v="7.5700934579439245"/>
    <n v="6192.3364485981301"/>
    <n v="7.0000000000000007E-2"/>
    <n v="6625.7999999999993"/>
    <x v="5"/>
    <x v="1"/>
    <s v="BlueSky Enterprises"/>
  </r>
  <r>
    <s v="00000912"/>
    <d v="2020-06-29T00:00:00"/>
    <s v="Kont_0005"/>
    <x v="10"/>
    <n v="652"/>
    <n v="7.5700934579439245"/>
    <n v="4935.7009345794386"/>
    <n v="7.0000000000000007E-2"/>
    <n v="5281.1999999999989"/>
    <x v="5"/>
    <x v="1"/>
    <s v="Fusion Dynamics"/>
  </r>
  <r>
    <s v="00000913"/>
    <d v="2020-06-30T00:00:00"/>
    <s v="Kont_0006"/>
    <x v="10"/>
    <n v="312"/>
    <n v="7.5700934579439245"/>
    <n v="2361.8691588785045"/>
    <n v="7.0000000000000007E-2"/>
    <n v="2527.1999999999998"/>
    <x v="5"/>
    <x v="1"/>
    <s v="Apex Innovators"/>
  </r>
  <r>
    <s v="00000914"/>
    <d v="2020-07-01T00:00:00"/>
    <s v="Kont_0003"/>
    <x v="10"/>
    <n v="945"/>
    <n v="7.5700934579439245"/>
    <n v="7153.7383177570091"/>
    <n v="7.0000000000000007E-2"/>
    <n v="7654.5"/>
    <x v="6"/>
    <x v="1"/>
    <s v="Infinity Systems"/>
  </r>
  <r>
    <s v="00000915"/>
    <d v="2020-07-02T00:00:00"/>
    <s v="Kont_0006"/>
    <x v="10"/>
    <n v="498"/>
    <n v="7.5700934579439245"/>
    <n v="3769.9065420560746"/>
    <n v="7.0000000000000007E-2"/>
    <n v="4033.7999999999997"/>
    <x v="6"/>
    <x v="1"/>
    <s v="Apex Innovators"/>
  </r>
  <r>
    <s v="00000916"/>
    <d v="2020-07-03T00:00:00"/>
    <s v="Kont_0005"/>
    <x v="10"/>
    <n v="607"/>
    <n v="7.5700934579439245"/>
    <n v="4595.0467289719618"/>
    <n v="7.0000000000000007E-2"/>
    <n v="4916.6999999999989"/>
    <x v="6"/>
    <x v="1"/>
    <s v="Fusion Dynamics"/>
  </r>
  <r>
    <s v="00000917"/>
    <d v="2020-07-04T00:00:00"/>
    <s v="Kont_0006"/>
    <x v="18"/>
    <n v="998"/>
    <n v="59.018691588785039"/>
    <n v="58900.654205607469"/>
    <n v="7.0000000000000007E-2"/>
    <n v="63023.69999999999"/>
    <x v="6"/>
    <x v="1"/>
    <s v="Apex Innovators"/>
  </r>
  <r>
    <s v="00000918"/>
    <d v="2020-07-04T00:00:00"/>
    <s v="Kont_0005"/>
    <x v="19"/>
    <n v="277"/>
    <n v="78.893442622950815"/>
    <n v="21853.483606557376"/>
    <n v="0.22"/>
    <n v="26661.25"/>
    <x v="6"/>
    <x v="1"/>
    <s v="Fusion Dynamics"/>
  </r>
  <r>
    <s v="00000919"/>
    <d v="2020-07-04T00:00:00"/>
    <s v="Kont_0000"/>
    <x v="20"/>
    <n v="636"/>
    <n v="34.177570093457945"/>
    <n v="21736.934579439254"/>
    <n v="7.0000000000000007E-2"/>
    <n v="23258.52"/>
    <x v="6"/>
    <x v="1"/>
    <s v="StellarTech Solutions"/>
  </r>
  <r>
    <s v="00000920"/>
    <d v="2020-07-04T00:00:00"/>
    <s v="Kont_0009"/>
    <x v="21"/>
    <n v="975"/>
    <n v="92.429906542056074"/>
    <n v="90119.158878504677"/>
    <n v="7.0000000000000007E-2"/>
    <n v="96427.5"/>
    <x v="6"/>
    <x v="1"/>
    <s v="Green Capital"/>
  </r>
  <r>
    <s v="00000921"/>
    <d v="2020-07-04T00:00:00"/>
    <s v="Kont_0008"/>
    <x v="22"/>
    <n v="906"/>
    <n v="32.551401869158873"/>
    <n v="29491.57009345794"/>
    <n v="7.0000000000000007E-2"/>
    <n v="31555.979999999996"/>
    <x v="6"/>
    <x v="1"/>
    <s v="Nexus Solutions"/>
  </r>
  <r>
    <s v="00000922"/>
    <d v="2020-07-04T00:00:00"/>
    <s v="Kont_0005"/>
    <x v="23"/>
    <n v="809"/>
    <n v="29.762295081967217"/>
    <n v="24077.696721311477"/>
    <n v="0.22"/>
    <n v="29374.79"/>
    <x v="6"/>
    <x v="1"/>
    <s v="Fusion Dynamics"/>
  </r>
  <r>
    <s v="00000923"/>
    <d v="2020-07-04T00:00:00"/>
    <s v="Kont_0007"/>
    <x v="24"/>
    <n v="647"/>
    <n v="3.1121495327102804"/>
    <n v="2013.5607476635514"/>
    <n v="7.0000000000000007E-2"/>
    <n v="2154.5100000000002"/>
    <x v="6"/>
    <x v="1"/>
    <s v="Aurora Ventures"/>
  </r>
  <r>
    <s v="00000924"/>
    <d v="2020-07-04T00:00:00"/>
    <s v="Kont_0000"/>
    <x v="0"/>
    <n v="898"/>
    <n v="73.897196261682225"/>
    <n v="66359.682242990631"/>
    <n v="7.0000000000000007E-2"/>
    <n v="71004.859999999971"/>
    <x v="6"/>
    <x v="1"/>
    <s v="StellarTech Solutions"/>
  </r>
  <r>
    <s v="00000925"/>
    <d v="2020-07-05T00:00:00"/>
    <s v="Kont_0003"/>
    <x v="1"/>
    <n v="595"/>
    <n v="43.180327868852459"/>
    <n v="25692.295081967211"/>
    <n v="0.22"/>
    <n v="31344.6"/>
    <x v="6"/>
    <x v="1"/>
    <s v="Infinity Systems"/>
  </r>
  <r>
    <s v="00000926"/>
    <d v="2020-07-06T00:00:00"/>
    <s v="Kont_0005"/>
    <x v="2"/>
    <n v="881"/>
    <n v="25.897196261682243"/>
    <n v="22815.429906542056"/>
    <n v="7.0000000000000007E-2"/>
    <n v="24412.510000000002"/>
    <x v="6"/>
    <x v="1"/>
    <s v="Fusion Dynamics"/>
  </r>
  <r>
    <s v="00000927"/>
    <d v="2020-07-07T00:00:00"/>
    <s v="Kont_0005"/>
    <x v="3"/>
    <n v="878"/>
    <n v="65.721311475409848"/>
    <n v="57703.31147540985"/>
    <n v="0.22"/>
    <n v="70398.040000000023"/>
    <x v="6"/>
    <x v="1"/>
    <s v="Fusion Dynamics"/>
  </r>
  <r>
    <s v="00000928"/>
    <d v="2020-07-08T00:00:00"/>
    <s v="Kont_0007"/>
    <x v="4"/>
    <n v="121"/>
    <n v="0.22429906542056072"/>
    <n v="27.140186915887845"/>
    <n v="7.0000000000000007E-2"/>
    <n v="29.039999999999996"/>
    <x v="6"/>
    <x v="1"/>
    <s v="Aurora Ventures"/>
  </r>
  <r>
    <s v="00000929"/>
    <d v="2020-07-09T00:00:00"/>
    <s v="Kont_0008"/>
    <x v="5"/>
    <n v="373"/>
    <n v="73.073770491803288"/>
    <n v="27256.516393442627"/>
    <n v="0.22"/>
    <n v="33252.950000000004"/>
    <x v="6"/>
    <x v="1"/>
    <s v="Nexus Solutions"/>
  </r>
  <r>
    <s v="00000930"/>
    <d v="2020-07-10T00:00:00"/>
    <s v="Kont_0009"/>
    <x v="6"/>
    <n v="102"/>
    <n v="10.093457943925234"/>
    <n v="1029.5327102803737"/>
    <n v="7.0000000000000007E-2"/>
    <n v="1101.5999999999999"/>
    <x v="6"/>
    <x v="1"/>
    <s v="Green Capital"/>
  </r>
  <r>
    <s v="00000931"/>
    <d v="2020-07-11T00:00:00"/>
    <s v="Kont_0000"/>
    <x v="7"/>
    <n v="58"/>
    <n v="32.508196721311471"/>
    <n v="1885.4754098360654"/>
    <n v="0.22"/>
    <n v="2300.2799999999997"/>
    <x v="6"/>
    <x v="1"/>
    <s v="StellarTech Solutions"/>
  </r>
  <r>
    <s v="00000932"/>
    <d v="2020-07-12T00:00:00"/>
    <s v="Kont_0002"/>
    <x v="8"/>
    <n v="975"/>
    <n v="17.588785046728972"/>
    <n v="17149.06542056075"/>
    <n v="7.0000000000000007E-2"/>
    <n v="18349.500000000004"/>
    <x v="6"/>
    <x v="1"/>
    <s v="BlueSky Enterprises"/>
  </r>
  <r>
    <s v="00000933"/>
    <d v="2020-07-13T00:00:00"/>
    <s v="Kont_0001"/>
    <x v="9"/>
    <n v="811"/>
    <n v="14.188524590163933"/>
    <n v="11506.89344262295"/>
    <n v="0.22"/>
    <n v="14038.41"/>
    <x v="6"/>
    <x v="1"/>
    <s v="Quantum Innovations"/>
  </r>
  <r>
    <s v="00000934"/>
    <d v="2020-07-14T00:00:00"/>
    <s v="Kont_0004"/>
    <x v="10"/>
    <n v="310"/>
    <n v="7.5700934579439245"/>
    <n v="2346.7289719626165"/>
    <n v="7.0000000000000007E-2"/>
    <n v="2510.9999999999995"/>
    <x v="6"/>
    <x v="1"/>
    <s v="SwiftWave Technologies"/>
  </r>
  <r>
    <s v="00000935"/>
    <d v="2020-07-15T00:00:00"/>
    <s v="Kont_0004"/>
    <x v="11"/>
    <n v="840"/>
    <n v="33.655737704918039"/>
    <n v="28270.819672131154"/>
    <n v="0.22"/>
    <n v="34490.400000000009"/>
    <x v="6"/>
    <x v="1"/>
    <s v="SwiftWave Technologies"/>
  </r>
  <r>
    <s v="00000936"/>
    <d v="2020-07-15T00:00:00"/>
    <s v="Kont_0007"/>
    <x v="12"/>
    <n v="761"/>
    <n v="57.588785046728965"/>
    <n v="43825.065420560742"/>
    <n v="7.0000000000000007E-2"/>
    <n v="46892.819999999992"/>
    <x v="6"/>
    <x v="1"/>
    <s v="Aurora Ventures"/>
  </r>
  <r>
    <s v="00000937"/>
    <d v="2020-07-15T00:00:00"/>
    <s v="Kont_0005"/>
    <x v="13"/>
    <n v="861"/>
    <n v="27.262295081967213"/>
    <n v="23472.836065573771"/>
    <n v="0.22"/>
    <n v="28636.86"/>
    <x v="6"/>
    <x v="1"/>
    <s v="Fusion Dynamics"/>
  </r>
  <r>
    <s v="00000938"/>
    <d v="2020-07-15T00:00:00"/>
    <s v="Kont_0007"/>
    <x v="14"/>
    <n v="414"/>
    <n v="74.299065420560737"/>
    <n v="30759.813084112146"/>
    <n v="7.0000000000000007E-2"/>
    <n v="32912.999999999993"/>
    <x v="6"/>
    <x v="1"/>
    <s v="Aurora Ventures"/>
  </r>
  <r>
    <s v="00000939"/>
    <d v="2020-07-15T00:00:00"/>
    <s v="Kont_0009"/>
    <x v="15"/>
    <n v="478"/>
    <n v="19.409836065573771"/>
    <n v="9277.9016393442616"/>
    <n v="0.22"/>
    <n v="11319.039999999999"/>
    <x v="6"/>
    <x v="1"/>
    <s v="Green Capital"/>
  </r>
  <r>
    <s v="00000940"/>
    <d v="2020-07-15T00:00:00"/>
    <s v="Kont_0005"/>
    <x v="16"/>
    <n v="491"/>
    <n v="16.345794392523363"/>
    <n v="8025.7850467289709"/>
    <n v="7.0000000000000007E-2"/>
    <n v="8587.5899999999983"/>
    <x v="6"/>
    <x v="1"/>
    <s v="Fusion Dynamics"/>
  </r>
  <r>
    <s v="00000941"/>
    <d v="2020-07-15T00:00:00"/>
    <s v="Kont_0008"/>
    <x v="17"/>
    <n v="482"/>
    <n v="31.516393442622952"/>
    <n v="15190.901639344263"/>
    <n v="0.22"/>
    <n v="18532.900000000001"/>
    <x v="6"/>
    <x v="1"/>
    <s v="Nexus Solutions"/>
  </r>
  <r>
    <s v="00000942"/>
    <d v="2020-07-15T00:00:00"/>
    <s v="Kont_0001"/>
    <x v="18"/>
    <n v="441"/>
    <n v="59.018691588785039"/>
    <n v="26027.242990654202"/>
    <n v="7.0000000000000007E-2"/>
    <n v="27849.149999999998"/>
    <x v="6"/>
    <x v="1"/>
    <s v="Quantum Innovations"/>
  </r>
  <r>
    <s v="00000943"/>
    <d v="2020-07-16T00:00:00"/>
    <s v="Kont_0004"/>
    <x v="19"/>
    <n v="445"/>
    <n v="78.893442622950815"/>
    <n v="35107.581967213111"/>
    <n v="0.22"/>
    <n v="42831.249999999993"/>
    <x v="6"/>
    <x v="1"/>
    <s v="SwiftWave Technologies"/>
  </r>
  <r>
    <s v="00000944"/>
    <d v="2020-07-17T00:00:00"/>
    <s v="Kont_0003"/>
    <x v="20"/>
    <n v="865"/>
    <n v="34.177570093457945"/>
    <n v="29563.598130841121"/>
    <n v="7.0000000000000007E-2"/>
    <n v="31633.05"/>
    <x v="6"/>
    <x v="1"/>
    <s v="Infinity Systems"/>
  </r>
  <r>
    <s v="00000945"/>
    <d v="2020-07-18T00:00:00"/>
    <s v="Kont_0007"/>
    <x v="21"/>
    <n v="546"/>
    <n v="92.429906542056074"/>
    <n v="50466.728971962613"/>
    <n v="7.0000000000000007E-2"/>
    <n v="53999.399999999994"/>
    <x v="6"/>
    <x v="1"/>
    <s v="Aurora Ventures"/>
  </r>
  <r>
    <s v="00000946"/>
    <d v="2020-07-19T00:00:00"/>
    <s v="Kont_0001"/>
    <x v="22"/>
    <n v="447"/>
    <n v="32.551401869158873"/>
    <n v="14550.476635514016"/>
    <n v="7.0000000000000007E-2"/>
    <n v="15569.009999999998"/>
    <x v="6"/>
    <x v="1"/>
    <s v="Quantum Innovations"/>
  </r>
  <r>
    <s v="00000947"/>
    <d v="2020-07-20T00:00:00"/>
    <s v="Kont_0009"/>
    <x v="23"/>
    <n v="936"/>
    <n v="29.762295081967217"/>
    <n v="27857.508196721315"/>
    <n v="0.22"/>
    <n v="33986.160000000003"/>
    <x v="6"/>
    <x v="1"/>
    <s v="Green Capital"/>
  </r>
  <r>
    <s v="00000948"/>
    <d v="2020-07-21T00:00:00"/>
    <s v="Kont_0007"/>
    <x v="0"/>
    <n v="348"/>
    <n v="73.897196261682225"/>
    <n v="25716.224299065416"/>
    <n v="7.0000000000000007E-2"/>
    <n v="27516.359999999993"/>
    <x v="6"/>
    <x v="1"/>
    <s v="Aurora Ventures"/>
  </r>
  <r>
    <s v="00000949"/>
    <d v="2020-07-22T00:00:00"/>
    <s v="Kont_0003"/>
    <x v="1"/>
    <n v="145"/>
    <n v="43.180327868852459"/>
    <n v="6261.1475409836066"/>
    <n v="0.22"/>
    <n v="7638.6"/>
    <x v="6"/>
    <x v="1"/>
    <s v="Infinity Systems"/>
  </r>
  <r>
    <s v="00000950"/>
    <d v="2020-07-23T00:00:00"/>
    <s v="Kont_0000"/>
    <x v="2"/>
    <n v="296"/>
    <n v="25.897196261682243"/>
    <n v="7665.5700934579436"/>
    <n v="7.0000000000000007E-2"/>
    <n v="8202.16"/>
    <x v="6"/>
    <x v="1"/>
    <s v="StellarTech Solutions"/>
  </r>
  <r>
    <s v="00000951"/>
    <d v="2020-07-24T00:00:00"/>
    <s v="Kont_0001"/>
    <x v="3"/>
    <n v="319"/>
    <n v="65.721311475409848"/>
    <n v="20965.098360655742"/>
    <n v="0.22"/>
    <n v="25577.420000000006"/>
    <x v="6"/>
    <x v="1"/>
    <s v="Quantum Innovations"/>
  </r>
  <r>
    <s v="00000952"/>
    <d v="2020-07-25T00:00:00"/>
    <s v="Kont_0008"/>
    <x v="4"/>
    <n v="72"/>
    <n v="0.22429906542056072"/>
    <n v="16.149532710280372"/>
    <n v="7.0000000000000007E-2"/>
    <n v="17.279999999999998"/>
    <x v="6"/>
    <x v="1"/>
    <s v="Nexus Solutions"/>
  </r>
  <r>
    <s v="00000953"/>
    <d v="2020-07-26T00:00:00"/>
    <s v="Kont_0008"/>
    <x v="5"/>
    <n v="284"/>
    <n v="73.073770491803288"/>
    <n v="20752.950819672133"/>
    <n v="0.22"/>
    <n v="25318.600000000002"/>
    <x v="6"/>
    <x v="1"/>
    <s v="Nexus Solutions"/>
  </r>
  <r>
    <s v="00000954"/>
    <d v="2020-07-26T00:00:00"/>
    <s v="Kont_0002"/>
    <x v="6"/>
    <n v="264"/>
    <n v="10.093457943925234"/>
    <n v="2664.6728971962616"/>
    <n v="7.0000000000000007E-2"/>
    <n v="2851.2"/>
    <x v="6"/>
    <x v="1"/>
    <s v="BlueSky Enterprises"/>
  </r>
  <r>
    <s v="00000955"/>
    <d v="2020-07-26T00:00:00"/>
    <s v="Kont_0001"/>
    <x v="7"/>
    <n v="920"/>
    <n v="32.508196721311471"/>
    <n v="29907.540983606552"/>
    <n v="0.22"/>
    <n v="36487.199999999997"/>
    <x v="6"/>
    <x v="1"/>
    <s v="Quantum Innovations"/>
  </r>
  <r>
    <s v="00000956"/>
    <d v="2020-07-26T00:00:00"/>
    <s v="Kont_0002"/>
    <x v="8"/>
    <n v="866"/>
    <n v="17.588785046728972"/>
    <n v="15231.88785046729"/>
    <n v="7.0000000000000007E-2"/>
    <n v="16298.12"/>
    <x v="6"/>
    <x v="1"/>
    <s v="BlueSky Enterprises"/>
  </r>
  <r>
    <s v="00000957"/>
    <d v="2020-07-26T00:00:00"/>
    <s v="Kont_0008"/>
    <x v="9"/>
    <n v="14"/>
    <n v="14.188524590163933"/>
    <n v="198.63934426229505"/>
    <n v="0.22"/>
    <n v="242.33999999999997"/>
    <x v="6"/>
    <x v="1"/>
    <s v="Nexus Solutions"/>
  </r>
  <r>
    <s v="00000958"/>
    <d v="2020-07-26T00:00:00"/>
    <s v="Kont_0005"/>
    <x v="10"/>
    <n v="983"/>
    <n v="7.5700934579439245"/>
    <n v="7441.4018691588781"/>
    <n v="7.0000000000000007E-2"/>
    <n v="7962.2999999999993"/>
    <x v="6"/>
    <x v="1"/>
    <s v="Fusion Dynamics"/>
  </r>
  <r>
    <s v="00000959"/>
    <d v="2020-07-26T00:00:00"/>
    <s v="Kont_0005"/>
    <x v="11"/>
    <n v="682"/>
    <n v="33.655737704918039"/>
    <n v="22953.213114754104"/>
    <n v="0.22"/>
    <n v="28002.920000000006"/>
    <x v="6"/>
    <x v="1"/>
    <s v="Fusion Dynamics"/>
  </r>
  <r>
    <s v="00000960"/>
    <d v="2020-07-26T00:00:00"/>
    <s v="Kont_0004"/>
    <x v="12"/>
    <n v="776"/>
    <n v="57.588785046728965"/>
    <n v="44688.897196261678"/>
    <n v="7.0000000000000007E-2"/>
    <n v="47817.119999999995"/>
    <x v="6"/>
    <x v="1"/>
    <s v="SwiftWave Technologies"/>
  </r>
  <r>
    <s v="00000961"/>
    <d v="2020-07-27T00:00:00"/>
    <s v="Kont_0008"/>
    <x v="13"/>
    <n v="254"/>
    <n v="27.262295081967213"/>
    <n v="6924.622950819672"/>
    <n v="0.22"/>
    <n v="8448.0400000000009"/>
    <x v="6"/>
    <x v="1"/>
    <s v="Nexus Solutions"/>
  </r>
  <r>
    <s v="00000962"/>
    <d v="2020-07-28T00:00:00"/>
    <s v="Kont_0008"/>
    <x v="14"/>
    <n v="697"/>
    <n v="74.299065420560737"/>
    <n v="51786.448598130832"/>
    <n v="7.0000000000000007E-2"/>
    <n v="55411.499999999993"/>
    <x v="6"/>
    <x v="1"/>
    <s v="Nexus Solutions"/>
  </r>
  <r>
    <s v="00000963"/>
    <d v="2020-07-29T00:00:00"/>
    <s v="Kont_0001"/>
    <x v="15"/>
    <n v="844"/>
    <n v="19.409836065573771"/>
    <n v="16381.901639344262"/>
    <n v="0.22"/>
    <n v="19985.919999999998"/>
    <x v="6"/>
    <x v="1"/>
    <s v="Quantum Innovations"/>
  </r>
  <r>
    <s v="00000964"/>
    <d v="2020-07-30T00:00:00"/>
    <s v="Kont_0006"/>
    <x v="16"/>
    <n v="721"/>
    <n v="16.345794392523363"/>
    <n v="11785.317757009345"/>
    <n v="7.0000000000000007E-2"/>
    <n v="12610.289999999999"/>
    <x v="6"/>
    <x v="1"/>
    <s v="Apex Innovators"/>
  </r>
  <r>
    <s v="00000965"/>
    <d v="2020-07-31T00:00:00"/>
    <s v="Kont_0009"/>
    <x v="17"/>
    <n v="119"/>
    <n v="31.516393442622952"/>
    <n v="3750.4508196721313"/>
    <n v="0.22"/>
    <n v="4575.55"/>
    <x v="6"/>
    <x v="1"/>
    <s v="Green Capital"/>
  </r>
  <r>
    <s v="00000966"/>
    <d v="2020-08-01T00:00:00"/>
    <s v="Kont_0006"/>
    <x v="18"/>
    <n v="435"/>
    <n v="59.018691588785039"/>
    <n v="25673.130841121492"/>
    <n v="7.0000000000000007E-2"/>
    <n v="27470.249999999996"/>
    <x v="7"/>
    <x v="1"/>
    <s v="Apex Innovators"/>
  </r>
  <r>
    <s v="00000967"/>
    <d v="2020-08-02T00:00:00"/>
    <s v="Kont_0003"/>
    <x v="19"/>
    <n v="692"/>
    <n v="78.893442622950815"/>
    <n v="54594.262295081964"/>
    <n v="0.22"/>
    <n v="66605"/>
    <x v="7"/>
    <x v="1"/>
    <s v="Infinity Systems"/>
  </r>
  <r>
    <s v="00000968"/>
    <d v="2020-08-03T00:00:00"/>
    <s v="Kont_0007"/>
    <x v="20"/>
    <n v="788"/>
    <n v="34.177570093457945"/>
    <n v="26931.925233644859"/>
    <n v="7.0000000000000007E-2"/>
    <n v="28817.16"/>
    <x v="7"/>
    <x v="1"/>
    <s v="Aurora Ventures"/>
  </r>
  <r>
    <s v="00000969"/>
    <d v="2020-08-04T00:00:00"/>
    <s v="Kont_0004"/>
    <x v="21"/>
    <n v="883"/>
    <n v="92.429906542056074"/>
    <n v="81615.607476635516"/>
    <n v="7.0000000000000007E-2"/>
    <n v="87328.7"/>
    <x v="7"/>
    <x v="1"/>
    <s v="SwiftWave Technologies"/>
  </r>
  <r>
    <s v="00000970"/>
    <d v="2020-08-05T00:00:00"/>
    <s v="Kont_0008"/>
    <x v="22"/>
    <n v="791"/>
    <n v="32.551401869158873"/>
    <n v="25748.15887850467"/>
    <n v="7.0000000000000007E-2"/>
    <n v="27550.529999999995"/>
    <x v="7"/>
    <x v="1"/>
    <s v="Nexus Solutions"/>
  </r>
  <r>
    <s v="00000971"/>
    <d v="2020-08-06T00:00:00"/>
    <s v="Kont_0007"/>
    <x v="23"/>
    <n v="912"/>
    <n v="29.762295081967217"/>
    <n v="27143.2131147541"/>
    <n v="0.22"/>
    <n v="33114.720000000001"/>
    <x v="7"/>
    <x v="1"/>
    <s v="Aurora Ventures"/>
  </r>
  <r>
    <s v="00000972"/>
    <d v="2020-08-06T00:00:00"/>
    <s v="Kont_0005"/>
    <x v="24"/>
    <n v="789"/>
    <n v="3.1121495327102804"/>
    <n v="2455.4859813084113"/>
    <n v="7.0000000000000007E-2"/>
    <n v="2627.37"/>
    <x v="7"/>
    <x v="1"/>
    <s v="Fusion Dynamics"/>
  </r>
  <r>
    <s v="00000973"/>
    <d v="2020-08-06T00:00:00"/>
    <s v="Kont_0003"/>
    <x v="25"/>
    <n v="617"/>
    <n v="56.56557377049181"/>
    <n v="34900.959016393448"/>
    <n v="0.22"/>
    <n v="42579.170000000006"/>
    <x v="7"/>
    <x v="1"/>
    <s v="Infinity Systems"/>
  </r>
  <r>
    <s v="00000974"/>
    <d v="2020-08-06T00:00:00"/>
    <s v="Kont_0009"/>
    <x v="26"/>
    <n v="722"/>
    <n v="39.345794392523366"/>
    <n v="28407.663551401871"/>
    <n v="7.0000000000000007E-2"/>
    <n v="30396.2"/>
    <x v="7"/>
    <x v="1"/>
    <s v="Green Capital"/>
  </r>
  <r>
    <s v="00000975"/>
    <d v="2020-08-06T00:00:00"/>
    <s v="Kont_0006"/>
    <x v="27"/>
    <n v="297"/>
    <n v="3.7868852459016393"/>
    <n v="1124.704918032787"/>
    <n v="0.22"/>
    <n v="1372.14"/>
    <x v="7"/>
    <x v="1"/>
    <s v="Apex Innovators"/>
  </r>
  <r>
    <s v="00000976"/>
    <d v="2020-08-06T00:00:00"/>
    <s v="Kont_0004"/>
    <x v="28"/>
    <n v="63"/>
    <n v="17.11214953271028"/>
    <n v="1078.0654205607477"/>
    <n v="7.0000000000000007E-2"/>
    <n v="1153.53"/>
    <x v="7"/>
    <x v="1"/>
    <s v="SwiftWave Technologies"/>
  </r>
  <r>
    <s v="00000977"/>
    <d v="2020-08-06T00:00:00"/>
    <s v="Kont_0009"/>
    <x v="29"/>
    <n v="668"/>
    <n v="42.196721311475407"/>
    <n v="28187.409836065573"/>
    <n v="0.22"/>
    <n v="34388.639999999999"/>
    <x v="7"/>
    <x v="1"/>
    <s v="Green Capital"/>
  </r>
  <r>
    <s v="00000978"/>
    <d v="2020-08-06T00:00:00"/>
    <s v="Kont_0002"/>
    <x v="0"/>
    <n v="315"/>
    <n v="73.897196261682225"/>
    <n v="23277.6168224299"/>
    <n v="7.0000000000000007E-2"/>
    <n v="24907.049999999992"/>
    <x v="7"/>
    <x v="1"/>
    <s v="BlueSky Enterprises"/>
  </r>
  <r>
    <s v="00000979"/>
    <d v="2020-08-07T00:00:00"/>
    <s v="Kont_0002"/>
    <x v="1"/>
    <n v="11"/>
    <n v="43.180327868852459"/>
    <n v="474.98360655737702"/>
    <n v="0.22"/>
    <n v="579.48"/>
    <x v="7"/>
    <x v="1"/>
    <s v="BlueSky Enterprises"/>
  </r>
  <r>
    <s v="00000980"/>
    <d v="2020-08-08T00:00:00"/>
    <s v="Kont_0001"/>
    <x v="2"/>
    <n v="406"/>
    <n v="25.897196261682243"/>
    <n v="10514.26168224299"/>
    <n v="7.0000000000000007E-2"/>
    <n v="11250.259999999998"/>
    <x v="7"/>
    <x v="1"/>
    <s v="Quantum Innovations"/>
  </r>
  <r>
    <s v="00000981"/>
    <d v="2020-08-09T00:00:00"/>
    <s v="Kont_0005"/>
    <x v="3"/>
    <n v="382"/>
    <n v="65.721311475409848"/>
    <n v="25105.540983606563"/>
    <n v="0.22"/>
    <n v="30628.760000000006"/>
    <x v="7"/>
    <x v="1"/>
    <s v="Fusion Dynamics"/>
  </r>
  <r>
    <s v="00000982"/>
    <d v="2020-08-10T00:00:00"/>
    <s v="Kont_0004"/>
    <x v="4"/>
    <n v="273"/>
    <n v="0.22429906542056072"/>
    <n v="61.233644859813076"/>
    <n v="7.0000000000000007E-2"/>
    <n v="65.52"/>
    <x v="7"/>
    <x v="1"/>
    <s v="SwiftWave Technologies"/>
  </r>
  <r>
    <s v="00000983"/>
    <d v="2020-08-11T00:00:00"/>
    <s v="Kont_0004"/>
    <x v="5"/>
    <n v="816"/>
    <n v="73.073770491803288"/>
    <n v="59628.196721311484"/>
    <n v="0.22"/>
    <n v="72746.400000000009"/>
    <x v="7"/>
    <x v="1"/>
    <s v="SwiftWave Technologies"/>
  </r>
  <r>
    <s v="00000984"/>
    <d v="2020-08-12T00:00:00"/>
    <s v="Kont_0009"/>
    <x v="6"/>
    <n v="347"/>
    <n v="10.093457943925234"/>
    <n v="3502.429906542056"/>
    <n v="7.0000000000000007E-2"/>
    <n v="3747.6"/>
    <x v="7"/>
    <x v="1"/>
    <s v="Green Capital"/>
  </r>
  <r>
    <s v="00000985"/>
    <d v="2020-08-13T00:00:00"/>
    <s v="Kont_0008"/>
    <x v="7"/>
    <n v="137"/>
    <n v="32.508196721311471"/>
    <n v="4453.6229508196711"/>
    <n v="0.22"/>
    <n v="5433.4199999999992"/>
    <x v="7"/>
    <x v="1"/>
    <s v="Nexus Solutions"/>
  </r>
  <r>
    <s v="00000986"/>
    <d v="2020-08-14T00:00:00"/>
    <s v="Kont_0006"/>
    <x v="8"/>
    <n v="931"/>
    <n v="17.588785046728972"/>
    <n v="16375.158878504673"/>
    <n v="7.0000000000000007E-2"/>
    <n v="17521.420000000002"/>
    <x v="7"/>
    <x v="1"/>
    <s v="Apex Innovators"/>
  </r>
  <r>
    <s v="00000987"/>
    <d v="2020-08-15T00:00:00"/>
    <s v="Kont_0001"/>
    <x v="9"/>
    <n v="608"/>
    <n v="14.188524590163933"/>
    <n v="8626.622950819672"/>
    <n v="0.22"/>
    <n v="10524.48"/>
    <x v="7"/>
    <x v="1"/>
    <s v="Quantum Innovations"/>
  </r>
  <r>
    <s v="00000988"/>
    <d v="2020-08-16T00:00:00"/>
    <s v="Kont_0005"/>
    <x v="10"/>
    <n v="39"/>
    <n v="7.5700934579439245"/>
    <n v="295.23364485981307"/>
    <n v="7.0000000000000007E-2"/>
    <n v="315.89999999999998"/>
    <x v="7"/>
    <x v="1"/>
    <s v="Fusion Dynamics"/>
  </r>
  <r>
    <s v="00000989"/>
    <d v="2020-08-17T00:00:00"/>
    <s v="Kont_0000"/>
    <x v="11"/>
    <n v="177"/>
    <n v="33.655737704918039"/>
    <n v="5957.0655737704928"/>
    <n v="0.22"/>
    <n v="7267.6200000000008"/>
    <x v="7"/>
    <x v="1"/>
    <s v="StellarTech Solutions"/>
  </r>
  <r>
    <s v="00000990"/>
    <d v="2020-08-17T00:00:00"/>
    <s v="Kont_0007"/>
    <x v="12"/>
    <n v="44"/>
    <n v="57.588785046728965"/>
    <n v="2533.9065420560746"/>
    <n v="7.0000000000000007E-2"/>
    <n v="2711.2799999999997"/>
    <x v="7"/>
    <x v="1"/>
    <s v="Aurora Ventures"/>
  </r>
  <r>
    <s v="00000991"/>
    <d v="2020-08-17T00:00:00"/>
    <s v="Kont_0001"/>
    <x v="13"/>
    <n v="213"/>
    <n v="27.262295081967213"/>
    <n v="5806.8688524590161"/>
    <n v="0.22"/>
    <n v="7084.3799999999992"/>
    <x v="7"/>
    <x v="1"/>
    <s v="Quantum Innovations"/>
  </r>
  <r>
    <s v="00000992"/>
    <d v="2020-08-17T00:00:00"/>
    <s v="Kont_0005"/>
    <x v="14"/>
    <n v="1000"/>
    <n v="74.299065420560737"/>
    <n v="74299.065420560742"/>
    <n v="7.0000000000000007E-2"/>
    <n v="79500"/>
    <x v="7"/>
    <x v="1"/>
    <s v="Fusion Dynamics"/>
  </r>
  <r>
    <s v="00000993"/>
    <d v="2020-08-17T00:00:00"/>
    <s v="Kont_0005"/>
    <x v="0"/>
    <n v="971"/>
    <n v="73.897196261682225"/>
    <n v="71754.177570093438"/>
    <n v="7.0000000000000007E-2"/>
    <n v="76776.969999999972"/>
    <x v="7"/>
    <x v="1"/>
    <s v="Fusion Dynamics"/>
  </r>
  <r>
    <s v="00000994"/>
    <d v="2020-08-17T00:00:00"/>
    <s v="Kont_0006"/>
    <x v="1"/>
    <n v="301"/>
    <n v="43.180327868852459"/>
    <n v="12997.27868852459"/>
    <n v="0.22"/>
    <n v="15856.68"/>
    <x v="7"/>
    <x v="1"/>
    <s v="Apex Innovators"/>
  </r>
  <r>
    <s v="00000995"/>
    <d v="2020-08-17T00:00:00"/>
    <s v="Kont_0002"/>
    <x v="2"/>
    <n v="197"/>
    <n v="25.897196261682243"/>
    <n v="5101.7476635514022"/>
    <n v="7.0000000000000007E-2"/>
    <n v="5458.8700000000008"/>
    <x v="7"/>
    <x v="1"/>
    <s v="BlueSky Enterprises"/>
  </r>
  <r>
    <s v="00000996"/>
    <d v="2020-08-17T00:00:00"/>
    <s v="Kont_0001"/>
    <x v="3"/>
    <n v="647"/>
    <n v="65.721311475409848"/>
    <n v="42521.688524590172"/>
    <n v="0.22"/>
    <n v="51876.460000000006"/>
    <x v="7"/>
    <x v="1"/>
    <s v="Quantum Innovations"/>
  </r>
  <r>
    <s v="00000997"/>
    <d v="2020-08-18T00:00:00"/>
    <s v="Kont_0008"/>
    <x v="4"/>
    <n v="831"/>
    <n v="0.22429906542056072"/>
    <n v="186.39252336448595"/>
    <n v="7.0000000000000007E-2"/>
    <n v="199.43999999999997"/>
    <x v="7"/>
    <x v="1"/>
    <s v="Nexus Solutions"/>
  </r>
  <r>
    <s v="00000998"/>
    <d v="2020-08-19T00:00:00"/>
    <s v="Kont_0005"/>
    <x v="5"/>
    <n v="193"/>
    <n v="73.073770491803288"/>
    <n v="14103.237704918034"/>
    <n v="0.22"/>
    <n v="17205.95"/>
    <x v="7"/>
    <x v="1"/>
    <s v="Fusion Dynamics"/>
  </r>
  <r>
    <s v="00000999"/>
    <d v="2020-08-20T00:00:00"/>
    <s v="Kont_0009"/>
    <x v="6"/>
    <n v="756"/>
    <n v="10.093457943925234"/>
    <n v="7630.6542056074768"/>
    <n v="7.0000000000000007E-2"/>
    <n v="8164.8"/>
    <x v="7"/>
    <x v="1"/>
    <s v="Green Capital"/>
  </r>
  <r>
    <s v="00001000"/>
    <d v="2020-08-21T00:00:00"/>
    <s v="Kont_0006"/>
    <x v="7"/>
    <n v="652"/>
    <n v="32.508196721311471"/>
    <n v="21195.344262295079"/>
    <n v="0.22"/>
    <n v="25858.319999999996"/>
    <x v="7"/>
    <x v="1"/>
    <s v="Apex Innovators"/>
  </r>
  <r>
    <s v="00001001"/>
    <d v="2020-08-22T00:00:00"/>
    <s v="Kont_0005"/>
    <x v="8"/>
    <n v="655"/>
    <n v="17.588785046728972"/>
    <n v="11520.654205607478"/>
    <n v="7.0000000000000007E-2"/>
    <n v="12327.100000000002"/>
    <x v="7"/>
    <x v="1"/>
    <s v="Fusion Dynamics"/>
  </r>
  <r>
    <s v="00001002"/>
    <d v="2020-08-23T00:00:00"/>
    <s v="Kont_0005"/>
    <x v="9"/>
    <n v="171"/>
    <n v="14.188524590163933"/>
    <n v="2426.2377049180327"/>
    <n v="0.22"/>
    <n v="2960.0099999999998"/>
    <x v="7"/>
    <x v="1"/>
    <s v="Fusion Dynamics"/>
  </r>
  <r>
    <s v="00001003"/>
    <d v="2020-08-24T00:00:00"/>
    <s v="Kont_0003"/>
    <x v="10"/>
    <n v="648"/>
    <n v="7.5700934579439245"/>
    <n v="4905.4205607476633"/>
    <n v="7.0000000000000007E-2"/>
    <n v="5248.8"/>
    <x v="7"/>
    <x v="1"/>
    <s v="Infinity Systems"/>
  </r>
  <r>
    <s v="00001004"/>
    <d v="2020-08-25T00:00:00"/>
    <s v="Kont_0005"/>
    <x v="11"/>
    <n v="330"/>
    <n v="33.655737704918039"/>
    <n v="11106.393442622953"/>
    <n v="0.22"/>
    <n v="13549.800000000003"/>
    <x v="7"/>
    <x v="1"/>
    <s v="Fusion Dynamics"/>
  </r>
  <r>
    <s v="00001005"/>
    <d v="2020-08-26T00:00:00"/>
    <s v="Kont_0005"/>
    <x v="12"/>
    <n v="692"/>
    <n v="57.588785046728965"/>
    <n v="39851.439252336444"/>
    <n v="7.0000000000000007E-2"/>
    <n v="42641.039999999994"/>
    <x v="7"/>
    <x v="1"/>
    <s v="Fusion Dynamics"/>
  </r>
  <r>
    <s v="00001006"/>
    <d v="2020-08-27T00:00:00"/>
    <s v="Kont_0009"/>
    <x v="13"/>
    <n v="896"/>
    <n v="27.262295081967213"/>
    <n v="24427.016393442624"/>
    <n v="0.22"/>
    <n v="29800.959999999999"/>
    <x v="7"/>
    <x v="1"/>
    <s v="Green Capital"/>
  </r>
  <r>
    <s v="00001007"/>
    <d v="2020-08-28T00:00:00"/>
    <s v="Kont_0008"/>
    <x v="14"/>
    <n v="213"/>
    <n v="74.299065420560737"/>
    <n v="15825.700934579438"/>
    <n v="7.0000000000000007E-2"/>
    <n v="16933.5"/>
    <x v="7"/>
    <x v="1"/>
    <s v="Nexus Solutions"/>
  </r>
  <r>
    <s v="00001008"/>
    <d v="2020-08-28T00:00:00"/>
    <s v="Kont_0003"/>
    <x v="15"/>
    <n v="134"/>
    <n v="19.409836065573771"/>
    <n v="2600.9180327868853"/>
    <n v="0.22"/>
    <n v="3173.12"/>
    <x v="7"/>
    <x v="1"/>
    <s v="Infinity Systems"/>
  </r>
  <r>
    <s v="00001009"/>
    <d v="2020-08-28T00:00:00"/>
    <s v="Kont_0007"/>
    <x v="16"/>
    <n v="773"/>
    <n v="16.345794392523363"/>
    <n v="12635.299065420559"/>
    <n v="7.0000000000000007E-2"/>
    <n v="13519.769999999999"/>
    <x v="7"/>
    <x v="1"/>
    <s v="Aurora Ventures"/>
  </r>
  <r>
    <s v="00001010"/>
    <d v="2020-08-28T00:00:00"/>
    <s v="Kont_0009"/>
    <x v="17"/>
    <n v="945"/>
    <n v="31.516393442622952"/>
    <n v="29782.991803278692"/>
    <n v="0.22"/>
    <n v="36335.25"/>
    <x v="7"/>
    <x v="1"/>
    <s v="Green Capital"/>
  </r>
  <r>
    <s v="00001011"/>
    <d v="2020-08-28T00:00:00"/>
    <s v="Kont_0006"/>
    <x v="18"/>
    <n v="238"/>
    <n v="59.018691588785039"/>
    <n v="14046.448598130839"/>
    <n v="7.0000000000000007E-2"/>
    <n v="15029.699999999997"/>
    <x v="7"/>
    <x v="1"/>
    <s v="Apex Innovators"/>
  </r>
  <r>
    <s v="00001012"/>
    <d v="2020-08-28T00:00:00"/>
    <s v="Kont_0006"/>
    <x v="19"/>
    <n v="660"/>
    <n v="78.893442622950815"/>
    <n v="52069.672131147541"/>
    <n v="0.22"/>
    <n v="63525"/>
    <x v="7"/>
    <x v="1"/>
    <s v="Apex Innovators"/>
  </r>
  <r>
    <s v="00001013"/>
    <d v="2020-08-28T00:00:00"/>
    <s v="Kont_0003"/>
    <x v="20"/>
    <n v="523"/>
    <n v="34.177570093457945"/>
    <n v="17874.869158878504"/>
    <n v="7.0000000000000007E-2"/>
    <n v="19126.11"/>
    <x v="7"/>
    <x v="1"/>
    <s v="Infinity Systems"/>
  </r>
  <r>
    <s v="00001014"/>
    <d v="2020-08-28T00:00:00"/>
    <s v="Kont_0007"/>
    <x v="21"/>
    <n v="304"/>
    <n v="92.429906542056074"/>
    <n v="28098.691588785048"/>
    <n v="7.0000000000000007E-2"/>
    <n v="30065.600000000002"/>
    <x v="7"/>
    <x v="1"/>
    <s v="Aurora Ventures"/>
  </r>
  <r>
    <s v="00001015"/>
    <d v="2020-08-29T00:00:00"/>
    <s v="Kont_0001"/>
    <x v="22"/>
    <n v="382"/>
    <n v="32.551401869158873"/>
    <n v="12434.63551401869"/>
    <n v="7.0000000000000007E-2"/>
    <n v="13305.059999999998"/>
    <x v="7"/>
    <x v="1"/>
    <s v="Quantum Innovations"/>
  </r>
  <r>
    <s v="00001016"/>
    <d v="2020-08-30T00:00:00"/>
    <s v="Kont_0001"/>
    <x v="23"/>
    <n v="635"/>
    <n v="29.762295081967217"/>
    <n v="18899.057377049183"/>
    <n v="0.22"/>
    <n v="23056.850000000002"/>
    <x v="7"/>
    <x v="1"/>
    <s v="Quantum Innovations"/>
  </r>
  <r>
    <s v="00001017"/>
    <d v="2020-08-31T00:00:00"/>
    <s v="Kont_0002"/>
    <x v="24"/>
    <n v="59"/>
    <n v="3.1121495327102804"/>
    <n v="183.61682242990653"/>
    <n v="7.0000000000000007E-2"/>
    <n v="196.47"/>
    <x v="7"/>
    <x v="1"/>
    <s v="BlueSky Enterprises"/>
  </r>
  <r>
    <s v="00001018"/>
    <d v="2020-09-01T00:00:00"/>
    <s v="Kont_0007"/>
    <x v="0"/>
    <n v="487"/>
    <n v="73.897196261682225"/>
    <n v="35987.934579439243"/>
    <n v="7.0000000000000007E-2"/>
    <n v="38507.089999999989"/>
    <x v="8"/>
    <x v="1"/>
    <s v="Aurora Ventures"/>
  </r>
  <r>
    <s v="00001019"/>
    <d v="2020-09-02T00:00:00"/>
    <s v="Kont_0008"/>
    <x v="1"/>
    <n v="769"/>
    <n v="43.180327868852459"/>
    <n v="33205.672131147541"/>
    <n v="0.22"/>
    <n v="40510.92"/>
    <x v="8"/>
    <x v="1"/>
    <s v="Nexus Solutions"/>
  </r>
  <r>
    <s v="00001020"/>
    <d v="2020-09-03T00:00:00"/>
    <s v="Kont_0006"/>
    <x v="2"/>
    <n v="332"/>
    <n v="25.897196261682243"/>
    <n v="8597.8691588785041"/>
    <n v="7.0000000000000007E-2"/>
    <n v="9199.7199999999993"/>
    <x v="8"/>
    <x v="1"/>
    <s v="Apex Innovators"/>
  </r>
  <r>
    <s v="00001021"/>
    <d v="2020-09-04T00:00:00"/>
    <s v="Kont_0007"/>
    <x v="3"/>
    <n v="707"/>
    <n v="65.721311475409848"/>
    <n v="46464.96721311476"/>
    <n v="0.22"/>
    <n v="56687.260000000009"/>
    <x v="8"/>
    <x v="1"/>
    <s v="Aurora Ventures"/>
  </r>
  <r>
    <s v="00001022"/>
    <d v="2020-09-05T00:00:00"/>
    <s v="Kont_0007"/>
    <x v="4"/>
    <n v="764"/>
    <n v="0.22429906542056072"/>
    <n v="171.36448598130838"/>
    <n v="7.0000000000000007E-2"/>
    <n v="183.35999999999996"/>
    <x v="8"/>
    <x v="1"/>
    <s v="Aurora Ventures"/>
  </r>
  <r>
    <s v="00001023"/>
    <d v="2020-09-06T00:00:00"/>
    <s v="Kont_0004"/>
    <x v="5"/>
    <n v="533"/>
    <n v="73.073770491803288"/>
    <n v="38948.319672131154"/>
    <n v="0.22"/>
    <n v="47516.950000000012"/>
    <x v="8"/>
    <x v="1"/>
    <s v="SwiftWave Technologies"/>
  </r>
  <r>
    <s v="00001024"/>
    <d v="2020-09-07T00:00:00"/>
    <s v="Kont_0003"/>
    <x v="6"/>
    <n v="516"/>
    <n v="10.093457943925234"/>
    <n v="5208.2242990654204"/>
    <n v="7.0000000000000007E-2"/>
    <n v="5572.8"/>
    <x v="8"/>
    <x v="1"/>
    <s v="Infinity Systems"/>
  </r>
  <r>
    <s v="00001025"/>
    <d v="2020-09-08T00:00:00"/>
    <s v="Kont_0003"/>
    <x v="7"/>
    <n v="879"/>
    <n v="32.508196721311471"/>
    <n v="28574.704918032781"/>
    <n v="0.22"/>
    <n v="34861.139999999992"/>
    <x v="8"/>
    <x v="1"/>
    <s v="Infinity Systems"/>
  </r>
  <r>
    <s v="00001026"/>
    <d v="2020-09-08T00:00:00"/>
    <s v="Kont_0003"/>
    <x v="8"/>
    <n v="724"/>
    <n v="17.588785046728972"/>
    <n v="12734.280373831776"/>
    <n v="7.0000000000000007E-2"/>
    <n v="13625.68"/>
    <x v="8"/>
    <x v="1"/>
    <s v="Infinity Systems"/>
  </r>
  <r>
    <s v="00001027"/>
    <d v="2020-09-08T00:00:00"/>
    <s v="Kont_0008"/>
    <x v="9"/>
    <n v="250"/>
    <n v="14.188524590163933"/>
    <n v="3547.1311475409834"/>
    <n v="0.22"/>
    <n v="4327.5"/>
    <x v="8"/>
    <x v="1"/>
    <s v="Nexus Solutions"/>
  </r>
  <r>
    <s v="00001028"/>
    <d v="2020-09-08T00:00:00"/>
    <s v="Kont_0006"/>
    <x v="10"/>
    <n v="613"/>
    <n v="7.5700934579439245"/>
    <n v="4640.467289719626"/>
    <n v="7.0000000000000007E-2"/>
    <n v="4965.3"/>
    <x v="8"/>
    <x v="1"/>
    <s v="Apex Innovators"/>
  </r>
  <r>
    <s v="00001029"/>
    <d v="2020-09-08T00:00:00"/>
    <s v="Kont_0001"/>
    <x v="11"/>
    <n v="859"/>
    <n v="33.655737704918039"/>
    <n v="28910.278688524595"/>
    <n v="0.22"/>
    <n v="35270.540000000008"/>
    <x v="8"/>
    <x v="1"/>
    <s v="Quantum Innovations"/>
  </r>
  <r>
    <s v="00001030"/>
    <d v="2020-09-08T00:00:00"/>
    <s v="Kont_0005"/>
    <x v="12"/>
    <n v="587"/>
    <n v="57.588785046728965"/>
    <n v="33804.616822429904"/>
    <n v="7.0000000000000007E-2"/>
    <n v="36170.939999999995"/>
    <x v="8"/>
    <x v="1"/>
    <s v="Fusion Dynamics"/>
  </r>
  <r>
    <s v="00001031"/>
    <d v="2020-09-08T00:00:00"/>
    <s v="Kont_0002"/>
    <x v="13"/>
    <n v="620"/>
    <n v="27.262295081967213"/>
    <n v="16902.622950819674"/>
    <n v="0.22"/>
    <n v="20621.2"/>
    <x v="8"/>
    <x v="1"/>
    <s v="BlueSky Enterprises"/>
  </r>
  <r>
    <s v="00001032"/>
    <d v="2020-09-08T00:00:00"/>
    <s v="Kont_0003"/>
    <x v="14"/>
    <n v="967"/>
    <n v="74.299065420560737"/>
    <n v="71847.196261682227"/>
    <n v="7.0000000000000007E-2"/>
    <n v="76876.499999999985"/>
    <x v="8"/>
    <x v="1"/>
    <s v="Infinity Systems"/>
  </r>
  <r>
    <s v="00001033"/>
    <d v="2020-09-08T00:00:00"/>
    <s v="Kont_0006"/>
    <x v="15"/>
    <n v="942"/>
    <n v="19.409836065573771"/>
    <n v="18284.065573770491"/>
    <n v="0.22"/>
    <n v="22306.559999999998"/>
    <x v="8"/>
    <x v="1"/>
    <s v="Apex Innovators"/>
  </r>
  <r>
    <s v="00001034"/>
    <d v="2020-09-08T00:00:00"/>
    <s v="Kont_0006"/>
    <x v="16"/>
    <n v="277"/>
    <n v="16.345794392523363"/>
    <n v="4527.7850467289718"/>
    <n v="7.0000000000000007E-2"/>
    <n v="4844.7299999999996"/>
    <x v="8"/>
    <x v="1"/>
    <s v="Apex Innovators"/>
  </r>
  <r>
    <s v="00001035"/>
    <d v="2020-09-09T00:00:00"/>
    <s v="Kont_0008"/>
    <x v="17"/>
    <n v="827"/>
    <n v="31.516393442622952"/>
    <n v="26064.057377049183"/>
    <n v="0.22"/>
    <n v="31798.15"/>
    <x v="8"/>
    <x v="1"/>
    <s v="Nexus Solutions"/>
  </r>
  <r>
    <s v="00001036"/>
    <d v="2020-09-10T00:00:00"/>
    <s v="Kont_0009"/>
    <x v="18"/>
    <n v="847"/>
    <n v="59.018691588785039"/>
    <n v="49988.831775700928"/>
    <n v="7.0000000000000007E-2"/>
    <n v="53488.049999999996"/>
    <x v="8"/>
    <x v="1"/>
    <s v="Green Capital"/>
  </r>
  <r>
    <s v="00001037"/>
    <d v="2020-09-11T00:00:00"/>
    <s v="Kont_0003"/>
    <x v="19"/>
    <n v="424"/>
    <n v="78.893442622950815"/>
    <n v="33450.819672131147"/>
    <n v="0.22"/>
    <n v="40810"/>
    <x v="8"/>
    <x v="1"/>
    <s v="Infinity Systems"/>
  </r>
  <r>
    <s v="00001038"/>
    <d v="2020-09-12T00:00:00"/>
    <s v="Kont_0001"/>
    <x v="20"/>
    <n v="746"/>
    <n v="34.177570093457945"/>
    <n v="25496.467289719625"/>
    <n v="7.0000000000000007E-2"/>
    <n v="27281.219999999998"/>
    <x v="8"/>
    <x v="1"/>
    <s v="Quantum Innovations"/>
  </r>
  <r>
    <s v="00001039"/>
    <d v="2020-09-13T00:00:00"/>
    <s v="Kont_0002"/>
    <x v="21"/>
    <n v="563"/>
    <n v="92.429906542056074"/>
    <n v="52038.037383177572"/>
    <n v="7.0000000000000007E-2"/>
    <n v="55680.700000000004"/>
    <x v="8"/>
    <x v="1"/>
    <s v="BlueSky Enterprises"/>
  </r>
  <r>
    <s v="00001040"/>
    <d v="2020-09-14T00:00:00"/>
    <s v="Kont_0009"/>
    <x v="22"/>
    <n v="817"/>
    <n v="32.551401869158873"/>
    <n v="26594.495327102799"/>
    <n v="7.0000000000000007E-2"/>
    <n v="28456.109999999993"/>
    <x v="8"/>
    <x v="1"/>
    <s v="Green Capital"/>
  </r>
  <r>
    <s v="00001041"/>
    <d v="2020-09-15T00:00:00"/>
    <s v="Kont_0001"/>
    <x v="23"/>
    <n v="548"/>
    <n v="29.762295081967217"/>
    <n v="16309.737704918034"/>
    <n v="0.22"/>
    <n v="19897.88"/>
    <x v="8"/>
    <x v="1"/>
    <s v="Quantum Innovations"/>
  </r>
  <r>
    <s v="00001042"/>
    <d v="2020-09-16T00:00:00"/>
    <s v="Kont_0005"/>
    <x v="0"/>
    <n v="369"/>
    <n v="73.897196261682225"/>
    <n v="27268.065420560742"/>
    <n v="7.0000000000000007E-2"/>
    <n v="29176.829999999994"/>
    <x v="8"/>
    <x v="1"/>
    <s v="Fusion Dynamics"/>
  </r>
  <r>
    <s v="00001043"/>
    <d v="2020-09-17T00:00:00"/>
    <s v="Kont_0000"/>
    <x v="1"/>
    <n v="102"/>
    <n v="43.180327868852459"/>
    <n v="4404.3934426229507"/>
    <n v="0.22"/>
    <n v="5373.36"/>
    <x v="8"/>
    <x v="1"/>
    <s v="StellarTech Solutions"/>
  </r>
  <r>
    <s v="00001044"/>
    <d v="2020-09-18T00:00:00"/>
    <s v="Kont_0002"/>
    <x v="2"/>
    <n v="865"/>
    <n v="25.897196261682243"/>
    <n v="22401.074766355141"/>
    <n v="7.0000000000000007E-2"/>
    <n v="23969.15"/>
    <x v="8"/>
    <x v="1"/>
    <s v="BlueSky Enterprises"/>
  </r>
  <r>
    <s v="00001045"/>
    <d v="2020-09-19T00:00:00"/>
    <s v="Kont_0005"/>
    <x v="3"/>
    <n v="853"/>
    <n v="65.721311475409848"/>
    <n v="56060.278688524602"/>
    <n v="0.22"/>
    <n v="68393.540000000008"/>
    <x v="8"/>
    <x v="1"/>
    <s v="Fusion Dynamics"/>
  </r>
  <r>
    <s v="00001046"/>
    <d v="2020-09-19T00:00:00"/>
    <s v="Kont_0003"/>
    <x v="4"/>
    <n v="37"/>
    <n v="0.22429906542056072"/>
    <n v="8.2990654205607459"/>
    <n v="7.0000000000000007E-2"/>
    <n v="8.879999999999999"/>
    <x v="8"/>
    <x v="1"/>
    <s v="Infinity Systems"/>
  </r>
  <r>
    <s v="00001047"/>
    <d v="2020-09-19T00:00:00"/>
    <s v="Kont_0009"/>
    <x v="5"/>
    <n v="701"/>
    <n v="73.073770491803288"/>
    <n v="51224.713114754108"/>
    <n v="0.22"/>
    <n v="62494.150000000009"/>
    <x v="8"/>
    <x v="1"/>
    <s v="Green Capital"/>
  </r>
  <r>
    <s v="00001048"/>
    <d v="2020-09-19T00:00:00"/>
    <s v="Kont_0004"/>
    <x v="6"/>
    <n v="341"/>
    <n v="10.093457943925234"/>
    <n v="3441.8691588785045"/>
    <n v="7.0000000000000007E-2"/>
    <n v="3682.7999999999997"/>
    <x v="8"/>
    <x v="1"/>
    <s v="SwiftWave Technologies"/>
  </r>
  <r>
    <s v="00001049"/>
    <d v="2020-09-19T00:00:00"/>
    <s v="Kont_0003"/>
    <x v="7"/>
    <n v="246"/>
    <n v="32.508196721311471"/>
    <n v="7997.0163934426218"/>
    <n v="0.22"/>
    <n v="9756.3599999999988"/>
    <x v="8"/>
    <x v="1"/>
    <s v="Infinity Systems"/>
  </r>
  <r>
    <s v="00001050"/>
    <d v="2020-09-19T00:00:00"/>
    <s v="Kont_0005"/>
    <x v="8"/>
    <n v="913"/>
    <n v="17.588785046728972"/>
    <n v="16058.560747663552"/>
    <n v="7.0000000000000007E-2"/>
    <n v="17182.66"/>
    <x v="8"/>
    <x v="1"/>
    <s v="Fusion Dynamics"/>
  </r>
  <r>
    <s v="00001051"/>
    <d v="2020-09-19T00:00:00"/>
    <s v="Kont_0009"/>
    <x v="9"/>
    <n v="72"/>
    <n v="14.188524590163933"/>
    <n v="1021.5737704918032"/>
    <n v="0.22"/>
    <n v="1246.32"/>
    <x v="8"/>
    <x v="1"/>
    <s v="Green Capital"/>
  </r>
  <r>
    <s v="00001052"/>
    <d v="2020-09-19T00:00:00"/>
    <s v="Kont_0005"/>
    <x v="10"/>
    <n v="117"/>
    <n v="7.5700934579439245"/>
    <n v="885.70093457943915"/>
    <n v="7.0000000000000007E-2"/>
    <n v="947.69999999999993"/>
    <x v="8"/>
    <x v="1"/>
    <s v="Fusion Dynamics"/>
  </r>
  <r>
    <s v="00001053"/>
    <d v="2020-09-20T00:00:00"/>
    <s v="Kont_0008"/>
    <x v="11"/>
    <n v="125"/>
    <n v="33.655737704918039"/>
    <n v="4206.9672131147545"/>
    <n v="0.22"/>
    <n v="5132.5"/>
    <x v="8"/>
    <x v="1"/>
    <s v="Nexus Solutions"/>
  </r>
  <r>
    <s v="00001054"/>
    <d v="2020-09-21T00:00:00"/>
    <s v="Kont_0008"/>
    <x v="11"/>
    <n v="492"/>
    <n v="33.655737704918039"/>
    <n v="16558.622950819674"/>
    <n v="0.22"/>
    <n v="20201.520000000004"/>
    <x v="8"/>
    <x v="1"/>
    <s v="Nexus Solutions"/>
  </r>
  <r>
    <s v="00001055"/>
    <d v="2020-09-22T00:00:00"/>
    <s v="Kont_0009"/>
    <x v="11"/>
    <n v="665"/>
    <n v="33.655737704918039"/>
    <n v="22381.065573770495"/>
    <n v="0.22"/>
    <n v="27304.9"/>
    <x v="8"/>
    <x v="1"/>
    <s v="Green Capital"/>
  </r>
  <r>
    <s v="00001056"/>
    <d v="2020-09-23T00:00:00"/>
    <s v="Kont_0001"/>
    <x v="11"/>
    <n v="505"/>
    <n v="33.655737704918039"/>
    <n v="16996.147540983609"/>
    <n v="0.22"/>
    <n v="20735.300000000003"/>
    <x v="8"/>
    <x v="1"/>
    <s v="Quantum Innovations"/>
  </r>
  <r>
    <s v="00001057"/>
    <d v="2020-09-24T00:00:00"/>
    <s v="Kont_0003"/>
    <x v="11"/>
    <n v="262"/>
    <n v="33.655737704918039"/>
    <n v="8817.8032786885269"/>
    <n v="0.22"/>
    <n v="10757.720000000003"/>
    <x v="8"/>
    <x v="1"/>
    <s v="Infinity Systems"/>
  </r>
  <r>
    <s v="00001058"/>
    <d v="2020-09-25T00:00:00"/>
    <s v="Kont_0009"/>
    <x v="11"/>
    <n v="422"/>
    <n v="33.655737704918039"/>
    <n v="14202.721311475412"/>
    <n v="0.22"/>
    <n v="17327.320000000003"/>
    <x v="8"/>
    <x v="1"/>
    <s v="Green Capital"/>
  </r>
  <r>
    <s v="00001059"/>
    <d v="2020-09-26T00:00:00"/>
    <s v="Kont_0002"/>
    <x v="11"/>
    <n v="571"/>
    <n v="33.655737704918039"/>
    <n v="19217.426229508201"/>
    <n v="0.22"/>
    <n v="23445.260000000006"/>
    <x v="8"/>
    <x v="1"/>
    <s v="BlueSky Enterprises"/>
  </r>
  <r>
    <s v="00001060"/>
    <d v="2020-09-27T00:00:00"/>
    <s v="Kont_0002"/>
    <x v="11"/>
    <n v="874"/>
    <n v="33.655737704918039"/>
    <n v="29415.114754098366"/>
    <n v="0.22"/>
    <n v="35886.44"/>
    <x v="8"/>
    <x v="1"/>
    <s v="BlueSky Enterprises"/>
  </r>
  <r>
    <s v="00001061"/>
    <d v="2020-09-28T00:00:00"/>
    <s v="Kont_0000"/>
    <x v="11"/>
    <n v="929"/>
    <n v="33.655737704918039"/>
    <n v="31266.180327868857"/>
    <n v="0.22"/>
    <n v="38144.740000000005"/>
    <x v="8"/>
    <x v="1"/>
    <s v="StellarTech Solutions"/>
  </r>
  <r>
    <s v="00001062"/>
    <d v="2020-09-29T00:00:00"/>
    <s v="Kont_0004"/>
    <x v="11"/>
    <n v="285"/>
    <n v="33.655737704918039"/>
    <n v="9591.8852459016416"/>
    <n v="0.22"/>
    <n v="11702.100000000002"/>
    <x v="8"/>
    <x v="1"/>
    <s v="SwiftWave Technologies"/>
  </r>
  <r>
    <s v="00001063"/>
    <d v="2020-09-30T00:00:00"/>
    <s v="Kont_0001"/>
    <x v="21"/>
    <n v="128"/>
    <n v="92.429906542056074"/>
    <n v="11831.028037383177"/>
    <n v="7.0000000000000007E-2"/>
    <n v="12659.2"/>
    <x v="8"/>
    <x v="1"/>
    <s v="Quantum Innovations"/>
  </r>
  <r>
    <s v="00001064"/>
    <d v="2020-09-30T00:00:00"/>
    <s v="Kont_0005"/>
    <x v="22"/>
    <n v="347"/>
    <n v="32.551401869158873"/>
    <n v="11295.336448598129"/>
    <n v="7.0000000000000007E-2"/>
    <n v="12086.009999999998"/>
    <x v="8"/>
    <x v="1"/>
    <s v="Fusion Dynamics"/>
  </r>
  <r>
    <s v="00001065"/>
    <d v="2020-09-30T00:00:00"/>
    <s v="Kont_0003"/>
    <x v="23"/>
    <n v="121"/>
    <n v="29.762295081967217"/>
    <n v="3601.2377049180332"/>
    <n v="0.22"/>
    <n v="4393.51"/>
    <x v="8"/>
    <x v="1"/>
    <s v="Infinity Systems"/>
  </r>
  <r>
    <s v="00001066"/>
    <d v="2020-09-30T00:00:00"/>
    <s v="Kont_0005"/>
    <x v="24"/>
    <n v="707"/>
    <n v="3.1121495327102804"/>
    <n v="2200.2897196261683"/>
    <n v="7.0000000000000007E-2"/>
    <n v="2354.31"/>
    <x v="8"/>
    <x v="1"/>
    <s v="Fusion Dynamics"/>
  </r>
  <r>
    <s v="00001067"/>
    <d v="2020-09-30T00:00:00"/>
    <s v="Kont_0001"/>
    <x v="25"/>
    <n v="370"/>
    <n v="56.56557377049181"/>
    <n v="20929.262295081968"/>
    <n v="0.22"/>
    <n v="25533.7"/>
    <x v="8"/>
    <x v="1"/>
    <s v="Quantum Innovations"/>
  </r>
  <r>
    <s v="00001068"/>
    <d v="2020-09-30T00:00:00"/>
    <s v="Kont_0008"/>
    <x v="26"/>
    <n v="693"/>
    <n v="39.345794392523366"/>
    <n v="27266.635514018693"/>
    <n v="7.0000000000000007E-2"/>
    <n v="29175.300000000003"/>
    <x v="8"/>
    <x v="1"/>
    <s v="Nexus Solutions"/>
  </r>
  <r>
    <s v="00001069"/>
    <d v="2020-09-30T00:00:00"/>
    <s v="Kont_0004"/>
    <x v="27"/>
    <n v="877"/>
    <n v="3.7868852459016393"/>
    <n v="3321.0983606557379"/>
    <n v="0.22"/>
    <n v="4051.7400000000002"/>
    <x v="8"/>
    <x v="1"/>
    <s v="SwiftWave Technologies"/>
  </r>
  <r>
    <s v="00001070"/>
    <d v="2020-09-30T00:00:00"/>
    <s v="Kont_0006"/>
    <x v="28"/>
    <n v="447"/>
    <n v="17.11214953271028"/>
    <n v="7649.130841121495"/>
    <n v="7.0000000000000007E-2"/>
    <n v="8184.57"/>
    <x v="8"/>
    <x v="1"/>
    <s v="Apex Innovators"/>
  </r>
  <r>
    <s v="00001071"/>
    <d v="2020-10-01T00:00:00"/>
    <s v="Kont_0004"/>
    <x v="29"/>
    <n v="829"/>
    <n v="42.196721311475407"/>
    <n v="34981.081967213111"/>
    <n v="0.22"/>
    <n v="42676.92"/>
    <x v="9"/>
    <x v="1"/>
    <s v="SwiftWave Technologies"/>
  </r>
  <r>
    <s v="00001072"/>
    <d v="2020-10-02T00:00:00"/>
    <s v="Kont_0003"/>
    <x v="0"/>
    <n v="273"/>
    <n v="73.897196261682225"/>
    <n v="20173.934579439247"/>
    <n v="7.0000000000000007E-2"/>
    <n v="21586.109999999993"/>
    <x v="9"/>
    <x v="1"/>
    <s v="Infinity Systems"/>
  </r>
  <r>
    <s v="00001073"/>
    <d v="2020-10-03T00:00:00"/>
    <s v="Kont_0001"/>
    <x v="1"/>
    <n v="835"/>
    <n v="43.180327868852459"/>
    <n v="36055.573770491806"/>
    <n v="0.22"/>
    <n v="43987.8"/>
    <x v="9"/>
    <x v="1"/>
    <s v="Quantum Innovations"/>
  </r>
  <r>
    <s v="00001074"/>
    <d v="2020-10-04T00:00:00"/>
    <s v="Kont_0007"/>
    <x v="2"/>
    <n v="891"/>
    <n v="25.897196261682243"/>
    <n v="23074.401869158879"/>
    <n v="7.0000000000000007E-2"/>
    <n v="24689.61"/>
    <x v="9"/>
    <x v="1"/>
    <s v="Aurora Ventures"/>
  </r>
  <r>
    <s v="00001075"/>
    <d v="2020-10-05T00:00:00"/>
    <s v="Kont_0004"/>
    <x v="3"/>
    <n v="609"/>
    <n v="65.721311475409848"/>
    <n v="40024.278688524595"/>
    <n v="0.22"/>
    <n v="48829.62000000001"/>
    <x v="9"/>
    <x v="1"/>
    <s v="SwiftWave Technologies"/>
  </r>
  <r>
    <s v="00001076"/>
    <d v="2020-10-06T00:00:00"/>
    <s v="Kont_0007"/>
    <x v="4"/>
    <n v="177"/>
    <n v="0.22429906542056072"/>
    <n v="39.700934579439249"/>
    <n v="7.0000000000000007E-2"/>
    <n v="42.48"/>
    <x v="9"/>
    <x v="1"/>
    <s v="Aurora Ventures"/>
  </r>
  <r>
    <s v="00001077"/>
    <d v="2020-10-07T00:00:00"/>
    <s v="Kont_0009"/>
    <x v="5"/>
    <n v="346"/>
    <n v="73.073770491803288"/>
    <n v="25283.524590163939"/>
    <n v="0.22"/>
    <n v="30845.900000000005"/>
    <x v="9"/>
    <x v="1"/>
    <s v="Green Capital"/>
  </r>
  <r>
    <s v="00001078"/>
    <d v="2020-10-08T00:00:00"/>
    <s v="Kont_0007"/>
    <x v="6"/>
    <n v="324"/>
    <n v="10.093457943925234"/>
    <n v="3270.2803738317757"/>
    <n v="7.0000000000000007E-2"/>
    <n v="3499.2"/>
    <x v="9"/>
    <x v="1"/>
    <s v="Aurora Ventures"/>
  </r>
  <r>
    <s v="00001079"/>
    <d v="2020-10-09T00:00:00"/>
    <s v="Kont_0008"/>
    <x v="7"/>
    <n v="761"/>
    <n v="32.508196721311471"/>
    <n v="24738.737704918029"/>
    <n v="0.22"/>
    <n v="30181.259999999995"/>
    <x v="9"/>
    <x v="1"/>
    <s v="Nexus Solutions"/>
  </r>
  <r>
    <s v="00001080"/>
    <d v="2020-10-10T00:00:00"/>
    <s v="Kont_0001"/>
    <x v="8"/>
    <n v="268"/>
    <n v="17.588785046728972"/>
    <n v="4713.7943925233649"/>
    <n v="7.0000000000000007E-2"/>
    <n v="5043.76"/>
    <x v="9"/>
    <x v="1"/>
    <s v="Quantum Innovations"/>
  </r>
  <r>
    <s v="00001081"/>
    <d v="2020-10-11T00:00:00"/>
    <s v="Kont_0001"/>
    <x v="9"/>
    <n v="694"/>
    <n v="14.188524590163933"/>
    <n v="9846.8360655737688"/>
    <n v="0.22"/>
    <n v="12013.139999999998"/>
    <x v="9"/>
    <x v="1"/>
    <s v="Quantum Innovations"/>
  </r>
  <r>
    <s v="00001082"/>
    <d v="2020-10-11T00:00:00"/>
    <s v="Kont_0009"/>
    <x v="10"/>
    <n v="950"/>
    <n v="7.5700934579439245"/>
    <n v="7191.5887850467279"/>
    <n v="7.0000000000000007E-2"/>
    <n v="7694.9999999999991"/>
    <x v="9"/>
    <x v="1"/>
    <s v="Green Capital"/>
  </r>
  <r>
    <s v="00001083"/>
    <d v="2020-10-11T00:00:00"/>
    <s v="Kont_0005"/>
    <x v="11"/>
    <n v="812"/>
    <n v="33.655737704918039"/>
    <n v="27328.459016393448"/>
    <n v="0.22"/>
    <n v="33340.720000000008"/>
    <x v="9"/>
    <x v="1"/>
    <s v="Fusion Dynamics"/>
  </r>
  <r>
    <s v="00001084"/>
    <d v="2020-10-11T00:00:00"/>
    <s v="Kont_0005"/>
    <x v="12"/>
    <n v="944"/>
    <n v="57.588785046728965"/>
    <n v="54363.813084112146"/>
    <n v="7.0000000000000007E-2"/>
    <n v="58169.279999999999"/>
    <x v="9"/>
    <x v="1"/>
    <s v="Fusion Dynamics"/>
  </r>
  <r>
    <s v="00001085"/>
    <d v="2020-10-11T00:00:00"/>
    <s v="Kont_0009"/>
    <x v="13"/>
    <n v="117"/>
    <n v="27.262295081967213"/>
    <n v="3189.688524590164"/>
    <n v="0.22"/>
    <n v="3891.42"/>
    <x v="9"/>
    <x v="1"/>
    <s v="Green Capital"/>
  </r>
  <r>
    <s v="00001086"/>
    <d v="2020-10-11T00:00:00"/>
    <s v="Kont_0007"/>
    <x v="14"/>
    <n v="113"/>
    <n v="74.299065420560737"/>
    <n v="8395.7943925233631"/>
    <n v="7.0000000000000007E-2"/>
    <n v="8983.4999999999982"/>
    <x v="9"/>
    <x v="1"/>
    <s v="Aurora Ventures"/>
  </r>
  <r>
    <s v="00001087"/>
    <d v="2020-10-11T00:00:00"/>
    <s v="Kont_0001"/>
    <x v="0"/>
    <n v="287"/>
    <n v="73.897196261682225"/>
    <n v="21208.495327102799"/>
    <n v="7.0000000000000007E-2"/>
    <n v="22693.089999999997"/>
    <x v="9"/>
    <x v="1"/>
    <s v="Quantum Innovations"/>
  </r>
  <r>
    <s v="00001088"/>
    <d v="2020-10-11T00:00:00"/>
    <s v="Kont_0008"/>
    <x v="1"/>
    <n v="193"/>
    <n v="43.180327868852459"/>
    <n v="8333.8032786885251"/>
    <n v="0.22"/>
    <n v="10167.240000000002"/>
    <x v="9"/>
    <x v="1"/>
    <s v="Nexus Solutions"/>
  </r>
  <r>
    <s v="00001089"/>
    <d v="2020-10-12T00:00:00"/>
    <s v="Kont_0009"/>
    <x v="2"/>
    <n v="823"/>
    <n v="25.897196261682243"/>
    <n v="21313.392523364488"/>
    <n v="7.0000000000000007E-2"/>
    <n v="22805.33"/>
    <x v="9"/>
    <x v="1"/>
    <s v="Green Capital"/>
  </r>
  <r>
    <s v="00001090"/>
    <d v="2020-10-13T00:00:00"/>
    <s v="Kont_0006"/>
    <x v="3"/>
    <n v="245"/>
    <n v="65.721311475409848"/>
    <n v="16101.721311475412"/>
    <n v="0.22"/>
    <n v="19644.100000000002"/>
    <x v="9"/>
    <x v="1"/>
    <s v="Apex Innovators"/>
  </r>
  <r>
    <s v="00001091"/>
    <d v="2020-10-14T00:00:00"/>
    <s v="Kont_0001"/>
    <x v="4"/>
    <n v="494"/>
    <n v="0.22429906542056072"/>
    <n v="110.803738317757"/>
    <n v="7.0000000000000007E-2"/>
    <n v="118.55999999999999"/>
    <x v="9"/>
    <x v="1"/>
    <s v="Quantum Innovations"/>
  </r>
  <r>
    <s v="00001092"/>
    <d v="2020-10-15T00:00:00"/>
    <s v="Kont_0009"/>
    <x v="5"/>
    <n v="672"/>
    <n v="73.073770491803288"/>
    <n v="49105.573770491806"/>
    <n v="0.22"/>
    <n v="59908.800000000003"/>
    <x v="9"/>
    <x v="1"/>
    <s v="Green Capital"/>
  </r>
  <r>
    <s v="00001093"/>
    <d v="2020-10-16T00:00:00"/>
    <s v="Kont_0004"/>
    <x v="6"/>
    <n v="262"/>
    <n v="10.093457943925234"/>
    <n v="2644.4859813084113"/>
    <n v="7.0000000000000007E-2"/>
    <n v="2829.6"/>
    <x v="9"/>
    <x v="1"/>
    <s v="SwiftWave Technologies"/>
  </r>
  <r>
    <s v="00001094"/>
    <d v="2020-10-17T00:00:00"/>
    <s v="Kont_0000"/>
    <x v="7"/>
    <n v="695"/>
    <n v="32.508196721311471"/>
    <n v="22593.196721311473"/>
    <n v="0.22"/>
    <n v="27563.699999999997"/>
    <x v="9"/>
    <x v="1"/>
    <s v="StellarTech Solutions"/>
  </r>
  <r>
    <s v="00001095"/>
    <d v="2020-10-18T00:00:00"/>
    <s v="Kont_0002"/>
    <x v="8"/>
    <n v="708"/>
    <n v="17.588785046728972"/>
    <n v="12452.859813084113"/>
    <n v="7.0000000000000007E-2"/>
    <n v="13324.560000000001"/>
    <x v="9"/>
    <x v="1"/>
    <s v="BlueSky Enterprises"/>
  </r>
  <r>
    <s v="00001096"/>
    <d v="2020-10-19T00:00:00"/>
    <s v="Kont_0009"/>
    <x v="9"/>
    <n v="58"/>
    <n v="14.188524590163933"/>
    <n v="822.93442622950806"/>
    <n v="0.22"/>
    <n v="1003.9799999999998"/>
    <x v="9"/>
    <x v="1"/>
    <s v="Green Capital"/>
  </r>
  <r>
    <s v="00001097"/>
    <d v="2020-10-20T00:00:00"/>
    <s v="Kont_0001"/>
    <x v="10"/>
    <n v="317"/>
    <n v="7.5700934579439245"/>
    <n v="2399.7196261682243"/>
    <n v="7.0000000000000007E-2"/>
    <n v="2567.6999999999998"/>
    <x v="9"/>
    <x v="1"/>
    <s v="Quantum Innovations"/>
  </r>
  <r>
    <s v="00001098"/>
    <d v="2020-10-21T00:00:00"/>
    <s v="Kont_0003"/>
    <x v="11"/>
    <n v="354"/>
    <n v="33.655737704918039"/>
    <n v="11914.131147540986"/>
    <n v="0.22"/>
    <n v="14535.240000000002"/>
    <x v="9"/>
    <x v="1"/>
    <s v="Infinity Systems"/>
  </r>
  <r>
    <s v="00001099"/>
    <d v="2020-10-22T00:00:00"/>
    <s v="Kont_0003"/>
    <x v="12"/>
    <n v="721"/>
    <n v="57.588785046728965"/>
    <n v="41521.514018691581"/>
    <n v="7.0000000000000007E-2"/>
    <n v="44428.01999999999"/>
    <x v="9"/>
    <x v="1"/>
    <s v="Infinity Systems"/>
  </r>
  <r>
    <s v="00001100"/>
    <d v="2020-10-22T00:00:00"/>
    <s v="Kont_0004"/>
    <x v="13"/>
    <n v="240"/>
    <n v="27.262295081967213"/>
    <n v="6542.9508196721308"/>
    <n v="0.22"/>
    <n v="7982.4"/>
    <x v="9"/>
    <x v="1"/>
    <s v="SwiftWave Technologies"/>
  </r>
  <r>
    <s v="00001101"/>
    <d v="2020-10-22T00:00:00"/>
    <s v="Kont_0005"/>
    <x v="14"/>
    <n v="22"/>
    <n v="74.299065420560737"/>
    <n v="1634.5794392523362"/>
    <n v="7.0000000000000007E-2"/>
    <n v="1748.9999999999998"/>
    <x v="9"/>
    <x v="1"/>
    <s v="Fusion Dynamics"/>
  </r>
  <r>
    <s v="00001102"/>
    <d v="2020-10-22T00:00:00"/>
    <s v="Kont_0005"/>
    <x v="15"/>
    <n v="421"/>
    <n v="19.409836065573771"/>
    <n v="8171.5409836065573"/>
    <n v="0.22"/>
    <n v="9969.2800000000007"/>
    <x v="9"/>
    <x v="1"/>
    <s v="Fusion Dynamics"/>
  </r>
  <r>
    <s v="00001103"/>
    <d v="2020-10-22T00:00:00"/>
    <s v="Kont_0007"/>
    <x v="16"/>
    <n v="251"/>
    <n v="16.345794392523363"/>
    <n v="4102.794392523364"/>
    <n v="7.0000000000000007E-2"/>
    <n v="4389.99"/>
    <x v="9"/>
    <x v="1"/>
    <s v="Aurora Ventures"/>
  </r>
  <r>
    <s v="00001104"/>
    <d v="2020-10-22T00:00:00"/>
    <s v="Kont_0009"/>
    <x v="17"/>
    <n v="137"/>
    <n v="31.516393442622952"/>
    <n v="4317.7459016393441"/>
    <n v="0.22"/>
    <n v="5267.65"/>
    <x v="9"/>
    <x v="1"/>
    <s v="Green Capital"/>
  </r>
  <r>
    <s v="00001105"/>
    <d v="2020-10-22T00:00:00"/>
    <s v="Kont_0002"/>
    <x v="18"/>
    <n v="667"/>
    <n v="59.018691588785039"/>
    <n v="39365.467289719621"/>
    <n v="7.0000000000000007E-2"/>
    <n v="42121.049999999996"/>
    <x v="9"/>
    <x v="1"/>
    <s v="BlueSky Enterprises"/>
  </r>
  <r>
    <s v="00001106"/>
    <d v="2020-10-22T00:00:00"/>
    <s v="Kont_0004"/>
    <x v="19"/>
    <n v="128"/>
    <n v="78.893442622950815"/>
    <n v="10098.360655737704"/>
    <n v="0.22"/>
    <n v="12320"/>
    <x v="9"/>
    <x v="1"/>
    <s v="SwiftWave Technologies"/>
  </r>
  <r>
    <s v="00001107"/>
    <d v="2020-10-23T00:00:00"/>
    <s v="Kont_0007"/>
    <x v="20"/>
    <n v="256"/>
    <n v="34.177570093457945"/>
    <n v="8749.4579439252338"/>
    <n v="7.0000000000000007E-2"/>
    <n v="9361.92"/>
    <x v="9"/>
    <x v="1"/>
    <s v="Aurora Ventures"/>
  </r>
  <r>
    <s v="00001108"/>
    <d v="2020-10-24T00:00:00"/>
    <s v="Kont_0006"/>
    <x v="21"/>
    <n v="601"/>
    <n v="92.429906542056074"/>
    <n v="55550.373831775702"/>
    <n v="7.0000000000000007E-2"/>
    <n v="59438.9"/>
    <x v="9"/>
    <x v="1"/>
    <s v="Apex Innovators"/>
  </r>
  <r>
    <s v="00001109"/>
    <d v="2020-10-25T00:00:00"/>
    <s v="Kont_0008"/>
    <x v="22"/>
    <n v="814"/>
    <n v="32.551401869158873"/>
    <n v="26496.841121495323"/>
    <n v="7.0000000000000007E-2"/>
    <n v="28351.619999999995"/>
    <x v="9"/>
    <x v="1"/>
    <s v="Nexus Solutions"/>
  </r>
  <r>
    <s v="00001110"/>
    <d v="2020-10-26T00:00:00"/>
    <s v="Kont_0009"/>
    <x v="23"/>
    <n v="709"/>
    <n v="29.762295081967217"/>
    <n v="21101.467213114756"/>
    <n v="0.22"/>
    <n v="25743.79"/>
    <x v="9"/>
    <x v="1"/>
    <s v="Green Capital"/>
  </r>
  <r>
    <s v="00001111"/>
    <d v="2020-10-27T00:00:00"/>
    <s v="Kont_0008"/>
    <x v="24"/>
    <n v="40"/>
    <n v="3.1121495327102804"/>
    <n v="124.48598130841121"/>
    <n v="7.0000000000000007E-2"/>
    <n v="133.19999999999999"/>
    <x v="9"/>
    <x v="1"/>
    <s v="Nexus Solutions"/>
  </r>
  <r>
    <s v="00001112"/>
    <d v="2020-10-28T00:00:00"/>
    <s v="Kont_0008"/>
    <x v="0"/>
    <n v="240"/>
    <n v="73.897196261682225"/>
    <n v="17735.327102803734"/>
    <n v="7.0000000000000007E-2"/>
    <n v="18976.799999999996"/>
    <x v="9"/>
    <x v="1"/>
    <s v="Nexus Solutions"/>
  </r>
  <r>
    <s v="00001113"/>
    <d v="2020-10-29T00:00:00"/>
    <s v="Kont_0004"/>
    <x v="1"/>
    <n v="546"/>
    <n v="43.180327868852459"/>
    <n v="23576.459016393441"/>
    <n v="0.22"/>
    <n v="28763.279999999999"/>
    <x v="9"/>
    <x v="1"/>
    <s v="SwiftWave Technologies"/>
  </r>
  <r>
    <s v="00001114"/>
    <d v="2020-10-30T00:00:00"/>
    <s v="Kont_0000"/>
    <x v="2"/>
    <n v="242"/>
    <n v="25.897196261682243"/>
    <n v="6267.1214953271028"/>
    <n v="7.0000000000000007E-2"/>
    <n v="6705.82"/>
    <x v="9"/>
    <x v="1"/>
    <s v="StellarTech Solutions"/>
  </r>
  <r>
    <s v="00001115"/>
    <d v="2020-10-31T00:00:00"/>
    <s v="Kont_0003"/>
    <x v="3"/>
    <n v="827"/>
    <n v="65.721311475409848"/>
    <n v="54351.524590163943"/>
    <n v="0.22"/>
    <n v="66308.860000000015"/>
    <x v="9"/>
    <x v="1"/>
    <s v="Infinity Systems"/>
  </r>
  <r>
    <s v="00001116"/>
    <d v="2020-11-01T00:00:00"/>
    <s v="Kont_0004"/>
    <x v="4"/>
    <n v="225"/>
    <n v="0.22429906542056072"/>
    <n v="50.467289719626159"/>
    <n v="7.0000000000000007E-2"/>
    <n v="53.999999999999993"/>
    <x v="10"/>
    <x v="1"/>
    <s v="SwiftWave Technologies"/>
  </r>
  <r>
    <s v="00001117"/>
    <d v="2020-11-02T00:00:00"/>
    <s v="Kont_0001"/>
    <x v="5"/>
    <n v="855"/>
    <n v="73.073770491803288"/>
    <n v="62478.073770491814"/>
    <n v="0.22"/>
    <n v="76223.250000000015"/>
    <x v="10"/>
    <x v="1"/>
    <s v="Quantum Innovations"/>
  </r>
  <r>
    <s v="00001118"/>
    <d v="2020-11-02T00:00:00"/>
    <s v="Kont_0003"/>
    <x v="6"/>
    <n v="932"/>
    <n v="10.093457943925234"/>
    <n v="9407.1028037383185"/>
    <n v="7.0000000000000007E-2"/>
    <n v="10065.6"/>
    <x v="10"/>
    <x v="1"/>
    <s v="Infinity Systems"/>
  </r>
  <r>
    <s v="00001119"/>
    <d v="2020-11-02T00:00:00"/>
    <s v="Kont_0001"/>
    <x v="7"/>
    <n v="894"/>
    <n v="32.508196721311471"/>
    <n v="29062.327868852455"/>
    <n v="0.22"/>
    <n v="35456.039999999994"/>
    <x v="10"/>
    <x v="1"/>
    <s v="Quantum Innovations"/>
  </r>
  <r>
    <s v="00001120"/>
    <d v="2020-11-02T00:00:00"/>
    <s v="Kont_0009"/>
    <x v="8"/>
    <n v="192"/>
    <n v="17.588785046728972"/>
    <n v="3377.0467289719627"/>
    <n v="7.0000000000000007E-2"/>
    <n v="3613.44"/>
    <x v="10"/>
    <x v="1"/>
    <s v="Green Capital"/>
  </r>
  <r>
    <s v="00001121"/>
    <d v="2020-11-02T00:00:00"/>
    <s v="Kont_0002"/>
    <x v="9"/>
    <n v="885"/>
    <n v="14.188524590163933"/>
    <n v="12556.844262295081"/>
    <n v="0.22"/>
    <n v="15319.349999999999"/>
    <x v="10"/>
    <x v="1"/>
    <s v="BlueSky Enterprises"/>
  </r>
  <r>
    <s v="00001122"/>
    <d v="2020-11-02T00:00:00"/>
    <s v="Kont_0001"/>
    <x v="10"/>
    <n v="367"/>
    <n v="7.5700934579439245"/>
    <n v="2778.2242990654204"/>
    <n v="7.0000000000000007E-2"/>
    <n v="2972.7"/>
    <x v="10"/>
    <x v="1"/>
    <s v="Quantum Innovations"/>
  </r>
  <r>
    <s v="00001123"/>
    <d v="2020-11-02T00:00:00"/>
    <s v="Kont_0007"/>
    <x v="11"/>
    <n v="317"/>
    <n v="33.655737704918039"/>
    <n v="10668.868852459018"/>
    <n v="0.22"/>
    <n v="13016.020000000002"/>
    <x v="10"/>
    <x v="1"/>
    <s v="Aurora Ventures"/>
  </r>
  <r>
    <s v="00001124"/>
    <d v="2020-11-02T00:00:00"/>
    <s v="Kont_0004"/>
    <x v="12"/>
    <n v="831"/>
    <n v="57.588785046728965"/>
    <n v="47856.280373831767"/>
    <n v="7.0000000000000007E-2"/>
    <n v="51206.219999999994"/>
    <x v="10"/>
    <x v="1"/>
    <s v="SwiftWave Technologies"/>
  </r>
  <r>
    <s v="00001125"/>
    <d v="2020-11-03T00:00:00"/>
    <s v="Kont_0002"/>
    <x v="13"/>
    <n v="624"/>
    <n v="27.262295081967213"/>
    <n v="17011.672131147541"/>
    <n v="0.22"/>
    <n v="20754.240000000002"/>
    <x v="10"/>
    <x v="1"/>
    <s v="BlueSky Enterprises"/>
  </r>
  <r>
    <s v="00001126"/>
    <d v="2020-11-04T00:00:00"/>
    <s v="Kont_0008"/>
    <x v="14"/>
    <n v="366"/>
    <n v="74.299065420560737"/>
    <n v="27193.45794392523"/>
    <n v="7.0000000000000007E-2"/>
    <n v="29096.999999999996"/>
    <x v="10"/>
    <x v="1"/>
    <s v="Nexus Solutions"/>
  </r>
  <r>
    <s v="00001127"/>
    <d v="2020-11-05T00:00:00"/>
    <s v="Kont_0005"/>
    <x v="15"/>
    <n v="507"/>
    <n v="19.409836065573771"/>
    <n v="9840.7868852459014"/>
    <n v="0.22"/>
    <n v="12005.76"/>
    <x v="10"/>
    <x v="1"/>
    <s v="Fusion Dynamics"/>
  </r>
  <r>
    <s v="00001128"/>
    <d v="2020-11-06T00:00:00"/>
    <s v="Kont_0001"/>
    <x v="16"/>
    <n v="499"/>
    <n v="16.345794392523363"/>
    <n v="8156.5514018691583"/>
    <n v="7.0000000000000007E-2"/>
    <n v="8727.51"/>
    <x v="10"/>
    <x v="1"/>
    <s v="Quantum Innovations"/>
  </r>
  <r>
    <s v="00001129"/>
    <d v="2020-11-07T00:00:00"/>
    <s v="Kont_0009"/>
    <x v="17"/>
    <n v="522"/>
    <n v="31.516393442622952"/>
    <n v="16451.557377049183"/>
    <n v="0.22"/>
    <n v="20070.900000000001"/>
    <x v="10"/>
    <x v="1"/>
    <s v="Green Capital"/>
  </r>
  <r>
    <s v="00001130"/>
    <d v="2020-11-08T00:00:00"/>
    <s v="Kont_0008"/>
    <x v="18"/>
    <n v="842"/>
    <n v="59.018691588785039"/>
    <n v="49693.738317757001"/>
    <n v="7.0000000000000007E-2"/>
    <n v="53172.299999999988"/>
    <x v="10"/>
    <x v="1"/>
    <s v="Nexus Solutions"/>
  </r>
  <r>
    <s v="00001131"/>
    <d v="2020-11-09T00:00:00"/>
    <s v="Kont_0006"/>
    <x v="19"/>
    <n v="54"/>
    <n v="78.893442622950815"/>
    <n v="4260.2459016393441"/>
    <n v="0.22"/>
    <n v="5197.5"/>
    <x v="10"/>
    <x v="1"/>
    <s v="Apex Innovators"/>
  </r>
  <r>
    <s v="00001132"/>
    <d v="2020-11-10T00:00:00"/>
    <s v="Kont_0003"/>
    <x v="20"/>
    <n v="522"/>
    <n v="34.177570093457945"/>
    <n v="17840.691588785048"/>
    <n v="7.0000000000000007E-2"/>
    <n v="19089.54"/>
    <x v="10"/>
    <x v="1"/>
    <s v="Infinity Systems"/>
  </r>
  <r>
    <s v="00001133"/>
    <d v="2020-11-11T00:00:00"/>
    <s v="Kont_0002"/>
    <x v="21"/>
    <n v="853"/>
    <n v="92.429906542056074"/>
    <n v="78842.710280373838"/>
    <n v="7.0000000000000007E-2"/>
    <n v="84361.700000000012"/>
    <x v="10"/>
    <x v="1"/>
    <s v="BlueSky Enterprises"/>
  </r>
  <r>
    <s v="00001134"/>
    <d v="2020-11-12T00:00:00"/>
    <s v="Kont_0008"/>
    <x v="22"/>
    <n v="265"/>
    <n v="32.551401869158873"/>
    <n v="8626.121495327101"/>
    <n v="7.0000000000000007E-2"/>
    <n v="9229.9499999999989"/>
    <x v="10"/>
    <x v="1"/>
    <s v="Nexus Solutions"/>
  </r>
  <r>
    <s v="00001135"/>
    <d v="2020-11-13T00:00:00"/>
    <s v="Kont_0006"/>
    <x v="23"/>
    <n v="635"/>
    <n v="29.762295081967217"/>
    <n v="18899.057377049183"/>
    <n v="0.22"/>
    <n v="23056.850000000002"/>
    <x v="10"/>
    <x v="1"/>
    <s v="Apex Innovators"/>
  </r>
  <r>
    <s v="00001136"/>
    <d v="2020-11-13T00:00:00"/>
    <s v="Kont_0002"/>
    <x v="0"/>
    <n v="696"/>
    <n v="73.897196261682225"/>
    <n v="51432.448598130832"/>
    <n v="7.0000000000000007E-2"/>
    <n v="55032.719999999987"/>
    <x v="10"/>
    <x v="1"/>
    <s v="BlueSky Enterprises"/>
  </r>
  <r>
    <s v="00001137"/>
    <d v="2020-11-13T00:00:00"/>
    <s v="Kont_0002"/>
    <x v="1"/>
    <n v="982"/>
    <n v="43.180327868852459"/>
    <n v="42403.081967213111"/>
    <n v="0.22"/>
    <n v="51731.759999999995"/>
    <x v="10"/>
    <x v="1"/>
    <s v="BlueSky Enterprises"/>
  </r>
  <r>
    <s v="00001138"/>
    <d v="2020-11-13T00:00:00"/>
    <s v="Kont_0002"/>
    <x v="2"/>
    <n v="433"/>
    <n v="25.897196261682243"/>
    <n v="11213.485981308411"/>
    <n v="7.0000000000000007E-2"/>
    <n v="11998.43"/>
    <x v="10"/>
    <x v="1"/>
    <s v="BlueSky Enterprises"/>
  </r>
  <r>
    <s v="00001139"/>
    <d v="2020-11-13T00:00:00"/>
    <s v="Kont_0007"/>
    <x v="3"/>
    <n v="359"/>
    <n v="65.721311475409848"/>
    <n v="23593.950819672136"/>
    <n v="0.22"/>
    <n v="28784.620000000006"/>
    <x v="10"/>
    <x v="1"/>
    <s v="Aurora Ventures"/>
  </r>
  <r>
    <s v="00001140"/>
    <d v="2020-11-13T00:00:00"/>
    <s v="Kont_0006"/>
    <x v="4"/>
    <n v="361"/>
    <n v="0.22429906542056072"/>
    <n v="80.971962616822424"/>
    <n v="7.0000000000000007E-2"/>
    <n v="86.64"/>
    <x v="10"/>
    <x v="1"/>
    <s v="Apex Innovators"/>
  </r>
  <r>
    <s v="00001141"/>
    <d v="2020-11-13T00:00:00"/>
    <s v="Kont_0008"/>
    <x v="5"/>
    <n v="59"/>
    <n v="73.073770491803288"/>
    <n v="4311.3524590163943"/>
    <n v="0.22"/>
    <n v="5259.8500000000013"/>
    <x v="10"/>
    <x v="1"/>
    <s v="Nexus Solutions"/>
  </r>
  <r>
    <s v="00001142"/>
    <d v="2020-11-13T00:00:00"/>
    <s v="Kont_0006"/>
    <x v="6"/>
    <n v="537"/>
    <n v="10.093457943925234"/>
    <n v="5420.1869158878508"/>
    <n v="7.0000000000000007E-2"/>
    <n v="5799.6"/>
    <x v="10"/>
    <x v="1"/>
    <s v="Apex Innovators"/>
  </r>
  <r>
    <s v="00001143"/>
    <d v="2020-11-14T00:00:00"/>
    <s v="Kont_0007"/>
    <x v="7"/>
    <n v="943"/>
    <n v="32.508196721311471"/>
    <n v="30655.229508196717"/>
    <n v="0.22"/>
    <n v="37399.379999999997"/>
    <x v="10"/>
    <x v="1"/>
    <s v="Aurora Ventures"/>
  </r>
  <r>
    <s v="00001144"/>
    <d v="2020-11-15T00:00:00"/>
    <s v="Kont_0008"/>
    <x v="8"/>
    <n v="542"/>
    <n v="17.588785046728972"/>
    <n v="9533.1214953271028"/>
    <n v="7.0000000000000007E-2"/>
    <n v="10200.44"/>
    <x v="10"/>
    <x v="1"/>
    <s v="Nexus Solutions"/>
  </r>
  <r>
    <s v="00001145"/>
    <d v="2020-11-16T00:00:00"/>
    <s v="Kont_0003"/>
    <x v="9"/>
    <n v="957"/>
    <n v="14.188524590163933"/>
    <n v="13578.418032786883"/>
    <n v="0.22"/>
    <n v="16565.669999999998"/>
    <x v="10"/>
    <x v="1"/>
    <s v="Infinity Systems"/>
  </r>
  <r>
    <s v="00001146"/>
    <d v="2020-11-17T00:00:00"/>
    <s v="Kont_0002"/>
    <x v="10"/>
    <n v="69"/>
    <n v="7.5700934579439245"/>
    <n v="522.3364485981308"/>
    <n v="7.0000000000000007E-2"/>
    <n v="558.9"/>
    <x v="10"/>
    <x v="1"/>
    <s v="BlueSky Enterprises"/>
  </r>
  <r>
    <s v="00001147"/>
    <d v="2020-11-18T00:00:00"/>
    <s v="Kont_0008"/>
    <x v="11"/>
    <n v="654"/>
    <n v="33.655737704918039"/>
    <n v="22010.852459016398"/>
    <n v="0.22"/>
    <n v="26853.240000000005"/>
    <x v="10"/>
    <x v="1"/>
    <s v="Nexus Solutions"/>
  </r>
  <r>
    <s v="00001148"/>
    <d v="2020-11-19T00:00:00"/>
    <s v="Kont_0007"/>
    <x v="12"/>
    <n v="339"/>
    <n v="57.588785046728965"/>
    <n v="19522.598130841121"/>
    <n v="7.0000000000000007E-2"/>
    <n v="20889.18"/>
    <x v="10"/>
    <x v="1"/>
    <s v="Aurora Ventures"/>
  </r>
  <r>
    <s v="00001149"/>
    <d v="2020-11-20T00:00:00"/>
    <s v="Kont_0001"/>
    <x v="13"/>
    <n v="435"/>
    <n v="27.262295081967213"/>
    <n v="11859.098360655738"/>
    <n v="0.22"/>
    <n v="14468.1"/>
    <x v="10"/>
    <x v="1"/>
    <s v="Quantum Innovations"/>
  </r>
  <r>
    <s v="00001150"/>
    <d v="2020-11-21T00:00:00"/>
    <s v="Kont_0005"/>
    <x v="14"/>
    <n v="722"/>
    <n v="74.299065420560737"/>
    <n v="53643.925233644855"/>
    <n v="7.0000000000000007E-2"/>
    <n v="57398.999999999993"/>
    <x v="10"/>
    <x v="1"/>
    <s v="Fusion Dynamics"/>
  </r>
  <r>
    <s v="00001151"/>
    <d v="2020-11-22T00:00:00"/>
    <s v="Kont_0002"/>
    <x v="15"/>
    <n v="397"/>
    <n v="19.409836065573771"/>
    <n v="7705.7049180327867"/>
    <n v="0.22"/>
    <n v="9400.9599999999991"/>
    <x v="10"/>
    <x v="1"/>
    <s v="BlueSky Enterprises"/>
  </r>
  <r>
    <s v="00001152"/>
    <d v="2020-11-23T00:00:00"/>
    <s v="Kont_0004"/>
    <x v="16"/>
    <n v="666"/>
    <n v="16.345794392523363"/>
    <n v="10886.299065420561"/>
    <n v="7.0000000000000007E-2"/>
    <n v="11648.34"/>
    <x v="10"/>
    <x v="1"/>
    <s v="SwiftWave Technologies"/>
  </r>
  <r>
    <s v="00001153"/>
    <d v="2020-11-24T00:00:00"/>
    <s v="Kont_0008"/>
    <x v="17"/>
    <n v="747"/>
    <n v="31.516393442622952"/>
    <n v="23542.745901639344"/>
    <n v="0.22"/>
    <n v="28722.15"/>
    <x v="10"/>
    <x v="1"/>
    <s v="Nexus Solutions"/>
  </r>
  <r>
    <s v="00001154"/>
    <d v="2020-11-24T00:00:00"/>
    <s v="Kont_0008"/>
    <x v="18"/>
    <n v="949"/>
    <n v="59.018691588785039"/>
    <n v="56008.738317757001"/>
    <n v="7.0000000000000007E-2"/>
    <n v="59929.349999999991"/>
    <x v="10"/>
    <x v="1"/>
    <s v="Nexus Solutions"/>
  </r>
  <r>
    <s v="00001155"/>
    <d v="2020-11-24T00:00:00"/>
    <s v="Kont_0003"/>
    <x v="19"/>
    <n v="725"/>
    <n v="78.893442622950815"/>
    <n v="57197.74590163934"/>
    <n v="0.22"/>
    <n v="69781.25"/>
    <x v="10"/>
    <x v="1"/>
    <s v="Infinity Systems"/>
  </r>
  <r>
    <s v="00001156"/>
    <d v="2020-11-24T00:00:00"/>
    <s v="Kont_0007"/>
    <x v="20"/>
    <n v="395"/>
    <n v="34.177570093457945"/>
    <n v="13500.140186915889"/>
    <n v="7.0000000000000007E-2"/>
    <n v="14445.150000000001"/>
    <x v="10"/>
    <x v="1"/>
    <s v="Aurora Ventures"/>
  </r>
  <r>
    <s v="00001157"/>
    <d v="2020-11-24T00:00:00"/>
    <s v="Kont_0004"/>
    <x v="21"/>
    <n v="605"/>
    <n v="92.429906542056074"/>
    <n v="55920.093457943927"/>
    <n v="7.0000000000000007E-2"/>
    <n v="59834.5"/>
    <x v="10"/>
    <x v="1"/>
    <s v="SwiftWave Technologies"/>
  </r>
  <r>
    <s v="00001158"/>
    <d v="2020-11-24T00:00:00"/>
    <s v="Kont_0008"/>
    <x v="22"/>
    <n v="773"/>
    <n v="32.551401869158873"/>
    <n v="25162.233644859811"/>
    <n v="7.0000000000000007E-2"/>
    <n v="26923.589999999997"/>
    <x v="10"/>
    <x v="1"/>
    <s v="Nexus Solutions"/>
  </r>
  <r>
    <s v="00001159"/>
    <d v="2020-11-24T00:00:00"/>
    <s v="Kont_0008"/>
    <x v="23"/>
    <n v="186"/>
    <n v="29.762295081967217"/>
    <n v="5535.7868852459023"/>
    <n v="0.22"/>
    <n v="6753.6600000000008"/>
    <x v="10"/>
    <x v="1"/>
    <s v="Nexus Solutions"/>
  </r>
  <r>
    <s v="00001160"/>
    <d v="2020-11-24T00:00:00"/>
    <s v="Kont_0004"/>
    <x v="24"/>
    <n v="643"/>
    <n v="3.1121495327102804"/>
    <n v="2001.1121495327102"/>
    <n v="7.0000000000000007E-2"/>
    <n v="2141.19"/>
    <x v="10"/>
    <x v="1"/>
    <s v="SwiftWave Technologies"/>
  </r>
  <r>
    <s v="00001161"/>
    <d v="2020-11-24T00:00:00"/>
    <s v="Kont_0000"/>
    <x v="25"/>
    <n v="348"/>
    <n v="56.56557377049181"/>
    <n v="19684.819672131151"/>
    <n v="0.22"/>
    <n v="24015.480000000003"/>
    <x v="10"/>
    <x v="1"/>
    <s v="StellarTech Solutions"/>
  </r>
  <r>
    <s v="00001162"/>
    <d v="2020-11-24T00:00:00"/>
    <s v="Kont_0002"/>
    <x v="26"/>
    <n v="663"/>
    <n v="39.345794392523366"/>
    <n v="26086.261682242992"/>
    <n v="7.0000000000000007E-2"/>
    <n v="27912.300000000003"/>
    <x v="10"/>
    <x v="1"/>
    <s v="BlueSky Enterprises"/>
  </r>
  <r>
    <s v="00001163"/>
    <d v="2020-11-25T00:00:00"/>
    <s v="Kont_0009"/>
    <x v="27"/>
    <n v="164"/>
    <n v="3.7868852459016393"/>
    <n v="621.04918032786884"/>
    <n v="0.22"/>
    <n v="757.68"/>
    <x v="10"/>
    <x v="1"/>
    <s v="Green Capital"/>
  </r>
  <r>
    <s v="00001164"/>
    <d v="2020-11-26T00:00:00"/>
    <s v="Kont_0002"/>
    <x v="28"/>
    <n v="713"/>
    <n v="17.11214953271028"/>
    <n v="12200.962616822429"/>
    <n v="7.0000000000000007E-2"/>
    <n v="13055.029999999999"/>
    <x v="10"/>
    <x v="1"/>
    <s v="BlueSky Enterprises"/>
  </r>
  <r>
    <s v="00001165"/>
    <d v="2020-11-27T00:00:00"/>
    <s v="Kont_0005"/>
    <x v="29"/>
    <n v="564"/>
    <n v="42.196721311475407"/>
    <n v="23798.950819672129"/>
    <n v="0.22"/>
    <n v="29034.719999999998"/>
    <x v="10"/>
    <x v="1"/>
    <s v="Fusion Dynamics"/>
  </r>
  <r>
    <s v="00001166"/>
    <d v="2020-11-28T00:00:00"/>
    <s v="Kont_0004"/>
    <x v="0"/>
    <n v="783"/>
    <n v="73.897196261682225"/>
    <n v="57861.504672897179"/>
    <n v="7.0000000000000007E-2"/>
    <n v="61911.809999999983"/>
    <x v="10"/>
    <x v="1"/>
    <s v="SwiftWave Technologies"/>
  </r>
  <r>
    <s v="00001167"/>
    <d v="2020-11-29T00:00:00"/>
    <s v="Kont_0001"/>
    <x v="1"/>
    <n v="225"/>
    <n v="43.180327868852459"/>
    <n v="9715.5737704918029"/>
    <n v="0.22"/>
    <n v="11853"/>
    <x v="10"/>
    <x v="1"/>
    <s v="Quantum Innovations"/>
  </r>
  <r>
    <s v="00001168"/>
    <d v="2020-11-30T00:00:00"/>
    <s v="Kont_0003"/>
    <x v="2"/>
    <n v="781"/>
    <n v="25.897196261682243"/>
    <n v="20225.710280373831"/>
    <n v="7.0000000000000007E-2"/>
    <n v="21641.51"/>
    <x v="10"/>
    <x v="1"/>
    <s v="Infinity Systems"/>
  </r>
  <r>
    <s v="00001169"/>
    <d v="2020-12-01T00:00:00"/>
    <s v="Kont_0006"/>
    <x v="3"/>
    <n v="370"/>
    <n v="65.721311475409848"/>
    <n v="24316.885245901645"/>
    <n v="0.22"/>
    <n v="29666.600000000006"/>
    <x v="11"/>
    <x v="1"/>
    <s v="Apex Innovators"/>
  </r>
  <r>
    <s v="00001170"/>
    <d v="2020-12-02T00:00:00"/>
    <s v="Kont_0001"/>
    <x v="4"/>
    <n v="213"/>
    <n v="0.22429906542056072"/>
    <n v="47.775700934579433"/>
    <n v="7.0000000000000007E-2"/>
    <n v="51.11999999999999"/>
    <x v="11"/>
    <x v="1"/>
    <s v="Quantum Innovations"/>
  </r>
  <r>
    <s v="00001171"/>
    <d v="2020-12-03T00:00:00"/>
    <s v="Kont_0002"/>
    <x v="5"/>
    <n v="40"/>
    <n v="73.073770491803288"/>
    <n v="2922.9508196721317"/>
    <n v="0.22"/>
    <n v="3566.0000000000009"/>
    <x v="11"/>
    <x v="1"/>
    <s v="BlueSky Enterprises"/>
  </r>
  <r>
    <s v="00001172"/>
    <d v="2020-12-04T00:00:00"/>
    <s v="Kont_0003"/>
    <x v="6"/>
    <n v="137"/>
    <n v="10.093457943925234"/>
    <n v="1382.8037383177571"/>
    <n v="7.0000000000000007E-2"/>
    <n v="1479.6000000000001"/>
    <x v="11"/>
    <x v="1"/>
    <s v="Infinity Systems"/>
  </r>
  <r>
    <s v="00001173"/>
    <d v="2020-12-05T00:00:00"/>
    <s v="Kont_0001"/>
    <x v="7"/>
    <n v="650"/>
    <n v="32.508196721311471"/>
    <n v="21130.327868852455"/>
    <n v="0.22"/>
    <n v="25778.999999999996"/>
    <x v="11"/>
    <x v="1"/>
    <s v="Quantum Innovations"/>
  </r>
  <r>
    <s v="00001174"/>
    <d v="2020-12-05T00:00:00"/>
    <s v="Kont_0008"/>
    <x v="8"/>
    <n v="283"/>
    <n v="17.588785046728972"/>
    <n v="4977.6261682242994"/>
    <n v="7.0000000000000007E-2"/>
    <n v="5326.06"/>
    <x v="11"/>
    <x v="1"/>
    <s v="Nexus Solutions"/>
  </r>
  <r>
    <s v="00001175"/>
    <d v="2020-12-05T00:00:00"/>
    <s v="Kont_0004"/>
    <x v="9"/>
    <n v="707"/>
    <n v="14.188524590163933"/>
    <n v="10031.286885245901"/>
    <n v="0.22"/>
    <n v="12238.17"/>
    <x v="11"/>
    <x v="1"/>
    <s v="SwiftWave Technologies"/>
  </r>
  <r>
    <s v="00001176"/>
    <d v="2020-12-05T00:00:00"/>
    <s v="Kont_0001"/>
    <x v="10"/>
    <n v="268"/>
    <n v="7.5700934579439245"/>
    <n v="2028.7850467289718"/>
    <n v="7.0000000000000007E-2"/>
    <n v="2170.7999999999997"/>
    <x v="11"/>
    <x v="1"/>
    <s v="Quantum Innovations"/>
  </r>
  <r>
    <s v="00001177"/>
    <d v="2020-12-05T00:00:00"/>
    <s v="Kont_0005"/>
    <x v="11"/>
    <n v="215"/>
    <n v="33.655737704918039"/>
    <n v="7235.9836065573782"/>
    <n v="0.22"/>
    <n v="8827.9000000000015"/>
    <x v="11"/>
    <x v="1"/>
    <s v="Fusion Dynamics"/>
  </r>
  <r>
    <s v="00001178"/>
    <d v="2020-12-05T00:00:00"/>
    <s v="Kont_0006"/>
    <x v="12"/>
    <n v="445"/>
    <n v="57.588785046728965"/>
    <n v="25627.009345794391"/>
    <n v="7.0000000000000007E-2"/>
    <n v="27420.899999999998"/>
    <x v="11"/>
    <x v="1"/>
    <s v="Apex Innovators"/>
  </r>
  <r>
    <s v="00001179"/>
    <d v="2020-12-05T00:00:00"/>
    <s v="Kont_0005"/>
    <x v="13"/>
    <n v="905"/>
    <n v="27.262295081967213"/>
    <n v="24672.37704918033"/>
    <n v="0.22"/>
    <n v="30100.300000000003"/>
    <x v="11"/>
    <x v="1"/>
    <s v="Fusion Dynamics"/>
  </r>
  <r>
    <s v="00001180"/>
    <d v="2020-12-05T00:00:00"/>
    <s v="Kont_0003"/>
    <x v="14"/>
    <n v="723"/>
    <n v="74.299065420560737"/>
    <n v="53718.224299065412"/>
    <n v="7.0000000000000007E-2"/>
    <n v="57478.499999999993"/>
    <x v="11"/>
    <x v="1"/>
    <s v="Infinity Systems"/>
  </r>
  <r>
    <s v="00001181"/>
    <d v="2020-12-06T00:00:00"/>
    <s v="Kont_0008"/>
    <x v="0"/>
    <n v="290"/>
    <n v="73.897196261682225"/>
    <n v="21430.186915887847"/>
    <n v="7.0000000000000007E-2"/>
    <n v="22930.299999999996"/>
    <x v="11"/>
    <x v="1"/>
    <s v="Nexus Solutions"/>
  </r>
  <r>
    <s v="00001182"/>
    <d v="2020-12-07T00:00:00"/>
    <s v="Kont_0008"/>
    <x v="1"/>
    <n v="676"/>
    <n v="43.180327868852459"/>
    <n v="29189.901639344262"/>
    <n v="0.22"/>
    <n v="35611.68"/>
    <x v="11"/>
    <x v="1"/>
    <s v="Nexus Solutions"/>
  </r>
  <r>
    <s v="00001183"/>
    <d v="2020-12-08T00:00:00"/>
    <s v="Kont_0006"/>
    <x v="2"/>
    <n v="617"/>
    <n v="25.897196261682243"/>
    <n v="15978.570093457944"/>
    <n v="7.0000000000000007E-2"/>
    <n v="17097.07"/>
    <x v="11"/>
    <x v="1"/>
    <s v="Apex Innovators"/>
  </r>
  <r>
    <s v="00001184"/>
    <d v="2020-12-09T00:00:00"/>
    <s v="Kont_0007"/>
    <x v="3"/>
    <n v="514"/>
    <n v="65.721311475409848"/>
    <n v="33780.75409836066"/>
    <n v="0.22"/>
    <n v="41212.520000000004"/>
    <x v="11"/>
    <x v="1"/>
    <s v="Aurora Ventures"/>
  </r>
  <r>
    <s v="00001185"/>
    <d v="2020-12-10T00:00:00"/>
    <s v="Kont_0002"/>
    <x v="4"/>
    <n v="29"/>
    <n v="0.22429906542056072"/>
    <n v="6.5046728971962606"/>
    <n v="7.0000000000000007E-2"/>
    <n v="6.9599999999999991"/>
    <x v="11"/>
    <x v="1"/>
    <s v="BlueSky Enterprises"/>
  </r>
  <r>
    <s v="00001186"/>
    <d v="2020-12-11T00:00:00"/>
    <s v="Kont_0001"/>
    <x v="5"/>
    <n v="881"/>
    <n v="73.073770491803288"/>
    <n v="64377.991803278695"/>
    <n v="0.22"/>
    <n v="78541.150000000009"/>
    <x v="11"/>
    <x v="1"/>
    <s v="Quantum Innovations"/>
  </r>
  <r>
    <s v="00001187"/>
    <d v="2020-12-12T00:00:00"/>
    <s v="Kont_0001"/>
    <x v="6"/>
    <n v="528"/>
    <n v="10.093457943925234"/>
    <n v="5329.3457943925232"/>
    <n v="7.0000000000000007E-2"/>
    <n v="5702.4"/>
    <x v="11"/>
    <x v="1"/>
    <s v="Quantum Innovations"/>
  </r>
  <r>
    <s v="00001188"/>
    <d v="2020-12-13T00:00:00"/>
    <s v="Kont_0009"/>
    <x v="7"/>
    <n v="308"/>
    <n v="32.508196721311471"/>
    <n v="10012.524590163934"/>
    <n v="0.22"/>
    <n v="12215.279999999999"/>
    <x v="11"/>
    <x v="1"/>
    <s v="Green Capital"/>
  </r>
  <r>
    <s v="00001189"/>
    <d v="2020-12-14T00:00:00"/>
    <s v="Kont_0004"/>
    <x v="8"/>
    <n v="866"/>
    <n v="17.588785046728972"/>
    <n v="15231.88785046729"/>
    <n v="7.0000000000000007E-2"/>
    <n v="16298.12"/>
    <x v="11"/>
    <x v="1"/>
    <s v="SwiftWave Technologies"/>
  </r>
  <r>
    <s v="00001190"/>
    <d v="2020-12-15T00:00:00"/>
    <s v="Kont_0002"/>
    <x v="9"/>
    <n v="378"/>
    <n v="14.188524590163933"/>
    <n v="5363.2622950819668"/>
    <n v="0.22"/>
    <n v="6543.1799999999994"/>
    <x v="11"/>
    <x v="1"/>
    <s v="BlueSky Enterprises"/>
  </r>
  <r>
    <s v="00001191"/>
    <d v="2020-12-16T00:00:00"/>
    <s v="Kont_0005"/>
    <x v="10"/>
    <n v="431"/>
    <n v="7.5700934579439245"/>
    <n v="3262.7102803738317"/>
    <n v="7.0000000000000007E-2"/>
    <n v="3491.1"/>
    <x v="11"/>
    <x v="1"/>
    <s v="Fusion Dynamics"/>
  </r>
  <r>
    <s v="00001192"/>
    <d v="2020-12-16T00:00:00"/>
    <s v="Kont_0002"/>
    <x v="11"/>
    <n v="588"/>
    <n v="33.655737704918039"/>
    <n v="19789.573770491806"/>
    <n v="0.22"/>
    <n v="24143.280000000006"/>
    <x v="11"/>
    <x v="1"/>
    <s v="BlueSky Enterprises"/>
  </r>
  <r>
    <s v="00001193"/>
    <d v="2020-12-16T00:00:00"/>
    <s v="Kont_0008"/>
    <x v="12"/>
    <n v="499"/>
    <n v="57.588785046728965"/>
    <n v="28736.803738317754"/>
    <n v="7.0000000000000007E-2"/>
    <n v="30748.379999999997"/>
    <x v="11"/>
    <x v="1"/>
    <s v="Nexus Solutions"/>
  </r>
  <r>
    <s v="00001194"/>
    <d v="2020-12-16T00:00:00"/>
    <s v="Kont_0005"/>
    <x v="13"/>
    <n v="551"/>
    <n v="27.262295081967213"/>
    <n v="15021.524590163934"/>
    <n v="0.22"/>
    <n v="18326.259999999998"/>
    <x v="11"/>
    <x v="1"/>
    <s v="Fusion Dynamics"/>
  </r>
  <r>
    <s v="00001195"/>
    <d v="2020-12-16T00:00:00"/>
    <s v="Kont_0009"/>
    <x v="14"/>
    <n v="683"/>
    <n v="74.299065420560737"/>
    <n v="50746.261682242985"/>
    <n v="7.0000000000000007E-2"/>
    <n v="54298.499999999993"/>
    <x v="11"/>
    <x v="1"/>
    <s v="Green Capital"/>
  </r>
  <r>
    <s v="00001196"/>
    <d v="2020-12-16T00:00:00"/>
    <s v="Kont_0000"/>
    <x v="15"/>
    <n v="21"/>
    <n v="19.409836065573771"/>
    <n v="407.60655737704917"/>
    <n v="0.22"/>
    <n v="497.28"/>
    <x v="11"/>
    <x v="1"/>
    <s v="StellarTech Solutions"/>
  </r>
  <r>
    <s v="00001197"/>
    <d v="2020-12-16T00:00:00"/>
    <s v="Kont_0006"/>
    <x v="16"/>
    <n v="115"/>
    <n v="16.345794392523363"/>
    <n v="1879.7663551401868"/>
    <n v="7.0000000000000007E-2"/>
    <n v="2011.35"/>
    <x v="11"/>
    <x v="1"/>
    <s v="Apex Innovators"/>
  </r>
  <r>
    <s v="00001198"/>
    <d v="2020-12-16T00:00:00"/>
    <s v="Kont_0009"/>
    <x v="16"/>
    <n v="61"/>
    <n v="16.345794392523363"/>
    <n v="997.09345794392516"/>
    <n v="7.0000000000000007E-2"/>
    <n v="1066.8899999999999"/>
    <x v="11"/>
    <x v="1"/>
    <s v="Green Capital"/>
  </r>
  <r>
    <s v="00001199"/>
    <d v="2020-12-17T00:00:00"/>
    <s v="Kont_0005"/>
    <x v="16"/>
    <n v="657"/>
    <n v="16.345794392523363"/>
    <n v="10739.186915887849"/>
    <n v="7.0000000000000007E-2"/>
    <n v="11490.929999999998"/>
    <x v="11"/>
    <x v="1"/>
    <s v="Fusion Dynamics"/>
  </r>
  <r>
    <s v="00001200"/>
    <d v="2020-12-18T00:00:00"/>
    <s v="Kont_0008"/>
    <x v="16"/>
    <n v="773"/>
    <n v="16.345794392523363"/>
    <n v="12635.299065420559"/>
    <n v="7.0000000000000007E-2"/>
    <n v="13519.769999999999"/>
    <x v="11"/>
    <x v="1"/>
    <s v="Nexus Solutions"/>
  </r>
  <r>
    <s v="00001201"/>
    <d v="2020-12-19T00:00:00"/>
    <s v="Kont_0001"/>
    <x v="16"/>
    <n v="262"/>
    <n v="16.345794392523363"/>
    <n v="4282.598130841121"/>
    <n v="7.0000000000000007E-2"/>
    <n v="4582.3799999999992"/>
    <x v="11"/>
    <x v="1"/>
    <s v="Quantum Innovations"/>
  </r>
  <r>
    <s v="00001202"/>
    <d v="2020-12-20T00:00:00"/>
    <s v="Kont_0005"/>
    <x v="16"/>
    <n v="803"/>
    <n v="16.345794392523363"/>
    <n v="13125.67289719626"/>
    <n v="7.0000000000000007E-2"/>
    <n v="14044.47"/>
    <x v="11"/>
    <x v="1"/>
    <s v="Fusion Dynamics"/>
  </r>
  <r>
    <s v="00001203"/>
    <d v="2020-12-21T00:00:00"/>
    <s v="Kont_0003"/>
    <x v="16"/>
    <n v="218"/>
    <n v="16.345794392523363"/>
    <n v="3563.3831775700933"/>
    <n v="7.0000000000000007E-2"/>
    <n v="3812.8199999999997"/>
    <x v="11"/>
    <x v="1"/>
    <s v="Infinity Systems"/>
  </r>
  <r>
    <s v="00001204"/>
    <d v="2020-12-22T00:00:00"/>
    <s v="Kont_0000"/>
    <x v="16"/>
    <n v="759"/>
    <n v="16.345794392523363"/>
    <n v="12406.457943925232"/>
    <n v="7.0000000000000007E-2"/>
    <n v="13274.909999999998"/>
    <x v="11"/>
    <x v="1"/>
    <s v="StellarTech Solutions"/>
  </r>
  <r>
    <s v="00001205"/>
    <d v="2020-12-23T00:00:00"/>
    <s v="Kont_0001"/>
    <x v="16"/>
    <n v="727"/>
    <n v="16.345794392523363"/>
    <n v="11883.392523364484"/>
    <n v="7.0000000000000007E-2"/>
    <n v="12715.229999999998"/>
    <x v="11"/>
    <x v="1"/>
    <s v="Quantum Innovations"/>
  </r>
  <r>
    <s v="00001206"/>
    <d v="2020-12-24T00:00:00"/>
    <s v="Kont_0002"/>
    <x v="16"/>
    <n v="633"/>
    <n v="16.345794392523363"/>
    <n v="10346.887850467288"/>
    <n v="7.0000000000000007E-2"/>
    <n v="11071.169999999998"/>
    <x v="11"/>
    <x v="1"/>
    <s v="BlueSky Enterprises"/>
  </r>
  <r>
    <s v="00001207"/>
    <d v="2020-12-25T00:00:00"/>
    <s v="Kont_0004"/>
    <x v="1"/>
    <n v="833"/>
    <n v="43.180327868852459"/>
    <n v="35969.2131147541"/>
    <n v="0.22"/>
    <n v="43882.44"/>
    <x v="11"/>
    <x v="1"/>
    <s v="SwiftWave Technologies"/>
  </r>
  <r>
    <s v="00001208"/>
    <d v="2020-12-26T00:00:00"/>
    <s v="Kont_0008"/>
    <x v="2"/>
    <n v="118"/>
    <n v="25.897196261682243"/>
    <n v="3055.8691588785045"/>
    <n v="7.0000000000000007E-2"/>
    <n v="3269.7799999999997"/>
    <x v="11"/>
    <x v="1"/>
    <s v="Nexus Solutions"/>
  </r>
  <r>
    <s v="00001209"/>
    <d v="2020-12-27T00:00:00"/>
    <s v="Kont_0001"/>
    <x v="3"/>
    <n v="100"/>
    <n v="65.721311475409848"/>
    <n v="6572.1311475409848"/>
    <n v="0.22"/>
    <n v="8018.0000000000018"/>
    <x v="11"/>
    <x v="1"/>
    <s v="Quantum Innovations"/>
  </r>
  <r>
    <s v="00001210"/>
    <d v="2020-12-27T00:00:00"/>
    <s v="Kont_0009"/>
    <x v="4"/>
    <n v="330"/>
    <n v="0.22429906542056072"/>
    <n v="74.018691588785032"/>
    <n v="7.0000000000000007E-2"/>
    <n v="79.199999999999989"/>
    <x v="11"/>
    <x v="1"/>
    <s v="Green Capital"/>
  </r>
  <r>
    <s v="00001211"/>
    <d v="2020-12-27T00:00:00"/>
    <s v="Kont_0002"/>
    <x v="5"/>
    <n v="369"/>
    <n v="73.073770491803288"/>
    <n v="26964.221311475412"/>
    <n v="0.22"/>
    <n v="32896.350000000006"/>
    <x v="11"/>
    <x v="1"/>
    <s v="BlueSky Enterprises"/>
  </r>
  <r>
    <s v="00001212"/>
    <d v="2020-12-27T00:00:00"/>
    <s v="Kont_0001"/>
    <x v="6"/>
    <n v="741"/>
    <n v="10.093457943925234"/>
    <n v="7479.2523364485987"/>
    <n v="7.0000000000000007E-2"/>
    <n v="8002.8000000000011"/>
    <x v="11"/>
    <x v="1"/>
    <s v="Quantum Innovations"/>
  </r>
  <r>
    <s v="00001213"/>
    <d v="2020-12-27T00:00:00"/>
    <s v="Kont_0003"/>
    <x v="7"/>
    <n v="283"/>
    <n v="32.508196721311471"/>
    <n v="9199.8196721311469"/>
    <n v="0.22"/>
    <n v="11223.779999999999"/>
    <x v="11"/>
    <x v="1"/>
    <s v="Infinity Systems"/>
  </r>
  <r>
    <s v="00001214"/>
    <d v="2020-12-27T00:00:00"/>
    <s v="Kont_0005"/>
    <x v="8"/>
    <n v="723"/>
    <n v="17.588785046728972"/>
    <n v="12716.691588785046"/>
    <n v="7.0000000000000007E-2"/>
    <n v="13606.86"/>
    <x v="11"/>
    <x v="1"/>
    <s v="Fusion Dynamics"/>
  </r>
  <r>
    <s v="00001215"/>
    <d v="2020-12-27T00:00:00"/>
    <s v="Kont_0001"/>
    <x v="9"/>
    <n v="87"/>
    <n v="14.188524590163933"/>
    <n v="1234.4016393442621"/>
    <n v="0.22"/>
    <n v="1505.9699999999998"/>
    <x v="11"/>
    <x v="1"/>
    <s v="Quantum Innovations"/>
  </r>
  <r>
    <s v="00001216"/>
    <d v="2020-12-27T00:00:00"/>
    <s v="Kont_0006"/>
    <x v="10"/>
    <n v="998"/>
    <n v="7.5700934579439245"/>
    <n v="7554.9532710280364"/>
    <n v="7.0000000000000007E-2"/>
    <n v="8083.7999999999993"/>
    <x v="11"/>
    <x v="1"/>
    <s v="Apex Innovators"/>
  </r>
  <r>
    <s v="00001217"/>
    <d v="2020-12-28T00:00:00"/>
    <s v="Kont_0007"/>
    <x v="11"/>
    <n v="487"/>
    <n v="33.655737704918039"/>
    <n v="16390.344262295086"/>
    <n v="0.22"/>
    <n v="19996.220000000005"/>
    <x v="11"/>
    <x v="1"/>
    <s v="Aurora Ventures"/>
  </r>
  <r>
    <s v="00001218"/>
    <d v="2020-12-29T00:00:00"/>
    <s v="Kont_0005"/>
    <x v="12"/>
    <n v="66"/>
    <n v="57.588785046728965"/>
    <n v="3800.8598130841119"/>
    <n v="7.0000000000000007E-2"/>
    <n v="4066.9199999999996"/>
    <x v="11"/>
    <x v="1"/>
    <s v="Fusion Dynamics"/>
  </r>
  <r>
    <s v="00001219"/>
    <d v="2020-12-30T00:00:00"/>
    <s v="Kont_0002"/>
    <x v="13"/>
    <n v="403"/>
    <n v="27.262295081967213"/>
    <n v="10986.704918032787"/>
    <n v="0.22"/>
    <n v="13403.779999999999"/>
    <x v="11"/>
    <x v="1"/>
    <s v="BlueSky Enterprises"/>
  </r>
  <r>
    <s v="00001220"/>
    <d v="2020-12-31T00:00:00"/>
    <s v="Kont_0007"/>
    <x v="14"/>
    <n v="564"/>
    <n v="74.299065420560737"/>
    <n v="41904.672897196258"/>
    <n v="7.0000000000000007E-2"/>
    <n v="44838"/>
    <x v="11"/>
    <x v="1"/>
    <s v="Aurora Ventures"/>
  </r>
  <r>
    <s v="00001221"/>
    <d v="2021-01-01T00:00:00"/>
    <s v="Kont_0008"/>
    <x v="15"/>
    <n v="955"/>
    <n v="19.409836065573771"/>
    <n v="18536.39344262295"/>
    <n v="0.22"/>
    <n v="22614.399999999998"/>
    <x v="0"/>
    <x v="2"/>
    <s v="Nexus Solutions"/>
  </r>
  <r>
    <s v="00001222"/>
    <d v="2021-01-02T00:00:00"/>
    <s v="Kont_0004"/>
    <x v="16"/>
    <n v="391"/>
    <n v="16.345794392523363"/>
    <n v="6391.2056074766351"/>
    <n v="7.0000000000000007E-2"/>
    <n v="6838.5899999999992"/>
    <x v="0"/>
    <x v="2"/>
    <s v="SwiftWave Technologies"/>
  </r>
  <r>
    <s v="00001223"/>
    <d v="2021-01-03T00:00:00"/>
    <s v="Kont_0009"/>
    <x v="17"/>
    <n v="719"/>
    <n v="31.516393442622952"/>
    <n v="22660.286885245903"/>
    <n v="0.22"/>
    <n v="27645.550000000003"/>
    <x v="0"/>
    <x v="2"/>
    <s v="Green Capital"/>
  </r>
  <r>
    <s v="00001224"/>
    <d v="2021-01-04T00:00:00"/>
    <s v="Kont_0009"/>
    <x v="18"/>
    <n v="964"/>
    <n v="59.018691588785039"/>
    <n v="56894.018691588775"/>
    <n v="7.0000000000000007E-2"/>
    <n v="60876.599999999991"/>
    <x v="0"/>
    <x v="2"/>
    <s v="Green Capital"/>
  </r>
  <r>
    <s v="00001225"/>
    <d v="2021-01-05T00:00:00"/>
    <s v="Kont_0002"/>
    <x v="19"/>
    <n v="646"/>
    <n v="78.893442622950815"/>
    <n v="50965.163934426229"/>
    <n v="0.22"/>
    <n v="62177.5"/>
    <x v="0"/>
    <x v="2"/>
    <s v="BlueSky Enterprises"/>
  </r>
  <r>
    <s v="00001226"/>
    <d v="2021-01-06T00:00:00"/>
    <s v="Kont_0003"/>
    <x v="20"/>
    <n v="575"/>
    <n v="34.177570093457945"/>
    <n v="19652.102803738318"/>
    <n v="7.0000000000000007E-2"/>
    <n v="21027.75"/>
    <x v="0"/>
    <x v="2"/>
    <s v="Infinity Systems"/>
  </r>
  <r>
    <s v="00001227"/>
    <d v="2021-01-07T00:00:00"/>
    <s v="Kont_0006"/>
    <x v="21"/>
    <n v="749"/>
    <n v="92.429906542056074"/>
    <n v="69230"/>
    <n v="7.0000000000000007E-2"/>
    <n v="74076.100000000006"/>
    <x v="0"/>
    <x v="2"/>
    <s v="Apex Innovators"/>
  </r>
  <r>
    <s v="00001228"/>
    <d v="2021-01-07T00:00:00"/>
    <s v="Kont_0000"/>
    <x v="22"/>
    <n v="403"/>
    <n v="32.551401869158873"/>
    <n v="13118.214953271026"/>
    <n v="7.0000000000000007E-2"/>
    <n v="14036.489999999998"/>
    <x v="0"/>
    <x v="2"/>
    <s v="StellarTech Solutions"/>
  </r>
  <r>
    <s v="00001229"/>
    <d v="2021-01-07T00:00:00"/>
    <s v="Kont_0009"/>
    <x v="23"/>
    <n v="782"/>
    <n v="29.762295081967217"/>
    <n v="23274.114754098362"/>
    <n v="0.22"/>
    <n v="28394.420000000002"/>
    <x v="0"/>
    <x v="2"/>
    <s v="Green Capital"/>
  </r>
  <r>
    <s v="00001230"/>
    <d v="2021-01-07T00:00:00"/>
    <s v="Kont_0001"/>
    <x v="0"/>
    <n v="790"/>
    <n v="73.897196261682225"/>
    <n v="58378.785046728961"/>
    <n v="7.0000000000000007E-2"/>
    <n v="62465.299999999988"/>
    <x v="0"/>
    <x v="2"/>
    <s v="Quantum Innovations"/>
  </r>
  <r>
    <s v="00001231"/>
    <d v="2021-01-07T00:00:00"/>
    <s v="Kont_0003"/>
    <x v="1"/>
    <n v="256"/>
    <n v="43.180327868852459"/>
    <n v="11054.163934426229"/>
    <n v="0.22"/>
    <n v="13486.08"/>
    <x v="0"/>
    <x v="2"/>
    <s v="Infinity Systems"/>
  </r>
  <r>
    <s v="00001232"/>
    <d v="2021-01-07T00:00:00"/>
    <s v="Kont_0006"/>
    <x v="2"/>
    <n v="152"/>
    <n v="25.897196261682243"/>
    <n v="3936.3738317757011"/>
    <n v="7.0000000000000007E-2"/>
    <n v="4211.92"/>
    <x v="0"/>
    <x v="2"/>
    <s v="Apex Innovators"/>
  </r>
  <r>
    <s v="00001233"/>
    <d v="2021-01-07T00:00:00"/>
    <s v="Kont_0000"/>
    <x v="3"/>
    <n v="327"/>
    <n v="65.721311475409848"/>
    <n v="21490.868852459022"/>
    <n v="0.22"/>
    <n v="26218.860000000008"/>
    <x v="0"/>
    <x v="2"/>
    <s v="StellarTech Solutions"/>
  </r>
  <r>
    <s v="00001234"/>
    <d v="2021-01-07T00:00:00"/>
    <s v="Kont_0009"/>
    <x v="4"/>
    <n v="45"/>
    <n v="0.22429906542056072"/>
    <n v="10.093457943925232"/>
    <n v="7.0000000000000007E-2"/>
    <n v="10.799999999999999"/>
    <x v="0"/>
    <x v="2"/>
    <s v="Green Capital"/>
  </r>
  <r>
    <s v="00001235"/>
    <d v="2021-01-08T00:00:00"/>
    <s v="Kont_0009"/>
    <x v="5"/>
    <n v="534"/>
    <n v="73.073770491803288"/>
    <n v="39021.393442622953"/>
    <n v="0.22"/>
    <n v="47606.100000000006"/>
    <x v="0"/>
    <x v="2"/>
    <s v="Green Capital"/>
  </r>
  <r>
    <s v="00001236"/>
    <d v="2021-01-09T00:00:00"/>
    <s v="Kont_0004"/>
    <x v="6"/>
    <n v="202"/>
    <n v="10.093457943925234"/>
    <n v="2038.8785046728972"/>
    <n v="7.0000000000000007E-2"/>
    <n v="2181.6"/>
    <x v="0"/>
    <x v="2"/>
    <s v="SwiftWave Technologies"/>
  </r>
  <r>
    <s v="00001237"/>
    <d v="2021-01-10T00:00:00"/>
    <s v="Kont_0000"/>
    <x v="7"/>
    <n v="855"/>
    <n v="32.508196721311471"/>
    <n v="27794.508196721308"/>
    <n v="0.22"/>
    <n v="33909.299999999996"/>
    <x v="0"/>
    <x v="2"/>
    <s v="StellarTech Solutions"/>
  </r>
  <r>
    <s v="00001238"/>
    <d v="2021-01-11T00:00:00"/>
    <s v="Kont_0000"/>
    <x v="8"/>
    <n v="108"/>
    <n v="17.588785046728972"/>
    <n v="1899.5887850467291"/>
    <n v="7.0000000000000007E-2"/>
    <n v="2032.5600000000002"/>
    <x v="0"/>
    <x v="2"/>
    <s v="StellarTech Solutions"/>
  </r>
  <r>
    <s v="00001239"/>
    <d v="2021-01-12T00:00:00"/>
    <s v="Kont_0004"/>
    <x v="9"/>
    <n v="758"/>
    <n v="14.188524590163933"/>
    <n v="10754.901639344262"/>
    <n v="0.22"/>
    <n v="13120.98"/>
    <x v="0"/>
    <x v="2"/>
    <s v="SwiftWave Technologies"/>
  </r>
  <r>
    <s v="00001240"/>
    <d v="2021-01-13T00:00:00"/>
    <s v="Kont_0000"/>
    <x v="10"/>
    <n v="759"/>
    <n v="7.5700934579439245"/>
    <n v="5745.7009345794386"/>
    <n v="7.0000000000000007E-2"/>
    <n v="6147.9"/>
    <x v="0"/>
    <x v="2"/>
    <s v="StellarTech Solutions"/>
  </r>
  <r>
    <s v="00001241"/>
    <d v="2021-01-14T00:00:00"/>
    <s v="Kont_0000"/>
    <x v="11"/>
    <n v="429"/>
    <n v="33.655737704918039"/>
    <n v="14438.311475409839"/>
    <n v="0.22"/>
    <n v="17614.740000000005"/>
    <x v="0"/>
    <x v="2"/>
    <s v="StellarTech Solutions"/>
  </r>
  <r>
    <s v="00001242"/>
    <d v="2021-01-15T00:00:00"/>
    <s v="Kont_0004"/>
    <x v="12"/>
    <n v="624"/>
    <n v="57.588785046728965"/>
    <n v="35935.401869158872"/>
    <n v="7.0000000000000007E-2"/>
    <n v="38450.87999999999"/>
    <x v="0"/>
    <x v="2"/>
    <s v="SwiftWave Technologies"/>
  </r>
  <r>
    <s v="00001243"/>
    <d v="2021-01-16T00:00:00"/>
    <s v="Kont_0003"/>
    <x v="13"/>
    <n v="365"/>
    <n v="27.262295081967213"/>
    <n v="9950.7377049180323"/>
    <n v="0.22"/>
    <n v="12139.9"/>
    <x v="0"/>
    <x v="2"/>
    <s v="Infinity Systems"/>
  </r>
  <r>
    <s v="00001244"/>
    <d v="2021-01-17T00:00:00"/>
    <s v="Kont_0002"/>
    <x v="14"/>
    <n v="939"/>
    <n v="74.299065420560737"/>
    <n v="69766.822429906533"/>
    <n v="7.0000000000000007E-2"/>
    <n v="74650.499999999985"/>
    <x v="0"/>
    <x v="2"/>
    <s v="BlueSky Enterprises"/>
  </r>
  <r>
    <s v="00001245"/>
    <d v="2021-01-18T00:00:00"/>
    <s v="Kont_0006"/>
    <x v="15"/>
    <n v="328"/>
    <n v="19.409836065573771"/>
    <n v="6366.4262295081971"/>
    <n v="0.22"/>
    <n v="7767.0400000000009"/>
    <x v="0"/>
    <x v="2"/>
    <s v="Apex Innovators"/>
  </r>
  <r>
    <s v="00001246"/>
    <d v="2021-01-18T00:00:00"/>
    <s v="Kont_0004"/>
    <x v="16"/>
    <n v="369"/>
    <n v="16.345794392523363"/>
    <n v="6031.598130841121"/>
    <n v="7.0000000000000007E-2"/>
    <n v="6453.8099999999995"/>
    <x v="0"/>
    <x v="2"/>
    <s v="SwiftWave Technologies"/>
  </r>
  <r>
    <s v="00001247"/>
    <d v="2021-01-18T00:00:00"/>
    <s v="Kont_0009"/>
    <x v="17"/>
    <n v="219"/>
    <n v="31.516393442622952"/>
    <n v="6902.0901639344265"/>
    <n v="0.22"/>
    <n v="8420.5500000000011"/>
    <x v="0"/>
    <x v="2"/>
    <s v="Green Capital"/>
  </r>
  <r>
    <s v="00001248"/>
    <d v="2021-01-18T00:00:00"/>
    <s v="Kont_0003"/>
    <x v="18"/>
    <n v="735"/>
    <n v="59.018691588785039"/>
    <n v="43378.738317757001"/>
    <n v="7.0000000000000007E-2"/>
    <n v="46415.249999999993"/>
    <x v="0"/>
    <x v="2"/>
    <s v="Infinity Systems"/>
  </r>
  <r>
    <s v="00001249"/>
    <d v="2021-01-18T00:00:00"/>
    <s v="Kont_0007"/>
    <x v="19"/>
    <n v="591"/>
    <n v="78.893442622950815"/>
    <n v="46626.024590163928"/>
    <n v="0.22"/>
    <n v="56883.749999999993"/>
    <x v="0"/>
    <x v="2"/>
    <s v="Aurora Ventures"/>
  </r>
  <r>
    <s v="00001250"/>
    <d v="2021-01-18T00:00:00"/>
    <s v="Kont_0000"/>
    <x v="20"/>
    <n v="336"/>
    <n v="34.177570093457945"/>
    <n v="11483.663551401869"/>
    <n v="7.0000000000000007E-2"/>
    <n v="12287.52"/>
    <x v="0"/>
    <x v="2"/>
    <s v="StellarTech Solutions"/>
  </r>
  <r>
    <s v="00001251"/>
    <d v="2021-01-18T00:00:00"/>
    <s v="Kont_0008"/>
    <x v="21"/>
    <n v="524"/>
    <n v="92.429906542056074"/>
    <n v="48433.271028037379"/>
    <n v="7.0000000000000007E-2"/>
    <n v="51823.6"/>
    <x v="0"/>
    <x v="2"/>
    <s v="Nexus Solutions"/>
  </r>
  <r>
    <s v="00001252"/>
    <d v="2021-01-18T00:00:00"/>
    <s v="Kont_0007"/>
    <x v="22"/>
    <n v="512"/>
    <n v="32.551401869158873"/>
    <n v="16666.317757009343"/>
    <n v="7.0000000000000007E-2"/>
    <n v="17832.959999999995"/>
    <x v="0"/>
    <x v="2"/>
    <s v="Aurora Ventures"/>
  </r>
  <r>
    <s v="00001253"/>
    <d v="2021-01-19T00:00:00"/>
    <s v="Kont_0009"/>
    <x v="12"/>
    <n v="974"/>
    <n v="57.588785046728965"/>
    <n v="56091.476635514009"/>
    <n v="7.0000000000000007E-2"/>
    <n v="60017.87999999999"/>
    <x v="0"/>
    <x v="2"/>
    <s v="Green Capital"/>
  </r>
  <r>
    <s v="00001254"/>
    <d v="2021-01-20T00:00:00"/>
    <s v="Kont_0009"/>
    <x v="13"/>
    <n v="780"/>
    <n v="27.262295081967213"/>
    <n v="21264.590163934427"/>
    <n v="0.22"/>
    <n v="25942.799999999999"/>
    <x v="0"/>
    <x v="2"/>
    <s v="Green Capital"/>
  </r>
  <r>
    <s v="00001255"/>
    <d v="2021-01-21T00:00:00"/>
    <s v="Kont_0003"/>
    <x v="14"/>
    <n v="489"/>
    <n v="74.299065420560737"/>
    <n v="36332.242990654202"/>
    <n v="7.0000000000000007E-2"/>
    <n v="38875.5"/>
    <x v="0"/>
    <x v="2"/>
    <s v="Infinity Systems"/>
  </r>
  <r>
    <s v="00001256"/>
    <d v="2021-01-22T00:00:00"/>
    <s v="Kont_0003"/>
    <x v="0"/>
    <n v="52"/>
    <n v="73.897196261682225"/>
    <n v="3842.6542056074759"/>
    <n v="7.0000000000000007E-2"/>
    <n v="4111.6399999999994"/>
    <x v="0"/>
    <x v="2"/>
    <s v="Infinity Systems"/>
  </r>
  <r>
    <s v="00001257"/>
    <d v="2021-01-23T00:00:00"/>
    <s v="Kont_0005"/>
    <x v="1"/>
    <n v="170"/>
    <n v="43.180327868852459"/>
    <n v="7340.6557377049176"/>
    <n v="0.22"/>
    <n v="8955.5999999999985"/>
    <x v="0"/>
    <x v="2"/>
    <s v="Fusion Dynamics"/>
  </r>
  <r>
    <s v="00001258"/>
    <d v="2021-01-24T00:00:00"/>
    <s v="Kont_0001"/>
    <x v="2"/>
    <n v="516"/>
    <n v="25.897196261682243"/>
    <n v="13362.953271028038"/>
    <n v="7.0000000000000007E-2"/>
    <n v="14298.36"/>
    <x v="0"/>
    <x v="2"/>
    <s v="Quantum Innovations"/>
  </r>
  <r>
    <s v="00001259"/>
    <d v="2021-01-25T00:00:00"/>
    <s v="Kont_0000"/>
    <x v="3"/>
    <n v="390"/>
    <n v="65.721311475409848"/>
    <n v="25631.311475409842"/>
    <n v="0.22"/>
    <n v="31270.200000000008"/>
    <x v="0"/>
    <x v="2"/>
    <s v="StellarTech Solutions"/>
  </r>
  <r>
    <s v="00001260"/>
    <d v="2021-01-26T00:00:00"/>
    <s v="Kont_0005"/>
    <x v="4"/>
    <n v="277"/>
    <n v="0.22429906542056072"/>
    <n v="62.130841121495315"/>
    <n v="7.0000000000000007E-2"/>
    <n v="66.47999999999999"/>
    <x v="0"/>
    <x v="2"/>
    <s v="Fusion Dynamics"/>
  </r>
  <r>
    <s v="00001261"/>
    <d v="2021-01-27T00:00:00"/>
    <s v="Kont_0006"/>
    <x v="5"/>
    <n v="336"/>
    <n v="73.073770491803288"/>
    <n v="24552.786885245903"/>
    <n v="0.22"/>
    <n v="29954.400000000001"/>
    <x v="0"/>
    <x v="2"/>
    <s v="Apex Innovators"/>
  </r>
  <r>
    <s v="00001262"/>
    <d v="2021-01-28T00:00:00"/>
    <s v="Kont_0006"/>
    <x v="6"/>
    <n v="69"/>
    <n v="10.093457943925234"/>
    <n v="696.44859813084111"/>
    <n v="7.0000000000000007E-2"/>
    <n v="745.2"/>
    <x v="0"/>
    <x v="2"/>
    <s v="Apex Innovators"/>
  </r>
  <r>
    <s v="00001263"/>
    <d v="2021-01-29T00:00:00"/>
    <s v="Kont_0007"/>
    <x v="7"/>
    <n v="142"/>
    <n v="32.508196721311471"/>
    <n v="4616.1639344262285"/>
    <n v="0.22"/>
    <n v="5631.7199999999984"/>
    <x v="0"/>
    <x v="2"/>
    <s v="Aurora Ventures"/>
  </r>
  <r>
    <s v="00001264"/>
    <d v="2021-01-29T00:00:00"/>
    <s v="Kont_0007"/>
    <x v="8"/>
    <n v="725"/>
    <n v="17.588785046728972"/>
    <n v="12751.869158878504"/>
    <n v="7.0000000000000007E-2"/>
    <n v="13644.5"/>
    <x v="0"/>
    <x v="2"/>
    <s v="Aurora Ventures"/>
  </r>
  <r>
    <s v="00001265"/>
    <d v="2021-01-29T00:00:00"/>
    <s v="Kont_0004"/>
    <x v="9"/>
    <n v="633"/>
    <n v="14.188524590163933"/>
    <n v="8981.3360655737688"/>
    <n v="0.22"/>
    <n v="10957.229999999998"/>
    <x v="0"/>
    <x v="2"/>
    <s v="SwiftWave Technologies"/>
  </r>
  <r>
    <s v="00001266"/>
    <d v="2021-01-29T00:00:00"/>
    <s v="Kont_0005"/>
    <x v="10"/>
    <n v="56"/>
    <n v="7.5700934579439245"/>
    <n v="423.92523364485976"/>
    <n v="7.0000000000000007E-2"/>
    <n v="453.59999999999997"/>
    <x v="0"/>
    <x v="2"/>
    <s v="Fusion Dynamics"/>
  </r>
  <r>
    <s v="00001267"/>
    <d v="2021-01-29T00:00:00"/>
    <s v="Kont_0005"/>
    <x v="11"/>
    <n v="111"/>
    <n v="33.655737704918039"/>
    <n v="3735.7868852459023"/>
    <n v="0.22"/>
    <n v="4557.6600000000008"/>
    <x v="0"/>
    <x v="2"/>
    <s v="Fusion Dynamics"/>
  </r>
  <r>
    <s v="00001268"/>
    <d v="2021-01-29T00:00:00"/>
    <s v="Kont_0003"/>
    <x v="12"/>
    <n v="32"/>
    <n v="57.588785046728965"/>
    <n v="1842.8411214953269"/>
    <n v="7.0000000000000007E-2"/>
    <n v="1971.8399999999997"/>
    <x v="0"/>
    <x v="2"/>
    <s v="Infinity Systems"/>
  </r>
  <r>
    <s v="00001269"/>
    <d v="2021-01-29T00:00:00"/>
    <s v="Kont_0003"/>
    <x v="13"/>
    <n v="451"/>
    <n v="27.262295081967213"/>
    <n v="12295.295081967213"/>
    <n v="0.22"/>
    <n v="15000.26"/>
    <x v="0"/>
    <x v="2"/>
    <s v="Infinity Systems"/>
  </r>
  <r>
    <s v="00001270"/>
    <d v="2021-01-29T00:00:00"/>
    <s v="Kont_0003"/>
    <x v="14"/>
    <n v="443"/>
    <n v="74.299065420560737"/>
    <n v="32914.485981308404"/>
    <n v="7.0000000000000007E-2"/>
    <n v="35218.499999999993"/>
    <x v="0"/>
    <x v="2"/>
    <s v="Infinity Systems"/>
  </r>
  <r>
    <s v="00001271"/>
    <d v="2021-01-30T00:00:00"/>
    <s v="Kont_0007"/>
    <x v="15"/>
    <n v="292"/>
    <n v="19.409836065573771"/>
    <n v="5667.6721311475412"/>
    <n v="0.22"/>
    <n v="6914.56"/>
    <x v="0"/>
    <x v="2"/>
    <s v="Aurora Ventures"/>
  </r>
  <r>
    <s v="00001272"/>
    <d v="2021-01-31T00:00:00"/>
    <s v="Kont_0007"/>
    <x v="16"/>
    <n v="649"/>
    <n v="16.345794392523363"/>
    <n v="10608.420560747663"/>
    <n v="7.0000000000000007E-2"/>
    <n v="11351.01"/>
    <x v="0"/>
    <x v="2"/>
    <s v="Aurora Ventures"/>
  </r>
  <r>
    <s v="00001273"/>
    <d v="2021-02-01T00:00:00"/>
    <s v="Kont_0006"/>
    <x v="17"/>
    <n v="849"/>
    <n v="31.516393442622952"/>
    <n v="26757.418032786885"/>
    <n v="0.22"/>
    <n v="32644.05"/>
    <x v="1"/>
    <x v="2"/>
    <s v="Apex Innovators"/>
  </r>
  <r>
    <s v="00001274"/>
    <d v="2021-02-02T00:00:00"/>
    <s v="Kont_0009"/>
    <x v="18"/>
    <n v="182"/>
    <n v="59.018691588785039"/>
    <n v="10741.401869158877"/>
    <n v="7.0000000000000007E-2"/>
    <n v="11493.3"/>
    <x v="1"/>
    <x v="2"/>
    <s v="Green Capital"/>
  </r>
  <r>
    <s v="00001275"/>
    <d v="2021-02-03T00:00:00"/>
    <s v="Kont_0008"/>
    <x v="19"/>
    <n v="681"/>
    <n v="78.893442622950815"/>
    <n v="53726.434426229505"/>
    <n v="0.22"/>
    <n v="65546.25"/>
    <x v="1"/>
    <x v="2"/>
    <s v="Nexus Solutions"/>
  </r>
  <r>
    <s v="00001276"/>
    <d v="2021-02-04T00:00:00"/>
    <s v="Kont_0008"/>
    <x v="20"/>
    <n v="822"/>
    <n v="34.177570093457945"/>
    <n v="28093.962616822431"/>
    <n v="7.0000000000000007E-2"/>
    <n v="30060.54"/>
    <x v="1"/>
    <x v="2"/>
    <s v="Nexus Solutions"/>
  </r>
  <r>
    <s v="00001277"/>
    <d v="2021-02-05T00:00:00"/>
    <s v="Kont_0005"/>
    <x v="21"/>
    <n v="126"/>
    <n v="92.429906542056074"/>
    <n v="11646.168224299065"/>
    <n v="7.0000000000000007E-2"/>
    <n v="12461.4"/>
    <x v="1"/>
    <x v="2"/>
    <s v="Fusion Dynamics"/>
  </r>
  <r>
    <s v="00001278"/>
    <d v="2021-02-06T00:00:00"/>
    <s v="Kont_0005"/>
    <x v="22"/>
    <n v="49"/>
    <n v="32.551401869158873"/>
    <n v="1595.0186915887848"/>
    <n v="7.0000000000000007E-2"/>
    <n v="1706.6699999999998"/>
    <x v="1"/>
    <x v="2"/>
    <s v="Fusion Dynamics"/>
  </r>
  <r>
    <s v="00001279"/>
    <d v="2021-02-07T00:00:00"/>
    <s v="Kont_0005"/>
    <x v="23"/>
    <n v="276"/>
    <n v="29.762295081967217"/>
    <n v="8214.3934426229516"/>
    <n v="0.22"/>
    <n v="10021.560000000001"/>
    <x v="1"/>
    <x v="2"/>
    <s v="Fusion Dynamics"/>
  </r>
  <r>
    <s v="00001280"/>
    <d v="2021-02-08T00:00:00"/>
    <s v="Kont_0002"/>
    <x v="24"/>
    <n v="994"/>
    <n v="3.1121495327102804"/>
    <n v="3093.4766355140187"/>
    <n v="7.0000000000000007E-2"/>
    <n v="3310.02"/>
    <x v="1"/>
    <x v="2"/>
    <s v="BlueSky Enterprises"/>
  </r>
  <r>
    <s v="00001281"/>
    <d v="2021-02-09T00:00:00"/>
    <s v="Kont_0003"/>
    <x v="0"/>
    <n v="468"/>
    <n v="73.897196261682225"/>
    <n v="34583.887850467283"/>
    <n v="7.0000000000000007E-2"/>
    <n v="37004.759999999995"/>
    <x v="1"/>
    <x v="2"/>
    <s v="Infinity Systems"/>
  </r>
  <r>
    <s v="00001282"/>
    <d v="2021-02-09T00:00:00"/>
    <s v="Kont_0009"/>
    <x v="1"/>
    <n v="86"/>
    <n v="43.180327868852459"/>
    <n v="3713.5081967213114"/>
    <n v="0.22"/>
    <n v="4530.4799999999996"/>
    <x v="1"/>
    <x v="2"/>
    <s v="Green Capital"/>
  </r>
  <r>
    <s v="00001283"/>
    <d v="2021-02-09T00:00:00"/>
    <s v="Kont_0008"/>
    <x v="2"/>
    <n v="720"/>
    <n v="25.897196261682243"/>
    <n v="18645.981308411214"/>
    <n v="7.0000000000000007E-2"/>
    <n v="19951.199999999997"/>
    <x v="1"/>
    <x v="2"/>
    <s v="Nexus Solutions"/>
  </r>
  <r>
    <s v="00001284"/>
    <d v="2021-02-09T00:00:00"/>
    <s v="Kont_0005"/>
    <x v="3"/>
    <n v="617"/>
    <n v="65.721311475409848"/>
    <n v="40550.049180327878"/>
    <n v="0.22"/>
    <n v="49471.060000000012"/>
    <x v="1"/>
    <x v="2"/>
    <s v="Fusion Dynamics"/>
  </r>
  <r>
    <s v="00001285"/>
    <d v="2021-02-09T00:00:00"/>
    <s v="Kont_0000"/>
    <x v="4"/>
    <n v="227"/>
    <n v="0.22429906542056072"/>
    <n v="50.915887850467286"/>
    <n v="7.0000000000000007E-2"/>
    <n v="54.48"/>
    <x v="1"/>
    <x v="2"/>
    <s v="StellarTech Solutions"/>
  </r>
  <r>
    <s v="00001286"/>
    <d v="2021-02-09T00:00:00"/>
    <s v="Kont_0001"/>
    <x v="5"/>
    <n v="929"/>
    <n v="73.073770491803288"/>
    <n v="67885.532786885247"/>
    <n v="0.22"/>
    <n v="82820.350000000006"/>
    <x v="1"/>
    <x v="2"/>
    <s v="Quantum Innovations"/>
  </r>
  <r>
    <s v="00001287"/>
    <d v="2021-02-09T00:00:00"/>
    <s v="Kont_0006"/>
    <x v="6"/>
    <n v="453"/>
    <n v="10.093457943925234"/>
    <n v="4572.336448598131"/>
    <n v="7.0000000000000007E-2"/>
    <n v="4892.4000000000005"/>
    <x v="1"/>
    <x v="2"/>
    <s v="Apex Innovators"/>
  </r>
  <r>
    <s v="00001288"/>
    <d v="2021-02-09T00:00:00"/>
    <s v="Kont_0001"/>
    <x v="7"/>
    <n v="946"/>
    <n v="32.508196721311471"/>
    <n v="30752.754098360652"/>
    <n v="0.22"/>
    <n v="37518.359999999993"/>
    <x v="1"/>
    <x v="2"/>
    <s v="Quantum Innovations"/>
  </r>
  <r>
    <s v="00001289"/>
    <d v="2021-02-09T00:00:00"/>
    <s v="Kont_0009"/>
    <x v="8"/>
    <n v="947"/>
    <n v="17.588785046728972"/>
    <n v="16656.579439252338"/>
    <n v="7.0000000000000007E-2"/>
    <n v="17822.54"/>
    <x v="1"/>
    <x v="2"/>
    <s v="Green Capital"/>
  </r>
  <r>
    <s v="00001290"/>
    <d v="2021-02-09T00:00:00"/>
    <s v="Kont_0004"/>
    <x v="9"/>
    <n v="446"/>
    <n v="14.188524590163933"/>
    <n v="6328.0819672131138"/>
    <n v="0.22"/>
    <n v="7720.2599999999984"/>
    <x v="1"/>
    <x v="2"/>
    <s v="SwiftWave Technologies"/>
  </r>
  <r>
    <s v="00001291"/>
    <d v="2021-02-10T00:00:00"/>
    <s v="Kont_0003"/>
    <x v="10"/>
    <n v="542"/>
    <n v="7.5700934579439245"/>
    <n v="4102.9906542056069"/>
    <n v="7.0000000000000007E-2"/>
    <n v="4390.2"/>
    <x v="1"/>
    <x v="2"/>
    <s v="Infinity Systems"/>
  </r>
  <r>
    <s v="00001292"/>
    <d v="2021-02-11T00:00:00"/>
    <s v="Kont_0003"/>
    <x v="11"/>
    <n v="470"/>
    <n v="33.655737704918039"/>
    <n v="15818.196721311479"/>
    <n v="0.22"/>
    <n v="19298.200000000004"/>
    <x v="1"/>
    <x v="2"/>
    <s v="Infinity Systems"/>
  </r>
  <r>
    <s v="00001293"/>
    <d v="2021-02-12T00:00:00"/>
    <s v="Kont_0003"/>
    <x v="12"/>
    <n v="594"/>
    <n v="57.588785046728965"/>
    <n v="34207.738317757008"/>
    <n v="7.0000000000000007E-2"/>
    <n v="36602.28"/>
    <x v="1"/>
    <x v="2"/>
    <s v="Infinity Systems"/>
  </r>
  <r>
    <s v="00001294"/>
    <d v="2021-02-13T00:00:00"/>
    <s v="Kont_0005"/>
    <x v="13"/>
    <n v="355"/>
    <n v="27.262295081967213"/>
    <n v="9678.1147540983602"/>
    <n v="0.22"/>
    <n v="11807.3"/>
    <x v="1"/>
    <x v="2"/>
    <s v="Fusion Dynamics"/>
  </r>
  <r>
    <s v="00001295"/>
    <d v="2021-02-14T00:00:00"/>
    <s v="Kont_0003"/>
    <x v="14"/>
    <n v="328"/>
    <n v="74.299065420560737"/>
    <n v="24370.09345794392"/>
    <n v="7.0000000000000007E-2"/>
    <n v="26075.999999999993"/>
    <x v="1"/>
    <x v="2"/>
    <s v="Infinity Systems"/>
  </r>
  <r>
    <s v="00001296"/>
    <d v="2021-02-15T00:00:00"/>
    <s v="Kont_0009"/>
    <x v="15"/>
    <n v="46"/>
    <n v="19.409836065573771"/>
    <n v="892.85245901639348"/>
    <n v="0.22"/>
    <n v="1089.28"/>
    <x v="1"/>
    <x v="2"/>
    <s v="Green Capital"/>
  </r>
  <r>
    <s v="00001297"/>
    <d v="2021-02-16T00:00:00"/>
    <s v="Kont_0003"/>
    <x v="16"/>
    <n v="214"/>
    <n v="16.345794392523363"/>
    <n v="3497.9999999999995"/>
    <n v="7.0000000000000007E-2"/>
    <n v="3742.8599999999997"/>
    <x v="1"/>
    <x v="2"/>
    <s v="Infinity Systems"/>
  </r>
  <r>
    <s v="00001298"/>
    <d v="2021-02-17T00:00:00"/>
    <s v="Kont_0008"/>
    <x v="17"/>
    <n v="184"/>
    <n v="31.516393442622952"/>
    <n v="5799.0163934426237"/>
    <n v="0.22"/>
    <n v="7074.8000000000011"/>
    <x v="1"/>
    <x v="2"/>
    <s v="Nexus Solutions"/>
  </r>
  <r>
    <s v="00001299"/>
    <d v="2021-02-18T00:00:00"/>
    <s v="Kont_0005"/>
    <x v="18"/>
    <n v="263"/>
    <n v="59.018691588785039"/>
    <n v="15521.915887850466"/>
    <n v="7.0000000000000007E-2"/>
    <n v="16608.449999999997"/>
    <x v="1"/>
    <x v="2"/>
    <s v="Fusion Dynamics"/>
  </r>
  <r>
    <s v="00001300"/>
    <d v="2021-02-19T00:00:00"/>
    <s v="Kont_0002"/>
    <x v="19"/>
    <n v="17"/>
    <n v="78.893442622950815"/>
    <n v="1341.1885245901638"/>
    <n v="0.22"/>
    <n v="1636.2499999999998"/>
    <x v="1"/>
    <x v="2"/>
    <s v="BlueSky Enterprises"/>
  </r>
  <r>
    <s v="00001301"/>
    <d v="2021-02-20T00:00:00"/>
    <s v="Kont_0003"/>
    <x v="20"/>
    <n v="189"/>
    <n v="34.177570093457945"/>
    <n v="6459.5607476635514"/>
    <n v="7.0000000000000007E-2"/>
    <n v="6911.7300000000005"/>
    <x v="1"/>
    <x v="2"/>
    <s v="Infinity Systems"/>
  </r>
  <r>
    <s v="00001302"/>
    <d v="2021-02-20T00:00:00"/>
    <s v="Kont_0004"/>
    <x v="21"/>
    <n v="650"/>
    <n v="92.429906542056074"/>
    <n v="60079.439252336451"/>
    <n v="7.0000000000000007E-2"/>
    <n v="64285"/>
    <x v="1"/>
    <x v="2"/>
    <s v="SwiftWave Technologies"/>
  </r>
  <r>
    <s v="00001303"/>
    <d v="2021-02-20T00:00:00"/>
    <s v="Kont_0006"/>
    <x v="22"/>
    <n v="162"/>
    <n v="32.551401869158873"/>
    <n v="5273.327102803737"/>
    <n v="7.0000000000000007E-2"/>
    <n v="5642.4599999999991"/>
    <x v="1"/>
    <x v="2"/>
    <s v="Apex Innovators"/>
  </r>
  <r>
    <s v="00001304"/>
    <d v="2021-02-20T00:00:00"/>
    <s v="Kont_0009"/>
    <x v="23"/>
    <n v="145"/>
    <n v="29.762295081967217"/>
    <n v="4315.5327868852464"/>
    <n v="0.22"/>
    <n v="5264.9500000000007"/>
    <x v="1"/>
    <x v="2"/>
    <s v="Green Capital"/>
  </r>
  <r>
    <s v="00001305"/>
    <d v="2021-02-20T00:00:00"/>
    <s v="Kont_0004"/>
    <x v="0"/>
    <n v="341"/>
    <n v="73.897196261682225"/>
    <n v="25198.943925233638"/>
    <n v="7.0000000000000007E-2"/>
    <n v="26962.869999999992"/>
    <x v="1"/>
    <x v="2"/>
    <s v="SwiftWave Technologies"/>
  </r>
  <r>
    <s v="00001306"/>
    <d v="2021-02-20T00:00:00"/>
    <s v="Kont_0009"/>
    <x v="1"/>
    <n v="979"/>
    <n v="43.180327868852459"/>
    <n v="42273.540983606559"/>
    <n v="0.22"/>
    <n v="51573.72"/>
    <x v="1"/>
    <x v="2"/>
    <s v="Green Capital"/>
  </r>
  <r>
    <s v="00001307"/>
    <d v="2021-02-20T00:00:00"/>
    <s v="Kont_0003"/>
    <x v="2"/>
    <n v="930"/>
    <n v="25.897196261682243"/>
    <n v="24084.392523364488"/>
    <n v="7.0000000000000007E-2"/>
    <n v="25770.300000000003"/>
    <x v="1"/>
    <x v="2"/>
    <s v="Infinity Systems"/>
  </r>
  <r>
    <s v="00001308"/>
    <d v="2021-02-20T00:00:00"/>
    <s v="Kont_0005"/>
    <x v="3"/>
    <n v="330"/>
    <n v="65.721311475409848"/>
    <n v="21688.032786885251"/>
    <n v="0.22"/>
    <n v="26459.400000000005"/>
    <x v="1"/>
    <x v="2"/>
    <s v="Fusion Dynamics"/>
  </r>
  <r>
    <s v="00001309"/>
    <d v="2021-02-21T00:00:00"/>
    <s v="Kont_0003"/>
    <x v="4"/>
    <n v="25"/>
    <n v="0.22429906542056072"/>
    <n v="5.6074766355140175"/>
    <n v="7.0000000000000007E-2"/>
    <n v="5.9999999999999991"/>
    <x v="1"/>
    <x v="2"/>
    <s v="Infinity Systems"/>
  </r>
  <r>
    <s v="00001310"/>
    <d v="2021-02-22T00:00:00"/>
    <s v="Kont_0007"/>
    <x v="5"/>
    <n v="167"/>
    <n v="73.073770491803288"/>
    <n v="12203.319672131149"/>
    <n v="0.22"/>
    <n v="14888.050000000001"/>
    <x v="1"/>
    <x v="2"/>
    <s v="Aurora Ventures"/>
  </r>
  <r>
    <s v="00001311"/>
    <d v="2021-02-23T00:00:00"/>
    <s v="Kont_0004"/>
    <x v="6"/>
    <n v="228"/>
    <n v="10.093457943925234"/>
    <n v="2301.3084112149531"/>
    <n v="7.0000000000000007E-2"/>
    <n v="2462.3999999999996"/>
    <x v="1"/>
    <x v="2"/>
    <s v="SwiftWave Technologies"/>
  </r>
  <r>
    <s v="00001312"/>
    <d v="2021-02-24T00:00:00"/>
    <s v="Kont_0007"/>
    <x v="7"/>
    <n v="838"/>
    <n v="32.508196721311471"/>
    <n v="27241.868852459014"/>
    <n v="0.22"/>
    <n v="33235.079999999994"/>
    <x v="1"/>
    <x v="2"/>
    <s v="Aurora Ventures"/>
  </r>
  <r>
    <s v="00001313"/>
    <d v="2021-02-25T00:00:00"/>
    <s v="Kont_0004"/>
    <x v="8"/>
    <n v="505"/>
    <n v="17.588785046728972"/>
    <n v="8882.336448598131"/>
    <n v="7.0000000000000007E-2"/>
    <n v="9504.1"/>
    <x v="1"/>
    <x v="2"/>
    <s v="SwiftWave Technologies"/>
  </r>
  <r>
    <s v="00001314"/>
    <d v="2021-02-26T00:00:00"/>
    <s v="Kont_0008"/>
    <x v="9"/>
    <n v="454"/>
    <n v="14.188524590163933"/>
    <n v="6441.5901639344256"/>
    <n v="0.22"/>
    <n v="7858.74"/>
    <x v="1"/>
    <x v="2"/>
    <s v="Nexus Solutions"/>
  </r>
  <r>
    <s v="00001315"/>
    <d v="2021-02-27T00:00:00"/>
    <s v="Kont_0005"/>
    <x v="10"/>
    <n v="739"/>
    <n v="7.5700934579439245"/>
    <n v="5594.2990654205605"/>
    <n v="7.0000000000000007E-2"/>
    <n v="5985.9"/>
    <x v="1"/>
    <x v="2"/>
    <s v="Fusion Dynamics"/>
  </r>
  <r>
    <s v="00001316"/>
    <d v="2021-02-28T00:00:00"/>
    <s v="Kont_0001"/>
    <x v="11"/>
    <n v="448"/>
    <n v="33.655737704918039"/>
    <n v="15077.770491803281"/>
    <n v="0.22"/>
    <n v="18394.880000000005"/>
    <x v="1"/>
    <x v="2"/>
    <s v="Quantum Innovations"/>
  </r>
  <r>
    <s v="00001317"/>
    <d v="2021-03-01T00:00:00"/>
    <s v="Kont_0000"/>
    <x v="12"/>
    <n v="225"/>
    <n v="57.588785046728965"/>
    <n v="12957.476635514016"/>
    <n v="7.0000000000000007E-2"/>
    <n v="13864.499999999998"/>
    <x v="2"/>
    <x v="2"/>
    <s v="StellarTech Solutions"/>
  </r>
  <r>
    <s v="00001318"/>
    <d v="2021-03-02T00:00:00"/>
    <s v="Kont_0003"/>
    <x v="13"/>
    <n v="546"/>
    <n v="27.262295081967213"/>
    <n v="14885.213114754099"/>
    <n v="0.22"/>
    <n v="18159.96"/>
    <x v="2"/>
    <x v="2"/>
    <s v="Infinity Systems"/>
  </r>
  <r>
    <s v="00001319"/>
    <d v="2021-03-03T00:00:00"/>
    <s v="Kont_0006"/>
    <x v="14"/>
    <n v="626"/>
    <n v="74.299065420560737"/>
    <n v="46511.214953271025"/>
    <n v="7.0000000000000007E-2"/>
    <n v="49767"/>
    <x v="2"/>
    <x v="2"/>
    <s v="Apex Innovators"/>
  </r>
  <r>
    <s v="00001320"/>
    <d v="2021-03-03T00:00:00"/>
    <s v="Kont_0004"/>
    <x v="15"/>
    <n v="980"/>
    <n v="19.409836065573771"/>
    <n v="19021.639344262294"/>
    <n v="0.22"/>
    <n v="23206.399999999998"/>
    <x v="2"/>
    <x v="2"/>
    <s v="SwiftWave Technologies"/>
  </r>
  <r>
    <s v="00001321"/>
    <d v="2021-03-03T00:00:00"/>
    <s v="Kont_0009"/>
    <x v="16"/>
    <n v="716"/>
    <n v="16.345794392523363"/>
    <n v="11703.588785046728"/>
    <n v="7.0000000000000007E-2"/>
    <n v="12522.839999999998"/>
    <x v="2"/>
    <x v="2"/>
    <s v="Green Capital"/>
  </r>
  <r>
    <s v="00001322"/>
    <d v="2021-03-03T00:00:00"/>
    <s v="Kont_0003"/>
    <x v="17"/>
    <n v="642"/>
    <n v="31.516393442622952"/>
    <n v="20233.524590163935"/>
    <n v="0.22"/>
    <n v="24684.9"/>
    <x v="2"/>
    <x v="2"/>
    <s v="Infinity Systems"/>
  </r>
  <r>
    <s v="00001323"/>
    <d v="2021-03-03T00:00:00"/>
    <s v="Kont_0008"/>
    <x v="18"/>
    <n v="43"/>
    <n v="59.018691588785039"/>
    <n v="2537.8037383177566"/>
    <n v="7.0000000000000007E-2"/>
    <n v="2715.4499999999994"/>
    <x v="2"/>
    <x v="2"/>
    <s v="Nexus Solutions"/>
  </r>
  <r>
    <s v="00001324"/>
    <d v="2021-03-03T00:00:00"/>
    <s v="Kont_0005"/>
    <x v="19"/>
    <n v="303"/>
    <n v="78.893442622950815"/>
    <n v="23904.713114754097"/>
    <n v="0.22"/>
    <n v="29163.75"/>
    <x v="2"/>
    <x v="2"/>
    <s v="Fusion Dynamics"/>
  </r>
  <r>
    <s v="00001325"/>
    <d v="2021-03-03T00:00:00"/>
    <s v="Kont_0006"/>
    <x v="20"/>
    <n v="889"/>
    <n v="34.177570093457945"/>
    <n v="30383.859813084113"/>
    <n v="7.0000000000000007E-2"/>
    <n v="32510.73"/>
    <x v="2"/>
    <x v="2"/>
    <s v="Apex Innovators"/>
  </r>
  <r>
    <s v="00001326"/>
    <d v="2021-03-03T00:00:00"/>
    <s v="Kont_0004"/>
    <x v="21"/>
    <n v="674"/>
    <n v="92.429906542056074"/>
    <n v="62297.757009345791"/>
    <n v="7.0000000000000007E-2"/>
    <n v="66658.599999999991"/>
    <x v="2"/>
    <x v="2"/>
    <s v="SwiftWave Technologies"/>
  </r>
  <r>
    <s v="00001327"/>
    <d v="2021-03-04T00:00:00"/>
    <s v="Kont_0004"/>
    <x v="22"/>
    <n v="524"/>
    <n v="32.551401869158873"/>
    <n v="17056.93457943925"/>
    <n v="7.0000000000000007E-2"/>
    <n v="18250.919999999998"/>
    <x v="2"/>
    <x v="2"/>
    <s v="SwiftWave Technologies"/>
  </r>
  <r>
    <s v="00001328"/>
    <d v="2021-03-05T00:00:00"/>
    <s v="Kont_0006"/>
    <x v="23"/>
    <n v="597"/>
    <n v="29.762295081967217"/>
    <n v="17768.09016393443"/>
    <n v="0.22"/>
    <n v="21677.070000000003"/>
    <x v="2"/>
    <x v="2"/>
    <s v="Apex Innovators"/>
  </r>
  <r>
    <s v="00001329"/>
    <d v="2021-03-06T00:00:00"/>
    <s v="Kont_0000"/>
    <x v="24"/>
    <n v="326"/>
    <n v="3.1121495327102804"/>
    <n v="1014.5607476635514"/>
    <n v="7.0000000000000007E-2"/>
    <n v="1085.58"/>
    <x v="2"/>
    <x v="2"/>
    <s v="StellarTech Solutions"/>
  </r>
  <r>
    <s v="00001330"/>
    <d v="2021-03-07T00:00:00"/>
    <s v="Kont_0005"/>
    <x v="25"/>
    <n v="356"/>
    <n v="56.56557377049181"/>
    <n v="20137.344262295082"/>
    <n v="0.22"/>
    <n v="24567.56"/>
    <x v="2"/>
    <x v="2"/>
    <s v="Fusion Dynamics"/>
  </r>
  <r>
    <s v="00001331"/>
    <d v="2021-03-08T00:00:00"/>
    <s v="Kont_0004"/>
    <x v="26"/>
    <n v="928"/>
    <n v="39.345794392523366"/>
    <n v="36512.897196261685"/>
    <n v="7.0000000000000007E-2"/>
    <n v="39068.800000000003"/>
    <x v="2"/>
    <x v="2"/>
    <s v="SwiftWave Technologies"/>
  </r>
  <r>
    <s v="00001332"/>
    <d v="2021-03-09T00:00:00"/>
    <s v="Kont_0009"/>
    <x v="27"/>
    <n v="979"/>
    <n v="3.7868852459016393"/>
    <n v="3707.3606557377047"/>
    <n v="0.22"/>
    <n v="4522.9799999999996"/>
    <x v="2"/>
    <x v="2"/>
    <s v="Green Capital"/>
  </r>
  <r>
    <s v="00001333"/>
    <d v="2021-03-10T00:00:00"/>
    <s v="Kont_0005"/>
    <x v="28"/>
    <n v="168"/>
    <n v="17.11214953271028"/>
    <n v="2874.8411214953271"/>
    <n v="7.0000000000000007E-2"/>
    <n v="3076.08"/>
    <x v="2"/>
    <x v="2"/>
    <s v="Fusion Dynamics"/>
  </r>
  <r>
    <s v="00001334"/>
    <d v="2021-03-11T00:00:00"/>
    <s v="Kont_0007"/>
    <x v="29"/>
    <n v="763"/>
    <n v="42.196721311475407"/>
    <n v="32196.098360655735"/>
    <n v="0.22"/>
    <n v="39279.24"/>
    <x v="2"/>
    <x v="2"/>
    <s v="Aurora Ventures"/>
  </r>
  <r>
    <s v="00001335"/>
    <d v="2021-03-12T00:00:00"/>
    <s v="Kont_0005"/>
    <x v="0"/>
    <n v="223"/>
    <n v="73.897196261682225"/>
    <n v="16479.074766355137"/>
    <n v="7.0000000000000007E-2"/>
    <n v="17632.609999999997"/>
    <x v="2"/>
    <x v="2"/>
    <s v="Fusion Dynamics"/>
  </r>
  <r>
    <s v="00001336"/>
    <d v="2021-03-13T00:00:00"/>
    <s v="Kont_0008"/>
    <x v="1"/>
    <n v="676"/>
    <n v="43.180327868852459"/>
    <n v="29189.901639344262"/>
    <n v="0.22"/>
    <n v="35611.68"/>
    <x v="2"/>
    <x v="2"/>
    <s v="Nexus Solutions"/>
  </r>
  <r>
    <s v="00001337"/>
    <d v="2021-03-14T00:00:00"/>
    <s v="Kont_0009"/>
    <x v="2"/>
    <n v="890"/>
    <n v="25.897196261682243"/>
    <n v="23048.504672897197"/>
    <n v="7.0000000000000007E-2"/>
    <n v="24661.9"/>
    <x v="2"/>
    <x v="2"/>
    <s v="Green Capital"/>
  </r>
  <r>
    <s v="00001338"/>
    <d v="2021-03-14T00:00:00"/>
    <s v="Kont_0009"/>
    <x v="3"/>
    <n v="82"/>
    <n v="65.721311475409848"/>
    <n v="5389.1475409836075"/>
    <n v="0.22"/>
    <n v="6574.7600000000011"/>
    <x v="2"/>
    <x v="2"/>
    <s v="Green Capital"/>
  </r>
  <r>
    <s v="00001339"/>
    <d v="2021-03-14T00:00:00"/>
    <s v="Kont_0000"/>
    <x v="4"/>
    <n v="675"/>
    <n v="0.22429906542056072"/>
    <n v="151.4018691588785"/>
    <n v="7.0000000000000007E-2"/>
    <n v="162"/>
    <x v="2"/>
    <x v="2"/>
    <s v="StellarTech Solutions"/>
  </r>
  <r>
    <s v="00001340"/>
    <d v="2021-03-14T00:00:00"/>
    <s v="Kont_0004"/>
    <x v="5"/>
    <n v="834"/>
    <n v="73.073770491803288"/>
    <n v="60943.524590163943"/>
    <n v="0.22"/>
    <n v="74351.100000000006"/>
    <x v="2"/>
    <x v="2"/>
    <s v="SwiftWave Technologies"/>
  </r>
  <r>
    <s v="00001341"/>
    <d v="2021-03-14T00:00:00"/>
    <s v="Kont_0004"/>
    <x v="6"/>
    <n v="730"/>
    <n v="10.093457943925234"/>
    <n v="7368.2242990654204"/>
    <n v="7.0000000000000007E-2"/>
    <n v="7884"/>
    <x v="2"/>
    <x v="2"/>
    <s v="SwiftWave Technologies"/>
  </r>
  <r>
    <s v="00001342"/>
    <d v="2021-03-14T00:00:00"/>
    <s v="Kont_0004"/>
    <x v="6"/>
    <n v="648"/>
    <n v="10.093457943925234"/>
    <n v="6540.5607476635514"/>
    <n v="7.0000000000000007E-2"/>
    <n v="6998.4"/>
    <x v="2"/>
    <x v="2"/>
    <s v="SwiftWave Technologies"/>
  </r>
  <r>
    <s v="00001343"/>
    <d v="2021-03-14T00:00:00"/>
    <s v="Kont_0005"/>
    <x v="6"/>
    <n v="699"/>
    <n v="10.093457943925234"/>
    <n v="7055.3271028037389"/>
    <n v="7.0000000000000007E-2"/>
    <n v="7549.2000000000007"/>
    <x v="2"/>
    <x v="2"/>
    <s v="Fusion Dynamics"/>
  </r>
  <r>
    <s v="00001344"/>
    <d v="2021-03-14T00:00:00"/>
    <s v="Kont_0002"/>
    <x v="6"/>
    <n v="726"/>
    <n v="10.093457943925234"/>
    <n v="7327.8504672897197"/>
    <n v="7.0000000000000007E-2"/>
    <n v="7840.8"/>
    <x v="2"/>
    <x v="2"/>
    <s v="BlueSky Enterprises"/>
  </r>
  <r>
    <s v="00001345"/>
    <d v="2021-03-15T00:00:00"/>
    <s v="Kont_0001"/>
    <x v="6"/>
    <n v="986"/>
    <n v="10.093457943925234"/>
    <n v="9952.1495327102803"/>
    <n v="7.0000000000000007E-2"/>
    <n v="10648.8"/>
    <x v="2"/>
    <x v="2"/>
    <s v="Quantum Innovations"/>
  </r>
  <r>
    <s v="00001346"/>
    <d v="2021-03-16T00:00:00"/>
    <s v="Kont_0004"/>
    <x v="6"/>
    <n v="984"/>
    <n v="10.093457943925234"/>
    <n v="9931.9626168224295"/>
    <n v="7.0000000000000007E-2"/>
    <n v="10627.199999999999"/>
    <x v="2"/>
    <x v="2"/>
    <s v="SwiftWave Technologies"/>
  </r>
  <r>
    <s v="00001347"/>
    <d v="2021-03-17T00:00:00"/>
    <s v="Kont_0004"/>
    <x v="6"/>
    <n v="753"/>
    <n v="10.093457943925234"/>
    <n v="7600.3738317757015"/>
    <n v="7.0000000000000007E-2"/>
    <n v="8132.4000000000005"/>
    <x v="2"/>
    <x v="2"/>
    <s v="SwiftWave Technologies"/>
  </r>
  <r>
    <s v="00001348"/>
    <d v="2021-03-18T00:00:00"/>
    <s v="Kont_0007"/>
    <x v="6"/>
    <n v="960"/>
    <n v="10.093457943925234"/>
    <n v="9689.7196261682238"/>
    <n v="7.0000000000000007E-2"/>
    <n v="10368"/>
    <x v="2"/>
    <x v="2"/>
    <s v="Aurora Ventures"/>
  </r>
  <r>
    <s v="00001349"/>
    <d v="2021-03-19T00:00:00"/>
    <s v="Kont_0000"/>
    <x v="6"/>
    <n v="834"/>
    <n v="10.093457943925234"/>
    <n v="8417.9439252336451"/>
    <n v="7.0000000000000007E-2"/>
    <n v="9007.2000000000007"/>
    <x v="2"/>
    <x v="2"/>
    <s v="StellarTech Solutions"/>
  </r>
  <r>
    <s v="00001350"/>
    <d v="2021-03-20T00:00:00"/>
    <s v="Kont_0007"/>
    <x v="6"/>
    <n v="710"/>
    <n v="10.093457943925234"/>
    <n v="7166.3551401869163"/>
    <n v="7.0000000000000007E-2"/>
    <n v="7668"/>
    <x v="2"/>
    <x v="2"/>
    <s v="Aurora Ventures"/>
  </r>
  <r>
    <s v="00001351"/>
    <d v="2021-03-21T00:00:00"/>
    <s v="Kont_0008"/>
    <x v="1"/>
    <n v="399"/>
    <n v="43.180327868852459"/>
    <n v="17228.950819672133"/>
    <n v="0.22"/>
    <n v="21019.320000000003"/>
    <x v="2"/>
    <x v="2"/>
    <s v="Nexus Solutions"/>
  </r>
  <r>
    <s v="00001352"/>
    <d v="2021-03-22T00:00:00"/>
    <s v="Kont_0004"/>
    <x v="2"/>
    <n v="978"/>
    <n v="25.897196261682243"/>
    <n v="25327.457943925234"/>
    <n v="7.0000000000000007E-2"/>
    <n v="27100.38"/>
    <x v="2"/>
    <x v="2"/>
    <s v="SwiftWave Technologies"/>
  </r>
  <r>
    <s v="00001353"/>
    <d v="2021-03-23T00:00:00"/>
    <s v="Kont_0009"/>
    <x v="3"/>
    <n v="630"/>
    <n v="65.721311475409848"/>
    <n v="41404.426229508208"/>
    <n v="0.22"/>
    <n v="50513.400000000016"/>
    <x v="2"/>
    <x v="2"/>
    <s v="Green Capital"/>
  </r>
  <r>
    <s v="00001354"/>
    <d v="2021-03-24T00:00:00"/>
    <s v="Kont_0008"/>
    <x v="4"/>
    <n v="846"/>
    <n v="0.22429906542056072"/>
    <n v="189.75700934579436"/>
    <n v="7.0000000000000007E-2"/>
    <n v="203.03999999999996"/>
    <x v="2"/>
    <x v="2"/>
    <s v="Nexus Solutions"/>
  </r>
  <r>
    <s v="00001355"/>
    <d v="2021-03-25T00:00:00"/>
    <s v="Kont_0005"/>
    <x v="5"/>
    <n v="997"/>
    <n v="73.073770491803288"/>
    <n v="72854.549180327871"/>
    <n v="0.22"/>
    <n v="88882.55"/>
    <x v="2"/>
    <x v="2"/>
    <s v="Fusion Dynamics"/>
  </r>
  <r>
    <s v="00001356"/>
    <d v="2021-03-25T00:00:00"/>
    <s v="Kont_0001"/>
    <x v="6"/>
    <n v="928"/>
    <n v="10.093457943925234"/>
    <n v="9366.7289719626169"/>
    <n v="7.0000000000000007E-2"/>
    <n v="10022.4"/>
    <x v="2"/>
    <x v="2"/>
    <s v="Quantum Innovations"/>
  </r>
  <r>
    <s v="00001357"/>
    <d v="2021-03-25T00:00:00"/>
    <s v="Kont_0008"/>
    <x v="7"/>
    <n v="699"/>
    <n v="32.508196721311471"/>
    <n v="22723.229508196717"/>
    <n v="0.22"/>
    <n v="27722.339999999997"/>
    <x v="2"/>
    <x v="2"/>
    <s v="Nexus Solutions"/>
  </r>
  <r>
    <s v="00001358"/>
    <d v="2021-03-25T00:00:00"/>
    <s v="Kont_0002"/>
    <x v="8"/>
    <n v="778"/>
    <n v="17.588785046728972"/>
    <n v="13684.074766355141"/>
    <n v="7.0000000000000007E-2"/>
    <n v="14641.960000000001"/>
    <x v="2"/>
    <x v="2"/>
    <s v="BlueSky Enterprises"/>
  </r>
  <r>
    <s v="00001359"/>
    <d v="2021-03-25T00:00:00"/>
    <s v="Kont_0007"/>
    <x v="9"/>
    <n v="822"/>
    <n v="14.188524590163933"/>
    <n v="11662.967213114753"/>
    <n v="0.22"/>
    <n v="14228.819999999998"/>
    <x v="2"/>
    <x v="2"/>
    <s v="Aurora Ventures"/>
  </r>
  <r>
    <s v="00001360"/>
    <d v="2021-03-25T00:00:00"/>
    <s v="Kont_0008"/>
    <x v="10"/>
    <n v="771"/>
    <n v="7.5700934579439245"/>
    <n v="5836.5420560747662"/>
    <n v="7.0000000000000007E-2"/>
    <n v="6245.0999999999995"/>
    <x v="2"/>
    <x v="2"/>
    <s v="Nexus Solutions"/>
  </r>
  <r>
    <s v="00001361"/>
    <d v="2021-03-25T00:00:00"/>
    <s v="Kont_0004"/>
    <x v="11"/>
    <n v="157"/>
    <n v="33.655737704918039"/>
    <n v="5283.9508196721317"/>
    <n v="0.22"/>
    <n v="6446.420000000001"/>
    <x v="2"/>
    <x v="2"/>
    <s v="SwiftWave Technologies"/>
  </r>
  <r>
    <s v="00001362"/>
    <d v="2021-03-25T00:00:00"/>
    <s v="Kont_0001"/>
    <x v="12"/>
    <n v="241"/>
    <n v="57.588785046728965"/>
    <n v="13878.897196261682"/>
    <n v="7.0000000000000007E-2"/>
    <n v="14850.42"/>
    <x v="2"/>
    <x v="2"/>
    <s v="Quantum Innovations"/>
  </r>
  <r>
    <s v="00001363"/>
    <d v="2021-03-26T00:00:00"/>
    <s v="Kont_0003"/>
    <x v="13"/>
    <n v="212"/>
    <n v="27.262295081967213"/>
    <n v="5779.6065573770493"/>
    <n v="0.22"/>
    <n v="7051.12"/>
    <x v="2"/>
    <x v="2"/>
    <s v="Infinity Systems"/>
  </r>
  <r>
    <s v="00001364"/>
    <d v="2021-03-27T00:00:00"/>
    <s v="Kont_0002"/>
    <x v="14"/>
    <n v="985"/>
    <n v="74.299065420560737"/>
    <n v="73184.579439252324"/>
    <n v="7.0000000000000007E-2"/>
    <n v="78307.499999999985"/>
    <x v="2"/>
    <x v="2"/>
    <s v="BlueSky Enterprises"/>
  </r>
  <r>
    <s v="00001365"/>
    <d v="2021-03-28T00:00:00"/>
    <s v="Kont_0001"/>
    <x v="15"/>
    <n v="143"/>
    <n v="19.409836065573771"/>
    <n v="2775.6065573770493"/>
    <n v="0.22"/>
    <n v="3386.2400000000002"/>
    <x v="2"/>
    <x v="2"/>
    <s v="Quantum Innovations"/>
  </r>
  <r>
    <s v="00001366"/>
    <d v="2021-03-29T00:00:00"/>
    <s v="Kont_0005"/>
    <x v="16"/>
    <n v="825"/>
    <n v="16.345794392523363"/>
    <n v="13485.280373831774"/>
    <n v="7.0000000000000007E-2"/>
    <n v="14429.249999999998"/>
    <x v="2"/>
    <x v="2"/>
    <s v="Fusion Dynamics"/>
  </r>
  <r>
    <s v="00001367"/>
    <d v="2021-03-30T00:00:00"/>
    <s v="Kont_0001"/>
    <x v="17"/>
    <n v="587"/>
    <n v="31.516393442622952"/>
    <n v="18500.122950819674"/>
    <n v="0.22"/>
    <n v="22570.15"/>
    <x v="2"/>
    <x v="2"/>
    <s v="Quantum Innovations"/>
  </r>
  <r>
    <s v="00001368"/>
    <d v="2021-03-31T00:00:00"/>
    <s v="Kont_0004"/>
    <x v="18"/>
    <n v="581"/>
    <n v="59.018691588785039"/>
    <n v="34289.859813084106"/>
    <n v="7.0000000000000007E-2"/>
    <n v="36690.149999999994"/>
    <x v="2"/>
    <x v="2"/>
    <s v="SwiftWave Technologies"/>
  </r>
  <r>
    <s v="00001369"/>
    <d v="2021-04-01T00:00:00"/>
    <s v="Kont_0001"/>
    <x v="19"/>
    <n v="440"/>
    <n v="78.893442622950815"/>
    <n v="34713.114754098358"/>
    <n v="0.22"/>
    <n v="42350"/>
    <x v="3"/>
    <x v="2"/>
    <s v="Quantum Innovations"/>
  </r>
  <r>
    <s v="00001370"/>
    <d v="2021-04-02T00:00:00"/>
    <s v="Kont_0009"/>
    <x v="20"/>
    <n v="672"/>
    <n v="34.177570093457945"/>
    <n v="22967.327102803738"/>
    <n v="7.0000000000000007E-2"/>
    <n v="24575.040000000001"/>
    <x v="3"/>
    <x v="2"/>
    <s v="Green Capital"/>
  </r>
  <r>
    <s v="00001371"/>
    <d v="2021-04-03T00:00:00"/>
    <s v="Kont_0008"/>
    <x v="21"/>
    <n v="821"/>
    <n v="92.429906542056074"/>
    <n v="75884.953271028033"/>
    <n v="7.0000000000000007E-2"/>
    <n v="81196.899999999994"/>
    <x v="3"/>
    <x v="2"/>
    <s v="Nexus Solutions"/>
  </r>
  <r>
    <s v="00001372"/>
    <d v="2021-04-04T00:00:00"/>
    <s v="Kont_0008"/>
    <x v="22"/>
    <n v="722"/>
    <n v="32.551401869158873"/>
    <n v="23502.112149532706"/>
    <n v="7.0000000000000007E-2"/>
    <n v="25147.259999999995"/>
    <x v="3"/>
    <x v="2"/>
    <s v="Nexus Solutions"/>
  </r>
  <r>
    <s v="00001373"/>
    <d v="2021-04-05T00:00:00"/>
    <s v="Kont_0004"/>
    <x v="23"/>
    <n v="351"/>
    <n v="29.762295081967217"/>
    <n v="10446.565573770493"/>
    <n v="0.22"/>
    <n v="12744.810000000001"/>
    <x v="3"/>
    <x v="2"/>
    <s v="SwiftWave Technologies"/>
  </r>
  <r>
    <s v="00001374"/>
    <d v="2021-04-05T00:00:00"/>
    <s v="Kont_0009"/>
    <x v="24"/>
    <n v="300"/>
    <n v="3.1121495327102804"/>
    <n v="933.64485981308417"/>
    <n v="7.0000000000000007E-2"/>
    <n v="999.00000000000011"/>
    <x v="3"/>
    <x v="2"/>
    <s v="Green Capital"/>
  </r>
  <r>
    <s v="00001375"/>
    <d v="2021-04-05T00:00:00"/>
    <s v="Kont_0008"/>
    <x v="0"/>
    <n v="64"/>
    <n v="73.897196261682225"/>
    <n v="4729.4205607476624"/>
    <n v="7.0000000000000007E-2"/>
    <n v="5060.4799999999987"/>
    <x v="3"/>
    <x v="2"/>
    <s v="Nexus Solutions"/>
  </r>
  <r>
    <s v="00001376"/>
    <d v="2021-04-05T00:00:00"/>
    <s v="Kont_0004"/>
    <x v="1"/>
    <n v="656"/>
    <n v="43.180327868852459"/>
    <n v="28326.295081967211"/>
    <n v="0.22"/>
    <n v="34558.080000000002"/>
    <x v="3"/>
    <x v="2"/>
    <s v="SwiftWave Technologies"/>
  </r>
  <r>
    <s v="00001377"/>
    <d v="2021-04-05T00:00:00"/>
    <s v="Kont_0009"/>
    <x v="2"/>
    <n v="740"/>
    <n v="25.897196261682243"/>
    <n v="19163.925233644859"/>
    <n v="7.0000000000000007E-2"/>
    <n v="20505.399999999998"/>
    <x v="3"/>
    <x v="2"/>
    <s v="Green Capital"/>
  </r>
  <r>
    <s v="00001378"/>
    <d v="2021-04-05T00:00:00"/>
    <s v="Kont_0005"/>
    <x v="3"/>
    <n v="989"/>
    <n v="65.721311475409848"/>
    <n v="64998.377049180337"/>
    <n v="0.22"/>
    <n v="79298.020000000019"/>
    <x v="3"/>
    <x v="2"/>
    <s v="Fusion Dynamics"/>
  </r>
  <r>
    <s v="00001379"/>
    <d v="2021-04-05T00:00:00"/>
    <s v="Kont_0001"/>
    <x v="4"/>
    <n v="83"/>
    <n v="0.22429906542056072"/>
    <n v="18.616822429906538"/>
    <n v="7.0000000000000007E-2"/>
    <n v="19.919999999999995"/>
    <x v="3"/>
    <x v="2"/>
    <s v="Quantum Innovations"/>
  </r>
  <r>
    <s v="00001380"/>
    <d v="2021-04-05T00:00:00"/>
    <s v="Kont_0005"/>
    <x v="5"/>
    <n v="379"/>
    <n v="73.073770491803288"/>
    <n v="27694.959016393444"/>
    <n v="0.22"/>
    <n v="33787.850000000006"/>
    <x v="3"/>
    <x v="2"/>
    <s v="Fusion Dynamics"/>
  </r>
  <r>
    <s v="00001381"/>
    <d v="2021-04-06T00:00:00"/>
    <s v="Kont_0003"/>
    <x v="6"/>
    <n v="33"/>
    <n v="10.093457943925234"/>
    <n v="333.0841121495327"/>
    <n v="7.0000000000000007E-2"/>
    <n v="356.4"/>
    <x v="3"/>
    <x v="2"/>
    <s v="Infinity Systems"/>
  </r>
  <r>
    <s v="00001382"/>
    <d v="2021-04-07T00:00:00"/>
    <s v="Kont_0001"/>
    <x v="7"/>
    <n v="942"/>
    <n v="32.508196721311471"/>
    <n v="30622.721311475405"/>
    <n v="0.22"/>
    <n v="37359.719999999994"/>
    <x v="3"/>
    <x v="2"/>
    <s v="Quantum Innovations"/>
  </r>
  <r>
    <s v="00001383"/>
    <d v="2021-04-08T00:00:00"/>
    <s v="Kont_0008"/>
    <x v="8"/>
    <n v="993"/>
    <n v="17.588785046728972"/>
    <n v="17465.663551401871"/>
    <n v="7.0000000000000007E-2"/>
    <n v="18688.260000000002"/>
    <x v="3"/>
    <x v="2"/>
    <s v="Nexus Solutions"/>
  </r>
  <r>
    <s v="00001384"/>
    <d v="2021-04-09T00:00:00"/>
    <s v="Kont_0005"/>
    <x v="9"/>
    <n v="480"/>
    <n v="14.188524590163933"/>
    <n v="6810.4918032786882"/>
    <n v="0.22"/>
    <n v="8308.7999999999993"/>
    <x v="3"/>
    <x v="2"/>
    <s v="Fusion Dynamics"/>
  </r>
  <r>
    <s v="00001385"/>
    <d v="2021-04-10T00:00:00"/>
    <s v="Kont_0003"/>
    <x v="10"/>
    <n v="394"/>
    <n v="7.5700934579439245"/>
    <n v="2982.6168224299063"/>
    <n v="7.0000000000000007E-2"/>
    <n v="3191.3999999999996"/>
    <x v="3"/>
    <x v="2"/>
    <s v="Infinity Systems"/>
  </r>
  <r>
    <s v="00001386"/>
    <d v="2021-04-11T00:00:00"/>
    <s v="Kont_0008"/>
    <x v="11"/>
    <n v="331"/>
    <n v="33.655737704918039"/>
    <n v="11140.049180327871"/>
    <n v="0.22"/>
    <n v="13590.860000000002"/>
    <x v="3"/>
    <x v="2"/>
    <s v="Nexus Solutions"/>
  </r>
  <r>
    <s v="00001387"/>
    <d v="2021-04-12T00:00:00"/>
    <s v="Kont_0005"/>
    <x v="12"/>
    <n v="574"/>
    <n v="57.588785046728965"/>
    <n v="33055.962616822428"/>
    <n v="7.0000000000000007E-2"/>
    <n v="35369.879999999997"/>
    <x v="3"/>
    <x v="2"/>
    <s v="Fusion Dynamics"/>
  </r>
  <r>
    <s v="00001388"/>
    <d v="2021-04-13T00:00:00"/>
    <s v="Kont_0007"/>
    <x v="13"/>
    <n v="921"/>
    <n v="27.262295081967213"/>
    <n v="25108.573770491803"/>
    <n v="0.22"/>
    <n v="30632.46"/>
    <x v="3"/>
    <x v="2"/>
    <s v="Aurora Ventures"/>
  </r>
  <r>
    <s v="00001389"/>
    <d v="2021-04-14T00:00:00"/>
    <s v="Kont_0006"/>
    <x v="14"/>
    <n v="620"/>
    <n v="74.299065420560737"/>
    <n v="46065.420560747654"/>
    <n v="7.0000000000000007E-2"/>
    <n v="49289.999999999993"/>
    <x v="3"/>
    <x v="2"/>
    <s v="Apex Innovators"/>
  </r>
  <r>
    <s v="00001390"/>
    <d v="2021-04-15T00:00:00"/>
    <s v="Kont_0006"/>
    <x v="15"/>
    <n v="803"/>
    <n v="19.409836065573771"/>
    <n v="15586.098360655738"/>
    <n v="0.22"/>
    <n v="19015.04"/>
    <x v="3"/>
    <x v="2"/>
    <s v="Apex Innovators"/>
  </r>
  <r>
    <s v="00001391"/>
    <d v="2021-04-16T00:00:00"/>
    <s v="Kont_0006"/>
    <x v="16"/>
    <n v="739"/>
    <n v="16.345794392523363"/>
    <n v="12079.542056074764"/>
    <n v="7.0000000000000007E-2"/>
    <n v="12925.109999999999"/>
    <x v="3"/>
    <x v="2"/>
    <s v="Apex Innovators"/>
  </r>
  <r>
    <s v="00001392"/>
    <d v="2021-04-16T00:00:00"/>
    <s v="Kont_0007"/>
    <x v="17"/>
    <n v="902"/>
    <n v="31.516393442622952"/>
    <n v="28427.786885245903"/>
    <n v="0.22"/>
    <n v="34681.9"/>
    <x v="3"/>
    <x v="2"/>
    <s v="Aurora Ventures"/>
  </r>
  <r>
    <s v="00001393"/>
    <d v="2021-04-16T00:00:00"/>
    <s v="Kont_0004"/>
    <x v="18"/>
    <n v="518"/>
    <n v="59.018691588785039"/>
    <n v="30571.68224299065"/>
    <n v="7.0000000000000007E-2"/>
    <n v="32711.699999999997"/>
    <x v="3"/>
    <x v="2"/>
    <s v="SwiftWave Technologies"/>
  </r>
  <r>
    <s v="00001394"/>
    <d v="2021-04-16T00:00:00"/>
    <s v="Kont_0007"/>
    <x v="19"/>
    <n v="908"/>
    <n v="78.893442622950815"/>
    <n v="71635.24590163934"/>
    <n v="0.22"/>
    <n v="87395"/>
    <x v="3"/>
    <x v="2"/>
    <s v="Aurora Ventures"/>
  </r>
  <r>
    <s v="00001395"/>
    <d v="2021-04-16T00:00:00"/>
    <s v="Kont_0008"/>
    <x v="20"/>
    <n v="571"/>
    <n v="34.177570093457945"/>
    <n v="19515.392523364488"/>
    <n v="7.0000000000000007E-2"/>
    <n v="20881.47"/>
    <x v="3"/>
    <x v="2"/>
    <s v="Nexus Solutions"/>
  </r>
  <r>
    <s v="00001396"/>
    <d v="2021-04-16T00:00:00"/>
    <s v="Kont_0007"/>
    <x v="21"/>
    <n v="476"/>
    <n v="92.429906542056074"/>
    <n v="43996.635514018693"/>
    <n v="7.0000000000000007E-2"/>
    <n v="47076.4"/>
    <x v="3"/>
    <x v="2"/>
    <s v="Aurora Ventures"/>
  </r>
  <r>
    <s v="00001397"/>
    <d v="2021-04-16T00:00:00"/>
    <s v="Kont_0001"/>
    <x v="22"/>
    <n v="50"/>
    <n v="32.551401869158873"/>
    <n v="1627.5700934579436"/>
    <n v="7.0000000000000007E-2"/>
    <n v="1741.4999999999995"/>
    <x v="3"/>
    <x v="2"/>
    <s v="Quantum Innovations"/>
  </r>
  <r>
    <s v="00001398"/>
    <d v="2021-04-16T00:00:00"/>
    <s v="Kont_0004"/>
    <x v="23"/>
    <n v="366"/>
    <n v="29.762295081967217"/>
    <n v="10893.000000000002"/>
    <n v="0.22"/>
    <n v="13289.460000000003"/>
    <x v="3"/>
    <x v="2"/>
    <s v="SwiftWave Technologies"/>
  </r>
  <r>
    <s v="00001399"/>
    <d v="2021-04-17T00:00:00"/>
    <s v="Kont_0002"/>
    <x v="0"/>
    <n v="166"/>
    <n v="73.897196261682225"/>
    <n v="12266.93457943925"/>
    <n v="7.0000000000000007E-2"/>
    <n v="13125.619999999997"/>
    <x v="3"/>
    <x v="2"/>
    <s v="BlueSky Enterprises"/>
  </r>
  <r>
    <s v="00001400"/>
    <d v="2021-04-18T00:00:00"/>
    <s v="Kont_0003"/>
    <x v="1"/>
    <n v="935"/>
    <n v="43.180327868852459"/>
    <n v="40373.606557377047"/>
    <n v="0.22"/>
    <n v="49255.799999999996"/>
    <x v="3"/>
    <x v="2"/>
    <s v="Infinity Systems"/>
  </r>
  <r>
    <s v="00001401"/>
    <d v="2021-04-19T00:00:00"/>
    <s v="Kont_0004"/>
    <x v="2"/>
    <n v="207"/>
    <n v="25.897196261682243"/>
    <n v="5360.7196261682247"/>
    <n v="7.0000000000000007E-2"/>
    <n v="5735.97"/>
    <x v="3"/>
    <x v="2"/>
    <s v="SwiftWave Technologies"/>
  </r>
  <r>
    <s v="00001402"/>
    <d v="2021-04-20T00:00:00"/>
    <s v="Kont_0004"/>
    <x v="3"/>
    <n v="860"/>
    <n v="65.721311475409848"/>
    <n v="56520.327868852466"/>
    <n v="0.22"/>
    <n v="68954.8"/>
    <x v="3"/>
    <x v="2"/>
    <s v="SwiftWave Technologies"/>
  </r>
  <r>
    <s v="00001403"/>
    <d v="2021-04-21T00:00:00"/>
    <s v="Kont_0008"/>
    <x v="4"/>
    <n v="479"/>
    <n v="0.22429906542056072"/>
    <n v="107.43925233644859"/>
    <n v="7.0000000000000007E-2"/>
    <n v="114.96"/>
    <x v="3"/>
    <x v="2"/>
    <s v="Nexus Solutions"/>
  </r>
  <r>
    <s v="00001404"/>
    <d v="2021-04-22T00:00:00"/>
    <s v="Kont_0005"/>
    <x v="5"/>
    <n v="892"/>
    <n v="73.073770491803288"/>
    <n v="65181.803278688531"/>
    <n v="0.22"/>
    <n v="79521.8"/>
    <x v="3"/>
    <x v="2"/>
    <s v="Fusion Dynamics"/>
  </r>
  <r>
    <s v="00001405"/>
    <d v="2021-04-23T00:00:00"/>
    <s v="Kont_0008"/>
    <x v="6"/>
    <n v="852"/>
    <n v="10.093457943925234"/>
    <n v="8599.6261682242985"/>
    <n v="7.0000000000000007E-2"/>
    <n v="9201.5999999999985"/>
    <x v="3"/>
    <x v="2"/>
    <s v="Nexus Solutions"/>
  </r>
  <r>
    <s v="00001406"/>
    <d v="2021-04-24T00:00:00"/>
    <s v="Kont_0008"/>
    <x v="7"/>
    <n v="423"/>
    <n v="32.508196721311471"/>
    <n v="13750.967213114753"/>
    <n v="0.22"/>
    <n v="16776.18"/>
    <x v="3"/>
    <x v="2"/>
    <s v="Nexus Solutions"/>
  </r>
  <r>
    <s v="00001407"/>
    <d v="2021-04-25T00:00:00"/>
    <s v="Kont_0005"/>
    <x v="8"/>
    <n v="795"/>
    <n v="17.588785046728972"/>
    <n v="13983.084112149532"/>
    <n v="7.0000000000000007E-2"/>
    <n v="14961.9"/>
    <x v="3"/>
    <x v="2"/>
    <s v="Fusion Dynamics"/>
  </r>
  <r>
    <s v="00001408"/>
    <d v="2021-04-26T00:00:00"/>
    <s v="Kont_0004"/>
    <x v="9"/>
    <n v="775"/>
    <n v="14.188524590163933"/>
    <n v="10996.106557377048"/>
    <n v="0.22"/>
    <n v="13415.25"/>
    <x v="3"/>
    <x v="2"/>
    <s v="SwiftWave Technologies"/>
  </r>
  <r>
    <s v="00001409"/>
    <d v="2021-04-27T00:00:00"/>
    <s v="Kont_0007"/>
    <x v="10"/>
    <n v="443"/>
    <n v="7.5700934579439245"/>
    <n v="3353.5514018691588"/>
    <n v="7.0000000000000007E-2"/>
    <n v="3588.2999999999997"/>
    <x v="3"/>
    <x v="2"/>
    <s v="Aurora Ventures"/>
  </r>
  <r>
    <s v="00001410"/>
    <d v="2021-04-27T00:00:00"/>
    <s v="Kont_0000"/>
    <x v="11"/>
    <n v="30"/>
    <n v="33.655737704918039"/>
    <n v="1009.6721311475412"/>
    <n v="0.22"/>
    <n v="1231.8000000000002"/>
    <x v="3"/>
    <x v="2"/>
    <s v="StellarTech Solutions"/>
  </r>
  <r>
    <s v="00001411"/>
    <d v="2021-04-27T00:00:00"/>
    <s v="Kont_0008"/>
    <x v="12"/>
    <n v="286"/>
    <n v="57.588785046728965"/>
    <n v="16470.392523364484"/>
    <n v="7.0000000000000007E-2"/>
    <n v="17623.32"/>
    <x v="3"/>
    <x v="2"/>
    <s v="Nexus Solutions"/>
  </r>
  <r>
    <s v="00001412"/>
    <d v="2021-04-27T00:00:00"/>
    <s v="Kont_0002"/>
    <x v="13"/>
    <n v="929"/>
    <n v="27.262295081967213"/>
    <n v="25326.672131147541"/>
    <n v="0.22"/>
    <n v="30898.54"/>
    <x v="3"/>
    <x v="2"/>
    <s v="BlueSky Enterprises"/>
  </r>
  <r>
    <s v="00001413"/>
    <d v="2021-04-27T00:00:00"/>
    <s v="Kont_0007"/>
    <x v="14"/>
    <n v="30"/>
    <n v="74.299065420560737"/>
    <n v="2228.9719626168221"/>
    <n v="7.0000000000000007E-2"/>
    <n v="2384.9999999999995"/>
    <x v="3"/>
    <x v="2"/>
    <s v="Aurora Ventures"/>
  </r>
  <r>
    <s v="00001414"/>
    <d v="2021-04-27T00:00:00"/>
    <s v="Kont_0002"/>
    <x v="15"/>
    <n v="322"/>
    <n v="19.409836065573771"/>
    <n v="6249.9672131147545"/>
    <n v="0.22"/>
    <n v="7624.9600000000009"/>
    <x v="3"/>
    <x v="2"/>
    <s v="BlueSky Enterprises"/>
  </r>
  <r>
    <s v="00001415"/>
    <d v="2021-04-27T00:00:00"/>
    <s v="Kont_0009"/>
    <x v="16"/>
    <n v="722"/>
    <n v="16.345794392523363"/>
    <n v="11801.663551401867"/>
    <n v="7.0000000000000007E-2"/>
    <n v="12627.779999999999"/>
    <x v="3"/>
    <x v="2"/>
    <s v="Green Capital"/>
  </r>
  <r>
    <s v="00001416"/>
    <d v="2021-04-27T00:00:00"/>
    <s v="Kont_0007"/>
    <x v="17"/>
    <n v="863"/>
    <n v="31.516393442622952"/>
    <n v="27198.647540983609"/>
    <n v="0.22"/>
    <n v="33182.350000000006"/>
    <x v="3"/>
    <x v="2"/>
    <s v="Aurora Ventures"/>
  </r>
  <r>
    <s v="00001417"/>
    <d v="2021-04-27T00:00:00"/>
    <s v="Kont_0001"/>
    <x v="18"/>
    <n v="65"/>
    <n v="59.018691588785039"/>
    <n v="3836.2149532710278"/>
    <n v="7.0000000000000007E-2"/>
    <n v="4104.75"/>
    <x v="3"/>
    <x v="2"/>
    <s v="Quantum Innovations"/>
  </r>
  <r>
    <s v="00001418"/>
    <d v="2021-04-27T00:00:00"/>
    <s v="Kont_0007"/>
    <x v="19"/>
    <n v="635"/>
    <n v="78.893442622950815"/>
    <n v="50097.336065573771"/>
    <n v="0.22"/>
    <n v="61118.75"/>
    <x v="3"/>
    <x v="2"/>
    <s v="Aurora Ventures"/>
  </r>
  <r>
    <s v="00001419"/>
    <d v="2021-04-28T00:00:00"/>
    <s v="Kont_0009"/>
    <x v="20"/>
    <n v="261"/>
    <n v="34.177570093457945"/>
    <n v="8920.3457943925241"/>
    <n v="7.0000000000000007E-2"/>
    <n v="9544.77"/>
    <x v="3"/>
    <x v="2"/>
    <s v="Green Capital"/>
  </r>
  <r>
    <s v="00001420"/>
    <d v="2021-04-29T00:00:00"/>
    <s v="Kont_0009"/>
    <x v="21"/>
    <n v="785"/>
    <n v="92.429906542056074"/>
    <n v="72557.476635514016"/>
    <n v="7.0000000000000007E-2"/>
    <n v="77636.5"/>
    <x v="3"/>
    <x v="2"/>
    <s v="Green Capital"/>
  </r>
  <r>
    <s v="00001421"/>
    <d v="2021-04-30T00:00:00"/>
    <s v="Kont_0001"/>
    <x v="22"/>
    <n v="871"/>
    <n v="32.551401869158873"/>
    <n v="28352.271028037379"/>
    <n v="7.0000000000000007E-2"/>
    <n v="30336.929999999997"/>
    <x v="3"/>
    <x v="2"/>
    <s v="Quantum Innovations"/>
  </r>
  <r>
    <s v="00001422"/>
    <d v="2021-05-01T00:00:00"/>
    <s v="Kont_0006"/>
    <x v="23"/>
    <n v="564"/>
    <n v="29.762295081967217"/>
    <n v="16785.934426229509"/>
    <n v="0.22"/>
    <n v="20478.84"/>
    <x v="4"/>
    <x v="2"/>
    <s v="Apex Innovators"/>
  </r>
  <r>
    <s v="00001423"/>
    <d v="2021-05-02T00:00:00"/>
    <s v="Kont_0002"/>
    <x v="24"/>
    <n v="128"/>
    <n v="3.1121495327102804"/>
    <n v="398.35514018691589"/>
    <n v="7.0000000000000007E-2"/>
    <n v="426.24"/>
    <x v="4"/>
    <x v="2"/>
    <s v="BlueSky Enterprises"/>
  </r>
  <r>
    <s v="00001424"/>
    <d v="2021-05-03T00:00:00"/>
    <s v="Kont_0008"/>
    <x v="25"/>
    <n v="462"/>
    <n v="56.56557377049181"/>
    <n v="26133.295081967215"/>
    <n v="0.22"/>
    <n v="31882.620000000003"/>
    <x v="4"/>
    <x v="2"/>
    <s v="Nexus Solutions"/>
  </r>
  <r>
    <s v="00001425"/>
    <d v="2021-05-04T00:00:00"/>
    <s v="Kont_0006"/>
    <x v="26"/>
    <n v="212"/>
    <n v="39.345794392523366"/>
    <n v="8341.3084112149536"/>
    <n v="7.0000000000000007E-2"/>
    <n v="8925.2000000000007"/>
    <x v="4"/>
    <x v="2"/>
    <s v="Apex Innovators"/>
  </r>
  <r>
    <s v="00001426"/>
    <d v="2021-05-05T00:00:00"/>
    <s v="Kont_0002"/>
    <x v="27"/>
    <n v="446"/>
    <n v="3.7868852459016393"/>
    <n v="1688.950819672131"/>
    <n v="0.22"/>
    <n v="2060.52"/>
    <x v="4"/>
    <x v="2"/>
    <s v="BlueSky Enterprises"/>
  </r>
  <r>
    <s v="00001427"/>
    <d v="2021-05-06T00:00:00"/>
    <s v="Kont_0003"/>
    <x v="28"/>
    <n v="831"/>
    <n v="17.11214953271028"/>
    <n v="14220.196261682242"/>
    <n v="7.0000000000000007E-2"/>
    <n v="15215.609999999999"/>
    <x v="4"/>
    <x v="2"/>
    <s v="Infinity Systems"/>
  </r>
  <r>
    <s v="00001428"/>
    <d v="2021-05-07T00:00:00"/>
    <s v="Kont_0006"/>
    <x v="29"/>
    <n v="810"/>
    <n v="42.196721311475407"/>
    <n v="34179.344262295082"/>
    <n v="0.22"/>
    <n v="41698.800000000003"/>
    <x v="4"/>
    <x v="2"/>
    <s v="Apex Innovators"/>
  </r>
  <r>
    <s v="00001429"/>
    <d v="2021-05-08T00:00:00"/>
    <s v="Kont_0003"/>
    <x v="0"/>
    <n v="789"/>
    <n v="73.897196261682225"/>
    <n v="58304.887850467276"/>
    <n v="7.0000000000000007E-2"/>
    <n v="62386.229999999989"/>
    <x v="4"/>
    <x v="2"/>
    <s v="Infinity Systems"/>
  </r>
  <r>
    <s v="00001430"/>
    <d v="2021-05-08T00:00:00"/>
    <s v="Kont_0003"/>
    <x v="1"/>
    <n v="186"/>
    <n v="43.180327868852459"/>
    <n v="8031.5409836065573"/>
    <n v="0.22"/>
    <n v="9798.48"/>
    <x v="4"/>
    <x v="2"/>
    <s v="Infinity Systems"/>
  </r>
  <r>
    <s v="00001431"/>
    <d v="2021-05-08T00:00:00"/>
    <s v="Kont_0006"/>
    <x v="2"/>
    <n v="821"/>
    <n v="25.897196261682243"/>
    <n v="21261.598130841121"/>
    <n v="7.0000000000000007E-2"/>
    <n v="22749.91"/>
    <x v="4"/>
    <x v="2"/>
    <s v="Apex Innovators"/>
  </r>
  <r>
    <s v="00001432"/>
    <d v="2021-05-08T00:00:00"/>
    <s v="Kont_0006"/>
    <x v="3"/>
    <n v="489"/>
    <n v="65.721311475409848"/>
    <n v="32137.721311475416"/>
    <n v="0.22"/>
    <n v="39208.020000000004"/>
    <x v="4"/>
    <x v="2"/>
    <s v="Apex Innovators"/>
  </r>
  <r>
    <s v="00001433"/>
    <d v="2021-05-08T00:00:00"/>
    <s v="Kont_0005"/>
    <x v="4"/>
    <n v="554"/>
    <n v="0.22429906542056072"/>
    <n v="124.26168224299063"/>
    <n v="7.0000000000000007E-2"/>
    <n v="132.95999999999998"/>
    <x v="4"/>
    <x v="2"/>
    <s v="Fusion Dynamics"/>
  </r>
  <r>
    <s v="00001434"/>
    <d v="2021-05-08T00:00:00"/>
    <s v="Kont_0004"/>
    <x v="5"/>
    <n v="337"/>
    <n v="73.073770491803288"/>
    <n v="24625.860655737706"/>
    <n v="0.22"/>
    <n v="30043.550000000003"/>
    <x v="4"/>
    <x v="2"/>
    <s v="SwiftWave Technologies"/>
  </r>
  <r>
    <s v="00001435"/>
    <d v="2021-05-08T00:00:00"/>
    <s v="Kont_0001"/>
    <x v="6"/>
    <n v="105"/>
    <n v="10.093457943925234"/>
    <n v="1059.8130841121495"/>
    <n v="7.0000000000000007E-2"/>
    <n v="1134"/>
    <x v="4"/>
    <x v="2"/>
    <s v="Quantum Innovations"/>
  </r>
  <r>
    <s v="00001436"/>
    <d v="2021-05-08T00:00:00"/>
    <s v="Kont_0009"/>
    <x v="7"/>
    <n v="487"/>
    <n v="32.508196721311471"/>
    <n v="15831.491803278686"/>
    <n v="0.22"/>
    <n v="19314.419999999998"/>
    <x v="4"/>
    <x v="2"/>
    <s v="Green Capital"/>
  </r>
  <r>
    <s v="00001437"/>
    <d v="2021-05-09T00:00:00"/>
    <s v="Kont_0007"/>
    <x v="8"/>
    <n v="218"/>
    <n v="17.588785046728972"/>
    <n v="3834.3551401869158"/>
    <n v="7.0000000000000007E-2"/>
    <n v="4102.76"/>
    <x v="4"/>
    <x v="2"/>
    <s v="Aurora Ventures"/>
  </r>
  <r>
    <s v="00001438"/>
    <d v="2021-05-10T00:00:00"/>
    <s v="Kont_0009"/>
    <x v="9"/>
    <n v="817"/>
    <n v="14.188524590163933"/>
    <n v="11592.024590163934"/>
    <n v="0.22"/>
    <n v="14142.269999999999"/>
    <x v="4"/>
    <x v="2"/>
    <s v="Green Capital"/>
  </r>
  <r>
    <s v="00001439"/>
    <d v="2021-05-11T00:00:00"/>
    <s v="Kont_0007"/>
    <x v="10"/>
    <n v="904"/>
    <n v="7.5700934579439245"/>
    <n v="6843.3644859813076"/>
    <n v="7.0000000000000007E-2"/>
    <n v="7322.3999999999987"/>
    <x v="4"/>
    <x v="2"/>
    <s v="Aurora Ventures"/>
  </r>
  <r>
    <s v="00001440"/>
    <d v="2021-05-12T00:00:00"/>
    <s v="Kont_0003"/>
    <x v="11"/>
    <n v="316"/>
    <n v="33.655737704918039"/>
    <n v="10635.2131147541"/>
    <n v="0.22"/>
    <n v="12974.960000000003"/>
    <x v="4"/>
    <x v="2"/>
    <s v="Infinity Systems"/>
  </r>
  <r>
    <s v="00001441"/>
    <d v="2021-05-13T00:00:00"/>
    <s v="Kont_0000"/>
    <x v="12"/>
    <n v="460"/>
    <n v="57.588785046728965"/>
    <n v="26490.841121495323"/>
    <n v="7.0000000000000007E-2"/>
    <n v="28345.199999999997"/>
    <x v="4"/>
    <x v="2"/>
    <s v="StellarTech Solutions"/>
  </r>
  <r>
    <s v="00001442"/>
    <d v="2021-05-14T00:00:00"/>
    <s v="Kont_0006"/>
    <x v="13"/>
    <n v="716"/>
    <n v="27.262295081967213"/>
    <n v="19519.803278688523"/>
    <n v="0.22"/>
    <n v="23814.159999999996"/>
    <x v="4"/>
    <x v="2"/>
    <s v="Apex Innovators"/>
  </r>
  <r>
    <s v="00001443"/>
    <d v="2021-05-15T00:00:00"/>
    <s v="Kont_0005"/>
    <x v="14"/>
    <n v="463"/>
    <n v="74.299065420560737"/>
    <n v="34400.467289719621"/>
    <n v="7.0000000000000007E-2"/>
    <n v="36808.499999999993"/>
    <x v="4"/>
    <x v="2"/>
    <s v="Fusion Dynamics"/>
  </r>
  <r>
    <s v="00001444"/>
    <d v="2021-05-16T00:00:00"/>
    <s v="Kont_0003"/>
    <x v="0"/>
    <n v="490"/>
    <n v="73.897196261682225"/>
    <n v="36209.626168224291"/>
    <n v="7.0000000000000007E-2"/>
    <n v="38744.299999999988"/>
    <x v="4"/>
    <x v="2"/>
    <s v="Infinity Systems"/>
  </r>
  <r>
    <s v="00001445"/>
    <d v="2021-05-17T00:00:00"/>
    <s v="Kont_0001"/>
    <x v="1"/>
    <n v="476"/>
    <n v="43.180327868852459"/>
    <n v="20553.836065573771"/>
    <n v="0.22"/>
    <n v="25075.68"/>
    <x v="4"/>
    <x v="2"/>
    <s v="Quantum Innovations"/>
  </r>
  <r>
    <s v="00001446"/>
    <d v="2021-05-18T00:00:00"/>
    <s v="Kont_0003"/>
    <x v="2"/>
    <n v="711"/>
    <n v="25.897196261682243"/>
    <n v="18412.906542056076"/>
    <n v="7.0000000000000007E-2"/>
    <n v="19701.810000000001"/>
    <x v="4"/>
    <x v="2"/>
    <s v="Infinity Systems"/>
  </r>
  <r>
    <s v="00001447"/>
    <d v="2021-05-19T00:00:00"/>
    <s v="Kont_0005"/>
    <x v="3"/>
    <n v="899"/>
    <n v="65.721311475409848"/>
    <n v="59083.459016393455"/>
    <n v="0.22"/>
    <n v="72081.820000000022"/>
    <x v="4"/>
    <x v="2"/>
    <s v="Fusion Dynamics"/>
  </r>
  <r>
    <s v="00001448"/>
    <d v="2021-05-19T00:00:00"/>
    <s v="Kont_0002"/>
    <x v="4"/>
    <n v="22"/>
    <n v="0.22429906542056072"/>
    <n v="4.9345794392523361"/>
    <n v="7.0000000000000007E-2"/>
    <n v="5.2799999999999994"/>
    <x v="4"/>
    <x v="2"/>
    <s v="BlueSky Enterprises"/>
  </r>
  <r>
    <s v="00001449"/>
    <d v="2021-05-19T00:00:00"/>
    <s v="Kont_0008"/>
    <x v="5"/>
    <n v="90"/>
    <n v="73.073770491803288"/>
    <n v="6576.6393442622957"/>
    <n v="0.22"/>
    <n v="8023.5000000000009"/>
    <x v="4"/>
    <x v="2"/>
    <s v="Nexus Solutions"/>
  </r>
  <r>
    <s v="00001450"/>
    <d v="2021-05-19T00:00:00"/>
    <s v="Kont_0005"/>
    <x v="6"/>
    <n v="490"/>
    <n v="10.093457943925234"/>
    <n v="4945.7943925233649"/>
    <n v="7.0000000000000007E-2"/>
    <n v="5292"/>
    <x v="4"/>
    <x v="2"/>
    <s v="Fusion Dynamics"/>
  </r>
  <r>
    <s v="00001451"/>
    <d v="2021-05-19T00:00:00"/>
    <s v="Kont_0000"/>
    <x v="7"/>
    <n v="543"/>
    <n v="32.508196721311471"/>
    <n v="17651.950819672129"/>
    <n v="0.22"/>
    <n v="21535.379999999997"/>
    <x v="4"/>
    <x v="2"/>
    <s v="StellarTech Solutions"/>
  </r>
  <r>
    <s v="00001452"/>
    <d v="2021-05-19T00:00:00"/>
    <s v="Kont_0003"/>
    <x v="8"/>
    <n v="192"/>
    <n v="17.588785046728972"/>
    <n v="3377.0467289719627"/>
    <n v="7.0000000000000007E-2"/>
    <n v="3613.44"/>
    <x v="4"/>
    <x v="2"/>
    <s v="Infinity Systems"/>
  </r>
  <r>
    <s v="00001453"/>
    <d v="2021-05-19T00:00:00"/>
    <s v="Kont_0007"/>
    <x v="9"/>
    <n v="199"/>
    <n v="14.188524590163933"/>
    <n v="2823.5163934426228"/>
    <n v="0.22"/>
    <n v="3444.6899999999996"/>
    <x v="4"/>
    <x v="2"/>
    <s v="Aurora Ventures"/>
  </r>
  <r>
    <s v="00001454"/>
    <d v="2021-05-19T00:00:00"/>
    <s v="Kont_0006"/>
    <x v="10"/>
    <n v="281"/>
    <n v="7.5700934579439245"/>
    <n v="2127.1962616822429"/>
    <n v="7.0000000000000007E-2"/>
    <n v="2276.1"/>
    <x v="4"/>
    <x v="2"/>
    <s v="Apex Innovators"/>
  </r>
  <r>
    <s v="00001455"/>
    <d v="2021-05-20T00:00:00"/>
    <s v="Kont_0002"/>
    <x v="11"/>
    <n v="431"/>
    <n v="33.655737704918039"/>
    <n v="14505.622950819674"/>
    <n v="0.22"/>
    <n v="17696.86"/>
    <x v="4"/>
    <x v="2"/>
    <s v="BlueSky Enterprises"/>
  </r>
  <r>
    <s v="00001456"/>
    <d v="2021-05-21T00:00:00"/>
    <s v="Kont_0005"/>
    <x v="12"/>
    <n v="561"/>
    <n v="57.588785046728965"/>
    <n v="32307.308411214948"/>
    <n v="7.0000000000000007E-2"/>
    <n v="34568.819999999992"/>
    <x v="4"/>
    <x v="2"/>
    <s v="Fusion Dynamics"/>
  </r>
  <r>
    <s v="00001457"/>
    <d v="2021-05-22T00:00:00"/>
    <s v="Kont_0009"/>
    <x v="13"/>
    <n v="851"/>
    <n v="27.262295081967213"/>
    <n v="23200.2131147541"/>
    <n v="0.22"/>
    <n v="28304.260000000002"/>
    <x v="4"/>
    <x v="2"/>
    <s v="Green Capital"/>
  </r>
  <r>
    <s v="00001458"/>
    <d v="2021-05-23T00:00:00"/>
    <s v="Kont_0000"/>
    <x v="14"/>
    <n v="811"/>
    <n v="74.299065420560737"/>
    <n v="60256.542056074759"/>
    <n v="7.0000000000000007E-2"/>
    <n v="64474.499999999993"/>
    <x v="4"/>
    <x v="2"/>
    <s v="StellarTech Solutions"/>
  </r>
  <r>
    <s v="00001459"/>
    <d v="2021-05-24T00:00:00"/>
    <s v="Kont_0007"/>
    <x v="15"/>
    <n v="616"/>
    <n v="19.409836065573771"/>
    <n v="11956.459016393443"/>
    <n v="0.22"/>
    <n v="14586.880000000001"/>
    <x v="4"/>
    <x v="2"/>
    <s v="Aurora Ventures"/>
  </r>
  <r>
    <s v="00001460"/>
    <d v="2021-05-25T00:00:00"/>
    <s v="Kont_0004"/>
    <x v="16"/>
    <n v="564"/>
    <n v="16.345794392523363"/>
    <n v="9219.0280373831774"/>
    <n v="7.0000000000000007E-2"/>
    <n v="9864.36"/>
    <x v="4"/>
    <x v="2"/>
    <s v="SwiftWave Technologies"/>
  </r>
  <r>
    <s v="00001461"/>
    <d v="2021-05-26T00:00:00"/>
    <s v="Kont_0009"/>
    <x v="17"/>
    <n v="598"/>
    <n v="31.516393442622952"/>
    <n v="18846.803278688527"/>
    <n v="0.22"/>
    <n v="22993.100000000002"/>
    <x v="4"/>
    <x v="2"/>
    <s v="Green Capital"/>
  </r>
  <r>
    <s v="00001462"/>
    <d v="2021-05-27T00:00:00"/>
    <s v="Kont_0008"/>
    <x v="18"/>
    <n v="927"/>
    <n v="59.018691588785039"/>
    <n v="54710.327102803734"/>
    <n v="7.0000000000000007E-2"/>
    <n v="58540.049999999996"/>
    <x v="4"/>
    <x v="2"/>
    <s v="Nexus Solutions"/>
  </r>
  <r>
    <s v="00001463"/>
    <d v="2021-05-28T00:00:00"/>
    <s v="Kont_0000"/>
    <x v="19"/>
    <n v="852"/>
    <n v="78.893442622950815"/>
    <n v="67217.213114754093"/>
    <n v="0.22"/>
    <n v="82005"/>
    <x v="4"/>
    <x v="2"/>
    <s v="StellarTech Solutions"/>
  </r>
  <r>
    <s v="00001464"/>
    <d v="2021-05-29T00:00:00"/>
    <s v="Kont_0004"/>
    <x v="20"/>
    <n v="343"/>
    <n v="34.177570093457945"/>
    <n v="11722.906542056075"/>
    <n v="7.0000000000000007E-2"/>
    <n v="12543.51"/>
    <x v="4"/>
    <x v="2"/>
    <s v="SwiftWave Technologies"/>
  </r>
  <r>
    <s v="00001465"/>
    <d v="2021-05-30T00:00:00"/>
    <s v="Kont_0008"/>
    <x v="21"/>
    <n v="741"/>
    <n v="92.429906542056074"/>
    <n v="68490.560747663549"/>
    <n v="7.0000000000000007E-2"/>
    <n v="73284.899999999994"/>
    <x v="4"/>
    <x v="2"/>
    <s v="Nexus Solutions"/>
  </r>
  <r>
    <s v="00001466"/>
    <d v="2021-05-30T00:00:00"/>
    <s v="Kont_0006"/>
    <x v="22"/>
    <n v="55"/>
    <n v="32.551401869158873"/>
    <n v="1790.3271028037379"/>
    <n v="7.0000000000000007E-2"/>
    <n v="1915.6499999999996"/>
    <x v="4"/>
    <x v="2"/>
    <s v="Apex Innovators"/>
  </r>
  <r>
    <s v="00001467"/>
    <d v="2021-05-30T00:00:00"/>
    <s v="Kont_0006"/>
    <x v="23"/>
    <n v="645"/>
    <n v="29.762295081967217"/>
    <n v="19196.680327868857"/>
    <n v="0.22"/>
    <n v="23419.950000000004"/>
    <x v="4"/>
    <x v="2"/>
    <s v="Apex Innovators"/>
  </r>
  <r>
    <s v="00001468"/>
    <d v="2021-05-30T00:00:00"/>
    <s v="Kont_0002"/>
    <x v="24"/>
    <n v="987"/>
    <n v="3.1121495327102804"/>
    <n v="3071.6915887850469"/>
    <n v="7.0000000000000007E-2"/>
    <n v="3286.71"/>
    <x v="4"/>
    <x v="2"/>
    <s v="BlueSky Enterprises"/>
  </r>
  <r>
    <s v="00001469"/>
    <d v="2021-05-30T00:00:00"/>
    <s v="Kont_0005"/>
    <x v="0"/>
    <n v="80"/>
    <n v="73.897196261682225"/>
    <n v="5911.7757009345778"/>
    <n v="7.0000000000000007E-2"/>
    <n v="6325.5999999999985"/>
    <x v="4"/>
    <x v="2"/>
    <s v="Fusion Dynamics"/>
  </r>
  <r>
    <s v="00001470"/>
    <d v="2021-05-30T00:00:00"/>
    <s v="Kont_0009"/>
    <x v="1"/>
    <n v="399"/>
    <n v="43.180327868852459"/>
    <n v="17228.950819672133"/>
    <n v="0.22"/>
    <n v="21019.320000000003"/>
    <x v="4"/>
    <x v="2"/>
    <s v="Green Capital"/>
  </r>
  <r>
    <s v="00001471"/>
    <d v="2021-05-30T00:00:00"/>
    <s v="Kont_0004"/>
    <x v="2"/>
    <n v="449"/>
    <n v="25.897196261682243"/>
    <n v="11627.841121495327"/>
    <n v="7.0000000000000007E-2"/>
    <n v="12441.789999999999"/>
    <x v="4"/>
    <x v="2"/>
    <s v="SwiftWave Technologies"/>
  </r>
  <r>
    <s v="00001472"/>
    <d v="2021-05-30T00:00:00"/>
    <s v="Kont_0006"/>
    <x v="3"/>
    <n v="227"/>
    <n v="65.721311475409848"/>
    <n v="14918.737704918036"/>
    <n v="0.22"/>
    <n v="18200.860000000004"/>
    <x v="4"/>
    <x v="2"/>
    <s v="Apex Innovators"/>
  </r>
  <r>
    <s v="00001473"/>
    <d v="2021-05-31T00:00:00"/>
    <s v="Kont_0001"/>
    <x v="4"/>
    <n v="259"/>
    <n v="0.22429906542056072"/>
    <n v="58.093457943925223"/>
    <n v="7.0000000000000007E-2"/>
    <n v="62.159999999999989"/>
    <x v="4"/>
    <x v="2"/>
    <s v="Quantum Innovations"/>
  </r>
  <r>
    <s v="00001474"/>
    <d v="2021-06-01T00:00:00"/>
    <s v="Kont_0008"/>
    <x v="5"/>
    <n v="547"/>
    <n v="73.073770491803288"/>
    <n v="39971.352459016402"/>
    <n v="0.22"/>
    <n v="48765.05000000001"/>
    <x v="5"/>
    <x v="2"/>
    <s v="Nexus Solutions"/>
  </r>
  <r>
    <s v="00001475"/>
    <d v="2021-06-02T00:00:00"/>
    <s v="Kont_0003"/>
    <x v="6"/>
    <n v="987"/>
    <n v="10.093457943925234"/>
    <n v="9962.2429906542056"/>
    <n v="7.0000000000000007E-2"/>
    <n v="10659.6"/>
    <x v="5"/>
    <x v="2"/>
    <s v="Infinity Systems"/>
  </r>
  <r>
    <s v="00001476"/>
    <d v="2021-06-03T00:00:00"/>
    <s v="Kont_0001"/>
    <x v="7"/>
    <n v="635"/>
    <n v="32.508196721311471"/>
    <n v="20642.704918032785"/>
    <n v="0.22"/>
    <n v="25184.1"/>
    <x v="5"/>
    <x v="2"/>
    <s v="Quantum Innovations"/>
  </r>
  <r>
    <s v="00001477"/>
    <d v="2021-06-04T00:00:00"/>
    <s v="Kont_0008"/>
    <x v="8"/>
    <n v="597"/>
    <n v="17.588785046728972"/>
    <n v="10500.504672897196"/>
    <n v="7.0000000000000007E-2"/>
    <n v="11235.539999999999"/>
    <x v="5"/>
    <x v="2"/>
    <s v="Nexus Solutions"/>
  </r>
  <r>
    <s v="00001478"/>
    <d v="2021-06-05T00:00:00"/>
    <s v="Kont_0009"/>
    <x v="9"/>
    <n v="897"/>
    <n v="14.188524590163933"/>
    <n v="12727.106557377048"/>
    <n v="0.22"/>
    <n v="15527.07"/>
    <x v="5"/>
    <x v="2"/>
    <s v="Green Capital"/>
  </r>
  <r>
    <s v="00001479"/>
    <d v="2021-06-06T00:00:00"/>
    <s v="Kont_0005"/>
    <x v="10"/>
    <n v="218"/>
    <n v="7.5700934579439245"/>
    <n v="1650.2803738317755"/>
    <n v="7.0000000000000007E-2"/>
    <n v="1765.7999999999997"/>
    <x v="5"/>
    <x v="2"/>
    <s v="Fusion Dynamics"/>
  </r>
  <r>
    <s v="00001480"/>
    <d v="2021-06-07T00:00:00"/>
    <s v="Kont_0004"/>
    <x v="11"/>
    <n v="326"/>
    <n v="33.655737704918039"/>
    <n v="10971.770491803281"/>
    <n v="0.22"/>
    <n v="13385.560000000003"/>
    <x v="5"/>
    <x v="2"/>
    <s v="SwiftWave Technologies"/>
  </r>
  <r>
    <s v="00001481"/>
    <d v="2021-06-08T00:00:00"/>
    <s v="Kont_0009"/>
    <x v="12"/>
    <n v="620"/>
    <n v="57.588785046728965"/>
    <n v="35705.04672897196"/>
    <n v="7.0000000000000007E-2"/>
    <n v="38204.399999999994"/>
    <x v="5"/>
    <x v="2"/>
    <s v="Green Capital"/>
  </r>
  <r>
    <s v="00001482"/>
    <d v="2021-06-09T00:00:00"/>
    <s v="Kont_0009"/>
    <x v="13"/>
    <n v="764"/>
    <n v="27.262295081967213"/>
    <n v="20828.39344262295"/>
    <n v="0.22"/>
    <n v="25410.639999999999"/>
    <x v="5"/>
    <x v="2"/>
    <s v="Green Capital"/>
  </r>
  <r>
    <s v="00001483"/>
    <d v="2021-06-10T00:00:00"/>
    <s v="Kont_0003"/>
    <x v="14"/>
    <n v="620"/>
    <n v="74.299065420560737"/>
    <n v="46065.420560747654"/>
    <n v="7.0000000000000007E-2"/>
    <n v="49289.999999999993"/>
    <x v="5"/>
    <x v="2"/>
    <s v="Infinity Systems"/>
  </r>
  <r>
    <s v="00001484"/>
    <d v="2021-06-10T00:00:00"/>
    <s v="Kont_0007"/>
    <x v="15"/>
    <n v="608"/>
    <n v="19.409836065573771"/>
    <n v="11801.180327868853"/>
    <n v="0.22"/>
    <n v="14397.44"/>
    <x v="5"/>
    <x v="2"/>
    <s v="Aurora Ventures"/>
  </r>
  <r>
    <s v="00001485"/>
    <d v="2021-06-10T00:00:00"/>
    <s v="Kont_0008"/>
    <x v="16"/>
    <n v="487"/>
    <n v="16.345794392523363"/>
    <n v="7960.4018691588781"/>
    <n v="7.0000000000000007E-2"/>
    <n v="8517.6299999999992"/>
    <x v="5"/>
    <x v="2"/>
    <s v="Nexus Solutions"/>
  </r>
  <r>
    <s v="00001486"/>
    <d v="2021-06-10T00:00:00"/>
    <s v="Kont_0005"/>
    <x v="17"/>
    <n v="644"/>
    <n v="31.516393442622952"/>
    <n v="20296.557377049183"/>
    <n v="0.22"/>
    <n v="24761.800000000003"/>
    <x v="5"/>
    <x v="2"/>
    <s v="Fusion Dynamics"/>
  </r>
  <r>
    <s v="00001487"/>
    <d v="2021-06-10T00:00:00"/>
    <s v="Kont_0006"/>
    <x v="18"/>
    <n v="127"/>
    <n v="59.018691588785039"/>
    <n v="7495.3738317756997"/>
    <n v="7.0000000000000007E-2"/>
    <n v="8020.0499999999984"/>
    <x v="5"/>
    <x v="2"/>
    <s v="Apex Innovators"/>
  </r>
  <r>
    <s v="00001488"/>
    <d v="2021-06-10T00:00:00"/>
    <s v="Kont_0005"/>
    <x v="19"/>
    <n v="343"/>
    <n v="78.893442622950815"/>
    <n v="27060.450819672129"/>
    <n v="0.22"/>
    <n v="33013.75"/>
    <x v="5"/>
    <x v="2"/>
    <s v="Fusion Dynamics"/>
  </r>
  <r>
    <s v="00001489"/>
    <d v="2021-06-10T00:00:00"/>
    <s v="Kont_0001"/>
    <x v="20"/>
    <n v="300"/>
    <n v="34.177570093457945"/>
    <n v="10253.271028037383"/>
    <n v="7.0000000000000007E-2"/>
    <n v="10971"/>
    <x v="5"/>
    <x v="2"/>
    <s v="Quantum Innovations"/>
  </r>
  <r>
    <s v="00001490"/>
    <d v="2021-06-10T00:00:00"/>
    <s v="Kont_0002"/>
    <x v="21"/>
    <n v="644"/>
    <n v="92.429906542056074"/>
    <n v="59524.859813084113"/>
    <n v="7.0000000000000007E-2"/>
    <n v="63691.6"/>
    <x v="5"/>
    <x v="2"/>
    <s v="BlueSky Enterprises"/>
  </r>
  <r>
    <s v="00001491"/>
    <d v="2021-06-11T00:00:00"/>
    <s v="Kont_0008"/>
    <x v="22"/>
    <n v="431"/>
    <n v="32.551401869158873"/>
    <n v="14029.654205607474"/>
    <n v="7.0000000000000007E-2"/>
    <n v="15011.729999999998"/>
    <x v="5"/>
    <x v="2"/>
    <s v="Nexus Solutions"/>
  </r>
  <r>
    <s v="00001492"/>
    <d v="2021-06-12T00:00:00"/>
    <s v="Kont_0006"/>
    <x v="23"/>
    <n v="896"/>
    <n v="29.762295081967217"/>
    <n v="26667.016393442627"/>
    <n v="0.22"/>
    <n v="32533.760000000006"/>
    <x v="5"/>
    <x v="2"/>
    <s v="Apex Innovators"/>
  </r>
  <r>
    <s v="00001493"/>
    <d v="2021-06-13T00:00:00"/>
    <s v="Kont_0008"/>
    <x v="0"/>
    <n v="865"/>
    <n v="73.897196261682225"/>
    <n v="63921.074766355123"/>
    <n v="7.0000000000000007E-2"/>
    <n v="68395.549999999988"/>
    <x v="5"/>
    <x v="2"/>
    <s v="Nexus Solutions"/>
  </r>
  <r>
    <s v="00001494"/>
    <d v="2021-06-14T00:00:00"/>
    <s v="Kont_0005"/>
    <x v="1"/>
    <n v="182"/>
    <n v="43.180327868852459"/>
    <n v="7858.8196721311479"/>
    <n v="0.22"/>
    <n v="9587.76"/>
    <x v="5"/>
    <x v="2"/>
    <s v="Fusion Dynamics"/>
  </r>
  <r>
    <s v="00001495"/>
    <d v="2021-06-15T00:00:00"/>
    <s v="Kont_0000"/>
    <x v="2"/>
    <n v="196"/>
    <n v="25.897196261682243"/>
    <n v="5075.8504672897197"/>
    <n v="7.0000000000000007E-2"/>
    <n v="5431.16"/>
    <x v="5"/>
    <x v="2"/>
    <s v="StellarTech Solutions"/>
  </r>
  <r>
    <s v="00001496"/>
    <d v="2021-06-16T00:00:00"/>
    <s v="Kont_0005"/>
    <x v="3"/>
    <n v="639"/>
    <n v="65.721311475409848"/>
    <n v="41995.918032786896"/>
    <n v="0.22"/>
    <n v="51235.020000000011"/>
    <x v="5"/>
    <x v="2"/>
    <s v="Fusion Dynamics"/>
  </r>
  <r>
    <s v="00001497"/>
    <d v="2021-06-17T00:00:00"/>
    <s v="Kont_0001"/>
    <x v="4"/>
    <n v="355"/>
    <n v="0.22429906542056072"/>
    <n v="79.62616822429905"/>
    <n v="7.0000000000000007E-2"/>
    <n v="85.199999999999989"/>
    <x v="5"/>
    <x v="2"/>
    <s v="Quantum Innovations"/>
  </r>
  <r>
    <s v="00001498"/>
    <d v="2021-06-18T00:00:00"/>
    <s v="Kont_0005"/>
    <x v="5"/>
    <n v="664"/>
    <n v="73.073770491803288"/>
    <n v="48520.983606557384"/>
    <n v="0.22"/>
    <n v="59195.600000000006"/>
    <x v="5"/>
    <x v="2"/>
    <s v="Fusion Dynamics"/>
  </r>
  <r>
    <s v="00001499"/>
    <d v="2021-06-19T00:00:00"/>
    <s v="Kont_0006"/>
    <x v="6"/>
    <n v="859"/>
    <n v="10.093457943925234"/>
    <n v="8670.2803738317762"/>
    <n v="7.0000000000000007E-2"/>
    <n v="9277.2000000000007"/>
    <x v="5"/>
    <x v="2"/>
    <s v="Apex Innovators"/>
  </r>
  <r>
    <s v="00001500"/>
    <d v="2021-06-20T00:00:00"/>
    <s v="Kont_0003"/>
    <x v="7"/>
    <n v="417"/>
    <n v="32.508196721311471"/>
    <n v="13555.918032786883"/>
    <n v="0.22"/>
    <n v="16538.219999999998"/>
    <x v="5"/>
    <x v="2"/>
    <s v="Infinity Systems"/>
  </r>
  <r>
    <s v="00001501"/>
    <d v="2021-06-20T00:00:00"/>
    <s v="Kont_0006"/>
    <x v="1"/>
    <n v="633"/>
    <n v="43.180327868852459"/>
    <n v="27333.147540983606"/>
    <n v="0.22"/>
    <n v="33346.44"/>
    <x v="5"/>
    <x v="2"/>
    <s v="Apex Innovators"/>
  </r>
  <r>
    <s v="00001502"/>
    <d v="2021-06-20T00:00:00"/>
    <s v="Kont_0008"/>
    <x v="2"/>
    <n v="833"/>
    <n v="25.897196261682243"/>
    <n v="21572.36448598131"/>
    <n v="7.0000000000000007E-2"/>
    <n v="23082.43"/>
    <x v="5"/>
    <x v="2"/>
    <s v="Nexus Solutions"/>
  </r>
  <r>
    <s v="00001503"/>
    <d v="2021-06-20T00:00:00"/>
    <s v="Kont_0007"/>
    <x v="3"/>
    <n v="118"/>
    <n v="65.721311475409848"/>
    <n v="7755.114754098362"/>
    <n v="0.22"/>
    <n v="9461.2400000000016"/>
    <x v="5"/>
    <x v="2"/>
    <s v="Aurora Ventures"/>
  </r>
  <r>
    <s v="00001504"/>
    <d v="2021-06-21T00:00:00"/>
    <s v="Kont_0002"/>
    <x v="4"/>
    <n v="100"/>
    <n v="0.22429906542056072"/>
    <n v="22.42990654205607"/>
    <n v="7.0000000000000007E-2"/>
    <n v="23.999999999999996"/>
    <x v="5"/>
    <x v="2"/>
    <s v="BlueSky Enterprises"/>
  </r>
  <r>
    <s v="00001505"/>
    <d v="2021-06-21T00:00:00"/>
    <s v="Kont_0002"/>
    <x v="5"/>
    <n v="330"/>
    <n v="73.073770491803288"/>
    <n v="24114.344262295086"/>
    <n v="0.22"/>
    <n v="29419.500000000007"/>
    <x v="5"/>
    <x v="2"/>
    <s v="BlueSky Enterprises"/>
  </r>
  <r>
    <s v="00001506"/>
    <d v="2021-06-21T00:00:00"/>
    <s v="Kont_0005"/>
    <x v="6"/>
    <n v="369"/>
    <n v="10.093457943925234"/>
    <n v="3724.4859813084113"/>
    <n v="7.0000000000000007E-2"/>
    <n v="3985.2000000000003"/>
    <x v="5"/>
    <x v="2"/>
    <s v="Fusion Dynamics"/>
  </r>
  <r>
    <s v="00001507"/>
    <d v="2021-06-21T00:00:00"/>
    <s v="Kont_0003"/>
    <x v="7"/>
    <n v="741"/>
    <n v="32.508196721311471"/>
    <n v="24088.573770491799"/>
    <n v="0.22"/>
    <n v="29388.059999999994"/>
    <x v="5"/>
    <x v="2"/>
    <s v="Infinity Systems"/>
  </r>
  <r>
    <s v="00001508"/>
    <d v="2021-06-22T00:00:00"/>
    <s v="Kont_0004"/>
    <x v="8"/>
    <n v="283"/>
    <n v="17.588785046728972"/>
    <n v="4977.6261682242994"/>
    <n v="7.0000000000000007E-2"/>
    <n v="5326.06"/>
    <x v="5"/>
    <x v="2"/>
    <s v="SwiftWave Technologies"/>
  </r>
  <r>
    <s v="00001509"/>
    <d v="2021-06-22T00:00:00"/>
    <s v="Kont_0003"/>
    <x v="9"/>
    <n v="723"/>
    <n v="14.188524590163933"/>
    <n v="10258.303278688523"/>
    <n v="0.22"/>
    <n v="12515.129999999997"/>
    <x v="5"/>
    <x v="2"/>
    <s v="Infinity Systems"/>
  </r>
  <r>
    <s v="00001510"/>
    <d v="2021-06-22T00:00:00"/>
    <s v="Kont_0009"/>
    <x v="10"/>
    <n v="87"/>
    <n v="7.5700934579439245"/>
    <n v="658.59813084112147"/>
    <n v="7.0000000000000007E-2"/>
    <n v="704.69999999999993"/>
    <x v="5"/>
    <x v="2"/>
    <s v="Green Capital"/>
  </r>
  <r>
    <s v="00001511"/>
    <d v="2021-06-22T00:00:00"/>
    <s v="Kont_0006"/>
    <x v="11"/>
    <n v="998"/>
    <n v="33.655737704918039"/>
    <n v="33588.426229508201"/>
    <n v="0.22"/>
    <n v="40977.880000000005"/>
    <x v="5"/>
    <x v="2"/>
    <s v="Apex Innovators"/>
  </r>
  <r>
    <s v="00001512"/>
    <d v="2021-06-23T00:00:00"/>
    <s v="Kont_0005"/>
    <x v="12"/>
    <n v="487"/>
    <n v="57.588785046728965"/>
    <n v="28045.738317757005"/>
    <n v="7.0000000000000007E-2"/>
    <n v="30008.939999999995"/>
    <x v="5"/>
    <x v="2"/>
    <s v="Fusion Dynamics"/>
  </r>
  <r>
    <s v="00001513"/>
    <d v="2021-06-23T00:00:00"/>
    <s v="Kont_0005"/>
    <x v="13"/>
    <n v="66"/>
    <n v="27.262295081967213"/>
    <n v="1799.311475409836"/>
    <n v="0.22"/>
    <n v="2195.16"/>
    <x v="5"/>
    <x v="2"/>
    <s v="Fusion Dynamics"/>
  </r>
  <r>
    <s v="00001514"/>
    <d v="2021-06-23T00:00:00"/>
    <s v="Kont_0005"/>
    <x v="14"/>
    <n v="403"/>
    <n v="74.299065420560737"/>
    <n v="29942.523364485976"/>
    <n v="7.0000000000000007E-2"/>
    <n v="32038.499999999996"/>
    <x v="5"/>
    <x v="2"/>
    <s v="Fusion Dynamics"/>
  </r>
  <r>
    <s v="00001515"/>
    <d v="2021-06-23T00:00:00"/>
    <s v="Kont_0006"/>
    <x v="0"/>
    <n v="564"/>
    <n v="73.897196261682225"/>
    <n v="41678.018691588775"/>
    <n v="7.0000000000000007E-2"/>
    <n v="44595.479999999989"/>
    <x v="5"/>
    <x v="2"/>
    <s v="Apex Innovators"/>
  </r>
  <r>
    <s v="00001516"/>
    <d v="2021-06-24T00:00:00"/>
    <s v="Kont_0007"/>
    <x v="1"/>
    <n v="955"/>
    <n v="43.180327868852459"/>
    <n v="41237.2131147541"/>
    <n v="0.22"/>
    <n v="50309.4"/>
    <x v="5"/>
    <x v="2"/>
    <s v="Aurora Ventures"/>
  </r>
  <r>
    <s v="00001517"/>
    <d v="2021-06-24T00:00:00"/>
    <s v="Kont_0005"/>
    <x v="2"/>
    <n v="391"/>
    <n v="25.897196261682243"/>
    <n v="10125.803738317756"/>
    <n v="7.0000000000000007E-2"/>
    <n v="10834.609999999999"/>
    <x v="5"/>
    <x v="2"/>
    <s v="Fusion Dynamics"/>
  </r>
  <r>
    <s v="00001518"/>
    <d v="2021-06-24T00:00:00"/>
    <s v="Kont_0003"/>
    <x v="3"/>
    <n v="719"/>
    <n v="65.721311475409848"/>
    <n v="47253.622950819677"/>
    <n v="0.22"/>
    <n v="57649.420000000006"/>
    <x v="5"/>
    <x v="2"/>
    <s v="Infinity Systems"/>
  </r>
  <r>
    <s v="00001519"/>
    <d v="2021-06-24T00:00:00"/>
    <s v="Kont_0004"/>
    <x v="4"/>
    <n v="964"/>
    <n v="0.22429906542056072"/>
    <n v="216.22429906542052"/>
    <n v="7.0000000000000007E-2"/>
    <n v="231.35999999999996"/>
    <x v="5"/>
    <x v="2"/>
    <s v="SwiftWave Technologies"/>
  </r>
  <r>
    <s v="00001520"/>
    <d v="2021-06-25T00:00:00"/>
    <s v="Kont_0003"/>
    <x v="5"/>
    <n v="646"/>
    <n v="73.073770491803288"/>
    <n v="47205.655737704925"/>
    <n v="0.22"/>
    <n v="57590.900000000009"/>
    <x v="5"/>
    <x v="2"/>
    <s v="Infinity Systems"/>
  </r>
  <r>
    <s v="00001521"/>
    <d v="2021-06-25T00:00:00"/>
    <s v="Kont_0009"/>
    <x v="6"/>
    <n v="575"/>
    <n v="10.093457943925234"/>
    <n v="5803.7383177570091"/>
    <n v="7.0000000000000007E-2"/>
    <n v="6210"/>
    <x v="5"/>
    <x v="2"/>
    <s v="Green Capital"/>
  </r>
  <r>
    <s v="00001522"/>
    <d v="2021-06-25T00:00:00"/>
    <s v="Kont_0001"/>
    <x v="7"/>
    <n v="749"/>
    <n v="32.508196721311471"/>
    <n v="24348.63934426229"/>
    <n v="0.22"/>
    <n v="29705.339999999993"/>
    <x v="5"/>
    <x v="2"/>
    <s v="Quantum Innovations"/>
  </r>
  <r>
    <s v="00001523"/>
    <d v="2021-06-25T00:00:00"/>
    <s v="Kont_0005"/>
    <x v="8"/>
    <n v="403"/>
    <n v="17.588785046728972"/>
    <n v="7088.2803738317762"/>
    <n v="7.0000000000000007E-2"/>
    <n v="7584.4600000000009"/>
    <x v="5"/>
    <x v="2"/>
    <s v="Fusion Dynamics"/>
  </r>
  <r>
    <s v="00001524"/>
    <d v="2021-06-26T00:00:00"/>
    <s v="Kont_0007"/>
    <x v="9"/>
    <n v="782"/>
    <n v="14.188524590163933"/>
    <n v="11095.426229508195"/>
    <n v="0.22"/>
    <n v="13536.419999999998"/>
    <x v="5"/>
    <x v="2"/>
    <s v="Aurora Ventures"/>
  </r>
  <r>
    <s v="00001525"/>
    <d v="2021-06-26T00:00:00"/>
    <s v="Kont_0003"/>
    <x v="10"/>
    <n v="790"/>
    <n v="7.5700934579439245"/>
    <n v="5980.3738317757006"/>
    <n v="7.0000000000000007E-2"/>
    <n v="6399"/>
    <x v="5"/>
    <x v="2"/>
    <s v="Infinity Systems"/>
  </r>
  <r>
    <s v="00001526"/>
    <d v="2021-06-26T00:00:00"/>
    <s v="Kont_0006"/>
    <x v="11"/>
    <n v="256"/>
    <n v="33.655737704918039"/>
    <n v="8615.8688524590179"/>
    <n v="0.22"/>
    <n v="10511.360000000002"/>
    <x v="5"/>
    <x v="2"/>
    <s v="Apex Innovators"/>
  </r>
  <r>
    <s v="00001527"/>
    <d v="2021-06-26T00:00:00"/>
    <s v="Kont_0002"/>
    <x v="12"/>
    <n v="152"/>
    <n v="57.588785046728965"/>
    <n v="8753.4953271028025"/>
    <n v="7.0000000000000007E-2"/>
    <n v="9366.239999999998"/>
    <x v="5"/>
    <x v="2"/>
    <s v="BlueSky Enterprises"/>
  </r>
  <r>
    <s v="00001528"/>
    <d v="2021-06-27T00:00:00"/>
    <s v="Kont_0005"/>
    <x v="13"/>
    <n v="327"/>
    <n v="27.262295081967213"/>
    <n v="8914.7704918032796"/>
    <n v="0.22"/>
    <n v="10876.02"/>
    <x v="5"/>
    <x v="2"/>
    <s v="Fusion Dynamics"/>
  </r>
  <r>
    <s v="00001529"/>
    <d v="2021-06-27T00:00:00"/>
    <s v="Kont_0007"/>
    <x v="14"/>
    <n v="45"/>
    <n v="74.299065420560737"/>
    <n v="3343.4579439252329"/>
    <n v="7.0000000000000007E-2"/>
    <n v="3577.4999999999991"/>
    <x v="5"/>
    <x v="2"/>
    <s v="Aurora Ventures"/>
  </r>
  <r>
    <s v="00001530"/>
    <d v="2021-06-27T00:00:00"/>
    <s v="Kont_0005"/>
    <x v="15"/>
    <n v="534"/>
    <n v="19.409836065573771"/>
    <n v="10364.852459016394"/>
    <n v="0.22"/>
    <n v="12645.12"/>
    <x v="5"/>
    <x v="2"/>
    <s v="Fusion Dynamics"/>
  </r>
  <r>
    <s v="00001531"/>
    <d v="2021-06-27T00:00:00"/>
    <s v="Kont_0004"/>
    <x v="16"/>
    <n v="202"/>
    <n v="16.345794392523363"/>
    <n v="3301.8504672897193"/>
    <n v="7.0000000000000007E-2"/>
    <n v="3532.9799999999996"/>
    <x v="5"/>
    <x v="2"/>
    <s v="SwiftWave Technologies"/>
  </r>
  <r>
    <s v="00001532"/>
    <d v="2021-06-28T00:00:00"/>
    <s v="Kont_0007"/>
    <x v="17"/>
    <n v="855"/>
    <n v="31.516393442622952"/>
    <n v="26946.516393442624"/>
    <n v="0.22"/>
    <n v="32874.75"/>
    <x v="5"/>
    <x v="2"/>
    <s v="Aurora Ventures"/>
  </r>
  <r>
    <s v="00001533"/>
    <d v="2021-06-28T00:00:00"/>
    <s v="Kont_0008"/>
    <x v="18"/>
    <n v="108"/>
    <n v="59.018691588785039"/>
    <n v="6374.0186915887843"/>
    <n v="7.0000000000000007E-2"/>
    <n v="6820.1999999999989"/>
    <x v="5"/>
    <x v="2"/>
    <s v="Nexus Solutions"/>
  </r>
  <r>
    <s v="00001534"/>
    <d v="2021-06-28T00:00:00"/>
    <s v="Kont_0007"/>
    <x v="19"/>
    <n v="758"/>
    <n v="78.893442622950815"/>
    <n v="59801.229508196717"/>
    <n v="0.22"/>
    <n v="72957.5"/>
    <x v="5"/>
    <x v="2"/>
    <s v="Aurora Ventures"/>
  </r>
  <r>
    <s v="00001535"/>
    <d v="2021-06-28T00:00:00"/>
    <s v="Kont_0005"/>
    <x v="20"/>
    <n v="759"/>
    <n v="34.177570093457945"/>
    <n v="25940.775700934581"/>
    <n v="7.0000000000000007E-2"/>
    <n v="27756.63"/>
    <x v="5"/>
    <x v="2"/>
    <s v="Fusion Dynamics"/>
  </r>
  <r>
    <s v="00001536"/>
    <d v="2021-06-29T00:00:00"/>
    <s v="Kont_0005"/>
    <x v="21"/>
    <n v="429"/>
    <n v="92.429906542056074"/>
    <n v="39652.429906542056"/>
    <n v="7.0000000000000007E-2"/>
    <n v="42428.1"/>
    <x v="5"/>
    <x v="2"/>
    <s v="Fusion Dynamics"/>
  </r>
  <r>
    <s v="00001537"/>
    <d v="2021-06-29T00:00:00"/>
    <s v="Kont_0006"/>
    <x v="22"/>
    <n v="624"/>
    <n v="32.551401869158873"/>
    <n v="20312.074766355137"/>
    <n v="7.0000000000000007E-2"/>
    <n v="21733.919999999998"/>
    <x v="5"/>
    <x v="2"/>
    <s v="Apex Innovators"/>
  </r>
  <r>
    <s v="00001538"/>
    <d v="2021-06-29T00:00:00"/>
    <s v="Kont_0005"/>
    <x v="23"/>
    <n v="365"/>
    <n v="29.762295081967217"/>
    <n v="10863.237704918034"/>
    <n v="0.22"/>
    <n v="13253.150000000001"/>
    <x v="5"/>
    <x v="2"/>
    <s v="Fusion Dynamics"/>
  </r>
  <r>
    <s v="00001539"/>
    <d v="2021-06-29T00:00:00"/>
    <s v="Kont_0001"/>
    <x v="24"/>
    <n v="939"/>
    <n v="3.1121495327102804"/>
    <n v="2922.3084112149531"/>
    <n v="7.0000000000000007E-2"/>
    <n v="3126.87"/>
    <x v="5"/>
    <x v="2"/>
    <s v="Quantum Innovations"/>
  </r>
  <r>
    <s v="00001540"/>
    <d v="2021-06-30T00:00:00"/>
    <s v="Kont_0009"/>
    <x v="0"/>
    <n v="328"/>
    <n v="73.897196261682225"/>
    <n v="24238.280373831771"/>
    <n v="7.0000000000000007E-2"/>
    <n v="25934.959999999995"/>
    <x v="5"/>
    <x v="2"/>
    <s v="Green Capital"/>
  </r>
  <r>
    <s v="00001541"/>
    <d v="2021-06-30T00:00:00"/>
    <s v="Kont_0006"/>
    <x v="1"/>
    <n v="369"/>
    <n v="43.180327868852459"/>
    <n v="15933.540983606557"/>
    <n v="0.22"/>
    <n v="19438.919999999998"/>
    <x v="5"/>
    <x v="2"/>
    <s v="Apex Innovators"/>
  </r>
  <r>
    <s v="00001542"/>
    <d v="2021-06-30T00:00:00"/>
    <s v="Kont_0006"/>
    <x v="2"/>
    <n v="219"/>
    <n v="25.897196261682243"/>
    <n v="5671.4859813084113"/>
    <n v="7.0000000000000007E-2"/>
    <n v="6068.49"/>
    <x v="5"/>
    <x v="2"/>
    <s v="Apex Innovators"/>
  </r>
  <r>
    <s v="00001543"/>
    <d v="2021-06-30T00:00:00"/>
    <s v="Kont_0004"/>
    <x v="3"/>
    <n v="735"/>
    <n v="65.721311475409848"/>
    <n v="48305.163934426237"/>
    <n v="0.22"/>
    <n v="58932.30000000001"/>
    <x v="5"/>
    <x v="2"/>
    <s v="SwiftWave Technologies"/>
  </r>
  <r>
    <s v="00001544"/>
    <d v="2021-07-01T00:00:00"/>
    <s v="Kont_0006"/>
    <x v="4"/>
    <n v="591"/>
    <n v="0.22429906542056072"/>
    <n v="132.56074766355138"/>
    <n v="7.0000000000000007E-2"/>
    <n v="141.83999999999997"/>
    <x v="6"/>
    <x v="2"/>
    <s v="Apex Innovators"/>
  </r>
  <r>
    <s v="00001545"/>
    <d v="2021-07-01T00:00:00"/>
    <s v="Kont_0005"/>
    <x v="5"/>
    <n v="336"/>
    <n v="73.073770491803288"/>
    <n v="24552.786885245903"/>
    <n v="0.22"/>
    <n v="29954.400000000001"/>
    <x v="6"/>
    <x v="2"/>
    <s v="Fusion Dynamics"/>
  </r>
  <r>
    <s v="00001546"/>
    <d v="2021-07-01T00:00:00"/>
    <s v="Kont_0004"/>
    <x v="6"/>
    <n v="524"/>
    <n v="10.093457943925234"/>
    <n v="5288.9719626168226"/>
    <n v="7.0000000000000007E-2"/>
    <n v="5659.2"/>
    <x v="6"/>
    <x v="2"/>
    <s v="SwiftWave Technologies"/>
  </r>
  <r>
    <s v="00001547"/>
    <d v="2021-07-01T00:00:00"/>
    <s v="Kont_0002"/>
    <x v="7"/>
    <n v="512"/>
    <n v="32.508196721311471"/>
    <n v="16644.196721311473"/>
    <n v="0.22"/>
    <n v="20305.919999999998"/>
    <x v="6"/>
    <x v="2"/>
    <s v="BlueSky Enterprises"/>
  </r>
  <r>
    <s v="00001548"/>
    <d v="2021-07-02T00:00:00"/>
    <s v="Kont_0005"/>
    <x v="8"/>
    <n v="974"/>
    <n v="17.588785046728972"/>
    <n v="17131.47663551402"/>
    <n v="7.0000000000000007E-2"/>
    <n v="18330.68"/>
    <x v="6"/>
    <x v="2"/>
    <s v="Fusion Dynamics"/>
  </r>
  <r>
    <s v="00001549"/>
    <d v="2021-07-02T00:00:00"/>
    <s v="Kont_0005"/>
    <x v="9"/>
    <n v="780"/>
    <n v="14.188524590163933"/>
    <n v="11067.049180327867"/>
    <n v="0.22"/>
    <n v="13501.8"/>
    <x v="6"/>
    <x v="2"/>
    <s v="Fusion Dynamics"/>
  </r>
  <r>
    <s v="00001550"/>
    <d v="2021-07-02T00:00:00"/>
    <s v="Kont_0004"/>
    <x v="10"/>
    <n v="489"/>
    <n v="7.5700934579439245"/>
    <n v="3701.7757009345792"/>
    <n v="7.0000000000000007E-2"/>
    <n v="3960.8999999999996"/>
    <x v="6"/>
    <x v="2"/>
    <s v="SwiftWave Technologies"/>
  </r>
  <r>
    <s v="00001551"/>
    <d v="2021-07-02T00:00:00"/>
    <s v="Kont_0007"/>
    <x v="11"/>
    <n v="52"/>
    <n v="33.655737704918039"/>
    <n v="1750.0983606557379"/>
    <n v="0.22"/>
    <n v="2135.1200000000003"/>
    <x v="6"/>
    <x v="2"/>
    <s v="Aurora Ventures"/>
  </r>
  <r>
    <s v="00001552"/>
    <d v="2021-07-03T00:00:00"/>
    <s v="Kont_0009"/>
    <x v="12"/>
    <n v="170"/>
    <n v="57.588785046728965"/>
    <n v="9790.0934579439236"/>
    <n v="7.0000000000000007E-2"/>
    <n v="10475.399999999998"/>
    <x v="6"/>
    <x v="2"/>
    <s v="Green Capital"/>
  </r>
  <r>
    <s v="00001553"/>
    <d v="2021-07-03T00:00:00"/>
    <s v="Kont_0003"/>
    <x v="13"/>
    <n v="516"/>
    <n v="27.262295081967213"/>
    <n v="14067.344262295082"/>
    <n v="0.22"/>
    <n v="17162.16"/>
    <x v="6"/>
    <x v="2"/>
    <s v="Infinity Systems"/>
  </r>
  <r>
    <s v="00001554"/>
    <d v="2021-07-03T00:00:00"/>
    <s v="Kont_0007"/>
    <x v="14"/>
    <n v="390"/>
    <n v="74.299065420560737"/>
    <n v="28976.635514018686"/>
    <n v="7.0000000000000007E-2"/>
    <n v="31004.999999999993"/>
    <x v="6"/>
    <x v="2"/>
    <s v="Aurora Ventures"/>
  </r>
  <r>
    <s v="00001555"/>
    <d v="2021-07-03T00:00:00"/>
    <s v="Kont_0005"/>
    <x v="15"/>
    <n v="277"/>
    <n v="19.409836065573771"/>
    <n v="5376.5245901639346"/>
    <n v="0.22"/>
    <n v="6559.3600000000006"/>
    <x v="6"/>
    <x v="2"/>
    <s v="Fusion Dynamics"/>
  </r>
  <r>
    <s v="00001556"/>
    <d v="2021-07-04T00:00:00"/>
    <s v="Kont_0000"/>
    <x v="16"/>
    <n v="336"/>
    <n v="16.345794392523363"/>
    <n v="5492.1869158878499"/>
    <n v="7.0000000000000007E-2"/>
    <n v="5876.6399999999994"/>
    <x v="6"/>
    <x v="2"/>
    <s v="StellarTech Solutions"/>
  </r>
  <r>
    <s v="00001557"/>
    <d v="2021-07-04T00:00:00"/>
    <s v="Kont_0007"/>
    <x v="17"/>
    <n v="69"/>
    <n v="31.516393442622952"/>
    <n v="2174.6311475409839"/>
    <n v="0.22"/>
    <n v="2653.05"/>
    <x v="6"/>
    <x v="2"/>
    <s v="Aurora Ventures"/>
  </r>
  <r>
    <s v="00001558"/>
    <d v="2021-07-04T00:00:00"/>
    <s v="Kont_0006"/>
    <x v="18"/>
    <n v="142"/>
    <n v="59.018691588785039"/>
    <n v="8380.6542056074759"/>
    <n v="7.0000000000000007E-2"/>
    <n v="8967.2999999999993"/>
    <x v="6"/>
    <x v="2"/>
    <s v="Apex Innovators"/>
  </r>
  <r>
    <s v="00001559"/>
    <d v="2021-07-04T00:00:00"/>
    <s v="Kont_0002"/>
    <x v="19"/>
    <n v="725"/>
    <n v="78.893442622950815"/>
    <n v="57197.74590163934"/>
    <n v="0.22"/>
    <n v="69781.25"/>
    <x v="6"/>
    <x v="2"/>
    <s v="BlueSky Enterprises"/>
  </r>
  <r>
    <s v="00001560"/>
    <d v="2021-07-05T00:00:00"/>
    <s v="Kont_0004"/>
    <x v="20"/>
    <n v="633"/>
    <n v="34.177570093457945"/>
    <n v="21634.401869158879"/>
    <n v="7.0000000000000007E-2"/>
    <n v="23148.81"/>
    <x v="6"/>
    <x v="2"/>
    <s v="SwiftWave Technologies"/>
  </r>
  <r>
    <s v="00001561"/>
    <d v="2021-07-05T00:00:00"/>
    <s v="Kont_0009"/>
    <x v="21"/>
    <n v="56"/>
    <n v="92.429906542056074"/>
    <n v="5176.0747663551401"/>
    <n v="7.0000000000000007E-2"/>
    <n v="5538.4"/>
    <x v="6"/>
    <x v="2"/>
    <s v="Green Capital"/>
  </r>
  <r>
    <s v="00001562"/>
    <d v="2021-07-05T00:00:00"/>
    <s v="Kont_0003"/>
    <x v="22"/>
    <n v="111"/>
    <n v="32.551401869158873"/>
    <n v="3613.2056074766351"/>
    <n v="7.0000000000000007E-2"/>
    <n v="3866.1299999999997"/>
    <x v="6"/>
    <x v="2"/>
    <s v="Infinity Systems"/>
  </r>
  <r>
    <s v="00001563"/>
    <d v="2021-07-05T00:00:00"/>
    <s v="Kont_0007"/>
    <x v="23"/>
    <n v="32"/>
    <n v="29.762295081967217"/>
    <n v="952.39344262295094"/>
    <n v="0.22"/>
    <n v="1161.92"/>
    <x v="6"/>
    <x v="2"/>
    <s v="Aurora Ventures"/>
  </r>
  <r>
    <s v="00001564"/>
    <d v="2021-07-06T00:00:00"/>
    <s v="Kont_0004"/>
    <x v="0"/>
    <n v="451"/>
    <n v="73.897196261682225"/>
    <n v="33327.635514018686"/>
    <n v="7.0000000000000007E-2"/>
    <n v="35660.569999999992"/>
    <x v="6"/>
    <x v="2"/>
    <s v="SwiftWave Technologies"/>
  </r>
  <r>
    <s v="00001565"/>
    <d v="2021-07-06T00:00:00"/>
    <s v="Kont_0009"/>
    <x v="1"/>
    <n v="443"/>
    <n v="43.180327868852459"/>
    <n v="19128.885245901638"/>
    <n v="0.22"/>
    <n v="23337.239999999998"/>
    <x v="6"/>
    <x v="2"/>
    <s v="Green Capital"/>
  </r>
  <r>
    <s v="00001566"/>
    <d v="2021-07-06T00:00:00"/>
    <s v="Kont_0009"/>
    <x v="2"/>
    <n v="292"/>
    <n v="25.897196261682243"/>
    <n v="7561.9813084112147"/>
    <n v="7.0000000000000007E-2"/>
    <n v="8091.32"/>
    <x v="6"/>
    <x v="2"/>
    <s v="Green Capital"/>
  </r>
  <r>
    <s v="00001567"/>
    <d v="2021-07-06T00:00:00"/>
    <s v="Kont_0000"/>
    <x v="3"/>
    <n v="649"/>
    <n v="65.721311475409848"/>
    <n v="42653.131147540989"/>
    <n v="0.22"/>
    <n v="52036.820000000007"/>
    <x v="6"/>
    <x v="2"/>
    <s v="StellarTech Solutions"/>
  </r>
  <r>
    <s v="00001568"/>
    <d v="2021-07-07T00:00:00"/>
    <s v="Kont_0009"/>
    <x v="4"/>
    <n v="849"/>
    <n v="0.22429906542056072"/>
    <n v="190.42990654205605"/>
    <n v="7.0000000000000007E-2"/>
    <n v="203.75999999999996"/>
    <x v="6"/>
    <x v="2"/>
    <s v="Green Capital"/>
  </r>
  <r>
    <s v="00001569"/>
    <d v="2021-07-07T00:00:00"/>
    <s v="Kont_0005"/>
    <x v="5"/>
    <n v="182"/>
    <n v="73.073770491803288"/>
    <n v="13299.426229508199"/>
    <n v="0.22"/>
    <n v="16225.300000000003"/>
    <x v="6"/>
    <x v="2"/>
    <s v="Fusion Dynamics"/>
  </r>
  <r>
    <s v="00001570"/>
    <d v="2021-07-07T00:00:00"/>
    <s v="Kont_0000"/>
    <x v="6"/>
    <n v="681"/>
    <n v="10.093457943925234"/>
    <n v="6873.6448598130846"/>
    <n v="7.0000000000000007E-2"/>
    <n v="7354.8"/>
    <x v="6"/>
    <x v="2"/>
    <s v="StellarTech Solutions"/>
  </r>
  <r>
    <s v="00001571"/>
    <d v="2021-07-07T00:00:00"/>
    <s v="Kont_0000"/>
    <x v="7"/>
    <n v="822"/>
    <n v="32.508196721311471"/>
    <n v="26721.737704918029"/>
    <n v="0.22"/>
    <n v="32600.519999999997"/>
    <x v="6"/>
    <x v="2"/>
    <s v="StellarTech Solutions"/>
  </r>
  <r>
    <s v="00001572"/>
    <d v="2021-07-08T00:00:00"/>
    <s v="Kont_0009"/>
    <x v="8"/>
    <n v="126"/>
    <n v="17.588785046728972"/>
    <n v="2216.1869158878503"/>
    <n v="7.0000000000000007E-2"/>
    <n v="2371.3199999999997"/>
    <x v="6"/>
    <x v="2"/>
    <s v="Green Capital"/>
  </r>
  <r>
    <s v="00001573"/>
    <d v="2021-07-08T00:00:00"/>
    <s v="Kont_0005"/>
    <x v="1"/>
    <n v="49"/>
    <n v="43.180327868852459"/>
    <n v="2115.8360655737706"/>
    <n v="0.22"/>
    <n v="2581.3200000000002"/>
    <x v="6"/>
    <x v="2"/>
    <s v="Fusion Dynamics"/>
  </r>
  <r>
    <s v="00001574"/>
    <d v="2021-07-08T00:00:00"/>
    <s v="Kont_0009"/>
    <x v="1"/>
    <n v="276"/>
    <n v="43.180327868852459"/>
    <n v="11917.770491803278"/>
    <n v="0.22"/>
    <n v="14539.679999999998"/>
    <x v="6"/>
    <x v="2"/>
    <s v="Green Capital"/>
  </r>
  <r>
    <s v="00001575"/>
    <d v="2021-07-08T00:00:00"/>
    <s v="Kont_0001"/>
    <x v="1"/>
    <n v="633"/>
    <n v="43.180327868852459"/>
    <n v="27333.147540983606"/>
    <n v="0.22"/>
    <n v="33346.44"/>
    <x v="6"/>
    <x v="2"/>
    <s v="Quantum Innovations"/>
  </r>
  <r>
    <s v="00001576"/>
    <d v="2021-07-09T00:00:00"/>
    <s v="Kont_0005"/>
    <x v="1"/>
    <n v="833"/>
    <n v="43.180327868852459"/>
    <n v="35969.2131147541"/>
    <n v="0.22"/>
    <n v="43882.44"/>
    <x v="6"/>
    <x v="2"/>
    <s v="Fusion Dynamics"/>
  </r>
  <r>
    <s v="00001577"/>
    <d v="2021-07-09T00:00:00"/>
    <s v="Kont_0005"/>
    <x v="1"/>
    <n v="118"/>
    <n v="43.180327868852459"/>
    <n v="5095.2786885245905"/>
    <n v="0.22"/>
    <n v="6216.2400000000007"/>
    <x v="6"/>
    <x v="2"/>
    <s v="Fusion Dynamics"/>
  </r>
  <r>
    <s v="00001578"/>
    <d v="2021-07-09T00:00:00"/>
    <s v="Kont_0006"/>
    <x v="1"/>
    <n v="100"/>
    <n v="43.180327868852459"/>
    <n v="4318.0327868852455"/>
    <n v="0.22"/>
    <n v="5268"/>
    <x v="6"/>
    <x v="2"/>
    <s v="Apex Innovators"/>
  </r>
  <r>
    <s v="00001579"/>
    <d v="2021-07-09T00:00:00"/>
    <s v="Kont_0009"/>
    <x v="15"/>
    <n v="330"/>
    <n v="19.409836065573771"/>
    <n v="6405.2459016393441"/>
    <n v="0.22"/>
    <n v="7814.4"/>
    <x v="6"/>
    <x v="2"/>
    <s v="Green Capital"/>
  </r>
  <r>
    <s v="00001580"/>
    <d v="2021-07-10T00:00:00"/>
    <s v="Kont_0005"/>
    <x v="16"/>
    <n v="369"/>
    <n v="16.345794392523363"/>
    <n v="6031.598130841121"/>
    <n v="7.0000000000000007E-2"/>
    <n v="6453.8099999999995"/>
    <x v="6"/>
    <x v="2"/>
    <s v="Fusion Dynamics"/>
  </r>
  <r>
    <s v="00001581"/>
    <d v="2021-07-10T00:00:00"/>
    <s v="Kont_0000"/>
    <x v="17"/>
    <n v="741"/>
    <n v="31.516393442622952"/>
    <n v="23353.647540983609"/>
    <n v="0.22"/>
    <n v="28491.450000000004"/>
    <x v="6"/>
    <x v="2"/>
    <s v="StellarTech Solutions"/>
  </r>
  <r>
    <s v="00001582"/>
    <d v="2021-07-10T00:00:00"/>
    <s v="Kont_0005"/>
    <x v="18"/>
    <n v="283"/>
    <n v="59.018691588785039"/>
    <n v="16702.289719626166"/>
    <n v="7.0000000000000007E-2"/>
    <n v="17871.449999999997"/>
    <x v="6"/>
    <x v="2"/>
    <s v="Fusion Dynamics"/>
  </r>
  <r>
    <s v="00001583"/>
    <d v="2021-07-10T00:00:00"/>
    <s v="Kont_0008"/>
    <x v="19"/>
    <n v="723"/>
    <n v="78.893442622950815"/>
    <n v="57039.959016393441"/>
    <n v="0.22"/>
    <n v="69588.75"/>
    <x v="6"/>
    <x v="2"/>
    <s v="Nexus Solutions"/>
  </r>
  <r>
    <s v="00001584"/>
    <d v="2021-07-11T00:00:00"/>
    <s v="Kont_0004"/>
    <x v="20"/>
    <n v="87"/>
    <n v="34.177570093457945"/>
    <n v="2973.4485981308412"/>
    <n v="7.0000000000000007E-2"/>
    <n v="3181.59"/>
    <x v="6"/>
    <x v="2"/>
    <s v="SwiftWave Technologies"/>
  </r>
  <r>
    <s v="00001585"/>
    <d v="2021-07-11T00:00:00"/>
    <s v="Kont_0005"/>
    <x v="21"/>
    <n v="998"/>
    <n v="92.429906542056074"/>
    <n v="92245.046728971967"/>
    <n v="7.0000000000000007E-2"/>
    <n v="98702.200000000012"/>
    <x v="6"/>
    <x v="2"/>
    <s v="Fusion Dynamics"/>
  </r>
  <r>
    <s v="00001586"/>
    <d v="2021-07-11T00:00:00"/>
    <s v="Kont_0007"/>
    <x v="22"/>
    <n v="487"/>
    <n v="32.551401869158873"/>
    <n v="15852.532710280371"/>
    <n v="7.0000000000000007E-2"/>
    <n v="16962.21"/>
    <x v="6"/>
    <x v="2"/>
    <s v="Aurora Ventures"/>
  </r>
  <r>
    <s v="00001587"/>
    <d v="2021-07-11T00:00:00"/>
    <s v="Kont_0006"/>
    <x v="23"/>
    <n v="66"/>
    <n v="29.762295081967217"/>
    <n v="1964.3114754098362"/>
    <n v="0.22"/>
    <n v="2396.46"/>
    <x v="6"/>
    <x v="2"/>
    <s v="Apex Innovators"/>
  </r>
  <r>
    <s v="00001588"/>
    <d v="2021-07-12T00:00:00"/>
    <s v="Kont_0004"/>
    <x v="24"/>
    <n v="403"/>
    <n v="3.1121495327102804"/>
    <n v="1254.1962616822429"/>
    <n v="7.0000000000000007E-2"/>
    <n v="1341.99"/>
    <x v="6"/>
    <x v="2"/>
    <s v="SwiftWave Technologies"/>
  </r>
  <r>
    <s v="00001589"/>
    <d v="2021-07-12T00:00:00"/>
    <s v="Kont_0005"/>
    <x v="25"/>
    <n v="564"/>
    <n v="56.56557377049181"/>
    <n v="31902.98360655738"/>
    <n v="0.22"/>
    <n v="38921.640000000007"/>
    <x v="6"/>
    <x v="2"/>
    <s v="Fusion Dynamics"/>
  </r>
  <r>
    <s v="00001590"/>
    <d v="2021-07-12T00:00:00"/>
    <s v="Kont_0009"/>
    <x v="26"/>
    <n v="955"/>
    <n v="39.345794392523366"/>
    <n v="37575.233644859814"/>
    <n v="7.0000000000000007E-2"/>
    <n v="40205.5"/>
    <x v="6"/>
    <x v="2"/>
    <s v="Green Capital"/>
  </r>
  <r>
    <s v="00001591"/>
    <d v="2021-07-12T00:00:00"/>
    <s v="Kont_0009"/>
    <x v="27"/>
    <n v="391"/>
    <n v="3.7868852459016393"/>
    <n v="1480.672131147541"/>
    <n v="0.22"/>
    <n v="1806.42"/>
    <x v="6"/>
    <x v="2"/>
    <s v="Green Capital"/>
  </r>
  <r>
    <s v="00001592"/>
    <d v="2021-07-13T00:00:00"/>
    <s v="Kont_0004"/>
    <x v="28"/>
    <n v="719"/>
    <n v="17.11214953271028"/>
    <n v="12303.635514018692"/>
    <n v="7.0000000000000007E-2"/>
    <n v="13164.89"/>
    <x v="6"/>
    <x v="2"/>
    <s v="SwiftWave Technologies"/>
  </r>
  <r>
    <s v="00001593"/>
    <d v="2021-07-13T00:00:00"/>
    <s v="Kont_0009"/>
    <x v="29"/>
    <n v="964"/>
    <n v="42.196721311475407"/>
    <n v="40677.639344262294"/>
    <n v="0.22"/>
    <n v="49626.720000000001"/>
    <x v="6"/>
    <x v="2"/>
    <s v="Green Capital"/>
  </r>
  <r>
    <s v="00001594"/>
    <d v="2021-07-13T00:00:00"/>
    <s v="Kont_0002"/>
    <x v="0"/>
    <n v="646"/>
    <n v="73.897196261682225"/>
    <n v="47737.588785046719"/>
    <n v="7.0000000000000007E-2"/>
    <n v="51079.219999999987"/>
    <x v="6"/>
    <x v="2"/>
    <s v="BlueSky Enterprises"/>
  </r>
  <r>
    <s v="00001595"/>
    <d v="2021-07-13T00:00:00"/>
    <s v="Kont_0005"/>
    <x v="1"/>
    <n v="575"/>
    <n v="43.180327868852459"/>
    <n v="24828.688524590165"/>
    <n v="0.22"/>
    <n v="30291"/>
    <x v="6"/>
    <x v="2"/>
    <s v="Fusion Dynamics"/>
  </r>
  <r>
    <s v="00001596"/>
    <d v="2021-07-14T00:00:00"/>
    <s v="Kont_0009"/>
    <x v="2"/>
    <n v="749"/>
    <n v="25.897196261682243"/>
    <n v="19397"/>
    <n v="7.0000000000000007E-2"/>
    <n v="20754.79"/>
    <x v="6"/>
    <x v="2"/>
    <s v="Green Capital"/>
  </r>
  <r>
    <s v="00001597"/>
    <d v="2021-07-14T00:00:00"/>
    <s v="Kont_0004"/>
    <x v="3"/>
    <n v="403"/>
    <n v="65.721311475409848"/>
    <n v="26485.688524590169"/>
    <n v="0.22"/>
    <n v="32312.540000000005"/>
    <x v="6"/>
    <x v="2"/>
    <s v="SwiftWave Technologies"/>
  </r>
  <r>
    <s v="00001598"/>
    <d v="2021-07-14T00:00:00"/>
    <s v="Kont_0005"/>
    <x v="4"/>
    <n v="782"/>
    <n v="0.22429906542056072"/>
    <n v="175.40186915887847"/>
    <n v="7.0000000000000007E-2"/>
    <n v="187.67999999999995"/>
    <x v="6"/>
    <x v="2"/>
    <s v="Fusion Dynamics"/>
  </r>
  <r>
    <s v="00001599"/>
    <d v="2021-07-14T00:00:00"/>
    <s v="Kont_0008"/>
    <x v="5"/>
    <n v="790"/>
    <n v="73.073770491803288"/>
    <n v="57728.278688524595"/>
    <n v="0.22"/>
    <n v="70428.5"/>
    <x v="6"/>
    <x v="2"/>
    <s v="Nexus Solutions"/>
  </r>
  <r>
    <s v="00001600"/>
    <d v="2021-07-15T00:00:00"/>
    <s v="Kont_0004"/>
    <x v="6"/>
    <n v="256"/>
    <n v="10.093457943925234"/>
    <n v="2583.9252336448599"/>
    <n v="7.0000000000000007E-2"/>
    <n v="2764.8"/>
    <x v="6"/>
    <x v="2"/>
    <s v="SwiftWave Technologies"/>
  </r>
  <r>
    <s v="00001601"/>
    <d v="2021-07-15T00:00:00"/>
    <s v="Kont_0005"/>
    <x v="7"/>
    <n v="152"/>
    <n v="32.508196721311471"/>
    <n v="4941.2459016393432"/>
    <n v="0.22"/>
    <n v="6028.3199999999988"/>
    <x v="6"/>
    <x v="2"/>
    <s v="Fusion Dynamics"/>
  </r>
  <r>
    <s v="00001602"/>
    <d v="2021-07-15T00:00:00"/>
    <s v="Kont_0007"/>
    <x v="8"/>
    <n v="327"/>
    <n v="17.588785046728972"/>
    <n v="5751.532710280374"/>
    <n v="7.0000000000000007E-2"/>
    <n v="6154.14"/>
    <x v="6"/>
    <x v="2"/>
    <s v="Aurora Ventures"/>
  </r>
  <r>
    <s v="00001603"/>
    <d v="2021-07-15T00:00:00"/>
    <s v="Kont_0006"/>
    <x v="9"/>
    <n v="45"/>
    <n v="14.188524590163933"/>
    <n v="638.48360655737702"/>
    <n v="0.22"/>
    <n v="778.94999999999993"/>
    <x v="6"/>
    <x v="2"/>
    <s v="Apex Innovators"/>
  </r>
  <r>
    <s v="00001604"/>
    <d v="2021-07-16T00:00:00"/>
    <s v="Kont_0006"/>
    <x v="10"/>
    <n v="534"/>
    <n v="7.5700934579439245"/>
    <n v="4042.4299065420555"/>
    <n v="7.0000000000000007E-2"/>
    <n v="4325.3999999999996"/>
    <x v="6"/>
    <x v="2"/>
    <s v="Apex Innovators"/>
  </r>
  <r>
    <s v="00001605"/>
    <d v="2021-07-16T00:00:00"/>
    <s v="Kont_0009"/>
    <x v="11"/>
    <n v="202"/>
    <n v="33.655737704918039"/>
    <n v="6798.4590163934436"/>
    <n v="0.22"/>
    <n v="8294.1200000000008"/>
    <x v="6"/>
    <x v="2"/>
    <s v="Green Capital"/>
  </r>
  <r>
    <s v="00001606"/>
    <d v="2021-07-16T00:00:00"/>
    <s v="Kont_0003"/>
    <x v="12"/>
    <n v="855"/>
    <n v="57.588785046728965"/>
    <n v="49238.411214953267"/>
    <n v="7.0000000000000007E-2"/>
    <n v="52685.1"/>
    <x v="6"/>
    <x v="2"/>
    <s v="Infinity Systems"/>
  </r>
  <r>
    <s v="00001607"/>
    <d v="2021-07-16T00:00:00"/>
    <s v="Kont_0000"/>
    <x v="13"/>
    <n v="108"/>
    <n v="27.262295081967213"/>
    <n v="2944.3278688524592"/>
    <n v="0.22"/>
    <n v="3592.0800000000004"/>
    <x v="6"/>
    <x v="2"/>
    <s v="StellarTech Solutions"/>
  </r>
  <r>
    <s v="00001608"/>
    <d v="2021-07-17T00:00:00"/>
    <s v="Kont_0001"/>
    <x v="14"/>
    <n v="758"/>
    <n v="74.299065420560737"/>
    <n v="56318.691588785041"/>
    <n v="7.0000000000000007E-2"/>
    <n v="60260.999999999993"/>
    <x v="6"/>
    <x v="2"/>
    <s v="Quantum Innovations"/>
  </r>
  <r>
    <s v="00001609"/>
    <d v="2021-07-17T00:00:00"/>
    <s v="Kont_0004"/>
    <x v="0"/>
    <n v="759"/>
    <n v="73.897196261682225"/>
    <n v="56087.971962616808"/>
    <n v="7.0000000000000007E-2"/>
    <n v="60014.129999999983"/>
    <x v="6"/>
    <x v="2"/>
    <s v="SwiftWave Technologies"/>
  </r>
  <r>
    <s v="00001610"/>
    <d v="2021-07-17T00:00:00"/>
    <s v="Kont_0006"/>
    <x v="1"/>
    <n v="429"/>
    <n v="43.180327868852459"/>
    <n v="18524.360655737706"/>
    <n v="0.22"/>
    <n v="22599.72"/>
    <x v="6"/>
    <x v="2"/>
    <s v="Apex Innovators"/>
  </r>
  <r>
    <s v="00001611"/>
    <d v="2021-07-17T00:00:00"/>
    <s v="Kont_0005"/>
    <x v="2"/>
    <n v="624"/>
    <n v="25.897196261682243"/>
    <n v="16159.85046728972"/>
    <n v="7.0000000000000007E-2"/>
    <n v="17291.04"/>
    <x v="6"/>
    <x v="2"/>
    <s v="Fusion Dynamics"/>
  </r>
  <r>
    <s v="00001612"/>
    <d v="2021-07-18T00:00:00"/>
    <s v="Kont_0008"/>
    <x v="3"/>
    <n v="36"/>
    <n v="65.721311475409848"/>
    <n v="2365.9672131147545"/>
    <n v="0.22"/>
    <n v="2886.4800000000005"/>
    <x v="6"/>
    <x v="2"/>
    <s v="Nexus Solutions"/>
  </r>
  <r>
    <s v="00001613"/>
    <d v="2021-07-18T00:00:00"/>
    <s v="Kont_0004"/>
    <x v="4"/>
    <n v="939"/>
    <n v="0.22429906542056072"/>
    <n v="210.61682242990651"/>
    <n v="7.0000000000000007E-2"/>
    <n v="225.35999999999996"/>
    <x v="6"/>
    <x v="2"/>
    <s v="SwiftWave Technologies"/>
  </r>
  <r>
    <s v="00001614"/>
    <d v="2021-07-18T00:00:00"/>
    <s v="Kont_0005"/>
    <x v="5"/>
    <n v="328"/>
    <n v="73.073770491803288"/>
    <n v="23968.196721311477"/>
    <n v="0.22"/>
    <n v="29241.200000000001"/>
    <x v="6"/>
    <x v="2"/>
    <s v="Fusion Dynamics"/>
  </r>
  <r>
    <s v="00001615"/>
    <d v="2021-07-18T00:00:00"/>
    <s v="Kont_0007"/>
    <x v="6"/>
    <n v="369"/>
    <n v="10.093457943925234"/>
    <n v="3724.4859813084113"/>
    <n v="7.0000000000000007E-2"/>
    <n v="3985.2000000000003"/>
    <x v="6"/>
    <x v="2"/>
    <s v="Aurora Ventures"/>
  </r>
  <r>
    <s v="00001616"/>
    <d v="2021-07-19T00:00:00"/>
    <s v="Kont_0005"/>
    <x v="7"/>
    <n v="219"/>
    <n v="32.508196721311471"/>
    <n v="7119.2950819672124"/>
    <n v="0.22"/>
    <n v="8685.5399999999991"/>
    <x v="6"/>
    <x v="2"/>
    <s v="Fusion Dynamics"/>
  </r>
  <r>
    <s v="00001617"/>
    <d v="2021-07-19T00:00:00"/>
    <s v="Kont_0007"/>
    <x v="8"/>
    <n v="735"/>
    <n v="17.588785046728972"/>
    <n v="12927.757009345794"/>
    <n v="7.0000000000000007E-2"/>
    <n v="13832.7"/>
    <x v="6"/>
    <x v="2"/>
    <s v="Aurora Ventures"/>
  </r>
  <r>
    <s v="00001618"/>
    <d v="2021-07-19T00:00:00"/>
    <s v="Kont_0005"/>
    <x v="9"/>
    <n v="591"/>
    <n v="14.188524590163933"/>
    <n v="8385.4180327868835"/>
    <n v="0.22"/>
    <n v="10230.209999999997"/>
    <x v="6"/>
    <x v="2"/>
    <s v="Fusion Dynamics"/>
  </r>
  <r>
    <s v="00001619"/>
    <d v="2021-07-19T00:00:00"/>
    <s v="Kont_0003"/>
    <x v="10"/>
    <n v="336"/>
    <n v="7.5700934579439245"/>
    <n v="2543.5514018691588"/>
    <n v="7.0000000000000007E-2"/>
    <n v="2721.6"/>
    <x v="6"/>
    <x v="2"/>
    <s v="Infinity Systems"/>
  </r>
  <r>
    <s v="00001620"/>
    <d v="2021-07-20T00:00:00"/>
    <s v="Kont_0009"/>
    <x v="11"/>
    <n v="524"/>
    <n v="33.655737704918039"/>
    <n v="17635.606557377054"/>
    <n v="0.22"/>
    <n v="21515.440000000006"/>
    <x v="6"/>
    <x v="2"/>
    <s v="Green Capital"/>
  </r>
  <r>
    <s v="00001621"/>
    <d v="2021-07-20T00:00:00"/>
    <s v="Kont_0004"/>
    <x v="12"/>
    <n v="512"/>
    <n v="57.588785046728965"/>
    <n v="29485.45794392523"/>
    <n v="7.0000000000000007E-2"/>
    <n v="31549.439999999995"/>
    <x v="6"/>
    <x v="2"/>
    <s v="SwiftWave Technologies"/>
  </r>
  <r>
    <s v="00001622"/>
    <d v="2021-07-20T00:00:00"/>
    <s v="Kont_0005"/>
    <x v="13"/>
    <n v="974"/>
    <n v="27.262295081967213"/>
    <n v="26553.475409836065"/>
    <n v="0.22"/>
    <n v="32395.239999999998"/>
    <x v="6"/>
    <x v="2"/>
    <s v="Fusion Dynamics"/>
  </r>
  <r>
    <s v="00001623"/>
    <d v="2021-07-20T00:00:00"/>
    <s v="Kont_0008"/>
    <x v="14"/>
    <n v="780"/>
    <n v="74.299065420560737"/>
    <n v="57953.271028037372"/>
    <n v="7.0000000000000007E-2"/>
    <n v="62009.999999999985"/>
    <x v="6"/>
    <x v="2"/>
    <s v="Nexus Solutions"/>
  </r>
  <r>
    <s v="00001624"/>
    <d v="2021-07-21T00:00:00"/>
    <s v="Kont_0004"/>
    <x v="15"/>
    <n v="489"/>
    <n v="19.409836065573771"/>
    <n v="9491.4098360655735"/>
    <n v="0.22"/>
    <n v="11579.52"/>
    <x v="6"/>
    <x v="2"/>
    <s v="SwiftWave Technologies"/>
  </r>
  <r>
    <s v="00001625"/>
    <d v="2021-07-21T00:00:00"/>
    <s v="Kont_0005"/>
    <x v="16"/>
    <n v="52"/>
    <n v="16.345794392523363"/>
    <n v="849.98130841121485"/>
    <n v="7.0000000000000007E-2"/>
    <n v="909.4799999999999"/>
    <x v="6"/>
    <x v="2"/>
    <s v="Fusion Dynamics"/>
  </r>
  <r>
    <s v="00001626"/>
    <d v="2021-07-21T00:00:00"/>
    <s v="Kont_0007"/>
    <x v="17"/>
    <n v="170"/>
    <n v="31.516393442622952"/>
    <n v="5357.7868852459023"/>
    <n v="0.22"/>
    <n v="6536.5000000000009"/>
    <x v="6"/>
    <x v="2"/>
    <s v="Aurora Ventures"/>
  </r>
  <r>
    <s v="00001627"/>
    <d v="2021-07-21T00:00:00"/>
    <s v="Kont_0003"/>
    <x v="18"/>
    <n v="516"/>
    <n v="59.018691588785039"/>
    <n v="30453.644859813081"/>
    <n v="7.0000000000000007E-2"/>
    <n v="32585.399999999998"/>
    <x v="6"/>
    <x v="2"/>
    <s v="Infinity Systems"/>
  </r>
  <r>
    <s v="00001628"/>
    <d v="2021-07-22T00:00:00"/>
    <s v="Kont_0009"/>
    <x v="19"/>
    <n v="390"/>
    <n v="78.893442622950815"/>
    <n v="30768.442622950817"/>
    <n v="0.22"/>
    <n v="37537.5"/>
    <x v="6"/>
    <x v="2"/>
    <s v="Green Capital"/>
  </r>
  <r>
    <s v="00001629"/>
    <d v="2021-07-22T00:00:00"/>
    <s v="Kont_0005"/>
    <x v="20"/>
    <n v="277"/>
    <n v="34.177570093457945"/>
    <n v="9467.1869158878508"/>
    <n v="7.0000000000000007E-2"/>
    <n v="10129.890000000001"/>
    <x v="6"/>
    <x v="2"/>
    <s v="Fusion Dynamics"/>
  </r>
  <r>
    <s v="00001630"/>
    <d v="2021-07-22T00:00:00"/>
    <s v="Kont_0005"/>
    <x v="21"/>
    <n v="336"/>
    <n v="92.429906542056074"/>
    <n v="31056.448598130839"/>
    <n v="7.0000000000000007E-2"/>
    <n v="33230.399999999994"/>
    <x v="6"/>
    <x v="2"/>
    <s v="Fusion Dynamics"/>
  </r>
  <r>
    <s v="00001631"/>
    <d v="2021-07-22T00:00:00"/>
    <s v="Kont_0006"/>
    <x v="22"/>
    <n v="69"/>
    <n v="32.551401869158873"/>
    <n v="2246.0467289719622"/>
    <n v="7.0000000000000007E-2"/>
    <n v="2403.2699999999995"/>
    <x v="6"/>
    <x v="2"/>
    <s v="Apex Innovators"/>
  </r>
  <r>
    <s v="00001632"/>
    <d v="2021-07-23T00:00:00"/>
    <s v="Kont_0005"/>
    <x v="23"/>
    <n v="142"/>
    <n v="29.762295081967217"/>
    <n v="4226.245901639345"/>
    <n v="0.22"/>
    <n v="5156.0200000000004"/>
    <x v="6"/>
    <x v="2"/>
    <s v="Fusion Dynamics"/>
  </r>
  <r>
    <s v="00001633"/>
    <d v="2021-07-23T00:00:00"/>
    <s v="Kont_0002"/>
    <x v="24"/>
    <n v="725"/>
    <n v="3.1121495327102804"/>
    <n v="2256.3084112149531"/>
    <n v="7.0000000000000007E-2"/>
    <n v="2414.25"/>
    <x v="6"/>
    <x v="2"/>
    <s v="BlueSky Enterprises"/>
  </r>
  <r>
    <s v="00001634"/>
    <d v="2021-07-23T00:00:00"/>
    <s v="Kont_0007"/>
    <x v="0"/>
    <n v="633"/>
    <n v="73.897196261682225"/>
    <n v="46776.925233644848"/>
    <n v="7.0000000000000007E-2"/>
    <n v="50051.30999999999"/>
    <x v="6"/>
    <x v="2"/>
    <s v="Aurora Ventures"/>
  </r>
  <r>
    <s v="00001635"/>
    <d v="2021-07-23T00:00:00"/>
    <s v="Kont_0005"/>
    <x v="1"/>
    <n v="56"/>
    <n v="43.180327868852459"/>
    <n v="2418.0983606557375"/>
    <n v="0.22"/>
    <n v="2950.08"/>
    <x v="6"/>
    <x v="2"/>
    <s v="Fusion Dynamics"/>
  </r>
  <r>
    <s v="00001636"/>
    <d v="2021-07-24T00:00:00"/>
    <s v="Kont_0008"/>
    <x v="2"/>
    <n v="111"/>
    <n v="25.897196261682243"/>
    <n v="2874.5887850467288"/>
    <n v="7.0000000000000007E-2"/>
    <n v="3075.81"/>
    <x v="6"/>
    <x v="2"/>
    <s v="Nexus Solutions"/>
  </r>
  <r>
    <s v="00001637"/>
    <d v="2021-07-24T00:00:00"/>
    <s v="Kont_0004"/>
    <x v="3"/>
    <n v="32"/>
    <n v="65.721311475409848"/>
    <n v="2103.0819672131151"/>
    <n v="0.22"/>
    <n v="2565.7600000000007"/>
    <x v="6"/>
    <x v="2"/>
    <s v="SwiftWave Technologies"/>
  </r>
  <r>
    <s v="00001638"/>
    <d v="2021-07-24T00:00:00"/>
    <s v="Kont_0005"/>
    <x v="4"/>
    <n v="451"/>
    <n v="0.22429906542056072"/>
    <n v="101.15887850467288"/>
    <n v="7.0000000000000007E-2"/>
    <n v="108.23999999999998"/>
    <x v="6"/>
    <x v="2"/>
    <s v="Fusion Dynamics"/>
  </r>
  <r>
    <s v="00001639"/>
    <d v="2021-07-24T00:00:00"/>
    <s v="Kont_0007"/>
    <x v="5"/>
    <n v="44"/>
    <n v="73.073770491803288"/>
    <n v="3215.2459016393445"/>
    <n v="0.22"/>
    <n v="3922.6000000000004"/>
    <x v="6"/>
    <x v="2"/>
    <s v="Aurora Ventures"/>
  </r>
  <r>
    <s v="00001640"/>
    <d v="2021-07-25T00:00:00"/>
    <s v="Kont_0006"/>
    <x v="6"/>
    <n v="292"/>
    <n v="10.093457943925234"/>
    <n v="2947.2897196261683"/>
    <n v="7.0000000000000007E-2"/>
    <n v="3153.6000000000004"/>
    <x v="6"/>
    <x v="2"/>
    <s v="Apex Innovators"/>
  </r>
  <r>
    <s v="00001641"/>
    <d v="2021-07-25T00:00:00"/>
    <s v="Kont_0007"/>
    <x v="7"/>
    <n v="64"/>
    <n v="32.508196721311471"/>
    <n v="2080.5245901639341"/>
    <n v="0.22"/>
    <n v="2538.2399999999998"/>
    <x v="6"/>
    <x v="2"/>
    <s v="Aurora Ventures"/>
  </r>
  <r>
    <s v="00001642"/>
    <d v="2021-07-25T00:00:00"/>
    <s v="Kont_0000"/>
    <x v="8"/>
    <n v="84"/>
    <n v="17.588785046728972"/>
    <n v="1477.4579439252336"/>
    <n v="7.0000000000000007E-2"/>
    <n v="1580.8799999999999"/>
    <x v="6"/>
    <x v="2"/>
    <s v="StellarTech Solutions"/>
  </r>
  <r>
    <s v="00001643"/>
    <d v="2021-07-25T00:00:00"/>
    <s v="Kont_0001"/>
    <x v="9"/>
    <n v="182"/>
    <n v="14.188524590163933"/>
    <n v="2582.311475409836"/>
    <n v="0.22"/>
    <n v="3150.42"/>
    <x v="6"/>
    <x v="2"/>
    <s v="Quantum Innovations"/>
  </r>
  <r>
    <s v="00001644"/>
    <d v="2021-07-26T00:00:00"/>
    <s v="Kont_0006"/>
    <x v="10"/>
    <n v="681"/>
    <n v="7.5700934579439245"/>
    <n v="5155.2336448598126"/>
    <n v="7.0000000000000007E-2"/>
    <n v="5516.0999999999995"/>
    <x v="6"/>
    <x v="2"/>
    <s v="Apex Innovators"/>
  </r>
  <r>
    <s v="00001645"/>
    <d v="2021-07-26T00:00:00"/>
    <s v="Kont_0000"/>
    <x v="11"/>
    <n v="82"/>
    <n v="33.655737704918039"/>
    <n v="2759.7704918032791"/>
    <n v="0.22"/>
    <n v="3366.9200000000005"/>
    <x v="6"/>
    <x v="2"/>
    <s v="StellarTech Solutions"/>
  </r>
  <r>
    <s v="00001646"/>
    <d v="2021-07-26T00:00:00"/>
    <s v="Kont_0008"/>
    <x v="1"/>
    <n v="126"/>
    <n v="43.180327868852459"/>
    <n v="5440.7213114754095"/>
    <n v="0.22"/>
    <n v="6637.6799999999994"/>
    <x v="6"/>
    <x v="2"/>
    <s v="Nexus Solutions"/>
  </r>
  <r>
    <s v="00001647"/>
    <d v="2021-07-26T00:00:00"/>
    <s v="Kont_0006"/>
    <x v="2"/>
    <n v="49"/>
    <n v="25.897196261682243"/>
    <n v="1268.9626168224299"/>
    <n v="7.0000000000000007E-2"/>
    <n v="1357.79"/>
    <x v="6"/>
    <x v="2"/>
    <s v="Apex Innovators"/>
  </r>
  <r>
    <s v="00001648"/>
    <d v="2021-07-27T00:00:00"/>
    <s v="Kont_0003"/>
    <x v="3"/>
    <n v="27"/>
    <n v="65.721311475409848"/>
    <n v="1774.4754098360659"/>
    <n v="0.22"/>
    <n v="2164.8600000000006"/>
    <x v="6"/>
    <x v="2"/>
    <s v="Infinity Systems"/>
  </r>
  <r>
    <s v="00001649"/>
    <d v="2021-07-27T00:00:00"/>
    <s v="Kont_0003"/>
    <x v="4"/>
    <n v="633"/>
    <n v="0.22429906542056072"/>
    <n v="141.98130841121494"/>
    <n v="7.0000000000000007E-2"/>
    <n v="151.91999999999999"/>
    <x v="6"/>
    <x v="2"/>
    <s v="Infinity Systems"/>
  </r>
  <r>
    <s v="00001650"/>
    <d v="2021-07-27T00:00:00"/>
    <s v="Kont_0001"/>
    <x v="5"/>
    <n v="83"/>
    <n v="73.073770491803288"/>
    <n v="6065.122950819673"/>
    <n v="0.22"/>
    <n v="7399.4500000000007"/>
    <x v="6"/>
    <x v="2"/>
    <s v="Quantum Innovations"/>
  </r>
  <r>
    <s v="00001651"/>
    <d v="2021-07-27T00:00:00"/>
    <s v="Kont_0005"/>
    <x v="6"/>
    <n v="118"/>
    <n v="10.093457943925234"/>
    <n v="1191.0280373831777"/>
    <n v="7.0000000000000007E-2"/>
    <n v="1274.4000000000001"/>
    <x v="6"/>
    <x v="2"/>
    <s v="Fusion Dynamics"/>
  </r>
  <r>
    <s v="00001652"/>
    <d v="2021-07-27T00:00:00"/>
    <s v="Kont_0008"/>
    <x v="7"/>
    <n v="100"/>
    <n v="32.508196721311471"/>
    <n v="3250.8196721311469"/>
    <n v="0.22"/>
    <n v="3965.9999999999991"/>
    <x v="6"/>
    <x v="2"/>
    <s v="Nexus Solutions"/>
  </r>
  <r>
    <s v="00001653"/>
    <d v="2021-07-27T00:00:00"/>
    <s v="Kont_0004"/>
    <x v="8"/>
    <n v="330"/>
    <n v="17.588785046728972"/>
    <n v="5804.2990654205605"/>
    <n v="7.0000000000000007E-2"/>
    <n v="6210.5999999999995"/>
    <x v="6"/>
    <x v="2"/>
    <s v="SwiftWave Technologies"/>
  </r>
  <r>
    <s v="00001654"/>
    <d v="2021-07-27T00:00:00"/>
    <s v="Kont_0005"/>
    <x v="9"/>
    <n v="369"/>
    <n v="14.188524590163933"/>
    <n v="5235.565573770491"/>
    <n v="0.22"/>
    <n v="6387.3899999999994"/>
    <x v="6"/>
    <x v="2"/>
    <s v="Fusion Dynamics"/>
  </r>
  <r>
    <s v="00001655"/>
    <d v="2021-07-27T00:00:00"/>
    <s v="Kont_0007"/>
    <x v="10"/>
    <n v="741"/>
    <n v="7.5700934579439245"/>
    <n v="5609.4392523364477"/>
    <n v="7.0000000000000007E-2"/>
    <n v="6002.0999999999995"/>
    <x v="6"/>
    <x v="2"/>
    <s v="Aurora Ventures"/>
  </r>
  <r>
    <s v="00001656"/>
    <d v="2021-07-29T00:00:00"/>
    <s v="Kont_0005"/>
    <x v="11"/>
    <n v="283"/>
    <n v="33.655737704918039"/>
    <n v="9524.5737704918047"/>
    <n v="0.22"/>
    <n v="11619.980000000001"/>
    <x v="6"/>
    <x v="2"/>
    <s v="Fusion Dynamics"/>
  </r>
  <r>
    <s v="00001657"/>
    <d v="2021-07-29T00:00:00"/>
    <s v="Kont_0003"/>
    <x v="12"/>
    <n v="723"/>
    <n v="57.588785046728965"/>
    <n v="41636.691588785041"/>
    <n v="7.0000000000000007E-2"/>
    <n v="44551.259999999995"/>
    <x v="6"/>
    <x v="2"/>
    <s v="Infinity Systems"/>
  </r>
  <r>
    <s v="00001658"/>
    <d v="2021-07-29T00:00:00"/>
    <s v="Kont_0007"/>
    <x v="13"/>
    <n v="87"/>
    <n v="27.262295081967213"/>
    <n v="2371.8196721311474"/>
    <n v="0.22"/>
    <n v="2893.62"/>
    <x v="6"/>
    <x v="2"/>
    <s v="Aurora Ventures"/>
  </r>
  <r>
    <s v="00001659"/>
    <d v="2021-07-29T00:00:00"/>
    <s v="Kont_0007"/>
    <x v="14"/>
    <n v="998"/>
    <n v="74.299065420560737"/>
    <n v="74150.467289719614"/>
    <n v="7.0000000000000007E-2"/>
    <n v="79340.999999999985"/>
    <x v="6"/>
    <x v="2"/>
    <s v="Aurora Ventures"/>
  </r>
  <r>
    <s v="00001660"/>
    <d v="2021-07-30T00:00:00"/>
    <s v="Kont_0007"/>
    <x v="0"/>
    <n v="487"/>
    <n v="73.897196261682225"/>
    <n v="35987.934579439243"/>
    <n v="7.0000000000000007E-2"/>
    <n v="38507.089999999989"/>
    <x v="6"/>
    <x v="2"/>
    <s v="Aurora Ventures"/>
  </r>
  <r>
    <s v="00001661"/>
    <d v="2021-07-30T00:00:00"/>
    <s v="Kont_0005"/>
    <x v="1"/>
    <n v="66"/>
    <n v="43.180327868852459"/>
    <n v="2849.9016393442621"/>
    <n v="0.22"/>
    <n v="3476.8799999999997"/>
    <x v="6"/>
    <x v="2"/>
    <s v="Fusion Dynamics"/>
  </r>
  <r>
    <s v="00001662"/>
    <d v="2021-07-30T00:00:00"/>
    <s v="Kont_0002"/>
    <x v="2"/>
    <n v="403"/>
    <n v="25.897196261682243"/>
    <n v="10436.570093457944"/>
    <n v="7.0000000000000007E-2"/>
    <n v="11167.13"/>
    <x v="6"/>
    <x v="2"/>
    <s v="BlueSky Enterprises"/>
  </r>
  <r>
    <s v="00001663"/>
    <d v="2021-07-30T00:00:00"/>
    <s v="Kont_0003"/>
    <x v="3"/>
    <n v="564"/>
    <n v="65.721311475409848"/>
    <n v="37066.819672131154"/>
    <n v="0.22"/>
    <n v="45221.520000000011"/>
    <x v="6"/>
    <x v="2"/>
    <s v="Infinity Systems"/>
  </r>
  <r>
    <s v="00001664"/>
    <d v="2021-07-31T00:00:00"/>
    <s v="Kont_0005"/>
    <x v="4"/>
    <n v="955"/>
    <n v="0.22429906542056072"/>
    <n v="214.20560747663549"/>
    <n v="7.0000000000000007E-2"/>
    <n v="229.2"/>
    <x v="6"/>
    <x v="2"/>
    <s v="Fusion Dynamics"/>
  </r>
  <r>
    <s v="00001665"/>
    <d v="2021-07-31T00:00:00"/>
    <s v="Kont_0005"/>
    <x v="5"/>
    <n v="391"/>
    <n v="73.073770491803288"/>
    <n v="28571.844262295086"/>
    <n v="0.22"/>
    <n v="34857.650000000009"/>
    <x v="6"/>
    <x v="2"/>
    <s v="Fusion Dynamics"/>
  </r>
  <r>
    <s v="00001666"/>
    <d v="2021-07-31T00:00:00"/>
    <s v="Kont_0006"/>
    <x v="6"/>
    <n v="719"/>
    <n v="10.093457943925234"/>
    <n v="7257.1962616822429"/>
    <n v="7.0000000000000007E-2"/>
    <n v="7765.2"/>
    <x v="6"/>
    <x v="2"/>
    <s v="Apex Innovators"/>
  </r>
  <r>
    <s v="00001667"/>
    <d v="2021-07-31T00:00:00"/>
    <s v="Kont_0006"/>
    <x v="7"/>
    <n v="964"/>
    <n v="32.508196721311471"/>
    <n v="31337.901639344258"/>
    <n v="0.22"/>
    <n v="38232.239999999998"/>
    <x v="6"/>
    <x v="2"/>
    <s v="Apex Innovators"/>
  </r>
  <r>
    <s v="00001668"/>
    <d v="2021-08-01T00:00:00"/>
    <s v="Kont_0008"/>
    <x v="8"/>
    <n v="646"/>
    <n v="17.588785046728972"/>
    <n v="11362.355140186915"/>
    <n v="7.0000000000000007E-2"/>
    <n v="12157.72"/>
    <x v="7"/>
    <x v="2"/>
    <s v="Nexus Solutions"/>
  </r>
  <r>
    <s v="00001669"/>
    <d v="2021-08-01T00:00:00"/>
    <s v="Kont_0000"/>
    <x v="9"/>
    <n v="575"/>
    <n v="14.188524590163933"/>
    <n v="8158.4016393442616"/>
    <n v="0.22"/>
    <n v="9953.25"/>
    <x v="7"/>
    <x v="2"/>
    <s v="StellarTech Solutions"/>
  </r>
  <r>
    <s v="00001670"/>
    <d v="2021-08-01T00:00:00"/>
    <s v="Kont_0009"/>
    <x v="10"/>
    <n v="749"/>
    <n v="7.5700934579439245"/>
    <n v="5669.9999999999991"/>
    <n v="7.0000000000000007E-2"/>
    <n v="6066.8999999999987"/>
    <x v="7"/>
    <x v="2"/>
    <s v="Green Capital"/>
  </r>
  <r>
    <s v="00001671"/>
    <d v="2021-08-01T00:00:00"/>
    <s v="Kont_0005"/>
    <x v="11"/>
    <n v="403"/>
    <n v="33.655737704918039"/>
    <n v="13563.26229508197"/>
    <n v="0.22"/>
    <n v="16547.180000000004"/>
    <x v="7"/>
    <x v="2"/>
    <s v="Fusion Dynamics"/>
  </r>
  <r>
    <s v="00001672"/>
    <d v="2021-08-02T00:00:00"/>
    <s v="Kont_0000"/>
    <x v="12"/>
    <n v="782"/>
    <n v="57.588785046728965"/>
    <n v="45034.429906542049"/>
    <n v="7.0000000000000007E-2"/>
    <n v="48186.84"/>
    <x v="7"/>
    <x v="2"/>
    <s v="StellarTech Solutions"/>
  </r>
  <r>
    <s v="00001673"/>
    <d v="2021-08-02T00:00:00"/>
    <s v="Kont_0009"/>
    <x v="13"/>
    <n v="790"/>
    <n v="27.262295081967213"/>
    <n v="21537.2131147541"/>
    <n v="0.22"/>
    <n v="26275.4"/>
    <x v="7"/>
    <x v="2"/>
    <s v="Green Capital"/>
  </r>
  <r>
    <s v="00001674"/>
    <d v="2021-08-02T00:00:00"/>
    <s v="Kont_0008"/>
    <x v="14"/>
    <n v="256"/>
    <n v="74.299065420560737"/>
    <n v="19020.560747663549"/>
    <n v="7.0000000000000007E-2"/>
    <n v="20351.999999999996"/>
    <x v="7"/>
    <x v="2"/>
    <s v="Nexus Solutions"/>
  </r>
  <r>
    <s v="00001675"/>
    <d v="2021-08-02T00:00:00"/>
    <s v="Kont_0002"/>
    <x v="15"/>
    <n v="152"/>
    <n v="19.409836065573771"/>
    <n v="2950.2950819672133"/>
    <n v="0.22"/>
    <n v="3599.36"/>
    <x v="7"/>
    <x v="2"/>
    <s v="BlueSky Enterprises"/>
  </r>
  <r>
    <s v="00001676"/>
    <d v="2021-08-03T00:00:00"/>
    <s v="Kont_0008"/>
    <x v="16"/>
    <n v="327"/>
    <n v="16.345794392523363"/>
    <n v="5345.0747663551392"/>
    <n v="7.0000000000000007E-2"/>
    <n v="5719.2299999999987"/>
    <x v="7"/>
    <x v="2"/>
    <s v="Nexus Solutions"/>
  </r>
  <r>
    <s v="00001677"/>
    <d v="2021-08-03T00:00:00"/>
    <s v="Kont_0001"/>
    <x v="17"/>
    <n v="45"/>
    <n v="31.516393442622952"/>
    <n v="1418.2377049180329"/>
    <n v="0.22"/>
    <n v="1730.2500000000002"/>
    <x v="7"/>
    <x v="2"/>
    <s v="Quantum Innovations"/>
  </r>
  <r>
    <s v="00001678"/>
    <d v="2021-08-03T00:00:00"/>
    <s v="Kont_0002"/>
    <x v="18"/>
    <n v="534"/>
    <n v="59.018691588785039"/>
    <n v="31515.98130841121"/>
    <n v="7.0000000000000007E-2"/>
    <n v="33722.099999999991"/>
    <x v="7"/>
    <x v="2"/>
    <s v="BlueSky Enterprises"/>
  </r>
  <r>
    <s v="00001679"/>
    <d v="2021-08-03T00:00:00"/>
    <s v="Kont_0009"/>
    <x v="19"/>
    <n v="202"/>
    <n v="78.893442622950815"/>
    <n v="15936.475409836065"/>
    <n v="0.22"/>
    <n v="19442.5"/>
    <x v="7"/>
    <x v="2"/>
    <s v="Green Capital"/>
  </r>
  <r>
    <s v="00001680"/>
    <d v="2021-08-04T00:00:00"/>
    <s v="Kont_0007"/>
    <x v="20"/>
    <n v="855"/>
    <n v="34.177570093457945"/>
    <n v="29221.822429906544"/>
    <n v="7.0000000000000007E-2"/>
    <n v="31267.350000000002"/>
    <x v="7"/>
    <x v="2"/>
    <s v="Aurora Ventures"/>
  </r>
  <r>
    <s v="00001681"/>
    <d v="2021-08-04T00:00:00"/>
    <s v="Kont_0004"/>
    <x v="21"/>
    <n v="108"/>
    <n v="92.429906542056074"/>
    <n v="9982.4299065420564"/>
    <n v="7.0000000000000007E-2"/>
    <n v="10681.2"/>
    <x v="7"/>
    <x v="2"/>
    <s v="SwiftWave Technologies"/>
  </r>
  <r>
    <s v="00001682"/>
    <d v="2021-08-04T00:00:00"/>
    <s v="Kont_0009"/>
    <x v="22"/>
    <n v="758"/>
    <n v="32.551401869158873"/>
    <n v="24673.962616822424"/>
    <n v="7.0000000000000007E-2"/>
    <n v="26401.139999999992"/>
    <x v="7"/>
    <x v="2"/>
    <s v="Green Capital"/>
  </r>
  <r>
    <s v="00001683"/>
    <d v="2021-08-04T00:00:00"/>
    <s v="Kont_0008"/>
    <x v="23"/>
    <n v="759"/>
    <n v="29.762295081967217"/>
    <n v="22589.581967213118"/>
    <n v="0.22"/>
    <n v="27559.290000000005"/>
    <x v="7"/>
    <x v="2"/>
    <s v="Nexus Solutions"/>
  </r>
  <r>
    <s v="00001684"/>
    <d v="2021-08-05T00:00:00"/>
    <s v="Kont_0005"/>
    <x v="24"/>
    <n v="429"/>
    <n v="3.1121495327102804"/>
    <n v="1335.1121495327102"/>
    <n v="7.0000000000000007E-2"/>
    <n v="1428.57"/>
    <x v="7"/>
    <x v="2"/>
    <s v="Fusion Dynamics"/>
  </r>
  <r>
    <s v="00001685"/>
    <d v="2021-08-05T00:00:00"/>
    <s v="Kont_0006"/>
    <x v="0"/>
    <n v="624"/>
    <n v="73.897196261682225"/>
    <n v="46111.850467289711"/>
    <n v="7.0000000000000007E-2"/>
    <n v="49339.679999999993"/>
    <x v="7"/>
    <x v="2"/>
    <s v="Apex Innovators"/>
  </r>
  <r>
    <s v="00001686"/>
    <d v="2021-08-05T00:00:00"/>
    <s v="Kont_0004"/>
    <x v="1"/>
    <n v="365"/>
    <n v="43.180327868852459"/>
    <n v="15760.819672131147"/>
    <n v="0.22"/>
    <n v="19228.2"/>
    <x v="7"/>
    <x v="2"/>
    <s v="SwiftWave Technologies"/>
  </r>
  <r>
    <s v="00001687"/>
    <d v="2021-08-05T00:00:00"/>
    <s v="Kont_0006"/>
    <x v="2"/>
    <n v="939"/>
    <n v="25.897196261682243"/>
    <n v="24317.467289719625"/>
    <n v="7.0000000000000007E-2"/>
    <n v="26019.69"/>
    <x v="7"/>
    <x v="2"/>
    <s v="Apex Innovators"/>
  </r>
  <r>
    <s v="00001688"/>
    <d v="2021-08-06T00:00:00"/>
    <s v="Kont_0002"/>
    <x v="3"/>
    <n v="328"/>
    <n v="65.721311475409848"/>
    <n v="21556.59016393443"/>
    <n v="0.22"/>
    <n v="26299.040000000005"/>
    <x v="7"/>
    <x v="2"/>
    <s v="BlueSky Enterprises"/>
  </r>
  <r>
    <s v="00001689"/>
    <d v="2021-08-06T00:00:00"/>
    <s v="Kont_0003"/>
    <x v="4"/>
    <n v="369"/>
    <n v="0.22429906542056072"/>
    <n v="82.766355140186903"/>
    <n v="7.0000000000000007E-2"/>
    <n v="88.559999999999988"/>
    <x v="7"/>
    <x v="2"/>
    <s v="Infinity Systems"/>
  </r>
  <r>
    <s v="00001690"/>
    <d v="2021-08-06T00:00:00"/>
    <s v="Kont_0005"/>
    <x v="5"/>
    <n v="219"/>
    <n v="73.073770491803288"/>
    <n v="16003.155737704919"/>
    <n v="0.22"/>
    <n v="19523.850000000002"/>
    <x v="7"/>
    <x v="2"/>
    <s v="Fusion Dynamics"/>
  </r>
  <r>
    <s v="00001691"/>
    <d v="2021-08-06T00:00:00"/>
    <s v="Kont_0004"/>
    <x v="6"/>
    <n v="735"/>
    <n v="10.093457943925234"/>
    <n v="7418.6915887850473"/>
    <n v="7.0000000000000007E-2"/>
    <n v="7938.0000000000009"/>
    <x v="7"/>
    <x v="2"/>
    <s v="SwiftWave Technologies"/>
  </r>
  <r>
    <s v="00001692"/>
    <d v="2021-08-07T00:00:00"/>
    <s v="Kont_0003"/>
    <x v="7"/>
    <n v="591"/>
    <n v="32.508196721311471"/>
    <n v="19212.344262295079"/>
    <n v="0.22"/>
    <n v="23439.059999999998"/>
    <x v="7"/>
    <x v="2"/>
    <s v="Infinity Systems"/>
  </r>
  <r>
    <s v="00001693"/>
    <d v="2021-08-07T00:00:00"/>
    <s v="Kont_0009"/>
    <x v="8"/>
    <n v="336"/>
    <n v="17.588785046728972"/>
    <n v="5909.8317757009345"/>
    <n v="7.0000000000000007E-2"/>
    <n v="6323.5199999999995"/>
    <x v="7"/>
    <x v="2"/>
    <s v="Green Capital"/>
  </r>
  <r>
    <s v="00001694"/>
    <d v="2021-08-07T00:00:00"/>
    <s v="Kont_0002"/>
    <x v="9"/>
    <n v="524"/>
    <n v="14.188524590163933"/>
    <n v="7434.7868852459005"/>
    <n v="0.22"/>
    <n v="9070.4399999999987"/>
    <x v="7"/>
    <x v="2"/>
    <s v="BlueSky Enterprises"/>
  </r>
  <r>
    <s v="00001695"/>
    <d v="2021-08-07T00:00:00"/>
    <s v="Kont_0004"/>
    <x v="10"/>
    <n v="512"/>
    <n v="7.5700934579439245"/>
    <n v="3875.8878504672894"/>
    <n v="7.0000000000000007E-2"/>
    <n v="4147.2"/>
    <x v="7"/>
    <x v="2"/>
    <s v="SwiftWave Technologies"/>
  </r>
  <r>
    <s v="00001696"/>
    <d v="2021-08-08T00:00:00"/>
    <s v="Kont_0000"/>
    <x v="11"/>
    <n v="974"/>
    <n v="33.655737704918039"/>
    <n v="32780.688524590172"/>
    <n v="0.22"/>
    <n v="39992.44000000001"/>
    <x v="7"/>
    <x v="2"/>
    <s v="StellarTech Solutions"/>
  </r>
  <r>
    <s v="00001697"/>
    <d v="2021-08-08T00:00:00"/>
    <s v="Kont_0001"/>
    <x v="12"/>
    <n v="780"/>
    <n v="57.588785046728965"/>
    <n v="44919.25233644859"/>
    <n v="7.0000000000000007E-2"/>
    <n v="48063.599999999991"/>
    <x v="7"/>
    <x v="2"/>
    <s v="Quantum Innovations"/>
  </r>
  <r>
    <s v="00001698"/>
    <d v="2021-08-08T00:00:00"/>
    <s v="Kont_0000"/>
    <x v="13"/>
    <n v="489"/>
    <n v="27.262295081967213"/>
    <n v="13331.262295081968"/>
    <n v="0.22"/>
    <n v="16264.140000000001"/>
    <x v="7"/>
    <x v="2"/>
    <s v="StellarTech Solutions"/>
  </r>
  <r>
    <s v="00001699"/>
    <d v="2021-08-08T00:00:00"/>
    <s v="Kont_0009"/>
    <x v="14"/>
    <n v="52"/>
    <n v="74.299065420560737"/>
    <n v="3863.5514018691583"/>
    <n v="7.0000000000000007E-2"/>
    <n v="4133.9999999999991"/>
    <x v="7"/>
    <x v="2"/>
    <s v="Green Capital"/>
  </r>
  <r>
    <s v="00001700"/>
    <d v="2021-08-09T00:00:00"/>
    <s v="Kont_0006"/>
    <x v="15"/>
    <n v="170"/>
    <n v="19.409836065573771"/>
    <n v="3299.6721311475412"/>
    <n v="0.22"/>
    <n v="4025.6000000000004"/>
    <x v="7"/>
    <x v="2"/>
    <s v="Apex Innovators"/>
  </r>
  <r>
    <s v="00001701"/>
    <d v="2021-08-09T00:00:00"/>
    <s v="Kont_0001"/>
    <x v="16"/>
    <n v="516"/>
    <n v="16.345794392523363"/>
    <n v="8434.4299065420546"/>
    <n v="7.0000000000000007E-2"/>
    <n v="9024.8399999999983"/>
    <x v="7"/>
    <x v="2"/>
    <s v="Quantum Innovations"/>
  </r>
  <r>
    <s v="00001702"/>
    <d v="2021-08-09T00:00:00"/>
    <s v="Kont_0003"/>
    <x v="17"/>
    <n v="390"/>
    <n v="31.516393442622952"/>
    <n v="12291.393442622952"/>
    <n v="0.22"/>
    <n v="14995.5"/>
    <x v="7"/>
    <x v="2"/>
    <s v="Infinity Systems"/>
  </r>
  <r>
    <s v="00001703"/>
    <d v="2021-08-09T00:00:00"/>
    <s v="Kont_0009"/>
    <x v="18"/>
    <n v="277"/>
    <n v="59.018691588785039"/>
    <n v="16348.177570093456"/>
    <n v="7.0000000000000007E-2"/>
    <n v="17492.55"/>
    <x v="7"/>
    <x v="2"/>
    <s v="Green Capital"/>
  </r>
  <r>
    <s v="00001704"/>
    <d v="2021-08-10T00:00:00"/>
    <s v="Kont_0000"/>
    <x v="19"/>
    <n v="336"/>
    <n v="78.893442622950815"/>
    <n v="26508.196721311473"/>
    <n v="0.22"/>
    <n v="32339.999999999996"/>
    <x v="7"/>
    <x v="2"/>
    <s v="StellarTech Solutions"/>
  </r>
  <r>
    <s v="00001705"/>
    <d v="2021-08-10T00:00:00"/>
    <s v="Kont_0009"/>
    <x v="20"/>
    <n v="69"/>
    <n v="34.177570093457945"/>
    <n v="2358.2523364485983"/>
    <n v="7.0000000000000007E-2"/>
    <n v="2523.33"/>
    <x v="7"/>
    <x v="2"/>
    <s v="Green Capital"/>
  </r>
  <r>
    <s v="00001706"/>
    <d v="2021-08-10T00:00:00"/>
    <s v="Kont_0009"/>
    <x v="21"/>
    <n v="142"/>
    <n v="92.429906542056074"/>
    <n v="13125.046728971962"/>
    <n v="7.0000000000000007E-2"/>
    <n v="14043.8"/>
    <x v="7"/>
    <x v="2"/>
    <s v="Green Capital"/>
  </r>
  <r>
    <s v="00001707"/>
    <d v="2021-08-10T00:00:00"/>
    <s v="Kont_0000"/>
    <x v="22"/>
    <n v="725"/>
    <n v="32.551401869158873"/>
    <n v="23599.766355140182"/>
    <n v="7.0000000000000007E-2"/>
    <n v="25251.749999999996"/>
    <x v="7"/>
    <x v="2"/>
    <s v="StellarTech Solutions"/>
  </r>
  <r>
    <s v="00001708"/>
    <d v="2021-08-11T00:00:00"/>
    <s v="Kont_0007"/>
    <x v="23"/>
    <n v="633"/>
    <n v="29.762295081967217"/>
    <n v="18839.532786885247"/>
    <n v="0.22"/>
    <n v="22984.230000000003"/>
    <x v="7"/>
    <x v="2"/>
    <s v="Aurora Ventures"/>
  </r>
  <r>
    <s v="00001709"/>
    <d v="2021-08-11T00:00:00"/>
    <s v="Kont_0007"/>
    <x v="0"/>
    <n v="56"/>
    <n v="73.897196261682225"/>
    <n v="4138.2429906542047"/>
    <n v="7.0000000000000007E-2"/>
    <n v="4427.9199999999992"/>
    <x v="7"/>
    <x v="2"/>
    <s v="Aurora Ventures"/>
  </r>
  <r>
    <s v="00001710"/>
    <d v="2021-08-11T00:00:00"/>
    <s v="Kont_0000"/>
    <x v="1"/>
    <n v="111"/>
    <n v="43.180327868852459"/>
    <n v="4793.0163934426228"/>
    <n v="0.22"/>
    <n v="5847.48"/>
    <x v="7"/>
    <x v="2"/>
    <s v="StellarTech Solutions"/>
  </r>
  <r>
    <s v="00001711"/>
    <d v="2021-08-11T00:00:00"/>
    <s v="Kont_0005"/>
    <x v="2"/>
    <n v="32"/>
    <n v="25.897196261682243"/>
    <n v="828.71028037383178"/>
    <n v="7.0000000000000007E-2"/>
    <n v="886.72"/>
    <x v="7"/>
    <x v="2"/>
    <s v="Fusion Dynamics"/>
  </r>
  <r>
    <s v="00001712"/>
    <d v="2021-08-12T00:00:00"/>
    <s v="Kont_0001"/>
    <x v="3"/>
    <n v="451"/>
    <n v="65.721311475409848"/>
    <n v="29640.311475409842"/>
    <n v="0.22"/>
    <n v="36161.180000000008"/>
    <x v="7"/>
    <x v="2"/>
    <s v="Quantum Innovations"/>
  </r>
  <r>
    <s v="00001713"/>
    <d v="2021-08-12T00:00:00"/>
    <s v="Kont_0006"/>
    <x v="4"/>
    <n v="443"/>
    <n v="0.22429906542056072"/>
    <n v="99.364485981308391"/>
    <n v="7.0000000000000007E-2"/>
    <n v="106.31999999999998"/>
    <x v="7"/>
    <x v="2"/>
    <s v="Apex Innovators"/>
  </r>
  <r>
    <s v="00001714"/>
    <d v="2021-08-12T00:00:00"/>
    <s v="Kont_0009"/>
    <x v="5"/>
    <n v="292"/>
    <n v="73.073770491803288"/>
    <n v="21337.540983606559"/>
    <n v="0.22"/>
    <n v="26031.800000000003"/>
    <x v="7"/>
    <x v="2"/>
    <s v="Green Capital"/>
  </r>
  <r>
    <s v="00001715"/>
    <d v="2021-08-12T00:00:00"/>
    <s v="Kont_0001"/>
    <x v="6"/>
    <n v="649"/>
    <n v="10.093457943925234"/>
    <n v="6550.6542056074768"/>
    <n v="7.0000000000000007E-2"/>
    <n v="7009.2"/>
    <x v="7"/>
    <x v="2"/>
    <s v="Quantum Innovations"/>
  </r>
  <r>
    <s v="00001716"/>
    <d v="2021-08-13T00:00:00"/>
    <s v="Kont_0007"/>
    <x v="7"/>
    <n v="849"/>
    <n v="32.508196721311471"/>
    <n v="27599.459016393437"/>
    <n v="0.22"/>
    <n v="33671.339999999997"/>
    <x v="7"/>
    <x v="2"/>
    <s v="Aurora Ventures"/>
  </r>
  <r>
    <s v="00001717"/>
    <d v="2021-08-13T00:00:00"/>
    <s v="Kont_0008"/>
    <x v="8"/>
    <n v="182"/>
    <n v="17.588785046728972"/>
    <n v="3201.1588785046729"/>
    <n v="7.0000000000000007E-2"/>
    <n v="3425.24"/>
    <x v="7"/>
    <x v="2"/>
    <s v="Nexus Solutions"/>
  </r>
  <r>
    <s v="00001718"/>
    <d v="2021-08-13T00:00:00"/>
    <s v="Kont_0006"/>
    <x v="1"/>
    <n v="681"/>
    <n v="43.180327868852459"/>
    <n v="29405.803278688523"/>
    <n v="0.22"/>
    <n v="35875.08"/>
    <x v="7"/>
    <x v="2"/>
    <s v="Apex Innovators"/>
  </r>
  <r>
    <s v="00001719"/>
    <d v="2021-08-13T00:00:00"/>
    <s v="Kont_0008"/>
    <x v="1"/>
    <n v="822"/>
    <n v="43.180327868852459"/>
    <n v="35494.229508196724"/>
    <n v="0.22"/>
    <n v="43302.960000000006"/>
    <x v="7"/>
    <x v="2"/>
    <s v="Nexus Solutions"/>
  </r>
  <r>
    <s v="00001720"/>
    <d v="2021-08-14T00:00:00"/>
    <s v="Kont_0007"/>
    <x v="1"/>
    <n v="126"/>
    <n v="43.180327868852459"/>
    <n v="5440.7213114754095"/>
    <n v="0.22"/>
    <n v="6637.6799999999994"/>
    <x v="7"/>
    <x v="2"/>
    <s v="Aurora Ventures"/>
  </r>
  <r>
    <s v="00001721"/>
    <d v="2021-08-14T00:00:00"/>
    <s v="Kont_0002"/>
    <x v="1"/>
    <n v="49"/>
    <n v="43.180327868852459"/>
    <n v="2115.8360655737706"/>
    <n v="0.22"/>
    <n v="2581.3200000000002"/>
    <x v="7"/>
    <x v="2"/>
    <s v="BlueSky Enterprises"/>
  </r>
  <r>
    <s v="00001722"/>
    <d v="2021-08-14T00:00:00"/>
    <s v="Kont_0002"/>
    <x v="1"/>
    <n v="276"/>
    <n v="43.180327868852459"/>
    <n v="11917.770491803278"/>
    <n v="0.22"/>
    <n v="14539.679999999998"/>
    <x v="7"/>
    <x v="2"/>
    <s v="BlueSky Enterprises"/>
  </r>
  <r>
    <s v="00001723"/>
    <d v="2021-08-14T00:00:00"/>
    <s v="Kont_0005"/>
    <x v="1"/>
    <n v="633"/>
    <n v="43.180327868852459"/>
    <n v="27333.147540983606"/>
    <n v="0.22"/>
    <n v="33346.44"/>
    <x v="7"/>
    <x v="2"/>
    <s v="Fusion Dynamics"/>
  </r>
  <r>
    <s v="00001724"/>
    <d v="2021-08-15T00:00:00"/>
    <s v="Kont_0003"/>
    <x v="0"/>
    <n v="833"/>
    <n v="73.897196261682225"/>
    <n v="61556.364485981292"/>
    <n v="7.0000000000000007E-2"/>
    <n v="65865.309999999983"/>
    <x v="7"/>
    <x v="2"/>
    <s v="Infinity Systems"/>
  </r>
  <r>
    <s v="00001725"/>
    <d v="2021-08-15T00:00:00"/>
    <s v="Kont_0004"/>
    <x v="16"/>
    <n v="118"/>
    <n v="16.345794392523363"/>
    <n v="1928.8037383177568"/>
    <n v="7.0000000000000007E-2"/>
    <n v="2063.8199999999997"/>
    <x v="7"/>
    <x v="2"/>
    <s v="SwiftWave Technologies"/>
  </r>
  <r>
    <s v="00001726"/>
    <d v="2021-08-15T00:00:00"/>
    <s v="Kont_0003"/>
    <x v="17"/>
    <n v="100"/>
    <n v="31.516393442622952"/>
    <n v="3151.6393442622953"/>
    <n v="0.22"/>
    <n v="3845"/>
    <x v="7"/>
    <x v="2"/>
    <s v="Infinity Systems"/>
  </r>
  <r>
    <s v="00001727"/>
    <d v="2021-08-15T00:00:00"/>
    <s v="Kont_0009"/>
    <x v="18"/>
    <n v="330"/>
    <n v="59.018691588785039"/>
    <n v="19476.168224299065"/>
    <n v="7.0000000000000007E-2"/>
    <n v="20839.5"/>
    <x v="7"/>
    <x v="2"/>
    <s v="Green Capital"/>
  </r>
  <r>
    <s v="00001728"/>
    <d v="2021-08-16T00:00:00"/>
    <s v="Kont_0006"/>
    <x v="19"/>
    <n v="369"/>
    <n v="78.893442622950815"/>
    <n v="29111.680327868849"/>
    <n v="0.22"/>
    <n v="35516.25"/>
    <x v="7"/>
    <x v="2"/>
    <s v="Apex Innovators"/>
  </r>
  <r>
    <s v="00001729"/>
    <d v="2021-08-16T00:00:00"/>
    <s v="Kont_0005"/>
    <x v="20"/>
    <n v="741"/>
    <n v="34.177570093457945"/>
    <n v="25325.579439252338"/>
    <n v="7.0000000000000007E-2"/>
    <n v="27098.370000000003"/>
    <x v="7"/>
    <x v="2"/>
    <s v="Fusion Dynamics"/>
  </r>
  <r>
    <s v="00001730"/>
    <d v="2021-08-16T00:00:00"/>
    <s v="Kont_0005"/>
    <x v="21"/>
    <n v="283"/>
    <n v="92.429906542056074"/>
    <n v="26157.663551401867"/>
    <n v="7.0000000000000007E-2"/>
    <n v="27988.699999999997"/>
    <x v="7"/>
    <x v="2"/>
    <s v="Fusion Dynamics"/>
  </r>
  <r>
    <s v="00001731"/>
    <d v="2021-08-16T00:00:00"/>
    <s v="Kont_0005"/>
    <x v="22"/>
    <n v="723"/>
    <n v="32.551401869158873"/>
    <n v="23534.663551401864"/>
    <n v="7.0000000000000007E-2"/>
    <n v="25182.089999999993"/>
    <x v="7"/>
    <x v="2"/>
    <s v="Fusion Dynamics"/>
  </r>
  <r>
    <s v="00001732"/>
    <d v="2021-08-17T00:00:00"/>
    <s v="Kont_0006"/>
    <x v="23"/>
    <n v="87"/>
    <n v="29.762295081967217"/>
    <n v="2589.3196721311479"/>
    <n v="0.22"/>
    <n v="3158.9700000000003"/>
    <x v="7"/>
    <x v="2"/>
    <s v="Apex Innovators"/>
  </r>
  <r>
    <s v="00001733"/>
    <d v="2021-08-17T00:00:00"/>
    <s v="Kont_0007"/>
    <x v="0"/>
    <n v="998"/>
    <n v="73.897196261682225"/>
    <n v="73749.401869158857"/>
    <n v="7.0000000000000007E-2"/>
    <n v="78911.859999999971"/>
    <x v="7"/>
    <x v="2"/>
    <s v="Aurora Ventures"/>
  </r>
  <r>
    <s v="00001734"/>
    <d v="2021-08-17T00:00:00"/>
    <s v="Kont_0005"/>
    <x v="25"/>
    <n v="487"/>
    <n v="56.56557377049181"/>
    <n v="27547.434426229513"/>
    <n v="0.22"/>
    <n v="33607.870000000003"/>
    <x v="7"/>
    <x v="2"/>
    <s v="Fusion Dynamics"/>
  </r>
  <r>
    <s v="00001735"/>
    <d v="2021-08-17T00:00:00"/>
    <s v="Kont_0003"/>
    <x v="26"/>
    <n v="66"/>
    <n v="39.345794392523366"/>
    <n v="2596.8224299065423"/>
    <n v="7.0000000000000007E-2"/>
    <n v="2778.6000000000004"/>
    <x v="7"/>
    <x v="2"/>
    <s v="Infinity Systems"/>
  </r>
  <r>
    <s v="00001736"/>
    <d v="2021-08-18T00:00:00"/>
    <s v="Kont_0004"/>
    <x v="27"/>
    <n v="403"/>
    <n v="3.7868852459016393"/>
    <n v="1526.1147540983607"/>
    <n v="0.22"/>
    <n v="1861.8600000000001"/>
    <x v="7"/>
    <x v="2"/>
    <s v="SwiftWave Technologies"/>
  </r>
  <r>
    <s v="00001737"/>
    <d v="2021-08-18T00:00:00"/>
    <s v="Kont_0003"/>
    <x v="28"/>
    <n v="564"/>
    <n v="17.11214953271028"/>
    <n v="9651.2523364485987"/>
    <n v="7.0000000000000007E-2"/>
    <n v="10326.84"/>
    <x v="7"/>
    <x v="2"/>
    <s v="Infinity Systems"/>
  </r>
  <r>
    <s v="00001738"/>
    <d v="2021-08-18T00:00:00"/>
    <s v="Kont_0009"/>
    <x v="29"/>
    <n v="955"/>
    <n v="42.196721311475407"/>
    <n v="40297.868852459011"/>
    <n v="0.22"/>
    <n v="49163.399999999994"/>
    <x v="7"/>
    <x v="2"/>
    <s v="Green Capital"/>
  </r>
  <r>
    <s v="00001739"/>
    <d v="2021-08-18T00:00:00"/>
    <s v="Kont_0001"/>
    <x v="0"/>
    <n v="391"/>
    <n v="73.897196261682225"/>
    <n v="28893.803738317751"/>
    <n v="7.0000000000000007E-2"/>
    <n v="30916.369999999995"/>
    <x v="7"/>
    <x v="2"/>
    <s v="Quantum Innovations"/>
  </r>
  <r>
    <s v="00001740"/>
    <d v="2021-08-19T00:00:00"/>
    <s v="Kont_0005"/>
    <x v="1"/>
    <n v="719"/>
    <n v="43.180327868852459"/>
    <n v="31046.655737704918"/>
    <n v="0.22"/>
    <n v="37876.92"/>
    <x v="7"/>
    <x v="2"/>
    <s v="Fusion Dynamics"/>
  </r>
  <r>
    <s v="00001741"/>
    <d v="2021-08-19T00:00:00"/>
    <s v="Kont_0007"/>
    <x v="2"/>
    <n v="964"/>
    <n v="25.897196261682243"/>
    <n v="24964.897196261682"/>
    <n v="7.0000000000000007E-2"/>
    <n v="26712.44"/>
    <x v="7"/>
    <x v="2"/>
    <s v="Aurora Ventures"/>
  </r>
  <r>
    <s v="00001742"/>
    <d v="2021-08-19T00:00:00"/>
    <s v="Kont_0003"/>
    <x v="3"/>
    <n v="646"/>
    <n v="65.721311475409848"/>
    <n v="42455.96721311476"/>
    <n v="0.22"/>
    <n v="51796.280000000006"/>
    <x v="7"/>
    <x v="2"/>
    <s v="Infinity Systems"/>
  </r>
  <r>
    <s v="00001743"/>
    <d v="2021-08-19T00:00:00"/>
    <s v="Kont_0006"/>
    <x v="4"/>
    <n v="575"/>
    <n v="0.22429906542056072"/>
    <n v="128.97196261682242"/>
    <n v="7.0000000000000007E-2"/>
    <n v="138"/>
    <x v="7"/>
    <x v="2"/>
    <s v="Apex Innovators"/>
  </r>
  <r>
    <s v="00001744"/>
    <d v="2021-08-20T00:00:00"/>
    <s v="Kont_0002"/>
    <x v="5"/>
    <n v="749"/>
    <n v="73.073770491803288"/>
    <n v="54732.25409836066"/>
    <n v="0.22"/>
    <n v="66773.350000000006"/>
    <x v="7"/>
    <x v="2"/>
    <s v="BlueSky Enterprises"/>
  </r>
  <r>
    <s v="00001745"/>
    <d v="2021-08-20T00:00:00"/>
    <s v="Kont_0005"/>
    <x v="6"/>
    <n v="403"/>
    <n v="10.093457943925234"/>
    <n v="4067.6635514018694"/>
    <n v="7.0000000000000007E-2"/>
    <n v="4352.4000000000005"/>
    <x v="7"/>
    <x v="2"/>
    <s v="Fusion Dynamics"/>
  </r>
  <r>
    <s v="00001746"/>
    <d v="2021-08-20T00:00:00"/>
    <s v="Kont_0007"/>
    <x v="7"/>
    <n v="782"/>
    <n v="32.508196721311471"/>
    <n v="25421.40983606557"/>
    <n v="0.22"/>
    <n v="31014.119999999995"/>
    <x v="7"/>
    <x v="2"/>
    <s v="Aurora Ventures"/>
  </r>
  <r>
    <s v="00001747"/>
    <d v="2021-08-20T00:00:00"/>
    <s v="Kont_0005"/>
    <x v="8"/>
    <n v="790"/>
    <n v="17.588785046728972"/>
    <n v="13895.140186915889"/>
    <n v="7.0000000000000007E-2"/>
    <n v="14867.800000000001"/>
    <x v="7"/>
    <x v="2"/>
    <s v="Fusion Dynamics"/>
  </r>
  <r>
    <s v="00001748"/>
    <d v="2021-08-21T00:00:00"/>
    <s v="Kont_0004"/>
    <x v="9"/>
    <n v="256"/>
    <n v="14.188524590163933"/>
    <n v="3632.2622950819668"/>
    <n v="0.22"/>
    <n v="4431.3599999999997"/>
    <x v="7"/>
    <x v="2"/>
    <s v="SwiftWave Technologies"/>
  </r>
  <r>
    <s v="00001749"/>
    <d v="2021-08-21T00:00:00"/>
    <s v="Kont_0007"/>
    <x v="10"/>
    <n v="152"/>
    <n v="7.5700934579439245"/>
    <n v="1150.6542056074766"/>
    <n v="7.0000000000000007E-2"/>
    <n v="1231.1999999999998"/>
    <x v="7"/>
    <x v="2"/>
    <s v="Aurora Ventures"/>
  </r>
  <r>
    <s v="00001750"/>
    <d v="2021-08-21T00:00:00"/>
    <s v="Kont_0008"/>
    <x v="11"/>
    <n v="327"/>
    <n v="33.655737704918039"/>
    <n v="11005.426229508199"/>
    <n v="0.22"/>
    <n v="13426.620000000003"/>
    <x v="7"/>
    <x v="2"/>
    <s v="Nexus Solutions"/>
  </r>
  <r>
    <s v="00001751"/>
    <d v="2021-08-21T00:00:00"/>
    <s v="Kont_0007"/>
    <x v="12"/>
    <n v="45"/>
    <n v="57.588785046728965"/>
    <n v="2591.4953271028035"/>
    <n v="7.0000000000000007E-2"/>
    <n v="2772.8999999999996"/>
    <x v="7"/>
    <x v="2"/>
    <s v="Aurora Ventures"/>
  </r>
  <r>
    <s v="00001752"/>
    <d v="2021-08-22T00:00:00"/>
    <s v="Kont_0005"/>
    <x v="13"/>
    <n v="534"/>
    <n v="27.262295081967213"/>
    <n v="14558.065573770493"/>
    <n v="0.22"/>
    <n v="17760.84"/>
    <x v="7"/>
    <x v="2"/>
    <s v="Fusion Dynamics"/>
  </r>
  <r>
    <s v="00001753"/>
    <d v="2021-08-22T00:00:00"/>
    <s v="Kont_0005"/>
    <x v="14"/>
    <n v="202"/>
    <n v="74.299065420560737"/>
    <n v="15008.411214953268"/>
    <n v="7.0000000000000007E-2"/>
    <n v="16058.999999999996"/>
    <x v="7"/>
    <x v="2"/>
    <s v="Fusion Dynamics"/>
  </r>
  <r>
    <s v="00001754"/>
    <d v="2021-08-22T00:00:00"/>
    <s v="Kont_0006"/>
    <x v="0"/>
    <n v="855"/>
    <n v="73.897196261682225"/>
    <n v="63182.1028037383"/>
    <n v="7.0000000000000007E-2"/>
    <n v="67604.849999999977"/>
    <x v="7"/>
    <x v="2"/>
    <s v="Apex Innovators"/>
  </r>
  <r>
    <s v="00001755"/>
    <d v="2021-08-22T00:00:00"/>
    <s v="Kont_0005"/>
    <x v="1"/>
    <n v="108"/>
    <n v="43.180327868852459"/>
    <n v="4663.4754098360654"/>
    <n v="0.22"/>
    <n v="5689.44"/>
    <x v="7"/>
    <x v="2"/>
    <s v="Fusion Dynamics"/>
  </r>
  <r>
    <s v="00001756"/>
    <d v="2021-08-23T00:00:00"/>
    <s v="Kont_0001"/>
    <x v="2"/>
    <n v="758"/>
    <n v="25.897196261682243"/>
    <n v="19630.074766355141"/>
    <n v="7.0000000000000007E-2"/>
    <n v="21004.18"/>
    <x v="7"/>
    <x v="2"/>
    <s v="Quantum Innovations"/>
  </r>
  <r>
    <s v="00001757"/>
    <d v="2021-08-23T00:00:00"/>
    <s v="Kont_0009"/>
    <x v="0"/>
    <n v="759"/>
    <n v="73.897196261682225"/>
    <n v="56087.971962616808"/>
    <n v="7.0000000000000007E-2"/>
    <n v="60014.129999999983"/>
    <x v="7"/>
    <x v="2"/>
    <s v="Green Capital"/>
  </r>
  <r>
    <s v="00001758"/>
    <d v="2021-08-23T00:00:00"/>
    <s v="Kont_0006"/>
    <x v="0"/>
    <n v="429"/>
    <n v="73.897196261682225"/>
    <n v="31701.897196261674"/>
    <n v="7.0000000000000007E-2"/>
    <n v="33921.029999999992"/>
    <x v="7"/>
    <x v="2"/>
    <s v="Apex Innovators"/>
  </r>
  <r>
    <s v="00001759"/>
    <d v="2021-08-23T00:00:00"/>
    <s v="Kont_0006"/>
    <x v="5"/>
    <n v="624"/>
    <n v="73.073770491803288"/>
    <n v="45598.032786885255"/>
    <n v="0.22"/>
    <n v="55629.600000000013"/>
    <x v="7"/>
    <x v="2"/>
    <s v="Apex Innovators"/>
  </r>
  <r>
    <s v="00001760"/>
    <d v="2021-08-24T00:00:00"/>
    <s v="Kont_0004"/>
    <x v="6"/>
    <n v="365"/>
    <n v="10.093457943925234"/>
    <n v="3684.1121495327102"/>
    <n v="7.0000000000000007E-2"/>
    <n v="3942"/>
    <x v="7"/>
    <x v="2"/>
    <s v="SwiftWave Technologies"/>
  </r>
  <r>
    <s v="00001761"/>
    <d v="2021-08-24T00:00:00"/>
    <s v="Kont_0006"/>
    <x v="7"/>
    <n v="939"/>
    <n v="32.508196721311471"/>
    <n v="30525.196721311469"/>
    <n v="0.22"/>
    <n v="37240.739999999991"/>
    <x v="7"/>
    <x v="2"/>
    <s v="Apex Innovators"/>
  </r>
  <r>
    <s v="00001762"/>
    <d v="2021-08-24T00:00:00"/>
    <s v="Kont_0005"/>
    <x v="8"/>
    <n v="328"/>
    <n v="17.588785046728972"/>
    <n v="5769.1214953271028"/>
    <n v="7.0000000000000007E-2"/>
    <n v="6172.96"/>
    <x v="7"/>
    <x v="2"/>
    <s v="Fusion Dynamics"/>
  </r>
  <r>
    <s v="00001763"/>
    <d v="2021-08-24T00:00:00"/>
    <s v="Kont_0004"/>
    <x v="9"/>
    <n v="369"/>
    <n v="14.188524590163933"/>
    <n v="5235.565573770491"/>
    <n v="0.22"/>
    <n v="6387.3899999999994"/>
    <x v="7"/>
    <x v="2"/>
    <s v="SwiftWave Technologies"/>
  </r>
  <r>
    <s v="00001764"/>
    <d v="2021-08-25T00:00:00"/>
    <s v="Kont_0002"/>
    <x v="10"/>
    <n v="219"/>
    <n v="7.5700934579439245"/>
    <n v="1657.8504672897195"/>
    <n v="7.0000000000000007E-2"/>
    <n v="1773.8999999999999"/>
    <x v="7"/>
    <x v="2"/>
    <s v="BlueSky Enterprises"/>
  </r>
  <r>
    <s v="00001765"/>
    <d v="2021-08-25T00:00:00"/>
    <s v="Kont_0005"/>
    <x v="11"/>
    <n v="735"/>
    <n v="33.655737704918039"/>
    <n v="24736.96721311476"/>
    <n v="0.22"/>
    <n v="30179.100000000006"/>
    <x v="7"/>
    <x v="2"/>
    <s v="Fusion Dynamics"/>
  </r>
  <r>
    <s v="00001766"/>
    <d v="2021-08-25T00:00:00"/>
    <s v="Kont_0005"/>
    <x v="12"/>
    <n v="591"/>
    <n v="57.588785046728965"/>
    <n v="34034.971962616815"/>
    <n v="7.0000000000000007E-2"/>
    <n v="36417.419999999991"/>
    <x v="7"/>
    <x v="2"/>
    <s v="Fusion Dynamics"/>
  </r>
  <r>
    <s v="00001767"/>
    <d v="2021-08-25T00:00:00"/>
    <s v="Kont_0004"/>
    <x v="13"/>
    <n v="336"/>
    <n v="27.262295081967213"/>
    <n v="9160.1311475409839"/>
    <n v="0.22"/>
    <n v="11175.36"/>
    <x v="7"/>
    <x v="2"/>
    <s v="SwiftWave Technologies"/>
  </r>
  <r>
    <s v="00001768"/>
    <d v="2021-08-26T00:00:00"/>
    <s v="Kont_0007"/>
    <x v="14"/>
    <n v="524"/>
    <n v="74.299065420560737"/>
    <n v="38932.710280373823"/>
    <n v="7.0000000000000007E-2"/>
    <n v="41657.999999999993"/>
    <x v="7"/>
    <x v="2"/>
    <s v="Aurora Ventures"/>
  </r>
  <r>
    <s v="00001769"/>
    <d v="2021-08-26T00:00:00"/>
    <s v="Kont_0009"/>
    <x v="15"/>
    <n v="512"/>
    <n v="19.409836065573771"/>
    <n v="9937.8360655737706"/>
    <n v="0.22"/>
    <n v="12124.16"/>
    <x v="7"/>
    <x v="2"/>
    <s v="Green Capital"/>
  </r>
  <r>
    <s v="00001770"/>
    <d v="2021-08-26T00:00:00"/>
    <s v="Kont_0003"/>
    <x v="16"/>
    <n v="974"/>
    <n v="16.345794392523363"/>
    <n v="15920.803738317756"/>
    <n v="7.0000000000000007E-2"/>
    <n v="17035.259999999998"/>
    <x v="7"/>
    <x v="2"/>
    <s v="Infinity Systems"/>
  </r>
  <r>
    <s v="00001771"/>
    <d v="2021-08-26T00:00:00"/>
    <s v="Kont_0007"/>
    <x v="17"/>
    <n v="780"/>
    <n v="31.516393442622952"/>
    <n v="24582.786885245903"/>
    <n v="0.22"/>
    <n v="29991"/>
    <x v="7"/>
    <x v="2"/>
    <s v="Aurora Ventures"/>
  </r>
  <r>
    <s v="00001772"/>
    <d v="2021-08-27T00:00:00"/>
    <s v="Kont_0005"/>
    <x v="18"/>
    <n v="489"/>
    <n v="59.018691588785039"/>
    <n v="28860.140186915884"/>
    <n v="7.0000000000000007E-2"/>
    <n v="30880.349999999995"/>
    <x v="7"/>
    <x v="2"/>
    <s v="Fusion Dynamics"/>
  </r>
  <r>
    <s v="00001773"/>
    <d v="2021-08-27T00:00:00"/>
    <s v="Kont_0000"/>
    <x v="19"/>
    <n v="52"/>
    <n v="78.893442622950815"/>
    <n v="4102.4590163934427"/>
    <n v="0.22"/>
    <n v="5005"/>
    <x v="7"/>
    <x v="2"/>
    <s v="StellarTech Solutions"/>
  </r>
  <r>
    <s v="00001774"/>
    <d v="2021-08-27T00:00:00"/>
    <s v="Kont_0007"/>
    <x v="20"/>
    <n v="170"/>
    <n v="34.177570093457945"/>
    <n v="5810.1869158878508"/>
    <n v="7.0000000000000007E-2"/>
    <n v="6216.9000000000005"/>
    <x v="7"/>
    <x v="2"/>
    <s v="Aurora Ventures"/>
  </r>
  <r>
    <s v="00001775"/>
    <d v="2021-08-27T00:00:00"/>
    <s v="Kont_0006"/>
    <x v="21"/>
    <n v="516"/>
    <n v="92.429906542056074"/>
    <n v="47693.831775700935"/>
    <n v="7.0000000000000007E-2"/>
    <n v="51032.4"/>
    <x v="7"/>
    <x v="2"/>
    <s v="Apex Innovators"/>
  </r>
  <r>
    <s v="00001776"/>
    <d v="2021-08-28T00:00:00"/>
    <s v="Kont_0002"/>
    <x v="22"/>
    <n v="390"/>
    <n v="32.551401869158873"/>
    <n v="12695.04672897196"/>
    <n v="7.0000000000000007E-2"/>
    <n v="13583.699999999997"/>
    <x v="7"/>
    <x v="2"/>
    <s v="BlueSky Enterprises"/>
  </r>
  <r>
    <s v="00001777"/>
    <d v="2021-08-28T00:00:00"/>
    <s v="Kont_0004"/>
    <x v="23"/>
    <n v="277"/>
    <n v="29.762295081967217"/>
    <n v="8244.1557377049194"/>
    <n v="0.22"/>
    <n v="10057.870000000003"/>
    <x v="7"/>
    <x v="2"/>
    <s v="SwiftWave Technologies"/>
  </r>
  <r>
    <s v="00001778"/>
    <d v="2021-08-28T00:00:00"/>
    <s v="Kont_0009"/>
    <x v="24"/>
    <n v="336"/>
    <n v="3.1121495327102804"/>
    <n v="1045.6822429906542"/>
    <n v="7.0000000000000007E-2"/>
    <n v="1118.8800000000001"/>
    <x v="7"/>
    <x v="2"/>
    <s v="Green Capital"/>
  </r>
  <r>
    <s v="00001779"/>
    <d v="2021-08-28T00:00:00"/>
    <s v="Kont_0003"/>
    <x v="0"/>
    <n v="69"/>
    <n v="73.897196261682225"/>
    <n v="5098.9065420560737"/>
    <n v="7.0000000000000007E-2"/>
    <n v="5455.829999999999"/>
    <x v="7"/>
    <x v="2"/>
    <s v="Infinity Systems"/>
  </r>
  <r>
    <s v="00001780"/>
    <d v="2021-08-29T00:00:00"/>
    <s v="Kont_0007"/>
    <x v="1"/>
    <n v="142"/>
    <n v="43.180327868852459"/>
    <n v="6131.6065573770493"/>
    <n v="0.22"/>
    <n v="7480.56"/>
    <x v="7"/>
    <x v="2"/>
    <s v="Aurora Ventures"/>
  </r>
  <r>
    <s v="00001781"/>
    <d v="2021-08-29T00:00:00"/>
    <s v="Kont_0004"/>
    <x v="2"/>
    <n v="725"/>
    <n v="25.897196261682243"/>
    <n v="18775.467289719625"/>
    <n v="7.0000000000000007E-2"/>
    <n v="20089.75"/>
    <x v="7"/>
    <x v="2"/>
    <s v="SwiftWave Technologies"/>
  </r>
  <r>
    <s v="00001782"/>
    <d v="2021-08-29T00:00:00"/>
    <s v="Kont_0009"/>
    <x v="0"/>
    <n v="633"/>
    <n v="73.897196261682225"/>
    <n v="46776.925233644848"/>
    <n v="7.0000000000000007E-2"/>
    <n v="50051.30999999999"/>
    <x v="7"/>
    <x v="2"/>
    <s v="Green Capital"/>
  </r>
  <r>
    <s v="00001783"/>
    <d v="2021-08-29T00:00:00"/>
    <s v="Kont_0009"/>
    <x v="4"/>
    <n v="56"/>
    <n v="0.22429906542056072"/>
    <n v="12.5607476635514"/>
    <n v="7.0000000000000007E-2"/>
    <n v="13.439999999999998"/>
    <x v="7"/>
    <x v="2"/>
    <s v="Green Capital"/>
  </r>
  <r>
    <s v="00001784"/>
    <d v="2021-08-30T00:00:00"/>
    <s v="Kont_0000"/>
    <x v="5"/>
    <n v="111"/>
    <n v="73.073770491803288"/>
    <n v="8111.1885245901649"/>
    <n v="0.22"/>
    <n v="9895.6500000000015"/>
    <x v="7"/>
    <x v="2"/>
    <s v="StellarTech Solutions"/>
  </r>
  <r>
    <s v="00001785"/>
    <d v="2021-08-30T00:00:00"/>
    <s v="Kont_0009"/>
    <x v="6"/>
    <n v="32"/>
    <n v="10.093457943925234"/>
    <n v="322.99065420560748"/>
    <n v="7.0000000000000007E-2"/>
    <n v="345.6"/>
    <x v="7"/>
    <x v="2"/>
    <s v="Green Capital"/>
  </r>
  <r>
    <s v="00001786"/>
    <d v="2021-08-30T00:00:00"/>
    <s v="Kont_0005"/>
    <x v="7"/>
    <n v="451"/>
    <n v="32.508196721311471"/>
    <n v="14661.196721311473"/>
    <n v="0.22"/>
    <n v="17886.659999999996"/>
    <x v="7"/>
    <x v="2"/>
    <s v="Fusion Dynamics"/>
  </r>
  <r>
    <s v="00001787"/>
    <d v="2021-08-30T00:00:00"/>
    <s v="Kont_0000"/>
    <x v="8"/>
    <n v="443"/>
    <n v="17.588785046728972"/>
    <n v="7791.8317757009345"/>
    <n v="7.0000000000000007E-2"/>
    <n v="8337.26"/>
    <x v="7"/>
    <x v="2"/>
    <s v="StellarTech Solutions"/>
  </r>
  <r>
    <s v="00001788"/>
    <d v="2021-09-21T00:00:00"/>
    <s v="Kont_0000"/>
    <x v="9"/>
    <n v="292"/>
    <n v="14.188524590163933"/>
    <n v="4143.0491803278683"/>
    <n v="0.22"/>
    <n v="5054.5199999999995"/>
    <x v="8"/>
    <x v="2"/>
    <s v="StellarTech Solutions"/>
  </r>
  <r>
    <s v="00001789"/>
    <d v="2021-09-21T00:00:00"/>
    <s v="Kont_0009"/>
    <x v="10"/>
    <n v="649"/>
    <n v="7.5700934579439245"/>
    <n v="4912.9906542056069"/>
    <n v="7.0000000000000007E-2"/>
    <n v="5256.9"/>
    <x v="8"/>
    <x v="2"/>
    <s v="Green Capital"/>
  </r>
  <r>
    <s v="00001790"/>
    <d v="2021-09-21T00:00:00"/>
    <s v="Kont_0005"/>
    <x v="11"/>
    <n v="849"/>
    <n v="33.655737704918039"/>
    <n v="28573.721311475416"/>
    <n v="0.22"/>
    <n v="34859.94000000001"/>
    <x v="8"/>
    <x v="2"/>
    <s v="Fusion Dynamics"/>
  </r>
  <r>
    <s v="00001791"/>
    <d v="2021-09-21T00:00:00"/>
    <s v="Kont_0009"/>
    <x v="1"/>
    <n v="182"/>
    <n v="43.180327868852459"/>
    <n v="7858.8196721311479"/>
    <n v="0.22"/>
    <n v="9587.76"/>
    <x v="8"/>
    <x v="2"/>
    <s v="Green Capital"/>
  </r>
  <r>
    <s v="00001792"/>
    <d v="2021-09-22T00:00:00"/>
    <s v="Kont_0001"/>
    <x v="2"/>
    <n v="681"/>
    <n v="25.897196261682243"/>
    <n v="17635.990654205609"/>
    <n v="7.0000000000000007E-2"/>
    <n v="18870.510000000002"/>
    <x v="8"/>
    <x v="2"/>
    <s v="Quantum Innovations"/>
  </r>
  <r>
    <s v="00001793"/>
    <d v="2021-09-22T00:00:00"/>
    <s v="Kont_0005"/>
    <x v="3"/>
    <n v="822"/>
    <n v="65.721311475409848"/>
    <n v="54022.918032786896"/>
    <n v="0.22"/>
    <n v="65907.960000000021"/>
    <x v="8"/>
    <x v="2"/>
    <s v="Fusion Dynamics"/>
  </r>
  <r>
    <s v="00001794"/>
    <d v="2021-09-22T00:00:00"/>
    <s v="Kont_0005"/>
    <x v="4"/>
    <n v="126"/>
    <n v="0.22429906542056072"/>
    <n v="28.261682242990652"/>
    <n v="7.0000000000000007E-2"/>
    <n v="30.24"/>
    <x v="8"/>
    <x v="2"/>
    <s v="Fusion Dynamics"/>
  </r>
  <r>
    <s v="00001795"/>
    <d v="2021-09-22T00:00:00"/>
    <s v="Kont_0006"/>
    <x v="5"/>
    <n v="49"/>
    <n v="73.073770491803288"/>
    <n v="3580.6147540983611"/>
    <n v="0.22"/>
    <n v="4368.3500000000004"/>
    <x v="8"/>
    <x v="2"/>
    <s v="Apex Innovators"/>
  </r>
  <r>
    <s v="00001796"/>
    <d v="2021-09-23T00:00:00"/>
    <s v="Kont_0009"/>
    <x v="6"/>
    <n v="276"/>
    <n v="10.093457943925234"/>
    <n v="2785.7943925233644"/>
    <n v="7.0000000000000007E-2"/>
    <n v="2980.8"/>
    <x v="8"/>
    <x v="2"/>
    <s v="Green Capital"/>
  </r>
  <r>
    <s v="00001797"/>
    <d v="2021-09-23T00:00:00"/>
    <s v="Kont_0005"/>
    <x v="7"/>
    <n v="633"/>
    <n v="32.508196721311471"/>
    <n v="20577.688524590161"/>
    <n v="0.22"/>
    <n v="25104.78"/>
    <x v="8"/>
    <x v="2"/>
    <s v="Fusion Dynamics"/>
  </r>
  <r>
    <s v="00001798"/>
    <d v="2021-09-23T00:00:00"/>
    <s v="Kont_0000"/>
    <x v="8"/>
    <n v="833"/>
    <n v="17.588785046728972"/>
    <n v="14651.457943925234"/>
    <n v="7.0000000000000007E-2"/>
    <n v="15677.060000000001"/>
    <x v="8"/>
    <x v="2"/>
    <s v="StellarTech Solutions"/>
  </r>
  <r>
    <s v="00001799"/>
    <d v="2021-09-23T00:00:00"/>
    <s v="Kont_0005"/>
    <x v="9"/>
    <n v="118"/>
    <n v="14.188524590163933"/>
    <n v="1674.2459016393441"/>
    <n v="0.22"/>
    <n v="2042.5799999999997"/>
    <x v="8"/>
    <x v="2"/>
    <s v="Fusion Dynamics"/>
  </r>
  <r>
    <s v="00001800"/>
    <d v="2021-09-24T00:00:00"/>
    <s v="Kont_0008"/>
    <x v="10"/>
    <n v="100"/>
    <n v="7.5700934579439245"/>
    <n v="757.0093457943924"/>
    <n v="7.0000000000000007E-2"/>
    <n v="809.99999999999989"/>
    <x v="8"/>
    <x v="2"/>
    <s v="Nexus Solutions"/>
  </r>
  <r>
    <s v="00001801"/>
    <d v="2021-09-24T00:00:00"/>
    <s v="Kont_0004"/>
    <x v="11"/>
    <n v="330"/>
    <n v="33.655737704918039"/>
    <n v="11106.393442622953"/>
    <n v="0.22"/>
    <n v="13549.800000000003"/>
    <x v="8"/>
    <x v="2"/>
    <s v="SwiftWave Technologies"/>
  </r>
  <r>
    <s v="00001802"/>
    <d v="2021-09-24T00:00:00"/>
    <s v="Kont_0005"/>
    <x v="12"/>
    <n v="369"/>
    <n v="57.588785046728965"/>
    <n v="21250.261682242988"/>
    <n v="7.0000000000000007E-2"/>
    <n v="22737.78"/>
    <x v="8"/>
    <x v="2"/>
    <s v="Fusion Dynamics"/>
  </r>
  <r>
    <s v="00001803"/>
    <d v="2021-09-24T00:00:00"/>
    <s v="Kont_0007"/>
    <x v="13"/>
    <n v="741"/>
    <n v="27.262295081967213"/>
    <n v="20201.360655737706"/>
    <n v="0.22"/>
    <n v="24645.660000000003"/>
    <x v="8"/>
    <x v="2"/>
    <s v="Aurora Ventures"/>
  </r>
  <r>
    <s v="00001804"/>
    <d v="2021-09-25T00:00:00"/>
    <s v="Kont_0006"/>
    <x v="14"/>
    <n v="283"/>
    <n v="74.299065420560737"/>
    <n v="21026.63551401869"/>
    <n v="7.0000000000000007E-2"/>
    <n v="22498.5"/>
    <x v="8"/>
    <x v="2"/>
    <s v="Apex Innovators"/>
  </r>
  <r>
    <s v="00001805"/>
    <d v="2021-09-25T00:00:00"/>
    <s v="Kont_0004"/>
    <x v="0"/>
    <n v="723"/>
    <n v="73.897196261682225"/>
    <n v="53427.672897196251"/>
    <n v="7.0000000000000007E-2"/>
    <n v="57167.609999999986"/>
    <x v="8"/>
    <x v="2"/>
    <s v="SwiftWave Technologies"/>
  </r>
  <r>
    <s v="00001806"/>
    <d v="2021-09-25T00:00:00"/>
    <s v="Kont_0005"/>
    <x v="1"/>
    <n v="87"/>
    <n v="43.180327868852459"/>
    <n v="3756.688524590164"/>
    <n v="0.22"/>
    <n v="4583.16"/>
    <x v="8"/>
    <x v="2"/>
    <s v="Fusion Dynamics"/>
  </r>
  <r>
    <s v="00001807"/>
    <d v="2021-09-25T00:00:00"/>
    <s v="Kont_0009"/>
    <x v="2"/>
    <n v="998"/>
    <n v="25.897196261682243"/>
    <n v="25845.401869158879"/>
    <n v="7.0000000000000007E-2"/>
    <n v="27654.58"/>
    <x v="8"/>
    <x v="2"/>
    <s v="Green Capital"/>
  </r>
  <r>
    <s v="00001808"/>
    <d v="2021-09-26T00:00:00"/>
    <s v="Kont_0009"/>
    <x v="3"/>
    <n v="487"/>
    <n v="65.721311475409848"/>
    <n v="32006.278688524595"/>
    <n v="0.22"/>
    <n v="39047.660000000003"/>
    <x v="8"/>
    <x v="2"/>
    <s v="Green Capital"/>
  </r>
  <r>
    <s v="00001809"/>
    <d v="2021-09-26T00:00:00"/>
    <s v="Kont_0004"/>
    <x v="4"/>
    <n v="66"/>
    <n v="0.22429906542056072"/>
    <n v="14.803738317757007"/>
    <n v="7.0000000000000007E-2"/>
    <n v="15.839999999999998"/>
    <x v="8"/>
    <x v="2"/>
    <s v="SwiftWave Technologies"/>
  </r>
  <r>
    <s v="00001810"/>
    <d v="2021-09-26T00:00:00"/>
    <s v="Kont_0009"/>
    <x v="5"/>
    <n v="403"/>
    <n v="73.073770491803288"/>
    <n v="29448.729508196724"/>
    <n v="0.22"/>
    <n v="35927.450000000004"/>
    <x v="8"/>
    <x v="2"/>
    <s v="Green Capital"/>
  </r>
  <r>
    <s v="00001811"/>
    <d v="2021-09-26T00:00:00"/>
    <s v="Kont_0002"/>
    <x v="6"/>
    <n v="564"/>
    <n v="10.093457943925234"/>
    <n v="5692.7102803738317"/>
    <n v="7.0000000000000007E-2"/>
    <n v="6091.2"/>
    <x v="8"/>
    <x v="2"/>
    <s v="BlueSky Enterprises"/>
  </r>
  <r>
    <s v="00001812"/>
    <d v="2021-09-27T00:00:00"/>
    <s v="Kont_0005"/>
    <x v="7"/>
    <n v="955"/>
    <n v="32.508196721311471"/>
    <n v="31045.327868852455"/>
    <n v="0.22"/>
    <n v="37875.299999999996"/>
    <x v="8"/>
    <x v="2"/>
    <s v="Fusion Dynamics"/>
  </r>
  <r>
    <s v="00001813"/>
    <d v="2021-09-27T00:00:00"/>
    <s v="Kont_0009"/>
    <x v="8"/>
    <n v="391"/>
    <n v="17.588785046728972"/>
    <n v="6877.2149532710282"/>
    <n v="7.0000000000000007E-2"/>
    <n v="7358.62"/>
    <x v="8"/>
    <x v="2"/>
    <s v="Green Capital"/>
  </r>
  <r>
    <s v="00001814"/>
    <d v="2021-09-27T00:00:00"/>
    <s v="Kont_0004"/>
    <x v="9"/>
    <n v="719"/>
    <n v="14.188524590163933"/>
    <n v="10201.549180327867"/>
    <n v="0.22"/>
    <n v="12445.889999999998"/>
    <x v="8"/>
    <x v="2"/>
    <s v="SwiftWave Technologies"/>
  </r>
  <r>
    <s v="00001815"/>
    <d v="2021-09-27T00:00:00"/>
    <s v="Kont_0005"/>
    <x v="10"/>
    <n v="964"/>
    <n v="7.5700934579439245"/>
    <n v="7297.5700934579436"/>
    <n v="7.0000000000000007E-2"/>
    <n v="7808.4"/>
    <x v="8"/>
    <x v="2"/>
    <s v="Fusion Dynamics"/>
  </r>
  <r>
    <s v="00001816"/>
    <d v="2021-09-28T00:00:00"/>
    <s v="Kont_0008"/>
    <x v="11"/>
    <n v="646"/>
    <n v="33.655737704918039"/>
    <n v="21741.606557377054"/>
    <n v="0.22"/>
    <n v="26524.760000000006"/>
    <x v="8"/>
    <x v="2"/>
    <s v="Nexus Solutions"/>
  </r>
  <r>
    <s v="00001817"/>
    <d v="2021-09-28T00:00:00"/>
    <s v="Kont_0004"/>
    <x v="12"/>
    <n v="575"/>
    <n v="57.588785046728965"/>
    <n v="33113.551401869154"/>
    <n v="7.0000000000000007E-2"/>
    <n v="35431.499999999993"/>
    <x v="8"/>
    <x v="2"/>
    <s v="SwiftWave Technologies"/>
  </r>
  <r>
    <s v="00001818"/>
    <d v="2021-09-28T00:00:00"/>
    <s v="Kont_0005"/>
    <x v="13"/>
    <n v="749"/>
    <n v="27.262295081967213"/>
    <n v="20419.459016393444"/>
    <n v="0.22"/>
    <n v="24911.74"/>
    <x v="8"/>
    <x v="2"/>
    <s v="Fusion Dynamics"/>
  </r>
  <r>
    <s v="00001819"/>
    <d v="2021-09-28T00:00:00"/>
    <s v="Kont_0007"/>
    <x v="14"/>
    <n v="403"/>
    <n v="74.299065420560737"/>
    <n v="29942.523364485976"/>
    <n v="7.0000000000000007E-2"/>
    <n v="32038.499999999996"/>
    <x v="8"/>
    <x v="2"/>
    <s v="Aurora Ventures"/>
  </r>
  <r>
    <s v="00001820"/>
    <d v="2021-09-29T00:00:00"/>
    <s v="Kont_0006"/>
    <x v="15"/>
    <n v="782"/>
    <n v="19.409836065573771"/>
    <n v="15178.491803278688"/>
    <n v="0.22"/>
    <n v="18517.759999999998"/>
    <x v="8"/>
    <x v="2"/>
    <s v="Apex Innovators"/>
  </r>
  <r>
    <s v="00001821"/>
    <d v="2021-09-29T00:00:00"/>
    <s v="Kont_0006"/>
    <x v="16"/>
    <n v="790"/>
    <n v="16.345794392523363"/>
    <n v="12913.177570093456"/>
    <n v="7.0000000000000007E-2"/>
    <n v="13817.099999999999"/>
    <x v="8"/>
    <x v="2"/>
    <s v="Apex Innovators"/>
  </r>
  <r>
    <s v="00001822"/>
    <d v="2021-09-29T00:00:00"/>
    <s v="Kont_0009"/>
    <x v="17"/>
    <n v="256"/>
    <n v="31.516393442622952"/>
    <n v="8068.1967213114758"/>
    <n v="0.22"/>
    <n v="9843.2000000000007"/>
    <x v="8"/>
    <x v="2"/>
    <s v="Green Capital"/>
  </r>
  <r>
    <s v="00001823"/>
    <d v="2021-09-29T00:00:00"/>
    <s v="Kont_0003"/>
    <x v="18"/>
    <n v="152"/>
    <n v="59.018691588785039"/>
    <n v="8970.8411214953267"/>
    <n v="7.0000000000000007E-2"/>
    <n v="9598.7999999999993"/>
    <x v="8"/>
    <x v="2"/>
    <s v="Infinity Systems"/>
  </r>
  <r>
    <s v="00001824"/>
    <d v="2021-09-30T00:00:00"/>
    <s v="Kont_0000"/>
    <x v="19"/>
    <n v="327"/>
    <n v="78.893442622950815"/>
    <n v="25798.155737704918"/>
    <n v="0.22"/>
    <n v="31473.75"/>
    <x v="8"/>
    <x v="2"/>
    <s v="StellarTech Solutions"/>
  </r>
  <r>
    <s v="00001825"/>
    <d v="2021-09-30T00:00:00"/>
    <s v="Kont_0001"/>
    <x v="20"/>
    <n v="45"/>
    <n v="34.177570093457945"/>
    <n v="1537.9906542056076"/>
    <n v="7.0000000000000007E-2"/>
    <n v="1645.65"/>
    <x v="8"/>
    <x v="2"/>
    <s v="Quantum Innovations"/>
  </r>
  <r>
    <s v="00001826"/>
    <d v="2021-09-30T00:00:00"/>
    <s v="Kont_0004"/>
    <x v="21"/>
    <n v="534"/>
    <n v="92.429906542056074"/>
    <n v="49357.570093457944"/>
    <n v="7.0000000000000007E-2"/>
    <n v="52812.6"/>
    <x v="8"/>
    <x v="2"/>
    <s v="SwiftWave Technologies"/>
  </r>
  <r>
    <s v="00001827"/>
    <d v="2021-09-30T00:00:00"/>
    <s v="Kont_0006"/>
    <x v="22"/>
    <n v="202"/>
    <n v="32.551401869158873"/>
    <n v="6575.3831775700928"/>
    <n v="7.0000000000000007E-2"/>
    <n v="7035.6599999999989"/>
    <x v="8"/>
    <x v="2"/>
    <s v="Apex Innovators"/>
  </r>
  <r>
    <s v="00001828"/>
    <d v="2021-10-01T00:00:00"/>
    <s v="Kont_0005"/>
    <x v="23"/>
    <n v="855"/>
    <n v="29.762295081967217"/>
    <n v="25446.762295081971"/>
    <n v="0.22"/>
    <n v="31045.050000000003"/>
    <x v="9"/>
    <x v="2"/>
    <s v="Fusion Dynamics"/>
  </r>
  <r>
    <s v="00001829"/>
    <d v="2021-10-01T00:00:00"/>
    <s v="Kont_0008"/>
    <x v="24"/>
    <n v="108"/>
    <n v="3.1121495327102804"/>
    <n v="336.1121495327103"/>
    <n v="7.0000000000000007E-2"/>
    <n v="359.64000000000004"/>
    <x v="9"/>
    <x v="2"/>
    <s v="Nexus Solutions"/>
  </r>
  <r>
    <s v="00001830"/>
    <d v="2021-10-01T00:00:00"/>
    <s v="Kont_0004"/>
    <x v="0"/>
    <n v="758"/>
    <n v="73.897196261682225"/>
    <n v="56014.07476635513"/>
    <n v="7.0000000000000007E-2"/>
    <n v="59935.05999999999"/>
    <x v="9"/>
    <x v="2"/>
    <s v="SwiftWave Technologies"/>
  </r>
  <r>
    <s v="00001831"/>
    <d v="2021-10-01T00:00:00"/>
    <s v="Kont_0005"/>
    <x v="1"/>
    <n v="759"/>
    <n v="43.180327868852459"/>
    <n v="32773.868852459018"/>
    <n v="0.22"/>
    <n v="39984.120000000003"/>
    <x v="9"/>
    <x v="2"/>
    <s v="Fusion Dynamics"/>
  </r>
  <r>
    <s v="00001832"/>
    <d v="2021-10-02T00:00:00"/>
    <s v="Kont_0007"/>
    <x v="2"/>
    <n v="429"/>
    <n v="25.897196261682243"/>
    <n v="11109.897196261682"/>
    <n v="7.0000000000000007E-2"/>
    <n v="11887.59"/>
    <x v="9"/>
    <x v="2"/>
    <s v="Aurora Ventures"/>
  </r>
  <r>
    <s v="00001833"/>
    <d v="2021-10-02T00:00:00"/>
    <s v="Kont_0005"/>
    <x v="3"/>
    <n v="624"/>
    <n v="65.721311475409848"/>
    <n v="41010.098360655742"/>
    <n v="0.22"/>
    <n v="50032.320000000007"/>
    <x v="9"/>
    <x v="2"/>
    <s v="Fusion Dynamics"/>
  </r>
  <r>
    <s v="00001834"/>
    <d v="2021-10-02T00:00:00"/>
    <s v="Kont_0007"/>
    <x v="4"/>
    <n v="365"/>
    <n v="0.22429906542056072"/>
    <n v="81.869158878504663"/>
    <n v="7.0000000000000007E-2"/>
    <n v="87.6"/>
    <x v="9"/>
    <x v="2"/>
    <s v="Aurora Ventures"/>
  </r>
  <r>
    <s v="00001835"/>
    <d v="2021-10-02T00:00:00"/>
    <s v="Kont_0005"/>
    <x v="5"/>
    <n v="939"/>
    <n v="73.073770491803288"/>
    <n v="68616.270491803283"/>
    <n v="0.22"/>
    <n v="83711.850000000006"/>
    <x v="9"/>
    <x v="2"/>
    <s v="Fusion Dynamics"/>
  </r>
  <r>
    <s v="00001836"/>
    <d v="2021-10-03T00:00:00"/>
    <s v="Kont_0003"/>
    <x v="6"/>
    <n v="328"/>
    <n v="10.093457943925234"/>
    <n v="3310.6542056074768"/>
    <n v="7.0000000000000007E-2"/>
    <n v="3542.4"/>
    <x v="9"/>
    <x v="2"/>
    <s v="Infinity Systems"/>
  </r>
  <r>
    <s v="00001837"/>
    <d v="2021-10-03T00:00:00"/>
    <s v="Kont_0009"/>
    <x v="7"/>
    <n v="369"/>
    <n v="32.508196721311471"/>
    <n v="11995.524590163932"/>
    <n v="0.22"/>
    <n v="14634.539999999997"/>
    <x v="9"/>
    <x v="2"/>
    <s v="Green Capital"/>
  </r>
  <r>
    <s v="00001838"/>
    <d v="2021-10-03T00:00:00"/>
    <s v="Kont_0004"/>
    <x v="8"/>
    <n v="219"/>
    <n v="17.588785046728972"/>
    <n v="3851.9439252336451"/>
    <n v="7.0000000000000007E-2"/>
    <n v="4121.58"/>
    <x v="9"/>
    <x v="2"/>
    <s v="SwiftWave Technologies"/>
  </r>
  <r>
    <s v="00001839"/>
    <d v="2021-10-03T00:00:00"/>
    <s v="Kont_0005"/>
    <x v="9"/>
    <n v="735"/>
    <n v="14.188524590163933"/>
    <n v="10428.565573770491"/>
    <n v="0.22"/>
    <n v="12722.849999999999"/>
    <x v="9"/>
    <x v="2"/>
    <s v="Fusion Dynamics"/>
  </r>
  <r>
    <s v="00001840"/>
    <d v="2021-10-04T00:00:00"/>
    <s v="Kont_0008"/>
    <x v="10"/>
    <n v="591"/>
    <n v="7.5700934579439245"/>
    <n v="4473.925233644859"/>
    <n v="7.0000000000000007E-2"/>
    <n v="4787.0999999999995"/>
    <x v="9"/>
    <x v="2"/>
    <s v="Nexus Solutions"/>
  </r>
  <r>
    <s v="00001841"/>
    <d v="2021-10-04T00:00:00"/>
    <s v="Kont_0004"/>
    <x v="11"/>
    <n v="336"/>
    <n v="33.655737704918039"/>
    <n v="11308.327868852461"/>
    <n v="0.22"/>
    <n v="13796.160000000002"/>
    <x v="9"/>
    <x v="2"/>
    <s v="SwiftWave Technologies"/>
  </r>
  <r>
    <s v="00001842"/>
    <d v="2021-10-04T00:00:00"/>
    <s v="Kont_0005"/>
    <x v="12"/>
    <n v="524"/>
    <n v="57.588785046728965"/>
    <n v="30176.523364485976"/>
    <n v="7.0000000000000007E-2"/>
    <n v="32288.879999999994"/>
    <x v="9"/>
    <x v="2"/>
    <s v="Fusion Dynamics"/>
  </r>
  <r>
    <s v="00001843"/>
    <d v="2021-10-04T00:00:00"/>
    <s v="Kont_0007"/>
    <x v="13"/>
    <n v="512"/>
    <n v="27.262295081967213"/>
    <n v="13958.295081967213"/>
    <n v="0.22"/>
    <n v="17029.12"/>
    <x v="9"/>
    <x v="2"/>
    <s v="Aurora Ventures"/>
  </r>
  <r>
    <s v="00001844"/>
    <d v="2021-10-05T00:00:00"/>
    <s v="Kont_0003"/>
    <x v="14"/>
    <n v="974"/>
    <n v="74.299065420560737"/>
    <n v="72367.289719626162"/>
    <n v="7.0000000000000007E-2"/>
    <n v="77433"/>
    <x v="9"/>
    <x v="2"/>
    <s v="Infinity Systems"/>
  </r>
  <r>
    <s v="00001845"/>
    <d v="2021-10-05T00:00:00"/>
    <s v="Kont_0009"/>
    <x v="15"/>
    <n v="780"/>
    <n v="19.409836065573771"/>
    <n v="15139.672131147541"/>
    <n v="0.22"/>
    <n v="18470.400000000001"/>
    <x v="9"/>
    <x v="2"/>
    <s v="Green Capital"/>
  </r>
  <r>
    <s v="00001846"/>
    <d v="2021-10-05T00:00:00"/>
    <s v="Kont_0005"/>
    <x v="16"/>
    <n v="489"/>
    <n v="16.345794392523363"/>
    <n v="7993.0934579439245"/>
    <n v="7.0000000000000007E-2"/>
    <n v="8552.6099999999988"/>
    <x v="9"/>
    <x v="2"/>
    <s v="Fusion Dynamics"/>
  </r>
  <r>
    <s v="00001847"/>
    <d v="2021-10-05T00:00:00"/>
    <s v="Kont_0005"/>
    <x v="17"/>
    <n v="52"/>
    <n v="31.516393442622952"/>
    <n v="1638.8524590163936"/>
    <n v="0.22"/>
    <n v="1999.4"/>
    <x v="9"/>
    <x v="2"/>
    <s v="Fusion Dynamics"/>
  </r>
  <r>
    <s v="00001848"/>
    <d v="2021-10-06T00:00:00"/>
    <s v="Kont_0006"/>
    <x v="18"/>
    <n v="170"/>
    <n v="59.018691588785039"/>
    <n v="10033.177570093456"/>
    <n v="7.0000000000000007E-2"/>
    <n v="10735.499999999998"/>
    <x v="9"/>
    <x v="2"/>
    <s v="Apex Innovators"/>
  </r>
  <r>
    <s v="00001849"/>
    <d v="2021-10-06T00:00:00"/>
    <s v="Kont_0005"/>
    <x v="19"/>
    <n v="516"/>
    <n v="78.893442622950815"/>
    <n v="40709.016393442624"/>
    <n v="0.22"/>
    <n v="49665"/>
    <x v="9"/>
    <x v="2"/>
    <s v="Fusion Dynamics"/>
  </r>
  <r>
    <s v="00001850"/>
    <d v="2021-10-06T00:00:00"/>
    <s v="Kont_0002"/>
    <x v="20"/>
    <n v="390"/>
    <n v="34.177570093457945"/>
    <n v="13329.252336448599"/>
    <n v="7.0000000000000007E-2"/>
    <n v="14262.300000000001"/>
    <x v="9"/>
    <x v="2"/>
    <s v="BlueSky Enterprises"/>
  </r>
  <r>
    <s v="00001851"/>
    <d v="2021-10-06T00:00:00"/>
    <s v="Kont_0007"/>
    <x v="21"/>
    <n v="277"/>
    <n v="92.429906542056074"/>
    <n v="25603.084112149532"/>
    <n v="7.0000000000000007E-2"/>
    <n v="27395.3"/>
    <x v="9"/>
    <x v="2"/>
    <s v="Aurora Ventures"/>
  </r>
  <r>
    <s v="00001852"/>
    <d v="2021-10-07T00:00:00"/>
    <s v="Kont_0005"/>
    <x v="22"/>
    <n v="336"/>
    <n v="32.551401869158873"/>
    <n v="10937.271028037381"/>
    <n v="7.0000000000000007E-2"/>
    <n v="11702.879999999997"/>
    <x v="9"/>
    <x v="2"/>
    <s v="Fusion Dynamics"/>
  </r>
  <r>
    <s v="00001853"/>
    <d v="2021-10-07T00:00:00"/>
    <s v="Kont_0008"/>
    <x v="23"/>
    <n v="69"/>
    <n v="29.762295081967217"/>
    <n v="2053.5983606557379"/>
    <n v="0.22"/>
    <n v="2505.3900000000003"/>
    <x v="9"/>
    <x v="2"/>
    <s v="Nexus Solutions"/>
  </r>
  <r>
    <s v="00001854"/>
    <d v="2021-10-07T00:00:00"/>
    <s v="Kont_0004"/>
    <x v="0"/>
    <n v="142"/>
    <n v="73.897196261682225"/>
    <n v="10493.401869158875"/>
    <n v="7.0000000000000007E-2"/>
    <n v="11227.939999999997"/>
    <x v="9"/>
    <x v="2"/>
    <s v="SwiftWave Technologies"/>
  </r>
  <r>
    <s v="00001855"/>
    <d v="2021-10-07T00:00:00"/>
    <s v="Kont_0005"/>
    <x v="1"/>
    <n v="725"/>
    <n v="43.180327868852459"/>
    <n v="31305.737704918032"/>
    <n v="0.22"/>
    <n v="38193"/>
    <x v="9"/>
    <x v="2"/>
    <s v="Fusion Dynamics"/>
  </r>
  <r>
    <s v="00001856"/>
    <d v="2021-10-08T00:00:00"/>
    <s v="Kont_0007"/>
    <x v="2"/>
    <n v="633"/>
    <n v="25.897196261682243"/>
    <n v="16392.925233644859"/>
    <n v="7.0000000000000007E-2"/>
    <n v="17540.43"/>
    <x v="9"/>
    <x v="2"/>
    <s v="Aurora Ventures"/>
  </r>
  <r>
    <s v="00001857"/>
    <d v="2021-10-08T00:00:00"/>
    <s v="Kont_0006"/>
    <x v="3"/>
    <n v="56"/>
    <n v="65.721311475409848"/>
    <n v="3680.3934426229516"/>
    <n v="0.22"/>
    <n v="4490.0800000000008"/>
    <x v="9"/>
    <x v="2"/>
    <s v="Apex Innovators"/>
  </r>
  <r>
    <s v="00001858"/>
    <d v="2021-10-08T00:00:00"/>
    <s v="Kont_0007"/>
    <x v="4"/>
    <n v="111"/>
    <n v="0.22429906542056072"/>
    <n v="24.89719626168224"/>
    <n v="7.0000000000000007E-2"/>
    <n v="26.639999999999997"/>
    <x v="9"/>
    <x v="2"/>
    <s v="Aurora Ventures"/>
  </r>
  <r>
    <s v="00001859"/>
    <d v="2021-10-08T00:00:00"/>
    <s v="Kont_0000"/>
    <x v="5"/>
    <n v="32"/>
    <n v="73.073770491803288"/>
    <n v="2338.3606557377052"/>
    <n v="0.22"/>
    <n v="2852.8"/>
    <x v="9"/>
    <x v="2"/>
    <s v="StellarTech Solutions"/>
  </r>
  <r>
    <s v="00001860"/>
    <d v="2021-10-09T00:00:00"/>
    <s v="Kont_0001"/>
    <x v="6"/>
    <n v="451"/>
    <n v="10.093457943925234"/>
    <n v="4552.1495327102803"/>
    <n v="7.0000000000000007E-2"/>
    <n v="4870.8"/>
    <x v="9"/>
    <x v="2"/>
    <s v="Quantum Innovations"/>
  </r>
  <r>
    <s v="00001861"/>
    <d v="2021-10-09T00:00:00"/>
    <s v="Kont_0006"/>
    <x v="7"/>
    <n v="443"/>
    <n v="32.508196721311471"/>
    <n v="14401.131147540982"/>
    <n v="0.22"/>
    <n v="17569.379999999997"/>
    <x v="9"/>
    <x v="2"/>
    <s v="Apex Innovators"/>
  </r>
  <r>
    <s v="00001862"/>
    <d v="2021-10-09T00:00:00"/>
    <s v="Kont_0000"/>
    <x v="8"/>
    <n v="292"/>
    <n v="17.588785046728972"/>
    <n v="5135.9252336448599"/>
    <n v="7.0000000000000007E-2"/>
    <n v="5495.4400000000005"/>
    <x v="9"/>
    <x v="2"/>
    <s v="StellarTech Solutions"/>
  </r>
  <r>
    <s v="00001863"/>
    <d v="2021-10-09T00:00:00"/>
    <s v="Kont_0008"/>
    <x v="1"/>
    <n v="649"/>
    <n v="43.180327868852459"/>
    <n v="28024.032786885247"/>
    <n v="0.22"/>
    <n v="34189.32"/>
    <x v="9"/>
    <x v="2"/>
    <s v="Nexus Solutions"/>
  </r>
  <r>
    <s v="00001864"/>
    <d v="2021-10-10T00:00:00"/>
    <s v="Kont_0006"/>
    <x v="1"/>
    <n v="849"/>
    <n v="43.180327868852459"/>
    <n v="36660.098360655735"/>
    <n v="0.22"/>
    <n v="44725.319999999992"/>
    <x v="9"/>
    <x v="2"/>
    <s v="Apex Innovators"/>
  </r>
  <r>
    <s v="00001865"/>
    <d v="2021-10-10T00:00:00"/>
    <s v="Kont_0003"/>
    <x v="1"/>
    <n v="182"/>
    <n v="43.180327868852459"/>
    <n v="7858.8196721311479"/>
    <n v="0.22"/>
    <n v="9587.76"/>
    <x v="9"/>
    <x v="2"/>
    <s v="Infinity Systems"/>
  </r>
  <r>
    <s v="00001866"/>
    <d v="2021-10-10T00:00:00"/>
    <s v="Kont_0003"/>
    <x v="1"/>
    <n v="681"/>
    <n v="43.180327868852459"/>
    <n v="29405.803278688523"/>
    <n v="0.22"/>
    <n v="35875.08"/>
    <x v="9"/>
    <x v="2"/>
    <s v="Infinity Systems"/>
  </r>
  <r>
    <s v="00001867"/>
    <d v="2021-10-10T00:00:00"/>
    <s v="Kont_0001"/>
    <x v="1"/>
    <n v="822"/>
    <n v="43.180327868852459"/>
    <n v="35494.229508196724"/>
    <n v="0.22"/>
    <n v="43302.960000000006"/>
    <x v="9"/>
    <x v="2"/>
    <s v="Quantum Innovations"/>
  </r>
  <r>
    <s v="00001868"/>
    <d v="2021-10-11T00:00:00"/>
    <s v="Kont_0005"/>
    <x v="1"/>
    <n v="126"/>
    <n v="43.180327868852459"/>
    <n v="5440.7213114754095"/>
    <n v="0.22"/>
    <n v="6637.6799999999994"/>
    <x v="9"/>
    <x v="2"/>
    <s v="Fusion Dynamics"/>
  </r>
  <r>
    <s v="00001869"/>
    <d v="2021-10-11T00:00:00"/>
    <s v="Kont_0008"/>
    <x v="15"/>
    <n v="49"/>
    <n v="19.409836065573771"/>
    <n v="951.08196721311481"/>
    <n v="0.22"/>
    <n v="1160.3200000000002"/>
    <x v="9"/>
    <x v="2"/>
    <s v="Nexus Solutions"/>
  </r>
  <r>
    <s v="00001870"/>
    <d v="2021-10-11T00:00:00"/>
    <s v="Kont_0004"/>
    <x v="16"/>
    <n v="276"/>
    <n v="16.345794392523363"/>
    <n v="4511.4392523364486"/>
    <n v="7.0000000000000007E-2"/>
    <n v="4827.24"/>
    <x v="9"/>
    <x v="2"/>
    <s v="SwiftWave Technologies"/>
  </r>
  <r>
    <s v="00001871"/>
    <d v="2021-10-11T00:00:00"/>
    <s v="Kont_0005"/>
    <x v="17"/>
    <n v="633"/>
    <n v="31.516393442622952"/>
    <n v="19949.87704918033"/>
    <n v="0.22"/>
    <n v="24338.850000000002"/>
    <x v="9"/>
    <x v="2"/>
    <s v="Fusion Dynamics"/>
  </r>
  <r>
    <s v="00001872"/>
    <d v="2021-10-12T00:00:00"/>
    <s v="Kont_0007"/>
    <x v="18"/>
    <n v="833"/>
    <n v="59.018691588785039"/>
    <n v="49162.570093457936"/>
    <n v="7.0000000000000007E-2"/>
    <n v="52603.94999999999"/>
    <x v="9"/>
    <x v="2"/>
    <s v="Aurora Ventures"/>
  </r>
  <r>
    <s v="00001873"/>
    <d v="2021-10-12T00:00:00"/>
    <s v="Kont_0005"/>
    <x v="19"/>
    <n v="118"/>
    <n v="78.893442622950815"/>
    <n v="9309.4262295081953"/>
    <n v="0.22"/>
    <n v="11357.499999999998"/>
    <x v="9"/>
    <x v="2"/>
    <s v="Fusion Dynamics"/>
  </r>
  <r>
    <s v="00001874"/>
    <d v="2021-10-12T00:00:00"/>
    <s v="Kont_0003"/>
    <x v="20"/>
    <n v="100"/>
    <n v="34.177570093457945"/>
    <n v="3417.7570093457944"/>
    <n v="7.0000000000000007E-2"/>
    <n v="3657"/>
    <x v="9"/>
    <x v="2"/>
    <s v="Infinity Systems"/>
  </r>
  <r>
    <s v="00001875"/>
    <d v="2021-10-12T00:00:00"/>
    <s v="Kont_0007"/>
    <x v="21"/>
    <n v="330"/>
    <n v="92.429906542056074"/>
    <n v="30501.869158878504"/>
    <n v="7.0000000000000007E-2"/>
    <n v="32637"/>
    <x v="9"/>
    <x v="2"/>
    <s v="Aurora Ventures"/>
  </r>
  <r>
    <s v="00001876"/>
    <d v="2021-10-13T00:00:00"/>
    <s v="Kont_0007"/>
    <x v="22"/>
    <n v="369"/>
    <n v="32.551401869158873"/>
    <n v="12011.467289719623"/>
    <n v="7.0000000000000007E-2"/>
    <n v="12852.269999999997"/>
    <x v="9"/>
    <x v="2"/>
    <s v="Aurora Ventures"/>
  </r>
  <r>
    <s v="00001877"/>
    <d v="2021-10-13T00:00:00"/>
    <s v="Kont_0007"/>
    <x v="23"/>
    <n v="741"/>
    <n v="29.762295081967217"/>
    <n v="22053.860655737706"/>
    <n v="0.22"/>
    <n v="26905.710000000003"/>
    <x v="9"/>
    <x v="2"/>
    <s v="Aurora Ventures"/>
  </r>
  <r>
    <s v="00001878"/>
    <d v="2021-10-13T00:00:00"/>
    <s v="Kont_0005"/>
    <x v="24"/>
    <n v="283"/>
    <n v="3.1121495327102804"/>
    <n v="880.73831775700933"/>
    <n v="7.0000000000000007E-2"/>
    <n v="942.39"/>
    <x v="9"/>
    <x v="2"/>
    <s v="Fusion Dynamics"/>
  </r>
  <r>
    <s v="00001879"/>
    <d v="2021-10-13T00:00:00"/>
    <s v="Kont_0002"/>
    <x v="25"/>
    <n v="723"/>
    <n v="56.56557377049181"/>
    <n v="40896.909836065577"/>
    <n v="0.22"/>
    <n v="49894.23"/>
    <x v="9"/>
    <x v="2"/>
    <s v="BlueSky Enterprises"/>
  </r>
  <r>
    <s v="00001880"/>
    <d v="2021-10-14T00:00:00"/>
    <s v="Kont_0003"/>
    <x v="26"/>
    <n v="87"/>
    <n v="39.345794392523366"/>
    <n v="3423.0841121495328"/>
    <n v="7.0000000000000007E-2"/>
    <n v="3662.7000000000003"/>
    <x v="9"/>
    <x v="2"/>
    <s v="Infinity Systems"/>
  </r>
  <r>
    <s v="00001881"/>
    <d v="2021-10-14T00:00:00"/>
    <s v="Kont_0005"/>
    <x v="27"/>
    <n v="998"/>
    <n v="3.7868852459016393"/>
    <n v="3779.311475409836"/>
    <n v="0.22"/>
    <n v="4610.76"/>
    <x v="9"/>
    <x v="2"/>
    <s v="Fusion Dynamics"/>
  </r>
  <r>
    <s v="00001882"/>
    <d v="2021-10-14T00:00:00"/>
    <s v="Kont_0005"/>
    <x v="28"/>
    <n v="487"/>
    <n v="17.11214953271028"/>
    <n v="8333.6168224299072"/>
    <n v="7.0000000000000007E-2"/>
    <n v="8916.9700000000012"/>
    <x v="9"/>
    <x v="2"/>
    <s v="Fusion Dynamics"/>
  </r>
  <r>
    <s v="00001883"/>
    <d v="2021-10-14T00:00:00"/>
    <s v="Kont_0006"/>
    <x v="29"/>
    <n v="66"/>
    <n v="42.196721311475407"/>
    <n v="2784.9836065573768"/>
    <n v="0.22"/>
    <n v="3397.68"/>
    <x v="9"/>
    <x v="2"/>
    <s v="Apex Innovators"/>
  </r>
  <r>
    <s v="00001884"/>
    <d v="2021-10-15T00:00:00"/>
    <s v="Kont_0006"/>
    <x v="0"/>
    <n v="403"/>
    <n v="73.897196261682225"/>
    <n v="29780.570093457936"/>
    <n v="7.0000000000000007E-2"/>
    <n v="31865.209999999992"/>
    <x v="9"/>
    <x v="2"/>
    <s v="Apex Innovators"/>
  </r>
  <r>
    <s v="00001885"/>
    <d v="2021-10-15T00:00:00"/>
    <s v="Kont_0008"/>
    <x v="1"/>
    <n v="564"/>
    <n v="43.180327868852459"/>
    <n v="24353.704918032785"/>
    <n v="0.22"/>
    <n v="29711.519999999997"/>
    <x v="9"/>
    <x v="2"/>
    <s v="Nexus Solutions"/>
  </r>
  <r>
    <s v="00001886"/>
    <d v="2021-10-15T00:00:00"/>
    <s v="Kont_0000"/>
    <x v="2"/>
    <n v="955"/>
    <n v="25.897196261682243"/>
    <n v="24731.82242990654"/>
    <n v="7.0000000000000007E-2"/>
    <n v="26463.05"/>
    <x v="9"/>
    <x v="2"/>
    <s v="StellarTech Solutions"/>
  </r>
  <r>
    <s v="00001887"/>
    <d v="2021-10-15T00:00:00"/>
    <s v="Kont_0009"/>
    <x v="3"/>
    <n v="391"/>
    <n v="65.721311475409848"/>
    <n v="25697.032786885251"/>
    <n v="0.22"/>
    <n v="31350.380000000005"/>
    <x v="9"/>
    <x v="2"/>
    <s v="Green Capital"/>
  </r>
  <r>
    <s v="00001888"/>
    <d v="2021-10-16T00:00:00"/>
    <s v="Kont_0005"/>
    <x v="4"/>
    <n v="719"/>
    <n v="0.22429906542056072"/>
    <n v="161.27102803738316"/>
    <n v="7.0000000000000007E-2"/>
    <n v="172.55999999999997"/>
    <x v="9"/>
    <x v="2"/>
    <s v="Fusion Dynamics"/>
  </r>
  <r>
    <s v="00001889"/>
    <d v="2021-10-16T00:00:00"/>
    <s v="Kont_0000"/>
    <x v="5"/>
    <n v="964"/>
    <n v="73.073770491803288"/>
    <n v="70443.114754098366"/>
    <n v="0.22"/>
    <n v="85940.6"/>
    <x v="9"/>
    <x v="2"/>
    <s v="StellarTech Solutions"/>
  </r>
  <r>
    <s v="00001890"/>
    <d v="2021-10-16T00:00:00"/>
    <s v="Kont_0009"/>
    <x v="6"/>
    <n v="646"/>
    <n v="10.093457943925234"/>
    <n v="6520.3738317757006"/>
    <n v="7.0000000000000007E-2"/>
    <n v="6976.7999999999993"/>
    <x v="9"/>
    <x v="2"/>
    <s v="Green Capital"/>
  </r>
  <r>
    <s v="00001891"/>
    <d v="2021-10-16T00:00:00"/>
    <s v="Kont_0008"/>
    <x v="7"/>
    <n v="575"/>
    <n v="32.508196721311471"/>
    <n v="18692.213114754097"/>
    <n v="0.22"/>
    <n v="22804.5"/>
    <x v="9"/>
    <x v="2"/>
    <s v="Nexus Solutions"/>
  </r>
  <r>
    <s v="00001892"/>
    <d v="2021-10-17T00:00:00"/>
    <s v="Kont_0002"/>
    <x v="8"/>
    <n v="749"/>
    <n v="17.588785046728972"/>
    <n v="13174"/>
    <n v="7.0000000000000007E-2"/>
    <n v="14096.18"/>
    <x v="9"/>
    <x v="2"/>
    <s v="BlueSky Enterprises"/>
  </r>
  <r>
    <s v="00001893"/>
    <d v="2021-10-17T00:00:00"/>
    <s v="Kont_0008"/>
    <x v="9"/>
    <n v="403"/>
    <n v="14.188524590163933"/>
    <n v="5717.9754098360654"/>
    <n v="0.22"/>
    <n v="6975.93"/>
    <x v="9"/>
    <x v="2"/>
    <s v="Nexus Solutions"/>
  </r>
  <r>
    <s v="00001894"/>
    <d v="2021-10-17T00:00:00"/>
    <s v="Kont_0001"/>
    <x v="10"/>
    <n v="782"/>
    <n v="7.5700934579439245"/>
    <n v="5919.8130841121492"/>
    <n v="7.0000000000000007E-2"/>
    <n v="6334.2"/>
    <x v="9"/>
    <x v="2"/>
    <s v="Quantum Innovations"/>
  </r>
  <r>
    <s v="00001895"/>
    <d v="2021-10-17T00:00:00"/>
    <s v="Kont_0002"/>
    <x v="11"/>
    <n v="790"/>
    <n v="33.655737704918039"/>
    <n v="26588.032786885251"/>
    <n v="0.22"/>
    <n v="32437.400000000005"/>
    <x v="9"/>
    <x v="2"/>
    <s v="BlueSky Enterprises"/>
  </r>
  <r>
    <s v="00001896"/>
    <d v="2021-10-18T00:00:00"/>
    <s v="Kont_0009"/>
    <x v="12"/>
    <n v="256"/>
    <n v="57.588785046728965"/>
    <n v="14742.728971962615"/>
    <n v="7.0000000000000007E-2"/>
    <n v="15774.719999999998"/>
    <x v="9"/>
    <x v="2"/>
    <s v="Green Capital"/>
  </r>
  <r>
    <s v="00001897"/>
    <d v="2021-10-18T00:00:00"/>
    <s v="Kont_0007"/>
    <x v="13"/>
    <n v="152"/>
    <n v="27.262295081967213"/>
    <n v="4143.8688524590161"/>
    <n v="0.22"/>
    <n v="5055.5199999999995"/>
    <x v="9"/>
    <x v="2"/>
    <s v="Aurora Ventures"/>
  </r>
  <r>
    <s v="00001898"/>
    <d v="2021-10-18T00:00:00"/>
    <s v="Kont_0004"/>
    <x v="14"/>
    <n v="327"/>
    <n v="74.299065420560737"/>
    <n v="24295.794392523359"/>
    <n v="7.0000000000000007E-2"/>
    <n v="25996.499999999996"/>
    <x v="9"/>
    <x v="2"/>
    <s v="SwiftWave Technologies"/>
  </r>
  <r>
    <s v="00001899"/>
    <d v="2021-10-18T00:00:00"/>
    <s v="Kont_0009"/>
    <x v="0"/>
    <n v="45"/>
    <n v="73.897196261682225"/>
    <n v="3325.3738317757002"/>
    <n v="7.0000000000000007E-2"/>
    <n v="3558.1499999999992"/>
    <x v="9"/>
    <x v="2"/>
    <s v="Green Capital"/>
  </r>
  <r>
    <s v="00001900"/>
    <d v="2021-10-19T00:00:00"/>
    <s v="Kont_0008"/>
    <x v="1"/>
    <n v="534"/>
    <n v="43.180327868852459"/>
    <n v="23058.295081967211"/>
    <n v="0.22"/>
    <n v="28131.119999999999"/>
    <x v="9"/>
    <x v="2"/>
    <s v="Nexus Solutions"/>
  </r>
  <r>
    <s v="00001901"/>
    <d v="2021-10-19T00:00:00"/>
    <s v="Kont_0005"/>
    <x v="2"/>
    <n v="202"/>
    <n v="25.897196261682243"/>
    <n v="5231.2336448598135"/>
    <n v="7.0000000000000007E-2"/>
    <n v="5597.42"/>
    <x v="9"/>
    <x v="2"/>
    <s v="Fusion Dynamics"/>
  </r>
  <r>
    <s v="00001902"/>
    <d v="2021-10-19T00:00:00"/>
    <s v="Kont_0006"/>
    <x v="3"/>
    <n v="855"/>
    <n v="65.721311475409848"/>
    <n v="56191.721311475419"/>
    <n v="0.22"/>
    <n v="68553.900000000009"/>
    <x v="9"/>
    <x v="2"/>
    <s v="Apex Innovators"/>
  </r>
  <r>
    <s v="00001903"/>
    <d v="2021-10-19T00:00:00"/>
    <s v="Kont_0004"/>
    <x v="4"/>
    <n v="108"/>
    <n v="0.22429906542056072"/>
    <n v="24.224299065420556"/>
    <n v="7.0000000000000007E-2"/>
    <n v="25.919999999999995"/>
    <x v="9"/>
    <x v="2"/>
    <s v="SwiftWave Technologies"/>
  </r>
  <r>
    <s v="00001904"/>
    <d v="2021-10-20T00:00:00"/>
    <s v="Kont_0006"/>
    <x v="5"/>
    <n v="758"/>
    <n v="73.073770491803288"/>
    <n v="55389.918032786889"/>
    <n v="0.22"/>
    <n v="67575.700000000012"/>
    <x v="9"/>
    <x v="2"/>
    <s v="Apex Innovators"/>
  </r>
  <r>
    <s v="00001905"/>
    <d v="2021-10-20T00:00:00"/>
    <s v="Kont_0002"/>
    <x v="6"/>
    <n v="759"/>
    <n v="10.093457943925234"/>
    <n v="7660.934579439253"/>
    <n v="7.0000000000000007E-2"/>
    <n v="8197.2000000000007"/>
    <x v="9"/>
    <x v="2"/>
    <s v="BlueSky Enterprises"/>
  </r>
  <r>
    <s v="00001906"/>
    <d v="2021-10-20T00:00:00"/>
    <s v="Kont_0003"/>
    <x v="7"/>
    <n v="429"/>
    <n v="32.508196721311471"/>
    <n v="13946.016393442622"/>
    <n v="0.22"/>
    <n v="17014.14"/>
    <x v="9"/>
    <x v="2"/>
    <s v="Infinity Systems"/>
  </r>
  <r>
    <s v="00001907"/>
    <d v="2021-10-20T00:00:00"/>
    <s v="Kont_0005"/>
    <x v="8"/>
    <n v="624"/>
    <n v="17.588785046728972"/>
    <n v="10975.401869158879"/>
    <n v="7.0000000000000007E-2"/>
    <n v="11743.68"/>
    <x v="9"/>
    <x v="2"/>
    <s v="Fusion Dynamics"/>
  </r>
  <r>
    <s v="00001908"/>
    <d v="2021-10-21T00:00:00"/>
    <s v="Kont_0004"/>
    <x v="9"/>
    <n v="365"/>
    <n v="14.188524590163933"/>
    <n v="5178.8114754098351"/>
    <n v="0.22"/>
    <n v="6318.1499999999987"/>
    <x v="9"/>
    <x v="2"/>
    <s v="SwiftWave Technologies"/>
  </r>
  <r>
    <s v="00001909"/>
    <d v="2021-10-21T00:00:00"/>
    <s v="Kont_0003"/>
    <x v="10"/>
    <n v="939"/>
    <n v="7.5700934579439245"/>
    <n v="7108.3177570093449"/>
    <n v="7.0000000000000007E-2"/>
    <n v="7605.8999999999987"/>
    <x v="9"/>
    <x v="2"/>
    <s v="Infinity Systems"/>
  </r>
  <r>
    <s v="00001910"/>
    <d v="2021-10-21T00:00:00"/>
    <s v="Kont_0009"/>
    <x v="11"/>
    <n v="328"/>
    <n v="33.655737704918039"/>
    <n v="11039.081967213117"/>
    <n v="0.22"/>
    <n v="13467.680000000002"/>
    <x v="9"/>
    <x v="2"/>
    <s v="Green Capital"/>
  </r>
  <r>
    <s v="00001911"/>
    <d v="2021-10-21T00:00:00"/>
    <s v="Kont_0002"/>
    <x v="12"/>
    <n v="369"/>
    <n v="57.588785046728965"/>
    <n v="21250.261682242988"/>
    <n v="7.0000000000000007E-2"/>
    <n v="22737.78"/>
    <x v="9"/>
    <x v="2"/>
    <s v="BlueSky Enterprises"/>
  </r>
  <r>
    <s v="00001912"/>
    <d v="2021-10-22T00:00:00"/>
    <s v="Kont_0004"/>
    <x v="13"/>
    <n v="219"/>
    <n v="27.262295081967213"/>
    <n v="5970.4426229508199"/>
    <n v="0.22"/>
    <n v="7283.9400000000005"/>
    <x v="9"/>
    <x v="2"/>
    <s v="SwiftWave Technologies"/>
  </r>
  <r>
    <s v="00001913"/>
    <d v="2021-10-22T00:00:00"/>
    <s v="Kont_0000"/>
    <x v="14"/>
    <n v="735"/>
    <n v="74.299065420560737"/>
    <n v="54609.813084112138"/>
    <n v="7.0000000000000007E-2"/>
    <n v="58432.499999999985"/>
    <x v="9"/>
    <x v="2"/>
    <s v="StellarTech Solutions"/>
  </r>
  <r>
    <s v="00001914"/>
    <d v="2021-10-22T00:00:00"/>
    <s v="Kont_0001"/>
    <x v="15"/>
    <n v="591"/>
    <n v="19.409836065573771"/>
    <n v="11471.213114754099"/>
    <n v="0.22"/>
    <n v="13994.880000000001"/>
    <x v="9"/>
    <x v="2"/>
    <s v="Quantum Innovations"/>
  </r>
  <r>
    <s v="00001915"/>
    <d v="2021-10-22T00:00:00"/>
    <s v="Kont_0000"/>
    <x v="16"/>
    <n v="336"/>
    <n v="16.345794392523363"/>
    <n v="5492.1869158878499"/>
    <n v="7.0000000000000007E-2"/>
    <n v="5876.6399999999994"/>
    <x v="9"/>
    <x v="2"/>
    <s v="StellarTech Solutions"/>
  </r>
  <r>
    <s v="00001916"/>
    <d v="2021-10-23T00:00:00"/>
    <s v="Kont_0009"/>
    <x v="17"/>
    <n v="524"/>
    <n v="31.516393442622952"/>
    <n v="16514.590163934427"/>
    <n v="0.22"/>
    <n v="20147.8"/>
    <x v="9"/>
    <x v="2"/>
    <s v="Green Capital"/>
  </r>
  <r>
    <s v="00001917"/>
    <d v="2021-11-02T00:00:00"/>
    <s v="Kont_0006"/>
    <x v="18"/>
    <n v="512"/>
    <n v="59.018691588785039"/>
    <n v="30217.57009345794"/>
    <n v="7.0000000000000007E-2"/>
    <n v="32332.799999999996"/>
    <x v="10"/>
    <x v="2"/>
    <s v="Apex Innovators"/>
  </r>
  <r>
    <s v="00001918"/>
    <d v="2021-11-02T00:00:00"/>
    <s v="Kont_0001"/>
    <x v="19"/>
    <n v="974"/>
    <n v="78.893442622950815"/>
    <n v="76842.213114754093"/>
    <n v="0.22"/>
    <n v="93747.5"/>
    <x v="10"/>
    <x v="2"/>
    <s v="Quantum Innovations"/>
  </r>
  <r>
    <s v="00001919"/>
    <d v="2021-11-02T00:00:00"/>
    <s v="Kont_0003"/>
    <x v="20"/>
    <n v="780"/>
    <n v="34.177570093457945"/>
    <n v="26658.504672897197"/>
    <n v="7.0000000000000007E-2"/>
    <n v="28524.600000000002"/>
    <x v="10"/>
    <x v="2"/>
    <s v="Infinity Systems"/>
  </r>
  <r>
    <s v="00001920"/>
    <d v="2021-11-03T00:00:00"/>
    <s v="Kont_0009"/>
    <x v="21"/>
    <n v="489"/>
    <n v="92.429906542056074"/>
    <n v="45198.224299065419"/>
    <n v="7.0000000000000007E-2"/>
    <n v="48362.1"/>
    <x v="10"/>
    <x v="2"/>
    <s v="Green Capital"/>
  </r>
  <r>
    <s v="00001921"/>
    <d v="2021-11-03T00:00:00"/>
    <s v="Kont_0000"/>
    <x v="22"/>
    <n v="52"/>
    <n v="32.551401869158873"/>
    <n v="1692.6728971962614"/>
    <n v="7.0000000000000007E-2"/>
    <n v="1811.1599999999996"/>
    <x v="10"/>
    <x v="2"/>
    <s v="StellarTech Solutions"/>
  </r>
  <r>
    <s v="00001922"/>
    <d v="2021-11-03T00:00:00"/>
    <s v="Kont_0009"/>
    <x v="23"/>
    <n v="170"/>
    <n v="29.762295081967217"/>
    <n v="5059.5901639344265"/>
    <n v="0.22"/>
    <n v="6172.7000000000007"/>
    <x v="10"/>
    <x v="2"/>
    <s v="Green Capital"/>
  </r>
  <r>
    <s v="00001923"/>
    <d v="2021-11-03T00:00:00"/>
    <s v="Kont_0009"/>
    <x v="24"/>
    <n v="516"/>
    <n v="3.1121495327102804"/>
    <n v="1605.8691588785048"/>
    <n v="7.0000000000000007E-2"/>
    <n v="1718.2800000000002"/>
    <x v="10"/>
    <x v="2"/>
    <s v="Green Capital"/>
  </r>
  <r>
    <s v="00001924"/>
    <d v="2021-11-04T00:00:00"/>
    <s v="Kont_0000"/>
    <x v="0"/>
    <n v="390"/>
    <n v="73.897196261682225"/>
    <n v="28819.906542056069"/>
    <n v="7.0000000000000007E-2"/>
    <n v="30837.299999999996"/>
    <x v="10"/>
    <x v="2"/>
    <s v="StellarTech Solutions"/>
  </r>
  <r>
    <s v="00001925"/>
    <d v="2021-11-04T00:00:00"/>
    <s v="Kont_0007"/>
    <x v="1"/>
    <n v="277"/>
    <n v="43.180327868852459"/>
    <n v="11960.950819672131"/>
    <n v="0.22"/>
    <n v="14592.36"/>
    <x v="10"/>
    <x v="2"/>
    <s v="Aurora Ventures"/>
  </r>
  <r>
    <s v="00001926"/>
    <d v="2021-11-04T00:00:00"/>
    <s v="Kont_0007"/>
    <x v="2"/>
    <n v="336"/>
    <n v="25.897196261682243"/>
    <n v="8701.4579439252338"/>
    <n v="7.0000000000000007E-2"/>
    <n v="9310.56"/>
    <x v="10"/>
    <x v="2"/>
    <s v="Aurora Ventures"/>
  </r>
  <r>
    <s v="00001927"/>
    <d v="2021-11-04T00:00:00"/>
    <s v="Kont_0000"/>
    <x v="3"/>
    <n v="69"/>
    <n v="65.721311475409848"/>
    <n v="4534.7704918032796"/>
    <n v="0.22"/>
    <n v="5532.420000000001"/>
    <x v="10"/>
    <x v="2"/>
    <s v="StellarTech Solutions"/>
  </r>
  <r>
    <s v="00001928"/>
    <d v="2021-11-05T00:00:00"/>
    <s v="Kont_0005"/>
    <x v="4"/>
    <n v="142"/>
    <n v="0.22429906542056072"/>
    <n v="31.850467289719621"/>
    <n v="7.0000000000000007E-2"/>
    <n v="34.079999999999991"/>
    <x v="10"/>
    <x v="2"/>
    <s v="Fusion Dynamics"/>
  </r>
  <r>
    <s v="00001929"/>
    <d v="2021-11-05T00:00:00"/>
    <s v="Kont_0001"/>
    <x v="5"/>
    <n v="725"/>
    <n v="73.073770491803288"/>
    <n v="52978.483606557384"/>
    <n v="0.22"/>
    <n v="64633.750000000007"/>
    <x v="10"/>
    <x v="2"/>
    <s v="Quantum Innovations"/>
  </r>
  <r>
    <s v="00001930"/>
    <d v="2021-11-05T00:00:00"/>
    <s v="Kont_0006"/>
    <x v="6"/>
    <n v="633"/>
    <n v="10.093457943925234"/>
    <n v="6389.1588785046733"/>
    <n v="7.0000000000000007E-2"/>
    <n v="6836.4000000000005"/>
    <x v="10"/>
    <x v="2"/>
    <s v="Apex Innovators"/>
  </r>
  <r>
    <s v="00001931"/>
    <d v="2021-11-05T00:00:00"/>
    <s v="Kont_0009"/>
    <x v="7"/>
    <n v="56"/>
    <n v="32.508196721311471"/>
    <n v="1820.4590163934424"/>
    <n v="0.22"/>
    <n v="2220.9599999999996"/>
    <x v="10"/>
    <x v="2"/>
    <s v="Green Capital"/>
  </r>
  <r>
    <s v="00001932"/>
    <d v="2021-11-06T00:00:00"/>
    <s v="Kont_0001"/>
    <x v="8"/>
    <n v="111"/>
    <n v="17.588785046728972"/>
    <n v="1952.3551401869158"/>
    <n v="7.0000000000000007E-2"/>
    <n v="2089.02"/>
    <x v="10"/>
    <x v="2"/>
    <s v="Quantum Innovations"/>
  </r>
  <r>
    <s v="00001933"/>
    <d v="2021-11-06T00:00:00"/>
    <s v="Kont_0007"/>
    <x v="9"/>
    <n v="32"/>
    <n v="14.188524590163933"/>
    <n v="454.03278688524586"/>
    <n v="0.22"/>
    <n v="553.91999999999996"/>
    <x v="10"/>
    <x v="2"/>
    <s v="Aurora Ventures"/>
  </r>
  <r>
    <s v="00001934"/>
    <d v="2021-11-06T00:00:00"/>
    <s v="Kont_0008"/>
    <x v="10"/>
    <n v="451"/>
    <n v="7.5700934579439245"/>
    <n v="3414.1121495327097"/>
    <n v="7.0000000000000007E-2"/>
    <n v="3653.0999999999995"/>
    <x v="10"/>
    <x v="2"/>
    <s v="Nexus Solutions"/>
  </r>
  <r>
    <s v="00001935"/>
    <d v="2021-11-06T00:00:00"/>
    <s v="Kont_0006"/>
    <x v="11"/>
    <n v="443"/>
    <n v="33.655737704918039"/>
    <n v="14909.491803278692"/>
    <n v="0.22"/>
    <n v="18189.580000000005"/>
    <x v="10"/>
    <x v="2"/>
    <s v="Apex Innovators"/>
  </r>
  <r>
    <s v="00001936"/>
    <d v="2021-11-07T00:00:00"/>
    <s v="Kont_0008"/>
    <x v="1"/>
    <n v="292"/>
    <n v="43.180327868852459"/>
    <n v="12608.655737704918"/>
    <n v="0.22"/>
    <n v="15382.56"/>
    <x v="10"/>
    <x v="2"/>
    <s v="Nexus Solutions"/>
  </r>
  <r>
    <s v="00001937"/>
    <d v="2021-11-07T00:00:00"/>
    <s v="Kont_0007"/>
    <x v="2"/>
    <n v="649"/>
    <n v="25.897196261682243"/>
    <n v="16807.280373831774"/>
    <n v="7.0000000000000007E-2"/>
    <n v="17983.789999999997"/>
    <x v="10"/>
    <x v="2"/>
    <s v="Aurora Ventures"/>
  </r>
  <r>
    <s v="00001938"/>
    <d v="2021-11-07T00:00:00"/>
    <s v="Kont_0002"/>
    <x v="3"/>
    <n v="849"/>
    <n v="65.721311475409848"/>
    <n v="55797.393442622961"/>
    <n v="0.22"/>
    <n v="68072.820000000007"/>
    <x v="10"/>
    <x v="2"/>
    <s v="BlueSky Enterprises"/>
  </r>
  <r>
    <s v="00001939"/>
    <d v="2021-11-07T00:00:00"/>
    <s v="Kont_0002"/>
    <x v="4"/>
    <n v="182"/>
    <n v="0.22429906542056072"/>
    <n v="40.822429906542048"/>
    <n v="7.0000000000000007E-2"/>
    <n v="43.679999999999993"/>
    <x v="10"/>
    <x v="2"/>
    <s v="BlueSky Enterprises"/>
  </r>
  <r>
    <s v="00001940"/>
    <d v="2021-11-08T00:00:00"/>
    <s v="Kont_0005"/>
    <x v="5"/>
    <n v="681"/>
    <n v="73.073770491803288"/>
    <n v="49763.237704918036"/>
    <n v="0.22"/>
    <n v="60711.15"/>
    <x v="10"/>
    <x v="2"/>
    <s v="Fusion Dynamics"/>
  </r>
  <r>
    <s v="00001941"/>
    <d v="2021-11-08T00:00:00"/>
    <s v="Kont_0003"/>
    <x v="6"/>
    <n v="822"/>
    <n v="10.093457943925234"/>
    <n v="8296.8224299065423"/>
    <n v="7.0000000000000007E-2"/>
    <n v="8877.6"/>
    <x v="10"/>
    <x v="2"/>
    <s v="Infinity Systems"/>
  </r>
  <r>
    <s v="00001942"/>
    <d v="2021-11-08T00:00:00"/>
    <s v="Kont_0004"/>
    <x v="7"/>
    <n v="126"/>
    <n v="32.508196721311471"/>
    <n v="4096.0327868852455"/>
    <n v="0.22"/>
    <n v="4997.16"/>
    <x v="10"/>
    <x v="2"/>
    <s v="SwiftWave Technologies"/>
  </r>
  <r>
    <s v="00001943"/>
    <d v="2021-11-08T00:00:00"/>
    <s v="Kont_0003"/>
    <x v="8"/>
    <n v="49"/>
    <n v="17.588785046728972"/>
    <n v="861.85046728971963"/>
    <n v="7.0000000000000007E-2"/>
    <n v="922.18000000000006"/>
    <x v="10"/>
    <x v="2"/>
    <s v="Infinity Systems"/>
  </r>
  <r>
    <s v="00001944"/>
    <d v="2021-11-09T00:00:00"/>
    <s v="Kont_0009"/>
    <x v="9"/>
    <n v="276"/>
    <n v="14.188524590163933"/>
    <n v="3916.0327868852455"/>
    <n v="0.22"/>
    <n v="4777.5599999999995"/>
    <x v="10"/>
    <x v="2"/>
    <s v="Green Capital"/>
  </r>
  <r>
    <s v="00001945"/>
    <d v="2021-11-09T00:00:00"/>
    <s v="Kont_0006"/>
    <x v="10"/>
    <n v="633"/>
    <n v="7.5700934579439245"/>
    <n v="4791.8691588785041"/>
    <n v="7.0000000000000007E-2"/>
    <n v="5127.2999999999993"/>
    <x v="10"/>
    <x v="2"/>
    <s v="Apex Innovators"/>
  </r>
  <r>
    <s v="00001946"/>
    <d v="2021-11-09T00:00:00"/>
    <s v="Kont_0005"/>
    <x v="11"/>
    <n v="833"/>
    <n v="33.655737704918039"/>
    <n v="28035.229508196728"/>
    <n v="0.22"/>
    <n v="34202.98000000001"/>
    <x v="10"/>
    <x v="2"/>
    <s v="Fusion Dynamics"/>
  </r>
  <r>
    <s v="00001947"/>
    <d v="2021-11-09T00:00:00"/>
    <s v="Kont_0005"/>
    <x v="12"/>
    <n v="118"/>
    <n v="57.588785046728965"/>
    <n v="6795.4766355140182"/>
    <n v="7.0000000000000007E-2"/>
    <n v="7271.16"/>
    <x v="10"/>
    <x v="2"/>
    <s v="Fusion Dynamics"/>
  </r>
  <r>
    <s v="00001948"/>
    <d v="2021-12-12T00:00:00"/>
    <s v="Kont_0005"/>
    <x v="13"/>
    <n v="100"/>
    <n v="27.262295081967213"/>
    <n v="2726.2295081967213"/>
    <n v="0.22"/>
    <n v="3326"/>
    <x v="11"/>
    <x v="2"/>
    <s v="Fusion Dynamics"/>
  </r>
  <r>
    <s v="00001949"/>
    <d v="2021-12-12T00:00:00"/>
    <s v="Kont_0006"/>
    <x v="14"/>
    <n v="330"/>
    <n v="74.299065420560737"/>
    <n v="24518.691588785045"/>
    <n v="7.0000000000000007E-2"/>
    <n v="26234.999999999996"/>
    <x v="11"/>
    <x v="2"/>
    <s v="Apex Innovators"/>
  </r>
  <r>
    <s v="00001950"/>
    <d v="2021-12-12T00:00:00"/>
    <s v="Kont_0007"/>
    <x v="0"/>
    <n v="369"/>
    <n v="73.897196261682225"/>
    <n v="27268.065420560742"/>
    <n v="7.0000000000000007E-2"/>
    <n v="29176.829999999994"/>
    <x v="11"/>
    <x v="2"/>
    <s v="Aurora Ventures"/>
  </r>
  <r>
    <s v="00001951"/>
    <d v="2021-12-12T00:00:00"/>
    <s v="Kont_0005"/>
    <x v="1"/>
    <n v="741"/>
    <n v="43.180327868852459"/>
    <n v="31996.62295081967"/>
    <n v="0.22"/>
    <n v="39035.879999999997"/>
    <x v="11"/>
    <x v="2"/>
    <s v="Fusion Dynamics"/>
  </r>
  <r>
    <s v="00001952"/>
    <d v="2021-12-11T00:00:00"/>
    <s v="Kont_0003"/>
    <x v="2"/>
    <n v="283"/>
    <n v="25.897196261682243"/>
    <n v="7328.9065420560746"/>
    <n v="7.0000000000000007E-2"/>
    <n v="7841.93"/>
    <x v="11"/>
    <x v="2"/>
    <s v="Infinity Systems"/>
  </r>
  <r>
    <s v="00001953"/>
    <d v="2021-12-11T00:00:00"/>
    <s v="Kont_0004"/>
    <x v="3"/>
    <n v="723"/>
    <n v="65.721311475409848"/>
    <n v="47516.508196721319"/>
    <n v="0.22"/>
    <n v="57970.140000000007"/>
    <x v="11"/>
    <x v="2"/>
    <s v="SwiftWave Technologies"/>
  </r>
  <r>
    <s v="00001954"/>
    <d v="2021-12-11T00:00:00"/>
    <s v="Kont_0003"/>
    <x v="4"/>
    <n v="87"/>
    <n v="0.22429906542056072"/>
    <n v="19.514018691588781"/>
    <n v="7.0000000000000007E-2"/>
    <n v="20.879999999999995"/>
    <x v="11"/>
    <x v="2"/>
    <s v="Infinity Systems"/>
  </r>
  <r>
    <s v="00001955"/>
    <d v="2021-12-11T00:00:00"/>
    <s v="Kont_0009"/>
    <x v="5"/>
    <n v="998"/>
    <n v="73.073770491803288"/>
    <n v="72927.622950819685"/>
    <n v="0.22"/>
    <n v="88971.700000000012"/>
    <x v="11"/>
    <x v="2"/>
    <s v="Green Capital"/>
  </r>
  <r>
    <s v="00001956"/>
    <d v="2021-12-12T00:00:00"/>
    <s v="Kont_0001"/>
    <x v="6"/>
    <n v="487"/>
    <n v="10.093457943925234"/>
    <n v="4915.5140186915887"/>
    <n v="7.0000000000000007E-2"/>
    <n v="5259.6"/>
    <x v="11"/>
    <x v="2"/>
    <s v="Quantum Innovations"/>
  </r>
  <r>
    <s v="00001957"/>
    <d v="2021-12-12T00:00:00"/>
    <s v="Kont_0005"/>
    <x v="7"/>
    <n v="66"/>
    <n v="32.508196721311471"/>
    <n v="2145.5409836065569"/>
    <n v="0.22"/>
    <n v="2617.5599999999995"/>
    <x v="11"/>
    <x v="2"/>
    <s v="Fusion Dynamics"/>
  </r>
  <r>
    <s v="00001958"/>
    <d v="2021-12-12T00:00:00"/>
    <s v="Kont_0007"/>
    <x v="8"/>
    <n v="403"/>
    <n v="17.588785046728972"/>
    <n v="7088.2803738317762"/>
    <n v="7.0000000000000007E-2"/>
    <n v="7584.4600000000009"/>
    <x v="11"/>
    <x v="2"/>
    <s v="Aurora Ventures"/>
  </r>
  <r>
    <s v="00001959"/>
    <d v="2021-12-12T00:00:00"/>
    <s v="Kont_0003"/>
    <x v="9"/>
    <n v="564"/>
    <n v="14.188524590163933"/>
    <n v="8002.3278688524579"/>
    <n v="0.22"/>
    <n v="9762.8399999999983"/>
    <x v="11"/>
    <x v="2"/>
    <s v="Infinity Systems"/>
  </r>
  <r>
    <s v="00001960"/>
    <d v="2021-12-13T00:00:00"/>
    <s v="Kont_0006"/>
    <x v="10"/>
    <n v="955"/>
    <n v="7.5700934579439245"/>
    <n v="7229.4392523364477"/>
    <n v="7.0000000000000007E-2"/>
    <n v="7735.4999999999991"/>
    <x v="11"/>
    <x v="2"/>
    <s v="Apex Innovators"/>
  </r>
  <r>
    <s v="00001961"/>
    <d v="2021-12-13T00:00:00"/>
    <s v="Kont_0002"/>
    <x v="11"/>
    <n v="391"/>
    <n v="33.655737704918039"/>
    <n v="13159.393442622953"/>
    <n v="0.22"/>
    <n v="16054.460000000003"/>
    <x v="11"/>
    <x v="2"/>
    <s v="BlueSky Enterprises"/>
  </r>
  <r>
    <s v="00001962"/>
    <d v="2021-12-13T00:00:00"/>
    <s v="Kont_0005"/>
    <x v="12"/>
    <n v="719"/>
    <n v="57.588785046728965"/>
    <n v="41406.336448598129"/>
    <n v="7.0000000000000007E-2"/>
    <n v="44304.78"/>
    <x v="11"/>
    <x v="2"/>
    <s v="Fusion Dynamics"/>
  </r>
  <r>
    <s v="00001963"/>
    <d v="2021-12-13T00:00:00"/>
    <s v="Kont_0007"/>
    <x v="13"/>
    <n v="964"/>
    <n v="27.262295081967213"/>
    <n v="26280.852459016394"/>
    <n v="0.22"/>
    <n v="32062.639999999999"/>
    <x v="11"/>
    <x v="2"/>
    <s v="Aurora Ventures"/>
  </r>
  <r>
    <s v="00001964"/>
    <d v="2021-12-14T00:00:00"/>
    <s v="Kont_0005"/>
    <x v="14"/>
    <n v="646"/>
    <n v="74.299065420560737"/>
    <n v="47997.196261682235"/>
    <n v="7.0000000000000007E-2"/>
    <n v="51356.999999999993"/>
    <x v="11"/>
    <x v="2"/>
    <s v="Fusion Dynamics"/>
  </r>
  <r>
    <s v="00001965"/>
    <d v="2021-12-14T00:00:00"/>
    <s v="Kont_0004"/>
    <x v="15"/>
    <n v="575"/>
    <n v="19.409836065573771"/>
    <n v="11160.655737704918"/>
    <n v="0.22"/>
    <n v="13616"/>
    <x v="11"/>
    <x v="2"/>
    <s v="SwiftWave Technologies"/>
  </r>
  <r>
    <s v="00001966"/>
    <d v="2021-12-14T00:00:00"/>
    <s v="Kont_0007"/>
    <x v="16"/>
    <n v="749"/>
    <n v="16.345794392523363"/>
    <n v="12242.999999999998"/>
    <n v="7.0000000000000007E-2"/>
    <n v="13100.009999999998"/>
    <x v="11"/>
    <x v="2"/>
    <s v="Aurora Ventures"/>
  </r>
  <r>
    <s v="00001967"/>
    <d v="2021-12-14T00:00:00"/>
    <s v="Kont_0008"/>
    <x v="17"/>
    <n v="403"/>
    <n v="31.516393442622952"/>
    <n v="12701.10655737705"/>
    <n v="0.22"/>
    <n v="15495.350000000002"/>
    <x v="11"/>
    <x v="2"/>
    <s v="Nexus Solutions"/>
  </r>
  <r>
    <s v="00001968"/>
    <d v="2021-12-15T00:00:00"/>
    <s v="Kont_0007"/>
    <x v="18"/>
    <n v="782"/>
    <n v="59.018691588785039"/>
    <n v="46152.616822429904"/>
    <n v="7.0000000000000007E-2"/>
    <n v="49383.299999999996"/>
    <x v="11"/>
    <x v="2"/>
    <s v="Aurora Ventures"/>
  </r>
  <r>
    <s v="00001969"/>
    <d v="2021-12-15T00:00:00"/>
    <s v="Kont_0005"/>
    <x v="19"/>
    <n v="790"/>
    <n v="78.893442622950815"/>
    <n v="62325.819672131147"/>
    <n v="0.22"/>
    <n v="76037.5"/>
    <x v="11"/>
    <x v="2"/>
    <s v="Fusion Dynamics"/>
  </r>
  <r>
    <s v="00001970"/>
    <d v="2021-12-15T00:00:00"/>
    <s v="Kont_0005"/>
    <x v="20"/>
    <n v="256"/>
    <n v="34.177570093457945"/>
    <n v="8749.4579439252338"/>
    <n v="7.0000000000000007E-2"/>
    <n v="9361.92"/>
    <x v="11"/>
    <x v="2"/>
    <s v="Fusion Dynamics"/>
  </r>
  <r>
    <s v="00001971"/>
    <d v="2021-12-15T00:00:00"/>
    <s v="Kont_0006"/>
    <x v="21"/>
    <n v="152"/>
    <n v="92.429906542056074"/>
    <n v="14049.345794392524"/>
    <n v="7.0000000000000007E-2"/>
    <n v="15032.800000000001"/>
    <x v="11"/>
    <x v="2"/>
    <s v="Apex Innovators"/>
  </r>
  <r>
    <s v="00001972"/>
    <d v="2021-12-16T00:00:00"/>
    <s v="Kont_0005"/>
    <x v="22"/>
    <n v="327"/>
    <n v="32.551401869158873"/>
    <n v="10644.308411214952"/>
    <n v="7.0000000000000007E-2"/>
    <n v="11389.409999999998"/>
    <x v="11"/>
    <x v="2"/>
    <s v="Fusion Dynamics"/>
  </r>
  <r>
    <s v="00001973"/>
    <d v="2021-12-16T00:00:00"/>
    <s v="Kont_0001"/>
    <x v="23"/>
    <n v="45"/>
    <n v="29.762295081967217"/>
    <n v="1339.3032786885249"/>
    <n v="0.22"/>
    <n v="1633.9500000000003"/>
    <x v="11"/>
    <x v="2"/>
    <s v="Quantum Innovations"/>
  </r>
  <r>
    <s v="00001974"/>
    <d v="2021-12-16T00:00:00"/>
    <s v="Kont_0009"/>
    <x v="24"/>
    <n v="534"/>
    <n v="3.1121495327102804"/>
    <n v="1661.8878504672898"/>
    <n v="7.0000000000000007E-2"/>
    <n v="1778.22"/>
    <x v="11"/>
    <x v="2"/>
    <s v="Green Capital"/>
  </r>
  <r>
    <s v="00001975"/>
    <d v="2021-12-16T00:00:00"/>
    <s v="Kont_0006"/>
    <x v="0"/>
    <n v="202"/>
    <n v="73.897196261682225"/>
    <n v="14927.233644859809"/>
    <n v="7.0000000000000007E-2"/>
    <n v="15972.139999999996"/>
    <x v="11"/>
    <x v="2"/>
    <s v="Apex Innovators"/>
  </r>
  <r>
    <s v="00001976"/>
    <d v="2021-12-17T00:00:00"/>
    <s v="Kont_0006"/>
    <x v="1"/>
    <n v="855"/>
    <n v="43.180327868852459"/>
    <n v="36919.180327868853"/>
    <n v="0.22"/>
    <n v="45041.4"/>
    <x v="11"/>
    <x v="2"/>
    <s v="Apex Innovators"/>
  </r>
  <r>
    <s v="00001977"/>
    <d v="2021-12-17T00:00:00"/>
    <s v="Kont_0004"/>
    <x v="2"/>
    <n v="108"/>
    <n v="25.897196261682243"/>
    <n v="2796.8971962616824"/>
    <n v="7.0000000000000007E-2"/>
    <n v="2992.6800000000003"/>
    <x v="11"/>
    <x v="2"/>
    <s v="SwiftWave Technologies"/>
  </r>
  <r>
    <s v="00001978"/>
    <d v="2021-12-17T00:00:00"/>
    <s v="Kont_0006"/>
    <x v="3"/>
    <n v="758"/>
    <n v="65.721311475409848"/>
    <n v="49816.754098360667"/>
    <n v="0.22"/>
    <n v="60776.440000000017"/>
    <x v="11"/>
    <x v="2"/>
    <s v="Apex Innovators"/>
  </r>
  <r>
    <s v="00001979"/>
    <d v="2021-12-17T00:00:00"/>
    <s v="Kont_0005"/>
    <x v="4"/>
    <n v="759"/>
    <n v="0.22429906542056072"/>
    <n v="170.24299065420558"/>
    <n v="7.0000000000000007E-2"/>
    <n v="182.15999999999997"/>
    <x v="11"/>
    <x v="2"/>
    <s v="Fusion Dynamics"/>
  </r>
  <r>
    <s v="00001980"/>
    <d v="2021-12-18T00:00:00"/>
    <s v="Kont_0004"/>
    <x v="5"/>
    <n v="429"/>
    <n v="73.073770491803288"/>
    <n v="31348.647540983609"/>
    <n v="0.22"/>
    <n v="38245.350000000006"/>
    <x v="11"/>
    <x v="2"/>
    <s v="SwiftWave Technologies"/>
  </r>
  <r>
    <s v="00001981"/>
    <d v="2021-12-18T00:00:00"/>
    <s v="Kont_0002"/>
    <x v="6"/>
    <n v="624"/>
    <n v="10.093457943925234"/>
    <n v="6298.3177570093458"/>
    <n v="7.0000000000000007E-2"/>
    <n v="6739.2"/>
    <x v="11"/>
    <x v="2"/>
    <s v="BlueSky Enterprises"/>
  </r>
  <r>
    <s v="00001982"/>
    <d v="2021-12-18T00:00:00"/>
    <s v="Kont_0005"/>
    <x v="7"/>
    <n v="365"/>
    <n v="32.508196721311471"/>
    <n v="11865.491803278686"/>
    <n v="0.22"/>
    <n v="14475.899999999998"/>
    <x v="11"/>
    <x v="2"/>
    <s v="Fusion Dynamics"/>
  </r>
  <r>
    <s v="00001983"/>
    <d v="2021-12-18T00:00:00"/>
    <s v="Kont_0005"/>
    <x v="8"/>
    <n v="939"/>
    <n v="17.588785046728972"/>
    <n v="16515.869158878504"/>
    <n v="7.0000000000000007E-2"/>
    <n v="17671.98"/>
    <x v="11"/>
    <x v="2"/>
    <s v="Fusion Dynamics"/>
  </r>
  <r>
    <s v="00001984"/>
    <d v="2021-12-19T00:00:00"/>
    <s v="Kont_0004"/>
    <x v="9"/>
    <n v="328"/>
    <n v="14.188524590163933"/>
    <n v="4653.8360655737697"/>
    <n v="0.22"/>
    <n v="5677.6799999999994"/>
    <x v="11"/>
    <x v="2"/>
    <s v="SwiftWave Technologies"/>
  </r>
  <r>
    <s v="00001985"/>
    <d v="2021-12-19T00:00:00"/>
    <s v="Kont_0007"/>
    <x v="10"/>
    <n v="369"/>
    <n v="7.5700934579439245"/>
    <n v="2793.364485981308"/>
    <n v="7.0000000000000007E-2"/>
    <n v="2988.8999999999996"/>
    <x v="11"/>
    <x v="2"/>
    <s v="Aurora Ventures"/>
  </r>
  <r>
    <s v="00001986"/>
    <d v="2021-12-19T00:00:00"/>
    <s v="Kont_0009"/>
    <x v="11"/>
    <n v="219"/>
    <n v="33.655737704918039"/>
    <n v="7370.6065573770502"/>
    <n v="0.22"/>
    <n v="8992.1400000000012"/>
    <x v="11"/>
    <x v="2"/>
    <s v="Green Capital"/>
  </r>
  <r>
    <s v="00001987"/>
    <d v="2021-12-19T00:00:00"/>
    <s v="Kont_0003"/>
    <x v="12"/>
    <n v="735"/>
    <n v="57.588785046728965"/>
    <n v="42327.757009345791"/>
    <n v="7.0000000000000007E-2"/>
    <n v="45290.7"/>
    <x v="11"/>
    <x v="2"/>
    <s v="Infinity Systems"/>
  </r>
  <r>
    <s v="00001988"/>
    <d v="2021-12-20T00:00:00"/>
    <s v="Kont_0007"/>
    <x v="13"/>
    <n v="591"/>
    <n v="27.262295081967213"/>
    <n v="16112.016393442624"/>
    <n v="0.22"/>
    <n v="19656.66"/>
    <x v="11"/>
    <x v="2"/>
    <s v="Aurora Ventures"/>
  </r>
  <r>
    <s v="00001989"/>
    <d v="2021-12-20T00:00:00"/>
    <s v="Kont_0005"/>
    <x v="14"/>
    <n v="336"/>
    <n v="74.299065420560737"/>
    <n v="24964.485981308408"/>
    <n v="7.0000000000000007E-2"/>
    <n v="26711.999999999996"/>
    <x v="11"/>
    <x v="2"/>
    <s v="Fusion Dynamics"/>
  </r>
  <r>
    <s v="00001990"/>
    <d v="2021-12-20T00:00:00"/>
    <s v="Kont_0000"/>
    <x v="15"/>
    <n v="524"/>
    <n v="19.409836065573771"/>
    <n v="10170.754098360656"/>
    <n v="0.22"/>
    <n v="12408.32"/>
    <x v="11"/>
    <x v="2"/>
    <s v="StellarTech Solutions"/>
  </r>
  <r>
    <s v="00001991"/>
    <d v="2021-12-20T00:00:00"/>
    <s v="Kont_0007"/>
    <x v="16"/>
    <n v="512"/>
    <n v="16.345794392523363"/>
    <n v="8369.0467289719618"/>
    <n v="7.0000000000000007E-2"/>
    <n v="8954.8799999999992"/>
    <x v="11"/>
    <x v="2"/>
    <s v="Aurora Ventures"/>
  </r>
  <r>
    <s v="00001992"/>
    <d v="2021-12-21T00:00:00"/>
    <s v="Kont_0006"/>
    <x v="17"/>
    <n v="974"/>
    <n v="31.516393442622952"/>
    <n v="30696.967213114756"/>
    <n v="0.22"/>
    <n v="37450.300000000003"/>
    <x v="11"/>
    <x v="2"/>
    <s v="Apex Innovators"/>
  </r>
  <r>
    <s v="00001993"/>
    <d v="2021-12-21T00:00:00"/>
    <s v="Kont_0002"/>
    <x v="18"/>
    <n v="780"/>
    <n v="59.018691588785039"/>
    <n v="46034.579439252331"/>
    <n v="7.0000000000000007E-2"/>
    <n v="49256.999999999993"/>
    <x v="11"/>
    <x v="2"/>
    <s v="BlueSky Enterprises"/>
  </r>
  <r>
    <s v="00001994"/>
    <d v="2021-12-21T00:00:00"/>
    <s v="Kont_0004"/>
    <x v="19"/>
    <n v="489"/>
    <n v="78.893442622950815"/>
    <n v="38578.893442622946"/>
    <n v="0.22"/>
    <n v="47066.249999999993"/>
    <x v="11"/>
    <x v="2"/>
    <s v="SwiftWave Technologies"/>
  </r>
  <r>
    <s v="00001995"/>
    <d v="2021-12-21T00:00:00"/>
    <s v="Kont_0009"/>
    <x v="20"/>
    <n v="52"/>
    <n v="34.177570093457945"/>
    <n v="1777.233644859813"/>
    <n v="7.0000000000000007E-2"/>
    <n v="1901.6399999999999"/>
    <x v="11"/>
    <x v="2"/>
    <s v="Green Capital"/>
  </r>
  <r>
    <s v="00001996"/>
    <d v="2021-12-22T00:00:00"/>
    <s v="Kont_0003"/>
    <x v="21"/>
    <n v="170"/>
    <n v="92.429906542056074"/>
    <n v="15713.084112149532"/>
    <n v="7.0000000000000007E-2"/>
    <n v="16813"/>
    <x v="11"/>
    <x v="2"/>
    <s v="Infinity Systems"/>
  </r>
  <r>
    <s v="00001997"/>
    <d v="2021-12-22T00:00:00"/>
    <s v="Kont_0007"/>
    <x v="22"/>
    <n v="516"/>
    <n v="32.551401869158873"/>
    <n v="16796.52336448598"/>
    <n v="7.0000000000000007E-2"/>
    <n v="17972.28"/>
    <x v="11"/>
    <x v="2"/>
    <s v="Aurora Ventures"/>
  </r>
  <r>
    <s v="00001998"/>
    <d v="2021-12-22T00:00:00"/>
    <s v="Kont_0004"/>
    <x v="23"/>
    <n v="390"/>
    <n v="29.762295081967217"/>
    <n v="11607.295081967215"/>
    <n v="0.22"/>
    <n v="14160.900000000001"/>
    <x v="11"/>
    <x v="2"/>
    <s v="SwiftWave Technologies"/>
  </r>
  <r>
    <s v="00001999"/>
    <d v="2021-12-22T00:00:00"/>
    <s v="Kont_0009"/>
    <x v="0"/>
    <n v="277"/>
    <n v="73.897196261682225"/>
    <n v="20469.523364485976"/>
    <n v="7.0000000000000007E-2"/>
    <n v="21902.389999999996"/>
    <x v="11"/>
    <x v="2"/>
    <s v="Green Capital"/>
  </r>
  <r>
    <s v="00002000"/>
    <d v="2021-12-23T00:00:00"/>
    <s v="Kont_0009"/>
    <x v="1"/>
    <n v="336"/>
    <n v="43.180327868852459"/>
    <n v="14508.590163934427"/>
    <n v="0.22"/>
    <n v="17700.48"/>
    <x v="11"/>
    <x v="2"/>
    <s v="Green 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BE9D3-EC00-4FB3-AFC8-3630903859C6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E51" firstHeaderRow="1" firstDataRow="2" firstDataCol="1"/>
  <pivotFields count="12">
    <pivotField showAll="0"/>
    <pivotField numFmtId="14" showAll="0"/>
    <pivotField showAll="0"/>
    <pivotField axis="axisRow" showAll="0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3" showAll="0"/>
    <pivotField dataField="1" numFmtId="4" showAll="0"/>
    <pivotField numFmtId="4" showAll="0"/>
    <pivotField numFmtId="9" showAll="0"/>
    <pivotField numFmtId="4"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11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cena jednostkowa" fld="5" subtotal="average" baseField="3" baseItem="0" numFmtId="4"/>
  </dataFields>
  <pivotTableStyleInfo name="PivotStyleLight16" showRowHeaders="1" showColHeaders="1" showRowStripes="0" showColStripes="0" showLastColumn="1"/>
  <filters count="1">
    <filter fld="3" type="captionContains" evalOrder="-1" id="1" stringValue1="X">
      <autoFilter ref="A1">
        <filterColumn colId="0">
          <customFilters>
            <customFilter val="*X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2576F-A3D3-4C43-8D74-E0ADD6CF7BCB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E35" firstHeaderRow="1" firstDataRow="2" firstDataCol="1"/>
  <pivotFields count="12">
    <pivotField showAll="0" defaultSubtotal="0"/>
    <pivotField numFmtId="14" showAll="0" defaultSubtotal="0"/>
    <pivotField showAll="0" defaultSubtotal="0"/>
    <pivotField showAll="0" defaultSubtotal="0"/>
    <pivotField dataField="1" numFmtId="3" showAll="0" defaultSubtotal="0"/>
    <pivotField numFmtId="4" showAll="0" defaultSubtotal="0"/>
    <pivotField numFmtId="4" showAll="0" defaultSubtotal="0"/>
    <pivotField numFmtId="9" showAll="0" defaultSubtotal="0"/>
    <pivotField numFmtId="4" showAll="0" defaultSubtotal="0"/>
    <pivotField axis="axisRow" showAll="0" measureFilter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showAll="0" defaultSubtotal="0">
      <items count="3">
        <item x="0"/>
        <item x="1"/>
        <item x="2"/>
      </items>
    </pivotField>
    <pivotField showAll="0" defaultSubtotal="0"/>
  </pivotFields>
  <rowFields count="1">
    <field x="9"/>
  </rowFields>
  <rowItems count="2">
    <i>
      <x v="10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ilość" fld="4" baseField="0" baseItem="0" numFmtId="3"/>
  </dataFields>
  <pivotTableStyleInfo name="PivotStyleLight16" showRowHeaders="1" showColHeaders="1" showRowStripes="0" showColStripes="0" showLastColumn="1"/>
  <filters count="1">
    <filter fld="9" type="count" evalOrder="-1" id="3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3E776-8261-4872-B37C-92E79CC8E42E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B28" firstHeaderRow="1" firstDataRow="1" firstDataCol="1"/>
  <pivotFields count="12">
    <pivotField showAll="0"/>
    <pivotField numFmtId="14" showAll="0"/>
    <pivotField showAll="0"/>
    <pivotField showAll="0"/>
    <pivotField numFmtId="3" showAll="0"/>
    <pivotField numFmtId="4" showAll="0"/>
    <pivotField dataField="1" numFmtId="4" showAll="0"/>
    <pivotField numFmtId="9" showAll="0"/>
    <pivotField numFmtId="4" showAll="0"/>
    <pivotField axis="axisRow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4">
        <item x="0"/>
        <item x="1"/>
        <item x="2"/>
        <item t="default"/>
      </items>
    </pivotField>
    <pivotField showAll="0"/>
  </pivotFields>
  <rowFields count="2">
    <field x="10"/>
    <field x="9"/>
  </rowFields>
  <rowItems count="3">
    <i>
      <x v="2"/>
    </i>
    <i r="1">
      <x v="7"/>
    </i>
    <i t="grand">
      <x/>
    </i>
  </rowItems>
  <colItems count="1">
    <i/>
  </colItems>
  <dataFields count="1">
    <dataField name="Sum of wartość transakcji netto" fld="6" baseField="0" baseItem="0" numFmtId="4"/>
  </dataFields>
  <pivotTableStyleInfo name="PivotStyleLight16" showRowHeaders="1" showColHeaders="1" showRowStripes="0" showColStripes="0" showLastColumn="1"/>
  <filters count="2">
    <filter fld="10" type="count" evalOrder="-1" id="1" iMeasureFld="0">
      <autoFilter ref="A1">
        <filterColumn colId="0">
          <top10 val="1" filterVal="1"/>
        </filterColumn>
      </autoFilter>
    </filter>
    <filter fld="9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0F89F-A4FE-4C9F-A87F-4FF2537DBF6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21" firstHeaderRow="1" firstDataRow="1" firstDataCol="1"/>
  <pivotFields count="12">
    <pivotField showAll="0"/>
    <pivotField numFmtId="14" showAll="0"/>
    <pivotField showAll="0"/>
    <pivotField axis="axisRow" showAll="0" measureFilter="1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3" showAll="0"/>
    <pivotField numFmtId="4" showAll="0"/>
    <pivotField numFmtId="4" showAll="0"/>
    <pivotField numFmtId="9" showAll="0"/>
    <pivotField numFmtId="4" showAll="0"/>
    <pivotField showAll="0"/>
    <pivotField showAll="0"/>
    <pivotField showAll="0"/>
  </pivotFields>
  <rowFields count="1">
    <field x="3"/>
  </rowFields>
  <rowItems count="6">
    <i>
      <x v="21"/>
    </i>
    <i>
      <x v="22"/>
    </i>
    <i>
      <x v="26"/>
    </i>
    <i>
      <x v="27"/>
    </i>
    <i>
      <x v="28"/>
    </i>
    <i t="grand">
      <x/>
    </i>
  </rowItems>
  <colItems count="1">
    <i/>
  </colItems>
  <dataFields count="1">
    <dataField name="Sum of ilość" fld="4" baseField="0" baseItem="0" numFmtId="3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4575F-B286-4272-8F38-24C68CA9A4CC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numFmtId="14" showAll="0"/>
    <pivotField showAll="0"/>
    <pivotField axis="axisRow" showAll="0" measureFilter="1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3" showAll="0"/>
    <pivotField numFmtId="4" showAll="0"/>
    <pivotField numFmtId="4" showAll="0"/>
    <pivotField numFmtId="9" showAll="0"/>
    <pivotField dataField="1" numFmtId="4" showAll="0"/>
    <pivotField showAll="0"/>
    <pivotField showAll="0"/>
    <pivotField showAll="0"/>
  </pivotFields>
  <rowFields count="1">
    <field x="3"/>
  </rowFields>
  <rowItems count="6">
    <i>
      <x v="4"/>
    </i>
    <i>
      <x v="9"/>
    </i>
    <i>
      <x v="11"/>
    </i>
    <i>
      <x v="23"/>
    </i>
    <i>
      <x v="25"/>
    </i>
    <i t="grand">
      <x/>
    </i>
  </rowItems>
  <colItems count="1">
    <i/>
  </colItems>
  <dataFields count="1">
    <dataField name="Average of wartość transakcji brutto" fld="8" subtotal="average" baseField="3" baseItem="4" numFmtId="4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showGridLines="0" tabSelected="1" topLeftCell="A43" zoomScale="115" zoomScaleNormal="115" workbookViewId="0">
      <selection activeCell="C61" sqref="C61"/>
    </sheetView>
  </sheetViews>
  <sheetFormatPr defaultColWidth="9.28515625" defaultRowHeight="10.199999999999999" x14ac:dyDescent="0.2"/>
  <cols>
    <col min="1" max="1" width="23.28515625" style="2" customWidth="1"/>
    <col min="2" max="2" width="20.140625" style="2" bestFit="1" customWidth="1"/>
    <col min="3" max="3" width="19" style="2" bestFit="1" customWidth="1"/>
    <col min="4" max="4" width="24.42578125" style="2" bestFit="1" customWidth="1"/>
    <col min="5" max="5" width="17" style="2" bestFit="1" customWidth="1"/>
    <col min="6" max="6" width="13.28515625" style="2" bestFit="1" customWidth="1"/>
    <col min="7" max="7" width="56.85546875" style="2" bestFit="1" customWidth="1"/>
    <col min="8" max="11" width="19.42578125" style="2" customWidth="1"/>
    <col min="12" max="12" width="11.42578125" style="2" bestFit="1" customWidth="1"/>
    <col min="13" max="13" width="38" style="2" bestFit="1" customWidth="1"/>
    <col min="14" max="17" width="10.28515625" style="2" bestFit="1" customWidth="1"/>
    <col min="18" max="18" width="15.42578125" style="2" bestFit="1" customWidth="1"/>
    <col min="19" max="16384" width="9.28515625" style="2"/>
  </cols>
  <sheetData>
    <row r="1" spans="1:12" x14ac:dyDescent="0.2">
      <c r="A1" s="1" t="s">
        <v>2065</v>
      </c>
      <c r="H1" s="1"/>
    </row>
    <row r="4" spans="1:12" x14ac:dyDescent="0.2">
      <c r="A4" s="12" t="s">
        <v>44</v>
      </c>
      <c r="B4" s="10">
        <v>2019</v>
      </c>
      <c r="C4" s="10">
        <v>2020</v>
      </c>
      <c r="D4" s="10">
        <v>2021</v>
      </c>
      <c r="E4" s="10" t="s">
        <v>2060</v>
      </c>
      <c r="G4" s="12" t="s">
        <v>45</v>
      </c>
      <c r="H4" s="10">
        <v>2019</v>
      </c>
      <c r="I4" s="10">
        <v>2020</v>
      </c>
      <c r="J4" s="10">
        <v>2021</v>
      </c>
      <c r="K4" s="10" t="s">
        <v>2060</v>
      </c>
    </row>
    <row r="5" spans="1:12" x14ac:dyDescent="0.2">
      <c r="A5" s="4" t="s">
        <v>2070</v>
      </c>
      <c r="B5" s="6">
        <f>SUMIFS(DANE!$G:$G,DANE!$K:$K,ZADANIA!B$4,DANE!$L:$L,ZADANIA!$A5)</f>
        <v>836409.5165466523</v>
      </c>
      <c r="C5" s="6">
        <f>SUMIFS(DANE!$G:$G,DANE!$K:$K,ZADANIA!C$4,DANE!$L:$L,ZADANIA!$A5)</f>
        <v>488885.47234564106</v>
      </c>
      <c r="D5" s="6">
        <f>SUMIFS(DANE!$G:$G,DANE!$K:$K,ZADANIA!D$4,DANE!$L:$L,ZADANIA!$A5)</f>
        <v>860945.67259077681</v>
      </c>
      <c r="E5" s="26">
        <f>(D5/B5)^(1/2)-1</f>
        <v>1.4561530458210958E-2</v>
      </c>
      <c r="F5" s="3"/>
      <c r="G5" s="4" t="s">
        <v>2070</v>
      </c>
      <c r="H5" s="6">
        <f>SUMIFS(DANE!$I:$I,DANE!$K:$K,ZADANIA!H$4,DANE!$L:$L,ZADANIA!$G5)</f>
        <v>970560.97</v>
      </c>
      <c r="I5" s="6">
        <f>SUMIFS(DANE!$I:$I,DANE!$K:$K,ZADANIA!I$4,DANE!$L:$L,ZADANIA!$G5)</f>
        <v>565149.03</v>
      </c>
      <c r="J5" s="6">
        <f>SUMIFS(DANE!$I:$I,DANE!$K:$K,ZADANIA!J$4,DANE!$L:$L,ZADANIA!$G5)</f>
        <v>994543.85000000033</v>
      </c>
      <c r="K5" s="7">
        <f>(J5/H5)^(1/2)-1</f>
        <v>1.2279767697621402E-2</v>
      </c>
    </row>
    <row r="6" spans="1:12" x14ac:dyDescent="0.2">
      <c r="A6" s="4" t="s">
        <v>2071</v>
      </c>
      <c r="B6" s="6">
        <f>SUMIFS(DANE!$G:$G,DANE!$K:$K,ZADANIA!B$4,DANE!$L:$L,ZADANIA!$A6)</f>
        <v>1152649.0061283899</v>
      </c>
      <c r="C6" s="6">
        <f>SUMIFS(DANE!$G:$G,DANE!$K:$K,ZADANIA!C$4,DANE!$L:$L,ZADANIA!$A6)</f>
        <v>1029826.4705837293</v>
      </c>
      <c r="D6" s="6">
        <f>SUMIFS(DANE!$G:$G,DANE!$K:$K,ZADANIA!D$4,DANE!$L:$L,ZADANIA!$A6)</f>
        <v>865445.39574076911</v>
      </c>
      <c r="E6" s="26">
        <f t="shared" ref="E6:E14" si="0">(D6/B6)^(1/2)-1</f>
        <v>-0.13349455557282475</v>
      </c>
      <c r="F6" s="3"/>
      <c r="G6" s="4" t="s">
        <v>2071</v>
      </c>
      <c r="H6" s="6">
        <f>SUMIFS(DANE!$I:$I,DANE!$K:$K,ZADANIA!H$4,DANE!$L:$L,ZADANIA!$G6)</f>
        <v>1336373.4299999995</v>
      </c>
      <c r="I6" s="6">
        <f>SUMIFS(DANE!$I:$I,DANE!$K:$K,ZADANIA!I$4,DANE!$L:$L,ZADANIA!$G6)</f>
        <v>1196641.5599999998</v>
      </c>
      <c r="J6" s="6">
        <f>SUMIFS(DANE!$I:$I,DANE!$K:$K,ZADANIA!J$4,DANE!$L:$L,ZADANIA!$G6)</f>
        <v>1002682.1799999998</v>
      </c>
      <c r="K6" s="7">
        <f t="shared" ref="K6:K14" si="1">(J6/H6)^(1/2)-1</f>
        <v>-0.13380089207874368</v>
      </c>
    </row>
    <row r="7" spans="1:12" x14ac:dyDescent="0.2">
      <c r="A7" s="4" t="s">
        <v>2072</v>
      </c>
      <c r="B7" s="6">
        <f>SUMIFS(DANE!$G:$G,DANE!$K:$K,ZADANIA!B$4,DANE!$L:$L,ZADANIA!$A7)</f>
        <v>967926.1970277311</v>
      </c>
      <c r="C7" s="6">
        <f>SUMIFS(DANE!$G:$G,DANE!$K:$K,ZADANIA!C$4,DANE!$L:$L,ZADANIA!$A7)</f>
        <v>1139090.0281139882</v>
      </c>
      <c r="D7" s="6">
        <f>SUMIFS(DANE!$G:$G,DANE!$K:$K,ZADANIA!D$4,DANE!$L:$L,ZADANIA!$A7)</f>
        <v>906062.84372606105</v>
      </c>
      <c r="E7" s="26">
        <f t="shared" si="0"/>
        <v>-3.2484261501184331E-2</v>
      </c>
      <c r="F7" s="3"/>
      <c r="G7" s="4" t="s">
        <v>2072</v>
      </c>
      <c r="H7" s="6">
        <f>SUMIFS(DANE!$I:$I,DANE!$K:$K,ZADANIA!H$4,DANE!$L:$L,ZADANIA!$G7)</f>
        <v>1104250.4300000002</v>
      </c>
      <c r="I7" s="6">
        <f>SUMIFS(DANE!$I:$I,DANE!$K:$K,ZADANIA!I$4,DANE!$L:$L,ZADANIA!$G7)</f>
        <v>1275106.8599999999</v>
      </c>
      <c r="J7" s="6">
        <f>SUMIFS(DANE!$I:$I,DANE!$K:$K,ZADANIA!J$4,DANE!$L:$L,ZADANIA!$G7)</f>
        <v>1034764.7099999998</v>
      </c>
      <c r="K7" s="7">
        <f t="shared" si="1"/>
        <v>-3.197401366603958E-2</v>
      </c>
    </row>
    <row r="8" spans="1:12" x14ac:dyDescent="0.2">
      <c r="A8" s="4" t="s">
        <v>2073</v>
      </c>
      <c r="B8" s="6">
        <f>SUMIFS(DANE!$G:$G,DANE!$K:$K,ZADANIA!B$4,DANE!$L:$L,ZADANIA!$A8)</f>
        <v>1069324.7392370154</v>
      </c>
      <c r="C8" s="6">
        <f>SUMIFS(DANE!$G:$G,DANE!$K:$K,ZADANIA!C$4,DANE!$L:$L,ZADANIA!$A8)</f>
        <v>1225502.3163781213</v>
      </c>
      <c r="D8" s="6">
        <f>SUMIFS(DANE!$G:$G,DANE!$K:$K,ZADANIA!D$4,DANE!$L:$L,ZADANIA!$A8)</f>
        <v>1368114.6463153057</v>
      </c>
      <c r="E8" s="26">
        <f t="shared" si="0"/>
        <v>0.13111415916095326</v>
      </c>
      <c r="F8" s="3"/>
      <c r="G8" s="4" t="s">
        <v>2073</v>
      </c>
      <c r="H8" s="6">
        <f>SUMIFS(DANE!$I:$I,DANE!$K:$K,ZADANIA!H$4,DANE!$L:$L,ZADANIA!$G8)</f>
        <v>1217355.3300000005</v>
      </c>
      <c r="I8" s="6">
        <f>SUMIFS(DANE!$I:$I,DANE!$K:$K,ZADANIA!I$4,DANE!$L:$L,ZADANIA!$G8)</f>
        <v>1417279.3400000008</v>
      </c>
      <c r="J8" s="6">
        <f>SUMIFS(DANE!$I:$I,DANE!$K:$K,ZADANIA!J$4,DANE!$L:$L,ZADANIA!$G8)</f>
        <v>1535980.4900000002</v>
      </c>
      <c r="K8" s="7">
        <f t="shared" si="1"/>
        <v>0.1232700229147099</v>
      </c>
      <c r="L8" s="3"/>
    </row>
    <row r="9" spans="1:12" x14ac:dyDescent="0.2">
      <c r="A9" s="4" t="s">
        <v>2074</v>
      </c>
      <c r="B9" s="6">
        <f>SUMIFS(DANE!$G:$G,DANE!$K:$K,ZADANIA!B$4,DANE!$L:$L,ZADANIA!$A9)</f>
        <v>1077622.9773249577</v>
      </c>
      <c r="C9" s="6">
        <f>SUMIFS(DANE!$G:$G,DANE!$K:$K,ZADANIA!C$4,DANE!$L:$L,ZADANIA!$A9)</f>
        <v>1271392.1131453961</v>
      </c>
      <c r="D9" s="6">
        <f>SUMIFS(DANE!$G:$G,DANE!$K:$K,ZADANIA!D$4,DANE!$L:$L,ZADANIA!$A9)</f>
        <v>1475771.2690363107</v>
      </c>
      <c r="E9" s="26">
        <f t="shared" si="0"/>
        <v>0.17024314026311571</v>
      </c>
      <c r="F9" s="3"/>
      <c r="G9" s="4" t="s">
        <v>2074</v>
      </c>
      <c r="H9" s="6">
        <f>SUMIFS(DANE!$I:$I,DANE!$K:$K,ZADANIA!H$4,DANE!$L:$L,ZADANIA!$G9)</f>
        <v>1222898.1300000001</v>
      </c>
      <c r="I9" s="6">
        <f>SUMIFS(DANE!$I:$I,DANE!$K:$K,ZADANIA!I$4,DANE!$L:$L,ZADANIA!$G9)</f>
        <v>1460079.25</v>
      </c>
      <c r="J9" s="6">
        <f>SUMIFS(DANE!$I:$I,DANE!$K:$K,ZADANIA!J$4,DANE!$L:$L,ZADANIA!$G9)</f>
        <v>1667090.0300000003</v>
      </c>
      <c r="K9" s="7">
        <f t="shared" si="1"/>
        <v>0.16757392279360661</v>
      </c>
    </row>
    <row r="10" spans="1:12" x14ac:dyDescent="0.2">
      <c r="A10" s="4" t="s">
        <v>2075</v>
      </c>
      <c r="B10" s="6">
        <f>SUMIFS(DANE!$G:$G,DANE!$K:$K,ZADANIA!B$4,DANE!$L:$L,ZADANIA!$A10)</f>
        <v>2170340.7646698332</v>
      </c>
      <c r="C10" s="6">
        <f>SUMIFS(DANE!$G:$G,DANE!$K:$K,ZADANIA!C$4,DANE!$L:$L,ZADANIA!$A10)</f>
        <v>1721235.1233338446</v>
      </c>
      <c r="D10" s="6">
        <f>SUMIFS(DANE!$G:$G,DANE!$K:$K,ZADANIA!D$4,DANE!$L:$L,ZADANIA!$A10)</f>
        <v>2677319.6398804961</v>
      </c>
      <c r="E10" s="26">
        <f t="shared" si="0"/>
        <v>0.11067283020344387</v>
      </c>
      <c r="F10" s="3"/>
      <c r="G10" s="4" t="s">
        <v>2075</v>
      </c>
      <c r="H10" s="6">
        <f>SUMIFS(DANE!$I:$I,DANE!$K:$K,ZADANIA!H$4,DANE!$L:$L,ZADANIA!$G10)</f>
        <v>2476155.0599999991</v>
      </c>
      <c r="I10" s="6">
        <f>SUMIFS(DANE!$I:$I,DANE!$K:$K,ZADANIA!I$4,DANE!$L:$L,ZADANIA!$G10)</f>
        <v>1950379.6000000003</v>
      </c>
      <c r="J10" s="6">
        <f>SUMIFS(DANE!$I:$I,DANE!$K:$K,ZADANIA!J$4,DANE!$L:$L,ZADANIA!$G10)</f>
        <v>3119881.9199999995</v>
      </c>
      <c r="K10" s="7">
        <f t="shared" si="1"/>
        <v>0.12248400203039411</v>
      </c>
    </row>
    <row r="11" spans="1:12" x14ac:dyDescent="0.2">
      <c r="A11" s="4" t="s">
        <v>2076</v>
      </c>
      <c r="B11" s="6">
        <f>SUMIFS(DANE!$G:$G,DANE!$K:$K,ZADANIA!B$4,DANE!$L:$L,ZADANIA!$A11)</f>
        <v>1374962.854680558</v>
      </c>
      <c r="C11" s="6">
        <f>SUMIFS(DANE!$G:$G,DANE!$K:$K,ZADANIA!C$4,DANE!$L:$L,ZADANIA!$A11)</f>
        <v>1048461.0583729126</v>
      </c>
      <c r="D11" s="6">
        <f>SUMIFS(DANE!$G:$G,DANE!$K:$K,ZADANIA!D$4,DANE!$L:$L,ZADANIA!$A11)</f>
        <v>1620643.8810326336</v>
      </c>
      <c r="E11" s="26">
        <f t="shared" si="0"/>
        <v>8.5671191994639351E-2</v>
      </c>
      <c r="F11" s="3"/>
      <c r="G11" s="4" t="s">
        <v>2076</v>
      </c>
      <c r="H11" s="6">
        <f>SUMIFS(DANE!$I:$I,DANE!$K:$K,ZADANIA!H$4,DANE!$L:$L,ZADANIA!$G11)</f>
        <v>1583804.1999999995</v>
      </c>
      <c r="I11" s="6">
        <f>SUMIFS(DANE!$I:$I,DANE!$K:$K,ZADANIA!I$4,DANE!$L:$L,ZADANIA!$G11)</f>
        <v>1180424.73</v>
      </c>
      <c r="J11" s="6">
        <f>SUMIFS(DANE!$I:$I,DANE!$K:$K,ZADANIA!J$4,DANE!$L:$L,ZADANIA!$G11)</f>
        <v>1862703.3899999994</v>
      </c>
      <c r="K11" s="7">
        <f t="shared" si="1"/>
        <v>8.4478901682712326E-2</v>
      </c>
    </row>
    <row r="12" spans="1:12" x14ac:dyDescent="0.2">
      <c r="A12" s="4" t="s">
        <v>2077</v>
      </c>
      <c r="B12" s="6">
        <f>SUMIFS(DANE!$G:$G,DANE!$K:$K,ZADANIA!B$4,DANE!$L:$L,ZADANIA!$A12)</f>
        <v>1110885.417956182</v>
      </c>
      <c r="C12" s="6">
        <f>SUMIFS(DANE!$G:$G,DANE!$K:$K,ZADANIA!C$4,DANE!$L:$L,ZADANIA!$A12)</f>
        <v>1196122.1272406923</v>
      </c>
      <c r="D12" s="6">
        <f>SUMIFS(DANE!$G:$G,DANE!$K:$K,ZADANIA!D$4,DANE!$L:$L,ZADANIA!$A12)</f>
        <v>1609032.4932587717</v>
      </c>
      <c r="E12" s="26">
        <f t="shared" si="0"/>
        <v>0.20350465444295285</v>
      </c>
      <c r="F12" s="3"/>
      <c r="G12" s="4" t="s">
        <v>2077</v>
      </c>
      <c r="H12" s="6">
        <f>SUMIFS(DANE!$I:$I,DANE!$K:$K,ZADANIA!H$4,DANE!$L:$L,ZADANIA!$G12)</f>
        <v>1290751.3299999998</v>
      </c>
      <c r="I12" s="6">
        <f>SUMIFS(DANE!$I:$I,DANE!$K:$K,ZADANIA!I$4,DANE!$L:$L,ZADANIA!$G12)</f>
        <v>1346903.0699999998</v>
      </c>
      <c r="J12" s="6">
        <f>SUMIFS(DANE!$I:$I,DANE!$K:$K,ZADANIA!J$4,DANE!$L:$L,ZADANIA!$G12)</f>
        <v>1835242.0099999991</v>
      </c>
      <c r="K12" s="7">
        <f t="shared" si="1"/>
        <v>0.19240937083396337</v>
      </c>
    </row>
    <row r="13" spans="1:12" x14ac:dyDescent="0.2">
      <c r="A13" s="4" t="s">
        <v>2078</v>
      </c>
      <c r="B13" s="6">
        <f>SUMIFS(DANE!$G:$G,DANE!$K:$K,ZADANIA!B$4,DANE!$L:$L,ZADANIA!$A13)</f>
        <v>1191570.0667228438</v>
      </c>
      <c r="C13" s="6">
        <f>SUMIFS(DANE!$G:$G,DANE!$K:$K,ZADANIA!C$4,DANE!$L:$L,ZADANIA!$A13)</f>
        <v>1315418.2894898115</v>
      </c>
      <c r="D13" s="6">
        <f>SUMIFS(DANE!$G:$G,DANE!$K:$K,ZADANIA!D$4,DANE!$L:$L,ZADANIA!$A13)</f>
        <v>1222344.466293856</v>
      </c>
      <c r="E13" s="26">
        <f t="shared" si="0"/>
        <v>1.2831064176476614E-2</v>
      </c>
      <c r="F13" s="3"/>
      <c r="G13" s="4" t="s">
        <v>2078</v>
      </c>
      <c r="H13" s="6">
        <f>SUMIFS(DANE!$I:$I,DANE!$K:$K,ZADANIA!H$4,DANE!$L:$L,ZADANIA!$G13)</f>
        <v>1345266.0799999996</v>
      </c>
      <c r="I13" s="6">
        <f>SUMIFS(DANE!$I:$I,DANE!$K:$K,ZADANIA!I$4,DANE!$L:$L,ZADANIA!$G13)</f>
        <v>1492382.0299999998</v>
      </c>
      <c r="J13" s="6">
        <f>SUMIFS(DANE!$I:$I,DANE!$K:$K,ZADANIA!J$4,DANE!$L:$L,ZADANIA!$G13)</f>
        <v>1397313.8400000003</v>
      </c>
      <c r="K13" s="7">
        <f t="shared" si="1"/>
        <v>1.9161206783776308E-2</v>
      </c>
    </row>
    <row r="14" spans="1:12" x14ac:dyDescent="0.2">
      <c r="A14" s="4" t="s">
        <v>2079</v>
      </c>
      <c r="B14" s="6">
        <f>SUMIFS(DANE!$G:$G,DANE!$K:$K,ZADANIA!B$4,DANE!$L:$L,ZADANIA!$A14)</f>
        <v>914045.99172667379</v>
      </c>
      <c r="C14" s="6">
        <f>SUMIFS(DANE!$G:$G,DANE!$K:$K,ZADANIA!C$4,DANE!$L:$L,ZADANIA!$A14)</f>
        <v>1377434.8982687299</v>
      </c>
      <c r="D14" s="6">
        <f>SUMIFS(DANE!$G:$G,DANE!$K:$K,ZADANIA!D$4,DANE!$L:$L,ZADANIA!$A14)</f>
        <v>1633500.7600735412</v>
      </c>
      <c r="E14" s="26">
        <f t="shared" si="0"/>
        <v>0.33682834740029532</v>
      </c>
      <c r="F14" s="3"/>
      <c r="G14" s="4" t="s">
        <v>2079</v>
      </c>
      <c r="H14" s="6">
        <f>SUMIFS(DANE!$I:$I,DANE!$K:$K,ZADANIA!H$4,DANE!$L:$L,ZADANIA!$G14)</f>
        <v>1058657.28</v>
      </c>
      <c r="I14" s="6">
        <f>SUMIFS(DANE!$I:$I,DANE!$K:$K,ZADANIA!I$4,DANE!$L:$L,ZADANIA!$G14)</f>
        <v>1593737.21</v>
      </c>
      <c r="J14" s="6">
        <f>SUMIFS(DANE!$I:$I,DANE!$K:$K,ZADANIA!J$4,DANE!$L:$L,ZADANIA!$G14)</f>
        <v>1874191.4599999993</v>
      </c>
      <c r="K14" s="7">
        <f t="shared" si="1"/>
        <v>0.33054412944955791</v>
      </c>
    </row>
    <row r="15" spans="1:12" x14ac:dyDescent="0.2">
      <c r="A15" s="8" t="s">
        <v>2059</v>
      </c>
      <c r="B15" s="14">
        <f>SUM(B4:B14)</f>
        <v>11867756.532020839</v>
      </c>
      <c r="C15" s="14">
        <f t="shared" ref="C15:D15" si="2">SUM(C4:C14)</f>
        <v>11815387.897272866</v>
      </c>
      <c r="D15" s="14">
        <f t="shared" si="2"/>
        <v>14241202.067948524</v>
      </c>
      <c r="E15" s="6"/>
      <c r="F15" s="3"/>
      <c r="G15" s="8" t="s">
        <v>2059</v>
      </c>
      <c r="H15" s="6">
        <f>SUM(H4:H14)</f>
        <v>13608091.239999998</v>
      </c>
      <c r="I15" s="6">
        <f t="shared" ref="I15:J15" si="3">SUM(I4:I14)</f>
        <v>13480102.68</v>
      </c>
      <c r="J15" s="6">
        <f t="shared" si="3"/>
        <v>16326414.879999997</v>
      </c>
      <c r="K15" s="7"/>
    </row>
    <row r="20" spans="1:8" x14ac:dyDescent="0.2">
      <c r="A20" s="1" t="s">
        <v>2066</v>
      </c>
      <c r="G20" s="1" t="s">
        <v>2061</v>
      </c>
    </row>
    <row r="21" spans="1:8" x14ac:dyDescent="0.2">
      <c r="G21" s="1"/>
    </row>
    <row r="22" spans="1:8" x14ac:dyDescent="0.2">
      <c r="B22" s="11" t="s">
        <v>2072</v>
      </c>
      <c r="C22" s="11" t="s">
        <v>2073</v>
      </c>
      <c r="D22" s="11" t="s">
        <v>2074</v>
      </c>
      <c r="E22" s="11" t="s">
        <v>2075</v>
      </c>
      <c r="G22" s="4" t="s">
        <v>35</v>
      </c>
      <c r="H22" s="6">
        <f>AVERAGEIF(DANE!$D:$D,ZADANIA!$G22,DANE!$G:$G)</f>
        <v>45903.919299807138</v>
      </c>
    </row>
    <row r="23" spans="1:8" x14ac:dyDescent="0.2">
      <c r="A23" s="4" t="s">
        <v>19</v>
      </c>
      <c r="B23" s="9">
        <f>COUNTIFS(DANE!$L:$L,ZADANIA!B$22,DANE!$D:$D,ZADANIA!$A23)</f>
        <v>8</v>
      </c>
      <c r="C23" s="9">
        <f>COUNTIFS(DANE!$L:$L,ZADANIA!C$22,DANE!$D:$D,ZADANIA!$A23)</f>
        <v>3</v>
      </c>
      <c r="D23" s="9">
        <f>COUNTIFS(DANE!$L:$L,ZADANIA!D$22,DANE!$D:$D,ZADANIA!$A23)</f>
        <v>9</v>
      </c>
      <c r="E23" s="9">
        <f>COUNTIFS(DANE!$L:$L,ZADANIA!E$22,DANE!$D:$D,ZADANIA!$A23)</f>
        <v>16</v>
      </c>
      <c r="G23" s="4" t="s">
        <v>36</v>
      </c>
      <c r="H23" s="6">
        <f>AVERAGEIF(DANE!$D:$D,ZADANIA!$G23,DANE!$G:$G)</f>
        <v>16015.806408544724</v>
      </c>
    </row>
    <row r="24" spans="1:8" x14ac:dyDescent="0.2">
      <c r="A24" s="4" t="s">
        <v>20</v>
      </c>
      <c r="B24" s="9">
        <f>COUNTIFS(DANE!$L:$L,ZADANIA!B$22,DANE!$D:$D,ZADANIA!$A24)</f>
        <v>11</v>
      </c>
      <c r="C24" s="9">
        <f>COUNTIFS(DANE!$L:$L,ZADANIA!C$22,DANE!$D:$D,ZADANIA!$A24)</f>
        <v>12</v>
      </c>
      <c r="D24" s="9">
        <f>COUNTIFS(DANE!$L:$L,ZADANIA!D$22,DANE!$D:$D,ZADANIA!$A24)</f>
        <v>16</v>
      </c>
      <c r="E24" s="9">
        <f>COUNTIFS(DANE!$L:$L,ZADANIA!E$22,DANE!$D:$D,ZADANIA!$A24)</f>
        <v>8</v>
      </c>
      <c r="G24" s="4" t="s">
        <v>37</v>
      </c>
      <c r="H24" s="6">
        <f>AVERAGEIF(DANE!$D:$D,ZADANIA!$G24,DANE!$G:$G)</f>
        <v>15324.050847457631</v>
      </c>
    </row>
    <row r="25" spans="1:8" x14ac:dyDescent="0.2">
      <c r="A25" s="4" t="s">
        <v>21</v>
      </c>
      <c r="B25" s="9">
        <f>COUNTIFS(DANE!$L:$L,ZADANIA!B$22,DANE!$D:$D,ZADANIA!$A25)</f>
        <v>3</v>
      </c>
      <c r="C25" s="9">
        <f>COUNTIFS(DANE!$L:$L,ZADANIA!C$22,DANE!$D:$D,ZADANIA!$A25)</f>
        <v>14</v>
      </c>
      <c r="D25" s="9">
        <f>COUNTIFS(DANE!$L:$L,ZADANIA!D$22,DANE!$D:$D,ZADANIA!$A25)</f>
        <v>5</v>
      </c>
      <c r="E25" s="9">
        <f>COUNTIFS(DANE!$L:$L,ZADANIA!E$22,DANE!$D:$D,ZADANIA!$A25)</f>
        <v>14</v>
      </c>
      <c r="G25" s="4" t="s">
        <v>38</v>
      </c>
      <c r="H25" s="6">
        <f>AVERAGEIF(DANE!$D:$D,ZADANIA!$G25,DANE!$G:$G)</f>
        <v>1651.7943925233642</v>
      </c>
    </row>
    <row r="26" spans="1:8" x14ac:dyDescent="0.2">
      <c r="A26" s="4" t="s">
        <v>22</v>
      </c>
      <c r="B26" s="9">
        <f>COUNTIFS(DANE!$L:$L,ZADANIA!B$22,DANE!$D:$D,ZADANIA!$A26)</f>
        <v>9</v>
      </c>
      <c r="C26" s="9">
        <f>COUNTIFS(DANE!$L:$L,ZADANIA!C$22,DANE!$D:$D,ZADANIA!$A26)</f>
        <v>5</v>
      </c>
      <c r="D26" s="9">
        <f>COUNTIFS(DANE!$L:$L,ZADANIA!D$22,DANE!$D:$D,ZADANIA!$A26)</f>
        <v>9</v>
      </c>
      <c r="E26" s="9">
        <f>COUNTIFS(DANE!$L:$L,ZADANIA!E$22,DANE!$D:$D,ZADANIA!$A26)</f>
        <v>19</v>
      </c>
      <c r="G26" s="4" t="s">
        <v>39</v>
      </c>
      <c r="H26" s="6">
        <f>AVERAGEIF(DANE!$D:$D,ZADANIA!$G26,DANE!$G:$G)</f>
        <v>25484.676502732244</v>
      </c>
    </row>
    <row r="27" spans="1:8" x14ac:dyDescent="0.2">
      <c r="A27" s="4" t="s">
        <v>23</v>
      </c>
      <c r="B27" s="9">
        <f>COUNTIFS(DANE!$L:$L,ZADANIA!B$22,DANE!$D:$D,ZADANIA!$A27)</f>
        <v>7</v>
      </c>
      <c r="C27" s="9">
        <f>COUNTIFS(DANE!$L:$L,ZADANIA!C$22,DANE!$D:$D,ZADANIA!$A27)</f>
        <v>9</v>
      </c>
      <c r="D27" s="9">
        <f>COUNTIFS(DANE!$L:$L,ZADANIA!D$22,DANE!$D:$D,ZADANIA!$A27)</f>
        <v>17</v>
      </c>
      <c r="E27" s="9">
        <f>COUNTIFS(DANE!$L:$L,ZADANIA!E$22,DANE!$D:$D,ZADANIA!$A27)</f>
        <v>15</v>
      </c>
      <c r="G27" s="4" t="s">
        <v>40</v>
      </c>
      <c r="H27" s="6">
        <f>AVERAGEIF(DANE!$D:$D,ZADANIA!$G27,DANE!$G:$G)</f>
        <v>21894.623052959505</v>
      </c>
    </row>
    <row r="28" spans="1:8" x14ac:dyDescent="0.2">
      <c r="A28" s="4" t="s">
        <v>24</v>
      </c>
      <c r="B28" s="9">
        <f>COUNTIFS(DANE!$L:$L,ZADANIA!B$22,DANE!$D:$D,ZADANIA!$A28)</f>
        <v>12</v>
      </c>
      <c r="C28" s="9">
        <f>COUNTIFS(DANE!$L:$L,ZADANIA!C$22,DANE!$D:$D,ZADANIA!$A28)</f>
        <v>11</v>
      </c>
      <c r="D28" s="9">
        <f>COUNTIFS(DANE!$L:$L,ZADANIA!D$22,DANE!$D:$D,ZADANIA!$A28)</f>
        <v>7</v>
      </c>
      <c r="E28" s="9">
        <f>COUNTIFS(DANE!$L:$L,ZADANIA!E$22,DANE!$D:$D,ZADANIA!$A28)</f>
        <v>15</v>
      </c>
      <c r="G28" s="4" t="s">
        <v>41</v>
      </c>
      <c r="H28" s="6">
        <f>AVERAGEIF(DANE!$D:$D,ZADANIA!$G28,DANE!$G:$G)</f>
        <v>2067.6393442622953</v>
      </c>
    </row>
    <row r="29" spans="1:8" x14ac:dyDescent="0.2">
      <c r="G29" s="4" t="s">
        <v>42</v>
      </c>
      <c r="H29" s="6">
        <f>AVERAGEIF(DANE!$D:$D,ZADANIA!$G29,DANE!$G:$G)</f>
        <v>9410.5414330218064</v>
      </c>
    </row>
    <row r="30" spans="1:8" x14ac:dyDescent="0.2">
      <c r="H30" s="15"/>
    </row>
    <row r="32" spans="1:8" x14ac:dyDescent="0.2">
      <c r="A32" s="1" t="s">
        <v>2062</v>
      </c>
      <c r="G32" s="1" t="s">
        <v>48</v>
      </c>
    </row>
    <row r="33" spans="1:8" x14ac:dyDescent="0.2">
      <c r="A33" s="1"/>
    </row>
    <row r="34" spans="1:8" ht="20.399999999999999" x14ac:dyDescent="0.2">
      <c r="A34" s="23"/>
      <c r="B34" s="13" t="s">
        <v>46</v>
      </c>
      <c r="C34" s="24" t="s">
        <v>47</v>
      </c>
      <c r="D34" s="23"/>
      <c r="E34" s="23"/>
      <c r="F34" s="23"/>
      <c r="G34" s="13" t="s">
        <v>46</v>
      </c>
      <c r="H34" s="13" t="s">
        <v>49</v>
      </c>
    </row>
    <row r="35" spans="1:8" x14ac:dyDescent="0.2">
      <c r="B35" s="4" t="s">
        <v>28</v>
      </c>
      <c r="C35" s="14">
        <v>37164.15789473684</v>
      </c>
      <c r="G35" s="4" t="s">
        <v>15</v>
      </c>
      <c r="H35" s="14">
        <v>57248</v>
      </c>
    </row>
    <row r="36" spans="1:8" x14ac:dyDescent="0.2">
      <c r="B36" s="4" t="s">
        <v>33</v>
      </c>
      <c r="C36" s="14">
        <v>50700.463709677417</v>
      </c>
      <c r="G36" s="4" t="s">
        <v>16</v>
      </c>
      <c r="H36" s="14">
        <v>48960</v>
      </c>
    </row>
    <row r="37" spans="1:8" x14ac:dyDescent="0.2">
      <c r="B37" s="4" t="s">
        <v>35</v>
      </c>
      <c r="C37" s="14">
        <v>49117.193650793648</v>
      </c>
      <c r="G37" s="4" t="s">
        <v>20</v>
      </c>
      <c r="H37" s="14">
        <v>49717</v>
      </c>
    </row>
    <row r="38" spans="1:8" x14ac:dyDescent="0.2">
      <c r="B38" s="4" t="s">
        <v>17</v>
      </c>
      <c r="C38" s="14">
        <v>42449.58285714285</v>
      </c>
      <c r="G38" s="4" t="s">
        <v>21</v>
      </c>
      <c r="H38" s="14">
        <v>46962</v>
      </c>
    </row>
    <row r="39" spans="1:8" x14ac:dyDescent="0.2">
      <c r="B39" s="4" t="s">
        <v>19</v>
      </c>
      <c r="C39" s="14">
        <v>44175.898255813954</v>
      </c>
      <c r="G39" s="4" t="s">
        <v>22</v>
      </c>
      <c r="H39" s="14">
        <v>46536</v>
      </c>
    </row>
    <row r="40" spans="1:8" x14ac:dyDescent="0.2">
      <c r="G40"/>
      <c r="H40"/>
    </row>
    <row r="41" spans="1:8" x14ac:dyDescent="0.2">
      <c r="A41" s="1" t="s">
        <v>2067</v>
      </c>
      <c r="G41"/>
      <c r="H41"/>
    </row>
    <row r="42" spans="1:8" x14ac:dyDescent="0.2">
      <c r="G42"/>
      <c r="H42"/>
    </row>
    <row r="43" spans="1:8" x14ac:dyDescent="0.2">
      <c r="B43" s="32">
        <v>44409</v>
      </c>
      <c r="G43"/>
      <c r="H43"/>
    </row>
    <row r="44" spans="1:8" x14ac:dyDescent="0.2">
      <c r="G44"/>
      <c r="H44"/>
    </row>
    <row r="45" spans="1:8" x14ac:dyDescent="0.2">
      <c r="G45"/>
      <c r="H45"/>
    </row>
    <row r="46" spans="1:8" x14ac:dyDescent="0.2">
      <c r="A46" s="1" t="s">
        <v>2063</v>
      </c>
      <c r="G46"/>
      <c r="H46"/>
    </row>
    <row r="48" spans="1:8" x14ac:dyDescent="0.2">
      <c r="B48" s="32">
        <v>44501</v>
      </c>
    </row>
    <row r="51" spans="1:7" x14ac:dyDescent="0.2">
      <c r="A51" s="1" t="s">
        <v>2069</v>
      </c>
      <c r="G51" s="1" t="s">
        <v>2064</v>
      </c>
    </row>
    <row r="53" spans="1:7" x14ac:dyDescent="0.2">
      <c r="A53" s="4">
        <v>2019</v>
      </c>
      <c r="B53" s="6">
        <v>35.63656928440296</v>
      </c>
    </row>
    <row r="54" spans="1:7" x14ac:dyDescent="0.2">
      <c r="A54" s="4">
        <v>2020</v>
      </c>
      <c r="B54" s="6">
        <v>36.518858404027682</v>
      </c>
    </row>
    <row r="55" spans="1:7" x14ac:dyDescent="0.2">
      <c r="A55" s="4">
        <v>2021</v>
      </c>
      <c r="B55" s="6">
        <v>35.831480427657908</v>
      </c>
    </row>
  </sheetData>
  <phoneticPr fontId="0" type="noConversion"/>
  <pageMargins left="0.75" right="0.75" top="1" bottom="1" header="0.5" footer="0.5"/>
  <pageSetup paperSize="9" orientation="portrait" horizontalDpi="4000" verticalDpi="40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925-CC25-4780-A58E-283817B07C03}">
  <dimension ref="A3:E51"/>
  <sheetViews>
    <sheetView topLeftCell="A25" workbookViewId="0">
      <selection activeCell="B51" sqref="B51:D51"/>
    </sheetView>
  </sheetViews>
  <sheetFormatPr defaultRowHeight="10.199999999999999" x14ac:dyDescent="0.2"/>
  <cols>
    <col min="1" max="1" width="29.42578125" bestFit="1" customWidth="1"/>
    <col min="2" max="2" width="17" bestFit="1" customWidth="1"/>
    <col min="3" max="4" width="6.140625" bestFit="1" customWidth="1"/>
    <col min="5" max="5" width="11.5703125" bestFit="1" customWidth="1"/>
  </cols>
  <sheetData>
    <row r="3" spans="1:2" x14ac:dyDescent="0.2">
      <c r="A3" s="28" t="s">
        <v>2082</v>
      </c>
      <c r="B3" t="s">
        <v>2084</v>
      </c>
    </row>
    <row r="4" spans="1:2" x14ac:dyDescent="0.2">
      <c r="A4" s="29" t="s">
        <v>28</v>
      </c>
      <c r="B4" s="27">
        <v>37164.15789473684</v>
      </c>
    </row>
    <row r="5" spans="1:2" x14ac:dyDescent="0.2">
      <c r="A5" s="29" t="s">
        <v>33</v>
      </c>
      <c r="B5" s="27">
        <v>50700.463709677417</v>
      </c>
    </row>
    <row r="6" spans="1:2" x14ac:dyDescent="0.2">
      <c r="A6" s="29" t="s">
        <v>35</v>
      </c>
      <c r="B6" s="27">
        <v>49117.193650793648</v>
      </c>
    </row>
    <row r="7" spans="1:2" x14ac:dyDescent="0.2">
      <c r="A7" s="29" t="s">
        <v>17</v>
      </c>
      <c r="B7" s="27">
        <v>42449.58285714285</v>
      </c>
    </row>
    <row r="8" spans="1:2" x14ac:dyDescent="0.2">
      <c r="A8" s="29" t="s">
        <v>19</v>
      </c>
      <c r="B8" s="27">
        <v>44175.898255813954</v>
      </c>
    </row>
    <row r="9" spans="1:2" x14ac:dyDescent="0.2">
      <c r="A9" s="29" t="s">
        <v>2083</v>
      </c>
      <c r="B9" s="27">
        <v>44278.113638813986</v>
      </c>
    </row>
    <row r="15" spans="1:2" x14ac:dyDescent="0.2">
      <c r="A15" s="28" t="s">
        <v>2082</v>
      </c>
      <c r="B15" t="s">
        <v>2085</v>
      </c>
    </row>
    <row r="16" spans="1:2" x14ac:dyDescent="0.2">
      <c r="A16" s="29" t="s">
        <v>15</v>
      </c>
      <c r="B16" s="30">
        <v>57248</v>
      </c>
    </row>
    <row r="17" spans="1:2" x14ac:dyDescent="0.2">
      <c r="A17" s="29" t="s">
        <v>16</v>
      </c>
      <c r="B17" s="30">
        <v>48960</v>
      </c>
    </row>
    <row r="18" spans="1:2" x14ac:dyDescent="0.2">
      <c r="A18" s="29" t="s">
        <v>20</v>
      </c>
      <c r="B18" s="30">
        <v>49717</v>
      </c>
    </row>
    <row r="19" spans="1:2" x14ac:dyDescent="0.2">
      <c r="A19" s="29" t="s">
        <v>21</v>
      </c>
      <c r="B19" s="30">
        <v>46962</v>
      </c>
    </row>
    <row r="20" spans="1:2" x14ac:dyDescent="0.2">
      <c r="A20" s="29" t="s">
        <v>22</v>
      </c>
      <c r="B20" s="30">
        <v>46536</v>
      </c>
    </row>
    <row r="21" spans="1:2" x14ac:dyDescent="0.2">
      <c r="A21" s="29" t="s">
        <v>2083</v>
      </c>
      <c r="B21" s="30">
        <v>249423</v>
      </c>
    </row>
    <row r="25" spans="1:2" x14ac:dyDescent="0.2">
      <c r="A25" s="28" t="s">
        <v>2082</v>
      </c>
      <c r="B25" t="s">
        <v>2081</v>
      </c>
    </row>
    <row r="26" spans="1:2" x14ac:dyDescent="0.2">
      <c r="A26" s="29">
        <v>2021</v>
      </c>
      <c r="B26" s="27">
        <v>2129524.218323885</v>
      </c>
    </row>
    <row r="27" spans="1:2" x14ac:dyDescent="0.2">
      <c r="A27" s="31">
        <v>8</v>
      </c>
      <c r="B27" s="27">
        <v>2129524.218323885</v>
      </c>
    </row>
    <row r="28" spans="1:2" x14ac:dyDescent="0.2">
      <c r="A28" s="29" t="s">
        <v>2083</v>
      </c>
      <c r="B28" s="27">
        <v>2129524.218323885</v>
      </c>
    </row>
    <row r="32" spans="1:2" x14ac:dyDescent="0.2">
      <c r="A32" s="28" t="s">
        <v>2085</v>
      </c>
      <c r="B32" s="28" t="s">
        <v>2086</v>
      </c>
    </row>
    <row r="33" spans="1:5" x14ac:dyDescent="0.2">
      <c r="A33" s="28" t="s">
        <v>2082</v>
      </c>
      <c r="B33">
        <v>2019</v>
      </c>
      <c r="C33">
        <v>2020</v>
      </c>
      <c r="D33">
        <v>2021</v>
      </c>
      <c r="E33" t="s">
        <v>2083</v>
      </c>
    </row>
    <row r="34" spans="1:5" x14ac:dyDescent="0.2">
      <c r="A34" s="29">
        <v>11</v>
      </c>
      <c r="B34" s="30">
        <v>26418</v>
      </c>
      <c r="C34" s="30">
        <v>29602</v>
      </c>
      <c r="D34" s="30">
        <v>12668</v>
      </c>
      <c r="E34" s="30">
        <v>68688</v>
      </c>
    </row>
    <row r="35" spans="1:5" x14ac:dyDescent="0.2">
      <c r="A35" s="29" t="s">
        <v>2083</v>
      </c>
      <c r="B35" s="30">
        <v>26418</v>
      </c>
      <c r="C35" s="30">
        <v>29602</v>
      </c>
      <c r="D35" s="30">
        <v>12668</v>
      </c>
      <c r="E35" s="30">
        <v>68688</v>
      </c>
    </row>
    <row r="39" spans="1:5" x14ac:dyDescent="0.2">
      <c r="A39" s="28" t="s">
        <v>2087</v>
      </c>
      <c r="B39" s="28" t="s">
        <v>2086</v>
      </c>
    </row>
    <row r="40" spans="1:5" x14ac:dyDescent="0.2">
      <c r="A40" s="28" t="s">
        <v>2082</v>
      </c>
      <c r="B40">
        <v>2019</v>
      </c>
      <c r="C40">
        <v>2020</v>
      </c>
      <c r="D40">
        <v>2021</v>
      </c>
      <c r="E40" t="s">
        <v>2083</v>
      </c>
    </row>
    <row r="41" spans="1:5" x14ac:dyDescent="0.2">
      <c r="A41" s="29" t="s">
        <v>14</v>
      </c>
      <c r="B41" s="27">
        <v>73.897196261682225</v>
      </c>
      <c r="C41" s="27">
        <v>73.897196261682254</v>
      </c>
      <c r="D41" s="27">
        <v>73.897196261682282</v>
      </c>
      <c r="E41" s="27">
        <v>73.897196261682367</v>
      </c>
    </row>
    <row r="42" spans="1:5" x14ac:dyDescent="0.2">
      <c r="A42" s="29" t="s">
        <v>15</v>
      </c>
      <c r="B42" s="27">
        <v>43.18032786885243</v>
      </c>
      <c r="C42" s="27">
        <v>43.180327868852473</v>
      </c>
      <c r="D42" s="27">
        <v>43.180327868852451</v>
      </c>
      <c r="E42" s="27">
        <v>43.180327868852423</v>
      </c>
    </row>
    <row r="43" spans="1:5" x14ac:dyDescent="0.2">
      <c r="A43" s="29" t="s">
        <v>16</v>
      </c>
      <c r="B43" s="27">
        <v>25.89719626168224</v>
      </c>
      <c r="C43" s="27">
        <v>25.897196261682247</v>
      </c>
      <c r="D43" s="27">
        <v>25.897196261682236</v>
      </c>
      <c r="E43" s="27">
        <v>25.897196261682254</v>
      </c>
    </row>
    <row r="44" spans="1:5" x14ac:dyDescent="0.2">
      <c r="A44" s="29" t="s">
        <v>17</v>
      </c>
      <c r="B44" s="27">
        <v>65.721311475409891</v>
      </c>
      <c r="C44" s="27">
        <v>65.721311475409891</v>
      </c>
      <c r="D44" s="27">
        <v>65.721311475409891</v>
      </c>
      <c r="E44" s="27">
        <v>65.721311475409806</v>
      </c>
    </row>
    <row r="45" spans="1:5" x14ac:dyDescent="0.2">
      <c r="A45" s="29" t="s">
        <v>18</v>
      </c>
      <c r="B45" s="27">
        <v>0.22429906542056074</v>
      </c>
      <c r="C45" s="27">
        <v>0.22429906542056074</v>
      </c>
      <c r="D45" s="27">
        <v>0.22429906542056074</v>
      </c>
      <c r="E45" s="27">
        <v>0.22429906542056027</v>
      </c>
    </row>
    <row r="46" spans="1:5" x14ac:dyDescent="0.2">
      <c r="A46" s="29" t="s">
        <v>19</v>
      </c>
      <c r="B46" s="27">
        <v>73.073770491803302</v>
      </c>
      <c r="C46" s="27">
        <v>73.073770491803302</v>
      </c>
      <c r="D46" s="27">
        <v>73.073770491803302</v>
      </c>
      <c r="E46" s="27">
        <v>73.07377049180316</v>
      </c>
    </row>
    <row r="47" spans="1:5" x14ac:dyDescent="0.2">
      <c r="A47" s="29" t="s">
        <v>20</v>
      </c>
      <c r="B47" s="27">
        <v>10.093457943925237</v>
      </c>
      <c r="C47" s="27">
        <v>10.093457943925237</v>
      </c>
      <c r="D47" s="27">
        <v>10.093457943925229</v>
      </c>
      <c r="E47" s="27">
        <v>10.09345794392525</v>
      </c>
    </row>
    <row r="48" spans="1:5" x14ac:dyDescent="0.2">
      <c r="A48" s="29" t="s">
        <v>21</v>
      </c>
      <c r="B48" s="27">
        <v>32.508196721311485</v>
      </c>
      <c r="C48" s="27">
        <v>32.508196721311485</v>
      </c>
      <c r="D48" s="27">
        <v>32.508196721311478</v>
      </c>
      <c r="E48" s="27">
        <v>32.508196721311421</v>
      </c>
    </row>
    <row r="49" spans="1:5" x14ac:dyDescent="0.2">
      <c r="A49" s="29" t="s">
        <v>22</v>
      </c>
      <c r="B49" s="27">
        <v>17.588785046728962</v>
      </c>
      <c r="C49" s="27">
        <v>17.588785046728962</v>
      </c>
      <c r="D49" s="27">
        <v>17.588785046728962</v>
      </c>
      <c r="E49" s="27">
        <v>17.588785046728994</v>
      </c>
    </row>
    <row r="50" spans="1:5" x14ac:dyDescent="0.2">
      <c r="A50" s="29" t="s">
        <v>23</v>
      </c>
      <c r="B50" s="27">
        <v>14.188524590163926</v>
      </c>
      <c r="C50" s="27">
        <v>14.188524590163926</v>
      </c>
      <c r="D50" s="27">
        <v>14.188524590163926</v>
      </c>
      <c r="E50" s="27">
        <v>14.188524590163956</v>
      </c>
    </row>
    <row r="51" spans="1:5" x14ac:dyDescent="0.2">
      <c r="A51" s="29" t="s">
        <v>2083</v>
      </c>
      <c r="B51" s="27">
        <v>35.63656928440296</v>
      </c>
      <c r="C51" s="27">
        <v>36.518858404027682</v>
      </c>
      <c r="D51" s="27">
        <v>35.831480427657908</v>
      </c>
      <c r="E51" s="27">
        <v>35.964323399514839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1"/>
  <sheetViews>
    <sheetView showGridLines="0" zoomScale="145" zoomScaleNormal="145" workbookViewId="0">
      <pane ySplit="1" topLeftCell="A1978" activePane="bottomLeft" state="frozen"/>
      <selection activeCell="B34" sqref="B34"/>
      <selection pane="bottomLeft" activeCell="C13" sqref="C13"/>
    </sheetView>
  </sheetViews>
  <sheetFormatPr defaultColWidth="9.28515625" defaultRowHeight="10.199999999999999" x14ac:dyDescent="0.2"/>
  <cols>
    <col min="1" max="1" width="17.7109375" style="2" bestFit="1" customWidth="1"/>
    <col min="2" max="2" width="15.7109375" style="2" bestFit="1" customWidth="1"/>
    <col min="3" max="3" width="16.42578125" style="2" bestFit="1" customWidth="1"/>
    <col min="4" max="4" width="14.42578125" style="2" bestFit="1" customWidth="1"/>
    <col min="5" max="5" width="7.140625" style="2" customWidth="1"/>
    <col min="6" max="6" width="18.7109375" style="2" bestFit="1" customWidth="1"/>
    <col min="7" max="7" width="24.85546875" style="2" bestFit="1" customWidth="1"/>
    <col min="8" max="8" width="4.85546875" style="2" bestFit="1" customWidth="1"/>
    <col min="9" max="9" width="25.85546875" style="2" bestFit="1" customWidth="1"/>
    <col min="10" max="10" width="8.28515625" style="2" bestFit="1" customWidth="1"/>
    <col min="11" max="11" width="5" style="2" bestFit="1" customWidth="1"/>
    <col min="12" max="12" width="21.42578125" style="2" bestFit="1" customWidth="1"/>
    <col min="13" max="16384" width="9.28515625" style="2"/>
  </cols>
  <sheetData>
    <row r="1" spans="1:12" x14ac:dyDescent="0.2">
      <c r="A1" s="22" t="s">
        <v>50</v>
      </c>
      <c r="B1" s="22" t="s">
        <v>51</v>
      </c>
      <c r="C1" s="22" t="s">
        <v>0</v>
      </c>
      <c r="D1" s="22" t="s">
        <v>12</v>
      </c>
      <c r="E1" s="22" t="s">
        <v>52</v>
      </c>
      <c r="F1" s="22" t="s">
        <v>53</v>
      </c>
      <c r="G1" s="22" t="s">
        <v>54</v>
      </c>
      <c r="H1" s="22" t="s">
        <v>13</v>
      </c>
      <c r="I1" s="22" t="s">
        <v>55</v>
      </c>
      <c r="J1" s="22" t="s">
        <v>56</v>
      </c>
      <c r="K1" s="22" t="s">
        <v>57</v>
      </c>
      <c r="L1" s="22" t="s">
        <v>58</v>
      </c>
    </row>
    <row r="2" spans="1:12" x14ac:dyDescent="0.2">
      <c r="A2" s="19" t="s">
        <v>59</v>
      </c>
      <c r="B2" s="20">
        <v>43466</v>
      </c>
      <c r="C2" s="4" t="s">
        <v>8</v>
      </c>
      <c r="D2" s="4" t="s">
        <v>14</v>
      </c>
      <c r="E2" s="21">
        <v>265</v>
      </c>
      <c r="F2" s="6">
        <f>VLOOKUP(D2,DEFINICJE!$E$2:$H$31,4,0)</f>
        <v>73.897196261682225</v>
      </c>
      <c r="G2" s="6">
        <f>E2*F2</f>
        <v>19582.757009345791</v>
      </c>
      <c r="H2" s="26">
        <f>VLOOKUP(D2,DEFINICJE!$E$2:$H$31,3,0)</f>
        <v>7.0000000000000007E-2</v>
      </c>
      <c r="I2" s="6">
        <f>G2+H2*G2</f>
        <v>20953.549999999996</v>
      </c>
      <c r="J2" s="9">
        <f>MONTH(B2)</f>
        <v>1</v>
      </c>
      <c r="K2" s="9">
        <f>YEAR(B2)</f>
        <v>2019</v>
      </c>
      <c r="L2" s="9" t="str">
        <f>VLOOKUP(C2,DEFINICJE!$A$2:$B$11,2,0)</f>
        <v>Apex Innovators</v>
      </c>
    </row>
    <row r="3" spans="1:12" x14ac:dyDescent="0.2">
      <c r="A3" s="19" t="s">
        <v>60</v>
      </c>
      <c r="B3" s="20">
        <v>43466</v>
      </c>
      <c r="C3" s="4" t="s">
        <v>3</v>
      </c>
      <c r="D3" s="4" t="s">
        <v>15</v>
      </c>
      <c r="E3" s="21">
        <v>432</v>
      </c>
      <c r="F3" s="6">
        <f>VLOOKUP(D3,DEFINICJE!$E$2:$H$31,4,0)</f>
        <v>43.180327868852459</v>
      </c>
      <c r="G3" s="6">
        <f>E3*F3</f>
        <v>18653.901639344262</v>
      </c>
      <c r="H3" s="26">
        <f>VLOOKUP(D3,DEFINICJE!$E$2:$H$31,3,0)</f>
        <v>0.22</v>
      </c>
      <c r="I3" s="6">
        <f>G3+H3*G3</f>
        <v>22757.759999999998</v>
      </c>
      <c r="J3" s="9">
        <f>MONTH(B3)</f>
        <v>1</v>
      </c>
      <c r="K3" s="9">
        <f>YEAR(B3)</f>
        <v>2019</v>
      </c>
      <c r="L3" s="9" t="str">
        <f>VLOOKUP(C3,DEFINICJE!$A$2:$B$11,2,0)</f>
        <v>Quantum Innovations</v>
      </c>
    </row>
    <row r="4" spans="1:12" x14ac:dyDescent="0.2">
      <c r="A4" s="19" t="s">
        <v>61</v>
      </c>
      <c r="B4" s="20">
        <v>43466</v>
      </c>
      <c r="C4" s="4" t="s">
        <v>9</v>
      </c>
      <c r="D4" s="4" t="s">
        <v>16</v>
      </c>
      <c r="E4" s="21">
        <v>36</v>
      </c>
      <c r="F4" s="6">
        <f>VLOOKUP(D4,DEFINICJE!$E$2:$H$31,4,0)</f>
        <v>25.897196261682243</v>
      </c>
      <c r="G4" s="6">
        <f>E4*F4</f>
        <v>932.29906542056074</v>
      </c>
      <c r="H4" s="26">
        <f>VLOOKUP(D4,DEFINICJE!$E$2:$H$31,3,0)</f>
        <v>7.0000000000000007E-2</v>
      </c>
      <c r="I4" s="6">
        <f>G4+H4*G4</f>
        <v>997.56</v>
      </c>
      <c r="J4" s="9">
        <f>MONTH(B4)</f>
        <v>1</v>
      </c>
      <c r="K4" s="9">
        <f>YEAR(B4)</f>
        <v>2019</v>
      </c>
      <c r="L4" s="9" t="str">
        <f>VLOOKUP(C4,DEFINICJE!$A$2:$B$11,2,0)</f>
        <v>Aurora Ventures</v>
      </c>
    </row>
    <row r="5" spans="1:12" x14ac:dyDescent="0.2">
      <c r="A5" s="19" t="s">
        <v>62</v>
      </c>
      <c r="B5" s="20">
        <v>43466</v>
      </c>
      <c r="C5" s="4" t="s">
        <v>8</v>
      </c>
      <c r="D5" s="4" t="s">
        <v>17</v>
      </c>
      <c r="E5" s="21">
        <v>981</v>
      </c>
      <c r="F5" s="6">
        <f>VLOOKUP(D5,DEFINICJE!$E$2:$H$31,4,0)</f>
        <v>65.721311475409848</v>
      </c>
      <c r="G5" s="6">
        <f>E5*F5</f>
        <v>64472.606557377061</v>
      </c>
      <c r="H5" s="26">
        <f>VLOOKUP(D5,DEFINICJE!$E$2:$H$31,3,0)</f>
        <v>0.22</v>
      </c>
      <c r="I5" s="6">
        <f>G5+H5*G5</f>
        <v>78656.580000000016</v>
      </c>
      <c r="J5" s="9">
        <f>MONTH(B5)</f>
        <v>1</v>
      </c>
      <c r="K5" s="9">
        <f>YEAR(B5)</f>
        <v>2019</v>
      </c>
      <c r="L5" s="9" t="str">
        <f>VLOOKUP(C5,DEFINICJE!$A$2:$B$11,2,0)</f>
        <v>Apex Innovators</v>
      </c>
    </row>
    <row r="6" spans="1:12" x14ac:dyDescent="0.2">
      <c r="A6" s="19" t="s">
        <v>63</v>
      </c>
      <c r="B6" s="20">
        <v>43466</v>
      </c>
      <c r="C6" s="4" t="s">
        <v>10</v>
      </c>
      <c r="D6" s="4" t="s">
        <v>18</v>
      </c>
      <c r="E6" s="21">
        <v>487</v>
      </c>
      <c r="F6" s="6">
        <f>VLOOKUP(D6,DEFINICJE!$E$2:$H$31,4,0)</f>
        <v>0.22429906542056072</v>
      </c>
      <c r="G6" s="6">
        <f>E6*F6</f>
        <v>109.23364485981307</v>
      </c>
      <c r="H6" s="26">
        <f>VLOOKUP(D6,DEFINICJE!$E$2:$H$31,3,0)</f>
        <v>7.0000000000000007E-2</v>
      </c>
      <c r="I6" s="6">
        <f>G6+H6*G6</f>
        <v>116.87999999999998</v>
      </c>
      <c r="J6" s="9">
        <f>MONTH(B6)</f>
        <v>1</v>
      </c>
      <c r="K6" s="9">
        <f>YEAR(B6)</f>
        <v>2019</v>
      </c>
      <c r="L6" s="9" t="str">
        <f>VLOOKUP(C6,DEFINICJE!$A$2:$B$11,2,0)</f>
        <v>Nexus Solutions</v>
      </c>
    </row>
    <row r="7" spans="1:12" x14ac:dyDescent="0.2">
      <c r="A7" s="19" t="s">
        <v>64</v>
      </c>
      <c r="B7" s="20">
        <v>43466</v>
      </c>
      <c r="C7" s="4" t="s">
        <v>9</v>
      </c>
      <c r="D7" s="4" t="s">
        <v>19</v>
      </c>
      <c r="E7" s="21">
        <v>374</v>
      </c>
      <c r="F7" s="6">
        <f>VLOOKUP(D7,DEFINICJE!$E$2:$H$31,4,0)</f>
        <v>73.073770491803288</v>
      </c>
      <c r="G7" s="6">
        <f>E7*F7</f>
        <v>27329.59016393443</v>
      </c>
      <c r="H7" s="26">
        <f>VLOOKUP(D7,DEFINICJE!$E$2:$H$31,3,0)</f>
        <v>0.22</v>
      </c>
      <c r="I7" s="6">
        <f>G7+H7*G7</f>
        <v>33342.100000000006</v>
      </c>
      <c r="J7" s="9">
        <f>MONTH(B7)</f>
        <v>1</v>
      </c>
      <c r="K7" s="9">
        <f>YEAR(B7)</f>
        <v>2019</v>
      </c>
      <c r="L7" s="9" t="str">
        <f>VLOOKUP(C7,DEFINICJE!$A$2:$B$11,2,0)</f>
        <v>Aurora Ventures</v>
      </c>
    </row>
    <row r="8" spans="1:12" x14ac:dyDescent="0.2">
      <c r="A8" s="19" t="s">
        <v>65</v>
      </c>
      <c r="B8" s="20">
        <v>43466</v>
      </c>
      <c r="C8" s="4" t="s">
        <v>4</v>
      </c>
      <c r="D8" s="4" t="s">
        <v>20</v>
      </c>
      <c r="E8" s="21">
        <v>70</v>
      </c>
      <c r="F8" s="6">
        <f>VLOOKUP(D8,DEFINICJE!$E$2:$H$31,4,0)</f>
        <v>10.093457943925234</v>
      </c>
      <c r="G8" s="6">
        <f>E8*F8</f>
        <v>706.54205607476638</v>
      </c>
      <c r="H8" s="26">
        <f>VLOOKUP(D8,DEFINICJE!$E$2:$H$31,3,0)</f>
        <v>7.0000000000000007E-2</v>
      </c>
      <c r="I8" s="6">
        <f>G8+H8*G8</f>
        <v>756</v>
      </c>
      <c r="J8" s="9">
        <f>MONTH(B8)</f>
        <v>1</v>
      </c>
      <c r="K8" s="9">
        <f>YEAR(B8)</f>
        <v>2019</v>
      </c>
      <c r="L8" s="9" t="str">
        <f>VLOOKUP(C8,DEFINICJE!$A$2:$B$11,2,0)</f>
        <v>BlueSky Enterprises</v>
      </c>
    </row>
    <row r="9" spans="1:12" x14ac:dyDescent="0.2">
      <c r="A9" s="19" t="s">
        <v>66</v>
      </c>
      <c r="B9" s="20">
        <v>43466</v>
      </c>
      <c r="C9" s="4" t="s">
        <v>4</v>
      </c>
      <c r="D9" s="4" t="s">
        <v>21</v>
      </c>
      <c r="E9" s="21">
        <v>309</v>
      </c>
      <c r="F9" s="6">
        <f>VLOOKUP(D9,DEFINICJE!$E$2:$H$31,4,0)</f>
        <v>32.508196721311471</v>
      </c>
      <c r="G9" s="6">
        <f>E9*F9</f>
        <v>10045.032786885244</v>
      </c>
      <c r="H9" s="26">
        <f>VLOOKUP(D9,DEFINICJE!$E$2:$H$31,3,0)</f>
        <v>0.22</v>
      </c>
      <c r="I9" s="6">
        <f>G9+H9*G9</f>
        <v>12254.939999999997</v>
      </c>
      <c r="J9" s="9">
        <f>MONTH(B9)</f>
        <v>1</v>
      </c>
      <c r="K9" s="9">
        <f>YEAR(B9)</f>
        <v>2019</v>
      </c>
      <c r="L9" s="9" t="str">
        <f>VLOOKUP(C9,DEFINICJE!$A$2:$B$11,2,0)</f>
        <v>BlueSky Enterprises</v>
      </c>
    </row>
    <row r="10" spans="1:12" x14ac:dyDescent="0.2">
      <c r="A10" s="19" t="s">
        <v>67</v>
      </c>
      <c r="B10" s="20">
        <v>43466</v>
      </c>
      <c r="C10" s="4" t="s">
        <v>7</v>
      </c>
      <c r="D10" s="4" t="s">
        <v>22</v>
      </c>
      <c r="E10" s="21">
        <v>626</v>
      </c>
      <c r="F10" s="6">
        <f>VLOOKUP(D10,DEFINICJE!$E$2:$H$31,4,0)</f>
        <v>17.588785046728972</v>
      </c>
      <c r="G10" s="6">
        <f>E10*F10</f>
        <v>11010.579439252337</v>
      </c>
      <c r="H10" s="26">
        <f>VLOOKUP(D10,DEFINICJE!$E$2:$H$31,3,0)</f>
        <v>7.0000000000000007E-2</v>
      </c>
      <c r="I10" s="6">
        <f>G10+H10*G10</f>
        <v>11781.32</v>
      </c>
      <c r="J10" s="9">
        <f>MONTH(B10)</f>
        <v>1</v>
      </c>
      <c r="K10" s="9">
        <f>YEAR(B10)</f>
        <v>2019</v>
      </c>
      <c r="L10" s="9" t="str">
        <f>VLOOKUP(C10,DEFINICJE!$A$2:$B$11,2,0)</f>
        <v>Fusion Dynamics</v>
      </c>
    </row>
    <row r="11" spans="1:12" x14ac:dyDescent="0.2">
      <c r="A11" s="19" t="s">
        <v>68</v>
      </c>
      <c r="B11" s="20">
        <v>43466</v>
      </c>
      <c r="C11" s="4" t="s">
        <v>5</v>
      </c>
      <c r="D11" s="4" t="s">
        <v>23</v>
      </c>
      <c r="E11" s="21">
        <v>156</v>
      </c>
      <c r="F11" s="6">
        <f>VLOOKUP(D11,DEFINICJE!$E$2:$H$31,4,0)</f>
        <v>14.188524590163933</v>
      </c>
      <c r="G11" s="6">
        <f>E11*F11</f>
        <v>2213.4098360655735</v>
      </c>
      <c r="H11" s="26">
        <f>VLOOKUP(D11,DEFINICJE!$E$2:$H$31,3,0)</f>
        <v>0.22</v>
      </c>
      <c r="I11" s="6">
        <f>G11+H11*G11</f>
        <v>2700.3599999999997</v>
      </c>
      <c r="J11" s="9">
        <f>MONTH(B11)</f>
        <v>1</v>
      </c>
      <c r="K11" s="9">
        <f>YEAR(B11)</f>
        <v>2019</v>
      </c>
      <c r="L11" s="9" t="str">
        <f>VLOOKUP(C11,DEFINICJE!$A$2:$B$11,2,0)</f>
        <v>Infinity Systems</v>
      </c>
    </row>
    <row r="12" spans="1:12" x14ac:dyDescent="0.2">
      <c r="A12" s="19" t="s">
        <v>69</v>
      </c>
      <c r="B12" s="20">
        <v>43467</v>
      </c>
      <c r="C12" s="4" t="s">
        <v>6</v>
      </c>
      <c r="D12" s="4" t="s">
        <v>24</v>
      </c>
      <c r="E12" s="21">
        <v>41</v>
      </c>
      <c r="F12" s="6">
        <f>VLOOKUP(D12,DEFINICJE!$E$2:$H$31,4,0)</f>
        <v>7.5700934579439245</v>
      </c>
      <c r="G12" s="6">
        <f>E12*F12</f>
        <v>310.37383177570092</v>
      </c>
      <c r="H12" s="26">
        <f>VLOOKUP(D12,DEFINICJE!$E$2:$H$31,3,0)</f>
        <v>7.0000000000000007E-2</v>
      </c>
      <c r="I12" s="6">
        <f>G12+H12*G12</f>
        <v>332.09999999999997</v>
      </c>
      <c r="J12" s="9">
        <f>MONTH(B12)</f>
        <v>1</v>
      </c>
      <c r="K12" s="9">
        <f>YEAR(B12)</f>
        <v>2019</v>
      </c>
      <c r="L12" s="9" t="str">
        <f>VLOOKUP(C12,DEFINICJE!$A$2:$B$11,2,0)</f>
        <v>SwiftWave Technologies</v>
      </c>
    </row>
    <row r="13" spans="1:12" x14ac:dyDescent="0.2">
      <c r="A13" s="19" t="s">
        <v>70</v>
      </c>
      <c r="B13" s="20">
        <v>43468</v>
      </c>
      <c r="C13" s="4" t="s">
        <v>5</v>
      </c>
      <c r="D13" s="4" t="s">
        <v>25</v>
      </c>
      <c r="E13" s="21">
        <v>518</v>
      </c>
      <c r="F13" s="6">
        <f>VLOOKUP(D13,DEFINICJE!$E$2:$H$31,4,0)</f>
        <v>33.655737704918039</v>
      </c>
      <c r="G13" s="6">
        <f>E13*F13</f>
        <v>17433.672131147545</v>
      </c>
      <c r="H13" s="26">
        <f>VLOOKUP(D13,DEFINICJE!$E$2:$H$31,3,0)</f>
        <v>0.22</v>
      </c>
      <c r="I13" s="6">
        <f>G13+H13*G13</f>
        <v>21269.080000000005</v>
      </c>
      <c r="J13" s="9">
        <f>MONTH(B13)</f>
        <v>1</v>
      </c>
      <c r="K13" s="9">
        <f>YEAR(B13)</f>
        <v>2019</v>
      </c>
      <c r="L13" s="9" t="str">
        <f>VLOOKUP(C13,DEFINICJE!$A$2:$B$11,2,0)</f>
        <v>Infinity Systems</v>
      </c>
    </row>
    <row r="14" spans="1:12" x14ac:dyDescent="0.2">
      <c r="A14" s="19" t="s">
        <v>71</v>
      </c>
      <c r="B14" s="20">
        <v>43469</v>
      </c>
      <c r="C14" s="4" t="s">
        <v>11</v>
      </c>
      <c r="D14" s="4" t="s">
        <v>26</v>
      </c>
      <c r="E14" s="21">
        <v>580</v>
      </c>
      <c r="F14" s="6">
        <f>VLOOKUP(D14,DEFINICJE!$E$2:$H$31,4,0)</f>
        <v>57.588785046728965</v>
      </c>
      <c r="G14" s="6">
        <f>E14*F14</f>
        <v>33401.495327102799</v>
      </c>
      <c r="H14" s="26">
        <f>VLOOKUP(D14,DEFINICJE!$E$2:$H$31,3,0)</f>
        <v>7.0000000000000007E-2</v>
      </c>
      <c r="I14" s="6">
        <f>G14+H14*G14</f>
        <v>35739.599999999991</v>
      </c>
      <c r="J14" s="9">
        <f>MONTH(B14)</f>
        <v>1</v>
      </c>
      <c r="K14" s="9">
        <f>YEAR(B14)</f>
        <v>2019</v>
      </c>
      <c r="L14" s="9" t="str">
        <f>VLOOKUP(C14,DEFINICJE!$A$2:$B$11,2,0)</f>
        <v>Green Capital</v>
      </c>
    </row>
    <row r="15" spans="1:12" x14ac:dyDescent="0.2">
      <c r="A15" s="19" t="s">
        <v>72</v>
      </c>
      <c r="B15" s="20">
        <v>43470</v>
      </c>
      <c r="C15" s="4" t="s">
        <v>8</v>
      </c>
      <c r="D15" s="4" t="s">
        <v>27</v>
      </c>
      <c r="E15" s="21">
        <v>85</v>
      </c>
      <c r="F15" s="6">
        <f>VLOOKUP(D15,DEFINICJE!$E$2:$H$31,4,0)</f>
        <v>27.262295081967213</v>
      </c>
      <c r="G15" s="6">
        <f>E15*F15</f>
        <v>2317.2950819672133</v>
      </c>
      <c r="H15" s="26">
        <f>VLOOKUP(D15,DEFINICJE!$E$2:$H$31,3,0)</f>
        <v>0.22</v>
      </c>
      <c r="I15" s="6">
        <f>G15+H15*G15</f>
        <v>2827.1000000000004</v>
      </c>
      <c r="J15" s="9">
        <f>MONTH(B15)</f>
        <v>1</v>
      </c>
      <c r="K15" s="9">
        <f>YEAR(B15)</f>
        <v>2019</v>
      </c>
      <c r="L15" s="9" t="str">
        <f>VLOOKUP(C15,DEFINICJE!$A$2:$B$11,2,0)</f>
        <v>Apex Innovators</v>
      </c>
    </row>
    <row r="16" spans="1:12" x14ac:dyDescent="0.2">
      <c r="A16" s="19" t="s">
        <v>73</v>
      </c>
      <c r="B16" s="20">
        <v>43471</v>
      </c>
      <c r="C16" s="4" t="s">
        <v>7</v>
      </c>
      <c r="D16" s="4" t="s">
        <v>28</v>
      </c>
      <c r="E16" s="21">
        <v>486</v>
      </c>
      <c r="F16" s="6">
        <f>VLOOKUP(D16,DEFINICJE!$E$2:$H$31,4,0)</f>
        <v>74.299065420560737</v>
      </c>
      <c r="G16" s="6">
        <f>E16*F16</f>
        <v>36109.345794392517</v>
      </c>
      <c r="H16" s="26">
        <f>VLOOKUP(D16,DEFINICJE!$E$2:$H$31,3,0)</f>
        <v>7.0000000000000007E-2</v>
      </c>
      <c r="I16" s="6">
        <f>G16+H16*G16</f>
        <v>38636.999999999993</v>
      </c>
      <c r="J16" s="9">
        <f>MONTH(B16)</f>
        <v>1</v>
      </c>
      <c r="K16" s="9">
        <f>YEAR(B16)</f>
        <v>2019</v>
      </c>
      <c r="L16" s="9" t="str">
        <f>VLOOKUP(C16,DEFINICJE!$A$2:$B$11,2,0)</f>
        <v>Fusion Dynamics</v>
      </c>
    </row>
    <row r="17" spans="1:12" x14ac:dyDescent="0.2">
      <c r="A17" s="19" t="s">
        <v>74</v>
      </c>
      <c r="B17" s="20">
        <v>43472</v>
      </c>
      <c r="C17" s="4" t="s">
        <v>7</v>
      </c>
      <c r="D17" s="4" t="s">
        <v>14</v>
      </c>
      <c r="E17" s="21">
        <v>621</v>
      </c>
      <c r="F17" s="6">
        <f>VLOOKUP(D17,DEFINICJE!$E$2:$H$31,4,0)</f>
        <v>73.897196261682225</v>
      </c>
      <c r="G17" s="6">
        <f>E17*F17</f>
        <v>45890.158878504662</v>
      </c>
      <c r="H17" s="26">
        <f>VLOOKUP(D17,DEFINICJE!$E$2:$H$31,3,0)</f>
        <v>7.0000000000000007E-2</v>
      </c>
      <c r="I17" s="6">
        <f>G17+H17*G17</f>
        <v>49102.469999999987</v>
      </c>
      <c r="J17" s="9">
        <f>MONTH(B17)</f>
        <v>1</v>
      </c>
      <c r="K17" s="9">
        <f>YEAR(B17)</f>
        <v>2019</v>
      </c>
      <c r="L17" s="9" t="str">
        <f>VLOOKUP(C17,DEFINICJE!$A$2:$B$11,2,0)</f>
        <v>Fusion Dynamics</v>
      </c>
    </row>
    <row r="18" spans="1:12" x14ac:dyDescent="0.2">
      <c r="A18" s="19" t="s">
        <v>75</v>
      </c>
      <c r="B18" s="20">
        <v>43473</v>
      </c>
      <c r="C18" s="4" t="s">
        <v>7</v>
      </c>
      <c r="D18" s="4" t="s">
        <v>15</v>
      </c>
      <c r="E18" s="21">
        <v>949</v>
      </c>
      <c r="F18" s="6">
        <f>VLOOKUP(D18,DEFINICJE!$E$2:$H$31,4,0)</f>
        <v>43.180327868852459</v>
      </c>
      <c r="G18" s="6">
        <f>E18*F18</f>
        <v>40978.131147540982</v>
      </c>
      <c r="H18" s="26">
        <f>VLOOKUP(D18,DEFINICJE!$E$2:$H$31,3,0)</f>
        <v>0.22</v>
      </c>
      <c r="I18" s="6">
        <f>G18+H18*G18</f>
        <v>49993.32</v>
      </c>
      <c r="J18" s="9">
        <f>MONTH(B18)</f>
        <v>1</v>
      </c>
      <c r="K18" s="9">
        <f>YEAR(B18)</f>
        <v>2019</v>
      </c>
      <c r="L18" s="9" t="str">
        <f>VLOOKUP(C18,DEFINICJE!$A$2:$B$11,2,0)</f>
        <v>Fusion Dynamics</v>
      </c>
    </row>
    <row r="19" spans="1:12" x14ac:dyDescent="0.2">
      <c r="A19" s="19" t="s">
        <v>76</v>
      </c>
      <c r="B19" s="20">
        <v>43474</v>
      </c>
      <c r="C19" s="4" t="s">
        <v>8</v>
      </c>
      <c r="D19" s="4" t="s">
        <v>16</v>
      </c>
      <c r="E19" s="21">
        <v>478</v>
      </c>
      <c r="F19" s="6">
        <f>VLOOKUP(D19,DEFINICJE!$E$2:$H$31,4,0)</f>
        <v>25.897196261682243</v>
      </c>
      <c r="G19" s="6">
        <f>E19*F19</f>
        <v>12378.859813084113</v>
      </c>
      <c r="H19" s="26">
        <f>VLOOKUP(D19,DEFINICJE!$E$2:$H$31,3,0)</f>
        <v>7.0000000000000007E-2</v>
      </c>
      <c r="I19" s="6">
        <f>G19+H19*G19</f>
        <v>13245.380000000001</v>
      </c>
      <c r="J19" s="9">
        <f>MONTH(B19)</f>
        <v>1</v>
      </c>
      <c r="K19" s="9">
        <f>YEAR(B19)</f>
        <v>2019</v>
      </c>
      <c r="L19" s="9" t="str">
        <f>VLOOKUP(C19,DEFINICJE!$A$2:$B$11,2,0)</f>
        <v>Apex Innovators</v>
      </c>
    </row>
    <row r="20" spans="1:12" x14ac:dyDescent="0.2">
      <c r="A20" s="19" t="s">
        <v>77</v>
      </c>
      <c r="B20" s="20">
        <v>43475</v>
      </c>
      <c r="C20" s="4" t="s">
        <v>9</v>
      </c>
      <c r="D20" s="4" t="s">
        <v>17</v>
      </c>
      <c r="E20" s="21">
        <v>833</v>
      </c>
      <c r="F20" s="6">
        <f>VLOOKUP(D20,DEFINICJE!$E$2:$H$31,4,0)</f>
        <v>65.721311475409848</v>
      </c>
      <c r="G20" s="6">
        <f>E20*F20</f>
        <v>54745.852459016402</v>
      </c>
      <c r="H20" s="26">
        <f>VLOOKUP(D20,DEFINICJE!$E$2:$H$31,3,0)</f>
        <v>0.22</v>
      </c>
      <c r="I20" s="6">
        <f>G20+H20*G20</f>
        <v>66789.94</v>
      </c>
      <c r="J20" s="9">
        <f>MONTH(B20)</f>
        <v>1</v>
      </c>
      <c r="K20" s="9">
        <f>YEAR(B20)</f>
        <v>2019</v>
      </c>
      <c r="L20" s="9" t="str">
        <f>VLOOKUP(C20,DEFINICJE!$A$2:$B$11,2,0)</f>
        <v>Aurora Ventures</v>
      </c>
    </row>
    <row r="21" spans="1:12" x14ac:dyDescent="0.2">
      <c r="A21" s="19" t="s">
        <v>78</v>
      </c>
      <c r="B21" s="20">
        <v>43476</v>
      </c>
      <c r="C21" s="4" t="s">
        <v>7</v>
      </c>
      <c r="D21" s="4" t="s">
        <v>18</v>
      </c>
      <c r="E21" s="21">
        <v>222</v>
      </c>
      <c r="F21" s="6">
        <f>VLOOKUP(D21,DEFINICJE!$E$2:$H$31,4,0)</f>
        <v>0.22429906542056072</v>
      </c>
      <c r="G21" s="6">
        <f>E21*F21</f>
        <v>49.794392523364479</v>
      </c>
      <c r="H21" s="26">
        <f>VLOOKUP(D21,DEFINICJE!$E$2:$H$31,3,0)</f>
        <v>7.0000000000000007E-2</v>
      </c>
      <c r="I21" s="6">
        <f>G21+H21*G21</f>
        <v>53.279999999999994</v>
      </c>
      <c r="J21" s="9">
        <f>MONTH(B21)</f>
        <v>1</v>
      </c>
      <c r="K21" s="9">
        <f>YEAR(B21)</f>
        <v>2019</v>
      </c>
      <c r="L21" s="9" t="str">
        <f>VLOOKUP(C21,DEFINICJE!$A$2:$B$11,2,0)</f>
        <v>Fusion Dynamics</v>
      </c>
    </row>
    <row r="22" spans="1:12" x14ac:dyDescent="0.2">
      <c r="A22" s="19" t="s">
        <v>79</v>
      </c>
      <c r="B22" s="20">
        <v>43477</v>
      </c>
      <c r="C22" s="4" t="s">
        <v>5</v>
      </c>
      <c r="D22" s="4" t="s">
        <v>19</v>
      </c>
      <c r="E22" s="21">
        <v>52</v>
      </c>
      <c r="F22" s="6">
        <f>VLOOKUP(D22,DEFINICJE!$E$2:$H$31,4,0)</f>
        <v>73.073770491803288</v>
      </c>
      <c r="G22" s="6">
        <f>E22*F22</f>
        <v>3799.8360655737711</v>
      </c>
      <c r="H22" s="26">
        <f>VLOOKUP(D22,DEFINICJE!$E$2:$H$31,3,0)</f>
        <v>0.22</v>
      </c>
      <c r="I22" s="6">
        <f>G22+H22*G22</f>
        <v>4635.8000000000011</v>
      </c>
      <c r="J22" s="9">
        <f>MONTH(B22)</f>
        <v>1</v>
      </c>
      <c r="K22" s="9">
        <f>YEAR(B22)</f>
        <v>2019</v>
      </c>
      <c r="L22" s="9" t="str">
        <f>VLOOKUP(C22,DEFINICJE!$A$2:$B$11,2,0)</f>
        <v>Infinity Systems</v>
      </c>
    </row>
    <row r="23" spans="1:12" x14ac:dyDescent="0.2">
      <c r="A23" s="19" t="s">
        <v>80</v>
      </c>
      <c r="B23" s="20">
        <v>43477</v>
      </c>
      <c r="C23" s="4" t="s">
        <v>6</v>
      </c>
      <c r="D23" s="4" t="s">
        <v>20</v>
      </c>
      <c r="E23" s="21">
        <v>411</v>
      </c>
      <c r="F23" s="6">
        <f>VLOOKUP(D23,DEFINICJE!$E$2:$H$31,4,0)</f>
        <v>10.093457943925234</v>
      </c>
      <c r="G23" s="6">
        <f>E23*F23</f>
        <v>4148.4112149532712</v>
      </c>
      <c r="H23" s="26">
        <f>VLOOKUP(D23,DEFINICJE!$E$2:$H$31,3,0)</f>
        <v>7.0000000000000007E-2</v>
      </c>
      <c r="I23" s="6">
        <f>G23+H23*G23</f>
        <v>4438.8</v>
      </c>
      <c r="J23" s="9">
        <f>MONTH(B23)</f>
        <v>1</v>
      </c>
      <c r="K23" s="9">
        <f>YEAR(B23)</f>
        <v>2019</v>
      </c>
      <c r="L23" s="9" t="str">
        <f>VLOOKUP(C23,DEFINICJE!$A$2:$B$11,2,0)</f>
        <v>SwiftWave Technologies</v>
      </c>
    </row>
    <row r="24" spans="1:12" x14ac:dyDescent="0.2">
      <c r="A24" s="19" t="s">
        <v>81</v>
      </c>
      <c r="B24" s="20">
        <v>43477</v>
      </c>
      <c r="C24" s="4" t="s">
        <v>5</v>
      </c>
      <c r="D24" s="4" t="s">
        <v>21</v>
      </c>
      <c r="E24" s="21">
        <v>522</v>
      </c>
      <c r="F24" s="6">
        <f>VLOOKUP(D24,DEFINICJE!$E$2:$H$31,4,0)</f>
        <v>32.508196721311471</v>
      </c>
      <c r="G24" s="6">
        <f>E24*F24</f>
        <v>16969.278688524588</v>
      </c>
      <c r="H24" s="26">
        <f>VLOOKUP(D24,DEFINICJE!$E$2:$H$31,3,0)</f>
        <v>0.22</v>
      </c>
      <c r="I24" s="6">
        <f>G24+H24*G24</f>
        <v>20702.519999999997</v>
      </c>
      <c r="J24" s="9">
        <f>MONTH(B24)</f>
        <v>1</v>
      </c>
      <c r="K24" s="9">
        <f>YEAR(B24)</f>
        <v>2019</v>
      </c>
      <c r="L24" s="9" t="str">
        <f>VLOOKUP(C24,DEFINICJE!$A$2:$B$11,2,0)</f>
        <v>Infinity Systems</v>
      </c>
    </row>
    <row r="25" spans="1:12" x14ac:dyDescent="0.2">
      <c r="A25" s="19" t="s">
        <v>82</v>
      </c>
      <c r="B25" s="20">
        <v>43477</v>
      </c>
      <c r="C25" s="4" t="s">
        <v>11</v>
      </c>
      <c r="D25" s="4" t="s">
        <v>22</v>
      </c>
      <c r="E25" s="21">
        <v>390</v>
      </c>
      <c r="F25" s="6">
        <f>VLOOKUP(D25,DEFINICJE!$E$2:$H$31,4,0)</f>
        <v>17.588785046728972</v>
      </c>
      <c r="G25" s="6">
        <f>E25*F25</f>
        <v>6859.6261682242994</v>
      </c>
      <c r="H25" s="26">
        <f>VLOOKUP(D25,DEFINICJE!$E$2:$H$31,3,0)</f>
        <v>7.0000000000000007E-2</v>
      </c>
      <c r="I25" s="6">
        <f>G25+H25*G25</f>
        <v>7339.8</v>
      </c>
      <c r="J25" s="9">
        <f>MONTH(B25)</f>
        <v>1</v>
      </c>
      <c r="K25" s="9">
        <f>YEAR(B25)</f>
        <v>2019</v>
      </c>
      <c r="L25" s="9" t="str">
        <f>VLOOKUP(C25,DEFINICJE!$A$2:$B$11,2,0)</f>
        <v>Green Capital</v>
      </c>
    </row>
    <row r="26" spans="1:12" x14ac:dyDescent="0.2">
      <c r="A26" s="19" t="s">
        <v>83</v>
      </c>
      <c r="B26" s="20">
        <v>43477</v>
      </c>
      <c r="C26" s="4" t="s">
        <v>3</v>
      </c>
      <c r="D26" s="4" t="s">
        <v>23</v>
      </c>
      <c r="E26" s="21">
        <v>531</v>
      </c>
      <c r="F26" s="6">
        <f>VLOOKUP(D26,DEFINICJE!$E$2:$H$31,4,0)</f>
        <v>14.188524590163933</v>
      </c>
      <c r="G26" s="6">
        <f>E26*F26</f>
        <v>7534.1065573770484</v>
      </c>
      <c r="H26" s="26">
        <f>VLOOKUP(D26,DEFINICJE!$E$2:$H$31,3,0)</f>
        <v>0.22</v>
      </c>
      <c r="I26" s="6">
        <f>G26+H26*G26</f>
        <v>9191.6099999999988</v>
      </c>
      <c r="J26" s="9">
        <f>MONTH(B26)</f>
        <v>1</v>
      </c>
      <c r="K26" s="9">
        <f>YEAR(B26)</f>
        <v>2019</v>
      </c>
      <c r="L26" s="9" t="str">
        <f>VLOOKUP(C26,DEFINICJE!$A$2:$B$11,2,0)</f>
        <v>Quantum Innovations</v>
      </c>
    </row>
    <row r="27" spans="1:12" x14ac:dyDescent="0.2">
      <c r="A27" s="19" t="s">
        <v>84</v>
      </c>
      <c r="B27" s="20">
        <v>43477</v>
      </c>
      <c r="C27" s="4" t="s">
        <v>7</v>
      </c>
      <c r="D27" s="4" t="s">
        <v>24</v>
      </c>
      <c r="E27" s="21">
        <v>268</v>
      </c>
      <c r="F27" s="6">
        <f>VLOOKUP(D27,DEFINICJE!$E$2:$H$31,4,0)</f>
        <v>7.5700934579439245</v>
      </c>
      <c r="G27" s="6">
        <f>E27*F27</f>
        <v>2028.7850467289718</v>
      </c>
      <c r="H27" s="26">
        <f>VLOOKUP(D27,DEFINICJE!$E$2:$H$31,3,0)</f>
        <v>7.0000000000000007E-2</v>
      </c>
      <c r="I27" s="6">
        <f>G27+H27*G27</f>
        <v>2170.7999999999997</v>
      </c>
      <c r="J27" s="9">
        <f>MONTH(B27)</f>
        <v>1</v>
      </c>
      <c r="K27" s="9">
        <f>YEAR(B27)</f>
        <v>2019</v>
      </c>
      <c r="L27" s="9" t="str">
        <f>VLOOKUP(C27,DEFINICJE!$A$2:$B$11,2,0)</f>
        <v>Fusion Dynamics</v>
      </c>
    </row>
    <row r="28" spans="1:12" x14ac:dyDescent="0.2">
      <c r="A28" s="19" t="s">
        <v>85</v>
      </c>
      <c r="B28" s="20">
        <v>43477</v>
      </c>
      <c r="C28" s="4" t="s">
        <v>9</v>
      </c>
      <c r="D28" s="4" t="s">
        <v>25</v>
      </c>
      <c r="E28" s="21">
        <v>293</v>
      </c>
      <c r="F28" s="6">
        <f>VLOOKUP(D28,DEFINICJE!$E$2:$H$31,4,0)</f>
        <v>33.655737704918039</v>
      </c>
      <c r="G28" s="6">
        <f>E28*F28</f>
        <v>9861.1311475409857</v>
      </c>
      <c r="H28" s="26">
        <f>VLOOKUP(D28,DEFINICJE!$E$2:$H$31,3,0)</f>
        <v>0.22</v>
      </c>
      <c r="I28" s="6">
        <f>G28+H28*G28</f>
        <v>12030.580000000002</v>
      </c>
      <c r="J28" s="9">
        <f>MONTH(B28)</f>
        <v>1</v>
      </c>
      <c r="K28" s="9">
        <f>YEAR(B28)</f>
        <v>2019</v>
      </c>
      <c r="L28" s="9" t="str">
        <f>VLOOKUP(C28,DEFINICJE!$A$2:$B$11,2,0)</f>
        <v>Aurora Ventures</v>
      </c>
    </row>
    <row r="29" spans="1:12" x14ac:dyDescent="0.2">
      <c r="A29" s="19" t="s">
        <v>86</v>
      </c>
      <c r="B29" s="20">
        <v>43477</v>
      </c>
      <c r="C29" s="4" t="s">
        <v>5</v>
      </c>
      <c r="D29" s="4" t="s">
        <v>26</v>
      </c>
      <c r="E29" s="21">
        <v>956</v>
      </c>
      <c r="F29" s="6">
        <f>VLOOKUP(D29,DEFINICJE!$E$2:$H$31,4,0)</f>
        <v>57.588785046728965</v>
      </c>
      <c r="G29" s="6">
        <f>E29*F29</f>
        <v>55054.878504672888</v>
      </c>
      <c r="H29" s="26">
        <f>VLOOKUP(D29,DEFINICJE!$E$2:$H$31,3,0)</f>
        <v>7.0000000000000007E-2</v>
      </c>
      <c r="I29" s="6">
        <f>G29+H29*G29</f>
        <v>58908.719999999994</v>
      </c>
      <c r="J29" s="9">
        <f>MONTH(B29)</f>
        <v>1</v>
      </c>
      <c r="K29" s="9">
        <f>YEAR(B29)</f>
        <v>2019</v>
      </c>
      <c r="L29" s="9" t="str">
        <f>VLOOKUP(C29,DEFINICJE!$A$2:$B$11,2,0)</f>
        <v>Infinity Systems</v>
      </c>
    </row>
    <row r="30" spans="1:12" x14ac:dyDescent="0.2">
      <c r="A30" s="19" t="s">
        <v>87</v>
      </c>
      <c r="B30" s="20">
        <v>43478</v>
      </c>
      <c r="C30" s="4" t="s">
        <v>8</v>
      </c>
      <c r="D30" s="4" t="s">
        <v>27</v>
      </c>
      <c r="E30" s="21">
        <v>628</v>
      </c>
      <c r="F30" s="6">
        <f>VLOOKUP(D30,DEFINICJE!$E$2:$H$31,4,0)</f>
        <v>27.262295081967213</v>
      </c>
      <c r="G30" s="6">
        <f>E30*F30</f>
        <v>17120.721311475409</v>
      </c>
      <c r="H30" s="26">
        <f>VLOOKUP(D30,DEFINICJE!$E$2:$H$31,3,0)</f>
        <v>0.22</v>
      </c>
      <c r="I30" s="6">
        <f>G30+H30*G30</f>
        <v>20887.28</v>
      </c>
      <c r="J30" s="9">
        <f>MONTH(B30)</f>
        <v>1</v>
      </c>
      <c r="K30" s="9">
        <f>YEAR(B30)</f>
        <v>2019</v>
      </c>
      <c r="L30" s="9" t="str">
        <f>VLOOKUP(C30,DEFINICJE!$A$2:$B$11,2,0)</f>
        <v>Apex Innovators</v>
      </c>
    </row>
    <row r="31" spans="1:12" x14ac:dyDescent="0.2">
      <c r="A31" s="19" t="s">
        <v>88</v>
      </c>
      <c r="B31" s="20">
        <v>43479</v>
      </c>
      <c r="C31" s="4" t="s">
        <v>4</v>
      </c>
      <c r="D31" s="4" t="s">
        <v>28</v>
      </c>
      <c r="E31" s="21">
        <v>10</v>
      </c>
      <c r="F31" s="6">
        <f>VLOOKUP(D31,DEFINICJE!$E$2:$H$31,4,0)</f>
        <v>74.299065420560737</v>
      </c>
      <c r="G31" s="6">
        <f>E31*F31</f>
        <v>742.99065420560737</v>
      </c>
      <c r="H31" s="26">
        <f>VLOOKUP(D31,DEFINICJE!$E$2:$H$31,3,0)</f>
        <v>7.0000000000000007E-2</v>
      </c>
      <c r="I31" s="6">
        <f>G31+H31*G31</f>
        <v>794.99999999999989</v>
      </c>
      <c r="J31" s="9">
        <f>MONTH(B31)</f>
        <v>1</v>
      </c>
      <c r="K31" s="9">
        <f>YEAR(B31)</f>
        <v>2019</v>
      </c>
      <c r="L31" s="9" t="str">
        <f>VLOOKUP(C31,DEFINICJE!$A$2:$B$11,2,0)</f>
        <v>BlueSky Enterprises</v>
      </c>
    </row>
    <row r="32" spans="1:12" x14ac:dyDescent="0.2">
      <c r="A32" s="19" t="s">
        <v>89</v>
      </c>
      <c r="B32" s="20">
        <v>43480</v>
      </c>
      <c r="C32" s="4" t="s">
        <v>7</v>
      </c>
      <c r="D32" s="4" t="s">
        <v>29</v>
      </c>
      <c r="E32" s="21">
        <v>932</v>
      </c>
      <c r="F32" s="6">
        <f>VLOOKUP(D32,DEFINICJE!$E$2:$H$31,4,0)</f>
        <v>19.409836065573771</v>
      </c>
      <c r="G32" s="6">
        <f>E32*F32</f>
        <v>18089.967213114753</v>
      </c>
      <c r="H32" s="26">
        <f>VLOOKUP(D32,DEFINICJE!$E$2:$H$31,3,0)</f>
        <v>0.22</v>
      </c>
      <c r="I32" s="6">
        <f>G32+H32*G32</f>
        <v>22069.759999999998</v>
      </c>
      <c r="J32" s="9">
        <f>MONTH(B32)</f>
        <v>1</v>
      </c>
      <c r="K32" s="9">
        <f>YEAR(B32)</f>
        <v>2019</v>
      </c>
      <c r="L32" s="9" t="str">
        <f>VLOOKUP(C32,DEFINICJE!$A$2:$B$11,2,0)</f>
        <v>Fusion Dynamics</v>
      </c>
    </row>
    <row r="33" spans="1:12" x14ac:dyDescent="0.2">
      <c r="A33" s="19" t="s">
        <v>90</v>
      </c>
      <c r="B33" s="20">
        <v>43481</v>
      </c>
      <c r="C33" s="4" t="s">
        <v>9</v>
      </c>
      <c r="D33" s="4" t="s">
        <v>30</v>
      </c>
      <c r="E33" s="21">
        <v>359</v>
      </c>
      <c r="F33" s="6">
        <f>VLOOKUP(D33,DEFINICJE!$E$2:$H$31,4,0)</f>
        <v>16.345794392523363</v>
      </c>
      <c r="G33" s="6">
        <f>E33*F33</f>
        <v>5868.1401869158872</v>
      </c>
      <c r="H33" s="26">
        <f>VLOOKUP(D33,DEFINICJE!$E$2:$H$31,3,0)</f>
        <v>7.0000000000000007E-2</v>
      </c>
      <c r="I33" s="6">
        <f>G33+H33*G33</f>
        <v>6278.9099999999989</v>
      </c>
      <c r="J33" s="9">
        <f>MONTH(B33)</f>
        <v>1</v>
      </c>
      <c r="K33" s="9">
        <f>YEAR(B33)</f>
        <v>2019</v>
      </c>
      <c r="L33" s="9" t="str">
        <f>VLOOKUP(C33,DEFINICJE!$A$2:$B$11,2,0)</f>
        <v>Aurora Ventures</v>
      </c>
    </row>
    <row r="34" spans="1:12" x14ac:dyDescent="0.2">
      <c r="A34" s="19" t="s">
        <v>91</v>
      </c>
      <c r="B34" s="20">
        <v>43482</v>
      </c>
      <c r="C34" s="4" t="s">
        <v>7</v>
      </c>
      <c r="D34" s="4" t="s">
        <v>31</v>
      </c>
      <c r="E34" s="21">
        <v>438</v>
      </c>
      <c r="F34" s="6">
        <f>VLOOKUP(D34,DEFINICJE!$E$2:$H$31,4,0)</f>
        <v>31.516393442622952</v>
      </c>
      <c r="G34" s="6">
        <f>E34*F34</f>
        <v>13804.180327868853</v>
      </c>
      <c r="H34" s="26">
        <f>VLOOKUP(D34,DEFINICJE!$E$2:$H$31,3,0)</f>
        <v>0.22</v>
      </c>
      <c r="I34" s="6">
        <f>G34+H34*G34</f>
        <v>16841.100000000002</v>
      </c>
      <c r="J34" s="9">
        <f>MONTH(B34)</f>
        <v>1</v>
      </c>
      <c r="K34" s="9">
        <f>YEAR(B34)</f>
        <v>2019</v>
      </c>
      <c r="L34" s="9" t="str">
        <f>VLOOKUP(C34,DEFINICJE!$A$2:$B$11,2,0)</f>
        <v>Fusion Dynamics</v>
      </c>
    </row>
    <row r="35" spans="1:12" x14ac:dyDescent="0.2">
      <c r="A35" s="19" t="s">
        <v>92</v>
      </c>
      <c r="B35" s="20">
        <v>43483</v>
      </c>
      <c r="C35" s="4" t="s">
        <v>6</v>
      </c>
      <c r="D35" s="4" t="s">
        <v>32</v>
      </c>
      <c r="E35" s="21">
        <v>514</v>
      </c>
      <c r="F35" s="6">
        <f>VLOOKUP(D35,DEFINICJE!$E$2:$H$31,4,0)</f>
        <v>59.018691588785039</v>
      </c>
      <c r="G35" s="6">
        <f>E35*F35</f>
        <v>30335.607476635509</v>
      </c>
      <c r="H35" s="26">
        <f>VLOOKUP(D35,DEFINICJE!$E$2:$H$31,3,0)</f>
        <v>7.0000000000000007E-2</v>
      </c>
      <c r="I35" s="6">
        <f>G35+H35*G35</f>
        <v>32459.099999999995</v>
      </c>
      <c r="J35" s="9">
        <f>MONTH(B35)</f>
        <v>1</v>
      </c>
      <c r="K35" s="9">
        <f>YEAR(B35)</f>
        <v>2019</v>
      </c>
      <c r="L35" s="9" t="str">
        <f>VLOOKUP(C35,DEFINICJE!$A$2:$B$11,2,0)</f>
        <v>SwiftWave Technologies</v>
      </c>
    </row>
    <row r="36" spans="1:12" x14ac:dyDescent="0.2">
      <c r="A36" s="19" t="s">
        <v>93</v>
      </c>
      <c r="B36" s="20">
        <v>43484</v>
      </c>
      <c r="C36" s="4" t="s">
        <v>9</v>
      </c>
      <c r="D36" s="4" t="s">
        <v>33</v>
      </c>
      <c r="E36" s="21">
        <v>381</v>
      </c>
      <c r="F36" s="6">
        <f>VLOOKUP(D36,DEFINICJE!$E$2:$H$31,4,0)</f>
        <v>78.893442622950815</v>
      </c>
      <c r="G36" s="6">
        <f>E36*F36</f>
        <v>30058.401639344262</v>
      </c>
      <c r="H36" s="26">
        <f>VLOOKUP(D36,DEFINICJE!$E$2:$H$31,3,0)</f>
        <v>0.22</v>
      </c>
      <c r="I36" s="6">
        <f>G36+H36*G36</f>
        <v>36671.25</v>
      </c>
      <c r="J36" s="9">
        <f>MONTH(B36)</f>
        <v>1</v>
      </c>
      <c r="K36" s="9">
        <f>YEAR(B36)</f>
        <v>2019</v>
      </c>
      <c r="L36" s="9" t="str">
        <f>VLOOKUP(C36,DEFINICJE!$A$2:$B$11,2,0)</f>
        <v>Aurora Ventures</v>
      </c>
    </row>
    <row r="37" spans="1:12" x14ac:dyDescent="0.2">
      <c r="A37" s="19" t="s">
        <v>94</v>
      </c>
      <c r="B37" s="20">
        <v>43485</v>
      </c>
      <c r="C37" s="4" t="s">
        <v>10</v>
      </c>
      <c r="D37" s="4" t="s">
        <v>34</v>
      </c>
      <c r="E37" s="21">
        <v>144</v>
      </c>
      <c r="F37" s="6">
        <f>VLOOKUP(D37,DEFINICJE!$E$2:$H$31,4,0)</f>
        <v>34.177570093457945</v>
      </c>
      <c r="G37" s="6">
        <f>E37*F37</f>
        <v>4921.5700934579436</v>
      </c>
      <c r="H37" s="26">
        <f>VLOOKUP(D37,DEFINICJE!$E$2:$H$31,3,0)</f>
        <v>7.0000000000000007E-2</v>
      </c>
      <c r="I37" s="6">
        <f>G37+H37*G37</f>
        <v>5266.08</v>
      </c>
      <c r="J37" s="9">
        <f>MONTH(B37)</f>
        <v>1</v>
      </c>
      <c r="K37" s="9">
        <f>YEAR(B37)</f>
        <v>2019</v>
      </c>
      <c r="L37" s="9" t="str">
        <f>VLOOKUP(C37,DEFINICJE!$A$2:$B$11,2,0)</f>
        <v>Nexus Solutions</v>
      </c>
    </row>
    <row r="38" spans="1:12" x14ac:dyDescent="0.2">
      <c r="A38" s="19" t="s">
        <v>95</v>
      </c>
      <c r="B38" s="20">
        <v>43486</v>
      </c>
      <c r="C38" s="4" t="s">
        <v>9</v>
      </c>
      <c r="D38" s="4" t="s">
        <v>35</v>
      </c>
      <c r="E38" s="21">
        <v>209</v>
      </c>
      <c r="F38" s="6">
        <f>VLOOKUP(D38,DEFINICJE!$E$2:$H$31,4,0)</f>
        <v>92.429906542056074</v>
      </c>
      <c r="G38" s="6">
        <f>E38*F38</f>
        <v>19317.850467289718</v>
      </c>
      <c r="H38" s="26">
        <f>VLOOKUP(D38,DEFINICJE!$E$2:$H$31,3,0)</f>
        <v>7.0000000000000007E-2</v>
      </c>
      <c r="I38" s="6">
        <f>G38+H38*G38</f>
        <v>20670.099999999999</v>
      </c>
      <c r="J38" s="9">
        <f>MONTH(B38)</f>
        <v>1</v>
      </c>
      <c r="K38" s="9">
        <f>YEAR(B38)</f>
        <v>2019</v>
      </c>
      <c r="L38" s="9" t="str">
        <f>VLOOKUP(C38,DEFINICJE!$A$2:$B$11,2,0)</f>
        <v>Aurora Ventures</v>
      </c>
    </row>
    <row r="39" spans="1:12" x14ac:dyDescent="0.2">
      <c r="A39" s="19" t="s">
        <v>96</v>
      </c>
      <c r="B39" s="20">
        <v>43487</v>
      </c>
      <c r="C39" s="4" t="s">
        <v>7</v>
      </c>
      <c r="D39" s="4" t="s">
        <v>36</v>
      </c>
      <c r="E39" s="21">
        <v>505</v>
      </c>
      <c r="F39" s="6">
        <f>VLOOKUP(D39,DEFINICJE!$E$2:$H$31,4,0)</f>
        <v>32.551401869158873</v>
      </c>
      <c r="G39" s="6">
        <f>E39*F39</f>
        <v>16438.45794392523</v>
      </c>
      <c r="H39" s="26">
        <f>VLOOKUP(D39,DEFINICJE!$E$2:$H$31,3,0)</f>
        <v>7.0000000000000007E-2</v>
      </c>
      <c r="I39" s="6">
        <f>G39+H39*G39</f>
        <v>17589.149999999998</v>
      </c>
      <c r="J39" s="9">
        <f>MONTH(B39)</f>
        <v>1</v>
      </c>
      <c r="K39" s="9">
        <f>YEAR(B39)</f>
        <v>2019</v>
      </c>
      <c r="L39" s="9" t="str">
        <f>VLOOKUP(C39,DEFINICJE!$A$2:$B$11,2,0)</f>
        <v>Fusion Dynamics</v>
      </c>
    </row>
    <row r="40" spans="1:12" x14ac:dyDescent="0.2">
      <c r="A40" s="19" t="s">
        <v>97</v>
      </c>
      <c r="B40" s="20">
        <v>43488</v>
      </c>
      <c r="C40" s="4" t="s">
        <v>7</v>
      </c>
      <c r="D40" s="4" t="s">
        <v>37</v>
      </c>
      <c r="E40" s="21">
        <v>260</v>
      </c>
      <c r="F40" s="6">
        <f>VLOOKUP(D40,DEFINICJE!$E$2:$H$31,4,0)</f>
        <v>29.762295081967217</v>
      </c>
      <c r="G40" s="6">
        <f>E40*F40</f>
        <v>7738.1967213114767</v>
      </c>
      <c r="H40" s="26">
        <f>VLOOKUP(D40,DEFINICJE!$E$2:$H$31,3,0)</f>
        <v>0.22</v>
      </c>
      <c r="I40" s="6">
        <f>G40+H40*G40</f>
        <v>9440.6000000000022</v>
      </c>
      <c r="J40" s="9">
        <f>MONTH(B40)</f>
        <v>1</v>
      </c>
      <c r="K40" s="9">
        <f>YEAR(B40)</f>
        <v>2019</v>
      </c>
      <c r="L40" s="9" t="str">
        <f>VLOOKUP(C40,DEFINICJE!$A$2:$B$11,2,0)</f>
        <v>Fusion Dynamics</v>
      </c>
    </row>
    <row r="41" spans="1:12" x14ac:dyDescent="0.2">
      <c r="A41" s="19" t="s">
        <v>98</v>
      </c>
      <c r="B41" s="20">
        <v>43488</v>
      </c>
      <c r="C41" s="4" t="s">
        <v>8</v>
      </c>
      <c r="D41" s="4" t="s">
        <v>38</v>
      </c>
      <c r="E41" s="21">
        <v>758</v>
      </c>
      <c r="F41" s="6">
        <f>VLOOKUP(D41,DEFINICJE!$E$2:$H$31,4,0)</f>
        <v>3.1121495327102804</v>
      </c>
      <c r="G41" s="6">
        <f>E41*F41</f>
        <v>2359.0093457943926</v>
      </c>
      <c r="H41" s="26">
        <f>VLOOKUP(D41,DEFINICJE!$E$2:$H$31,3,0)</f>
        <v>7.0000000000000007E-2</v>
      </c>
      <c r="I41" s="6">
        <f>G41+H41*G41</f>
        <v>2524.1400000000003</v>
      </c>
      <c r="J41" s="9">
        <f>MONTH(B41)</f>
        <v>1</v>
      </c>
      <c r="K41" s="9">
        <f>YEAR(B41)</f>
        <v>2019</v>
      </c>
      <c r="L41" s="9" t="str">
        <f>VLOOKUP(C41,DEFINICJE!$A$2:$B$11,2,0)</f>
        <v>Apex Innovators</v>
      </c>
    </row>
    <row r="42" spans="1:12" x14ac:dyDescent="0.2">
      <c r="A42" s="19" t="s">
        <v>99</v>
      </c>
      <c r="B42" s="20">
        <v>43488</v>
      </c>
      <c r="C42" s="4" t="s">
        <v>7</v>
      </c>
      <c r="D42" s="4" t="s">
        <v>14</v>
      </c>
      <c r="E42" s="21">
        <v>783</v>
      </c>
      <c r="F42" s="6">
        <f>VLOOKUP(D42,DEFINICJE!$E$2:$H$31,4,0)</f>
        <v>73.897196261682225</v>
      </c>
      <c r="G42" s="6">
        <f>E42*F42</f>
        <v>57861.504672897179</v>
      </c>
      <c r="H42" s="26">
        <f>VLOOKUP(D42,DEFINICJE!$E$2:$H$31,3,0)</f>
        <v>7.0000000000000007E-2</v>
      </c>
      <c r="I42" s="6">
        <f>G42+H42*G42</f>
        <v>61911.809999999983</v>
      </c>
      <c r="J42" s="9">
        <f>MONTH(B42)</f>
        <v>1</v>
      </c>
      <c r="K42" s="9">
        <f>YEAR(B42)</f>
        <v>2019</v>
      </c>
      <c r="L42" s="9" t="str">
        <f>VLOOKUP(C42,DEFINICJE!$A$2:$B$11,2,0)</f>
        <v>Fusion Dynamics</v>
      </c>
    </row>
    <row r="43" spans="1:12" x14ac:dyDescent="0.2">
      <c r="A43" s="19" t="s">
        <v>100</v>
      </c>
      <c r="B43" s="20">
        <v>43488</v>
      </c>
      <c r="C43" s="4" t="s">
        <v>3</v>
      </c>
      <c r="D43" s="4" t="s">
        <v>15</v>
      </c>
      <c r="E43" s="21">
        <v>397</v>
      </c>
      <c r="F43" s="6">
        <f>VLOOKUP(D43,DEFINICJE!$E$2:$H$31,4,0)</f>
        <v>43.180327868852459</v>
      </c>
      <c r="G43" s="6">
        <f>E43*F43</f>
        <v>17142.590163934427</v>
      </c>
      <c r="H43" s="26">
        <f>VLOOKUP(D43,DEFINICJE!$E$2:$H$31,3,0)</f>
        <v>0.22</v>
      </c>
      <c r="I43" s="6">
        <f>G43+H43*G43</f>
        <v>20913.96</v>
      </c>
      <c r="J43" s="9">
        <f>MONTH(B43)</f>
        <v>1</v>
      </c>
      <c r="K43" s="9">
        <f>YEAR(B43)</f>
        <v>2019</v>
      </c>
      <c r="L43" s="9" t="str">
        <f>VLOOKUP(C43,DEFINICJE!$A$2:$B$11,2,0)</f>
        <v>Quantum Innovations</v>
      </c>
    </row>
    <row r="44" spans="1:12" x14ac:dyDescent="0.2">
      <c r="A44" s="19" t="s">
        <v>101</v>
      </c>
      <c r="B44" s="20">
        <v>43488</v>
      </c>
      <c r="C44" s="4" t="s">
        <v>11</v>
      </c>
      <c r="D44" s="4" t="s">
        <v>16</v>
      </c>
      <c r="E44" s="21">
        <v>843</v>
      </c>
      <c r="F44" s="6">
        <f>VLOOKUP(D44,DEFINICJE!$E$2:$H$31,4,0)</f>
        <v>25.897196261682243</v>
      </c>
      <c r="G44" s="6">
        <f>E44*F44</f>
        <v>21831.336448598129</v>
      </c>
      <c r="H44" s="26">
        <f>VLOOKUP(D44,DEFINICJE!$E$2:$H$31,3,0)</f>
        <v>7.0000000000000007E-2</v>
      </c>
      <c r="I44" s="6">
        <f>G44+H44*G44</f>
        <v>23359.53</v>
      </c>
      <c r="J44" s="9">
        <f>MONTH(B44)</f>
        <v>1</v>
      </c>
      <c r="K44" s="9">
        <f>YEAR(B44)</f>
        <v>2019</v>
      </c>
      <c r="L44" s="9" t="str">
        <f>VLOOKUP(C44,DEFINICJE!$A$2:$B$11,2,0)</f>
        <v>Green Capital</v>
      </c>
    </row>
    <row r="45" spans="1:12" x14ac:dyDescent="0.2">
      <c r="A45" s="19" t="s">
        <v>102</v>
      </c>
      <c r="B45" s="20">
        <v>43488</v>
      </c>
      <c r="C45" s="4" t="s">
        <v>8</v>
      </c>
      <c r="D45" s="4" t="s">
        <v>17</v>
      </c>
      <c r="E45" s="21">
        <v>259</v>
      </c>
      <c r="F45" s="6">
        <f>VLOOKUP(D45,DEFINICJE!$E$2:$H$31,4,0)</f>
        <v>65.721311475409848</v>
      </c>
      <c r="G45" s="6">
        <f>E45*F45</f>
        <v>17021.819672131151</v>
      </c>
      <c r="H45" s="26">
        <f>VLOOKUP(D45,DEFINICJE!$E$2:$H$31,3,0)</f>
        <v>0.22</v>
      </c>
      <c r="I45" s="6">
        <f>G45+H45*G45</f>
        <v>20766.620000000003</v>
      </c>
      <c r="J45" s="9">
        <f>MONTH(B45)</f>
        <v>1</v>
      </c>
      <c r="K45" s="9">
        <f>YEAR(B45)</f>
        <v>2019</v>
      </c>
      <c r="L45" s="9" t="str">
        <f>VLOOKUP(C45,DEFINICJE!$A$2:$B$11,2,0)</f>
        <v>Apex Innovators</v>
      </c>
    </row>
    <row r="46" spans="1:12" x14ac:dyDescent="0.2">
      <c r="A46" s="19" t="s">
        <v>103</v>
      </c>
      <c r="B46" s="20">
        <v>43488</v>
      </c>
      <c r="C46" s="4" t="s">
        <v>8</v>
      </c>
      <c r="D46" s="4" t="s">
        <v>18</v>
      </c>
      <c r="E46" s="21">
        <v>99</v>
      </c>
      <c r="F46" s="6">
        <f>VLOOKUP(D46,DEFINICJE!$E$2:$H$31,4,0)</f>
        <v>0.22429906542056072</v>
      </c>
      <c r="G46" s="6">
        <f>E46*F46</f>
        <v>22.20560747663551</v>
      </c>
      <c r="H46" s="26">
        <f>VLOOKUP(D46,DEFINICJE!$E$2:$H$31,3,0)</f>
        <v>7.0000000000000007E-2</v>
      </c>
      <c r="I46" s="6">
        <f>G46+H46*G46</f>
        <v>23.759999999999998</v>
      </c>
      <c r="J46" s="9">
        <f>MONTH(B46)</f>
        <v>1</v>
      </c>
      <c r="K46" s="9">
        <f>YEAR(B46)</f>
        <v>2019</v>
      </c>
      <c r="L46" s="9" t="str">
        <f>VLOOKUP(C46,DEFINICJE!$A$2:$B$11,2,0)</f>
        <v>Apex Innovators</v>
      </c>
    </row>
    <row r="47" spans="1:12" x14ac:dyDescent="0.2">
      <c r="A47" s="19" t="s">
        <v>104</v>
      </c>
      <c r="B47" s="20">
        <v>43488</v>
      </c>
      <c r="C47" s="4" t="s">
        <v>6</v>
      </c>
      <c r="D47" s="4" t="s">
        <v>19</v>
      </c>
      <c r="E47" s="21">
        <v>121</v>
      </c>
      <c r="F47" s="6">
        <f>VLOOKUP(D47,DEFINICJE!$E$2:$H$31,4,0)</f>
        <v>73.073770491803288</v>
      </c>
      <c r="G47" s="6">
        <f>E47*F47</f>
        <v>8841.9262295081971</v>
      </c>
      <c r="H47" s="26">
        <f>VLOOKUP(D47,DEFINICJE!$E$2:$H$31,3,0)</f>
        <v>0.22</v>
      </c>
      <c r="I47" s="6">
        <f>G47+H47*G47</f>
        <v>10787.150000000001</v>
      </c>
      <c r="J47" s="9">
        <f>MONTH(B47)</f>
        <v>1</v>
      </c>
      <c r="K47" s="9">
        <f>YEAR(B47)</f>
        <v>2019</v>
      </c>
      <c r="L47" s="9" t="str">
        <f>VLOOKUP(C47,DEFINICJE!$A$2:$B$11,2,0)</f>
        <v>SwiftWave Technologies</v>
      </c>
    </row>
    <row r="48" spans="1:12" x14ac:dyDescent="0.2">
      <c r="A48" s="19" t="s">
        <v>105</v>
      </c>
      <c r="B48" s="20">
        <v>43489</v>
      </c>
      <c r="C48" s="4" t="s">
        <v>8</v>
      </c>
      <c r="D48" s="4" t="s">
        <v>20</v>
      </c>
      <c r="E48" s="21">
        <v>9</v>
      </c>
      <c r="F48" s="6">
        <f>VLOOKUP(D48,DEFINICJE!$E$2:$H$31,4,0)</f>
        <v>10.093457943925234</v>
      </c>
      <c r="G48" s="6">
        <f>E48*F48</f>
        <v>90.841121495327101</v>
      </c>
      <c r="H48" s="26">
        <f>VLOOKUP(D48,DEFINICJE!$E$2:$H$31,3,0)</f>
        <v>7.0000000000000007E-2</v>
      </c>
      <c r="I48" s="6">
        <f>G48+H48*G48</f>
        <v>97.2</v>
      </c>
      <c r="J48" s="9">
        <f>MONTH(B48)</f>
        <v>1</v>
      </c>
      <c r="K48" s="9">
        <f>YEAR(B48)</f>
        <v>2019</v>
      </c>
      <c r="L48" s="9" t="str">
        <f>VLOOKUP(C48,DEFINICJE!$A$2:$B$11,2,0)</f>
        <v>Apex Innovators</v>
      </c>
    </row>
    <row r="49" spans="1:12" x14ac:dyDescent="0.2">
      <c r="A49" s="19" t="s">
        <v>106</v>
      </c>
      <c r="B49" s="20">
        <v>43490</v>
      </c>
      <c r="C49" s="4" t="s">
        <v>7</v>
      </c>
      <c r="D49" s="4" t="s">
        <v>21</v>
      </c>
      <c r="E49" s="21">
        <v>771</v>
      </c>
      <c r="F49" s="6">
        <f>VLOOKUP(D49,DEFINICJE!$E$2:$H$31,4,0)</f>
        <v>32.508196721311471</v>
      </c>
      <c r="G49" s="6">
        <f>E49*F49</f>
        <v>25063.819672131143</v>
      </c>
      <c r="H49" s="26">
        <f>VLOOKUP(D49,DEFINICJE!$E$2:$H$31,3,0)</f>
        <v>0.22</v>
      </c>
      <c r="I49" s="6">
        <f>G49+H49*G49</f>
        <v>30577.859999999993</v>
      </c>
      <c r="J49" s="9">
        <f>MONTH(B49)</f>
        <v>1</v>
      </c>
      <c r="K49" s="9">
        <f>YEAR(B49)</f>
        <v>2019</v>
      </c>
      <c r="L49" s="9" t="str">
        <f>VLOOKUP(C49,DEFINICJE!$A$2:$B$11,2,0)</f>
        <v>Fusion Dynamics</v>
      </c>
    </row>
    <row r="50" spans="1:12" x14ac:dyDescent="0.2">
      <c r="A50" s="19" t="s">
        <v>107</v>
      </c>
      <c r="B50" s="20">
        <v>43491</v>
      </c>
      <c r="C50" s="4" t="s">
        <v>6</v>
      </c>
      <c r="D50" s="4" t="s">
        <v>22</v>
      </c>
      <c r="E50" s="21">
        <v>11</v>
      </c>
      <c r="F50" s="6">
        <f>VLOOKUP(D50,DEFINICJE!$E$2:$H$31,4,0)</f>
        <v>17.588785046728972</v>
      </c>
      <c r="G50" s="6">
        <f>E50*F50</f>
        <v>193.47663551401871</v>
      </c>
      <c r="H50" s="26">
        <f>VLOOKUP(D50,DEFINICJE!$E$2:$H$31,3,0)</f>
        <v>7.0000000000000007E-2</v>
      </c>
      <c r="I50" s="6">
        <f>G50+H50*G50</f>
        <v>207.02</v>
      </c>
      <c r="J50" s="9">
        <f>MONTH(B50)</f>
        <v>1</v>
      </c>
      <c r="K50" s="9">
        <f>YEAR(B50)</f>
        <v>2019</v>
      </c>
      <c r="L50" s="9" t="str">
        <f>VLOOKUP(C50,DEFINICJE!$A$2:$B$11,2,0)</f>
        <v>SwiftWave Technologies</v>
      </c>
    </row>
    <row r="51" spans="1:12" x14ac:dyDescent="0.2">
      <c r="A51" s="19" t="s">
        <v>108</v>
      </c>
      <c r="B51" s="20">
        <v>43492</v>
      </c>
      <c r="C51" s="4" t="s">
        <v>4</v>
      </c>
      <c r="D51" s="4" t="s">
        <v>23</v>
      </c>
      <c r="E51" s="21">
        <v>649</v>
      </c>
      <c r="F51" s="6">
        <f>VLOOKUP(D51,DEFINICJE!$E$2:$H$31,4,0)</f>
        <v>14.188524590163933</v>
      </c>
      <c r="G51" s="6">
        <f>E51*F51</f>
        <v>9208.3524590163925</v>
      </c>
      <c r="H51" s="26">
        <f>VLOOKUP(D51,DEFINICJE!$E$2:$H$31,3,0)</f>
        <v>0.22</v>
      </c>
      <c r="I51" s="6">
        <f>G51+H51*G51</f>
        <v>11234.189999999999</v>
      </c>
      <c r="J51" s="9">
        <f>MONTH(B51)</f>
        <v>1</v>
      </c>
      <c r="K51" s="9">
        <f>YEAR(B51)</f>
        <v>2019</v>
      </c>
      <c r="L51" s="9" t="str">
        <f>VLOOKUP(C51,DEFINICJE!$A$2:$B$11,2,0)</f>
        <v>BlueSky Enterprises</v>
      </c>
    </row>
    <row r="52" spans="1:12" x14ac:dyDescent="0.2">
      <c r="A52" s="19" t="s">
        <v>109</v>
      </c>
      <c r="B52" s="20">
        <v>43493</v>
      </c>
      <c r="C52" s="4" t="s">
        <v>7</v>
      </c>
      <c r="D52" s="4" t="s">
        <v>24</v>
      </c>
      <c r="E52" s="21">
        <v>168</v>
      </c>
      <c r="F52" s="6">
        <f>VLOOKUP(D52,DEFINICJE!$E$2:$H$31,4,0)</f>
        <v>7.5700934579439245</v>
      </c>
      <c r="G52" s="6">
        <f>E52*F52</f>
        <v>1271.7757009345794</v>
      </c>
      <c r="H52" s="26">
        <f>VLOOKUP(D52,DEFINICJE!$E$2:$H$31,3,0)</f>
        <v>7.0000000000000007E-2</v>
      </c>
      <c r="I52" s="6">
        <f>G52+H52*G52</f>
        <v>1360.8</v>
      </c>
      <c r="J52" s="9">
        <f>MONTH(B52)</f>
        <v>1</v>
      </c>
      <c r="K52" s="9">
        <f>YEAR(B52)</f>
        <v>2019</v>
      </c>
      <c r="L52" s="9" t="str">
        <f>VLOOKUP(C52,DEFINICJE!$A$2:$B$11,2,0)</f>
        <v>Fusion Dynamics</v>
      </c>
    </row>
    <row r="53" spans="1:12" x14ac:dyDescent="0.2">
      <c r="A53" s="19" t="s">
        <v>110</v>
      </c>
      <c r="B53" s="20">
        <v>43494</v>
      </c>
      <c r="C53" s="4" t="s">
        <v>7</v>
      </c>
      <c r="D53" s="4" t="s">
        <v>25</v>
      </c>
      <c r="E53" s="21">
        <v>405</v>
      </c>
      <c r="F53" s="6">
        <f>VLOOKUP(D53,DEFINICJE!$E$2:$H$31,4,0)</f>
        <v>33.655737704918039</v>
      </c>
      <c r="G53" s="6">
        <f>E53*F53</f>
        <v>13630.573770491806</v>
      </c>
      <c r="H53" s="26">
        <f>VLOOKUP(D53,DEFINICJE!$E$2:$H$31,3,0)</f>
        <v>0.22</v>
      </c>
      <c r="I53" s="6">
        <f>G53+H53*G53</f>
        <v>16629.300000000003</v>
      </c>
      <c r="J53" s="9">
        <f>MONTH(B53)</f>
        <v>1</v>
      </c>
      <c r="K53" s="9">
        <f>YEAR(B53)</f>
        <v>2019</v>
      </c>
      <c r="L53" s="9" t="str">
        <f>VLOOKUP(C53,DEFINICJE!$A$2:$B$11,2,0)</f>
        <v>Fusion Dynamics</v>
      </c>
    </row>
    <row r="54" spans="1:12" x14ac:dyDescent="0.2">
      <c r="A54" s="19" t="s">
        <v>111</v>
      </c>
      <c r="B54" s="20">
        <v>43495</v>
      </c>
      <c r="C54" s="4" t="s">
        <v>6</v>
      </c>
      <c r="D54" s="4" t="s">
        <v>26</v>
      </c>
      <c r="E54" s="21">
        <v>479</v>
      </c>
      <c r="F54" s="6">
        <f>VLOOKUP(D54,DEFINICJE!$E$2:$H$31,4,0)</f>
        <v>57.588785046728965</v>
      </c>
      <c r="G54" s="6">
        <f>E54*F54</f>
        <v>27585.028037383174</v>
      </c>
      <c r="H54" s="26">
        <f>VLOOKUP(D54,DEFINICJE!$E$2:$H$31,3,0)</f>
        <v>7.0000000000000007E-2</v>
      </c>
      <c r="I54" s="6">
        <f>G54+H54*G54</f>
        <v>29515.979999999996</v>
      </c>
      <c r="J54" s="9">
        <f>MONTH(B54)</f>
        <v>1</v>
      </c>
      <c r="K54" s="9">
        <f>YEAR(B54)</f>
        <v>2019</v>
      </c>
      <c r="L54" s="9" t="str">
        <f>VLOOKUP(C54,DEFINICJE!$A$2:$B$11,2,0)</f>
        <v>SwiftWave Technologies</v>
      </c>
    </row>
    <row r="55" spans="1:12" x14ac:dyDescent="0.2">
      <c r="A55" s="19" t="s">
        <v>112</v>
      </c>
      <c r="B55" s="20">
        <v>43496</v>
      </c>
      <c r="C55" s="4" t="s">
        <v>9</v>
      </c>
      <c r="D55" s="4" t="s">
        <v>27</v>
      </c>
      <c r="E55" s="21">
        <v>168</v>
      </c>
      <c r="F55" s="6">
        <f>VLOOKUP(D55,DEFINICJE!$E$2:$H$31,4,0)</f>
        <v>27.262295081967213</v>
      </c>
      <c r="G55" s="6">
        <f>E55*F55</f>
        <v>4580.0655737704919</v>
      </c>
      <c r="H55" s="26">
        <f>VLOOKUP(D55,DEFINICJE!$E$2:$H$31,3,0)</f>
        <v>0.22</v>
      </c>
      <c r="I55" s="6">
        <f>G55+H55*G55</f>
        <v>5587.68</v>
      </c>
      <c r="J55" s="9">
        <f>MONTH(B55)</f>
        <v>1</v>
      </c>
      <c r="K55" s="9">
        <f>YEAR(B55)</f>
        <v>2019</v>
      </c>
      <c r="L55" s="9" t="str">
        <f>VLOOKUP(C55,DEFINICJE!$A$2:$B$11,2,0)</f>
        <v>Aurora Ventures</v>
      </c>
    </row>
    <row r="56" spans="1:12" x14ac:dyDescent="0.2">
      <c r="A56" s="19" t="s">
        <v>113</v>
      </c>
      <c r="B56" s="20">
        <v>43497</v>
      </c>
      <c r="C56" s="4" t="s">
        <v>11</v>
      </c>
      <c r="D56" s="4" t="s">
        <v>28</v>
      </c>
      <c r="E56" s="21">
        <v>316</v>
      </c>
      <c r="F56" s="6">
        <f>VLOOKUP(D56,DEFINICJE!$E$2:$H$31,4,0)</f>
        <v>74.299065420560737</v>
      </c>
      <c r="G56" s="6">
        <f>E56*F56</f>
        <v>23478.504672897194</v>
      </c>
      <c r="H56" s="26">
        <f>VLOOKUP(D56,DEFINICJE!$E$2:$H$31,3,0)</f>
        <v>7.0000000000000007E-2</v>
      </c>
      <c r="I56" s="6">
        <f>G56+H56*G56</f>
        <v>25121.999999999996</v>
      </c>
      <c r="J56" s="9">
        <f>MONTH(B56)</f>
        <v>2</v>
      </c>
      <c r="K56" s="9">
        <f>YEAR(B56)</f>
        <v>2019</v>
      </c>
      <c r="L56" s="9" t="str">
        <f>VLOOKUP(C56,DEFINICJE!$A$2:$B$11,2,0)</f>
        <v>Green Capital</v>
      </c>
    </row>
    <row r="57" spans="1:12" x14ac:dyDescent="0.2">
      <c r="A57" s="19" t="s">
        <v>114</v>
      </c>
      <c r="B57" s="20">
        <v>43498</v>
      </c>
      <c r="C57" s="4" t="s">
        <v>5</v>
      </c>
      <c r="D57" s="4" t="s">
        <v>29</v>
      </c>
      <c r="E57" s="21">
        <v>979</v>
      </c>
      <c r="F57" s="6">
        <f>VLOOKUP(D57,DEFINICJE!$E$2:$H$31,4,0)</f>
        <v>19.409836065573771</v>
      </c>
      <c r="G57" s="6">
        <f>E57*F57</f>
        <v>19002.22950819672</v>
      </c>
      <c r="H57" s="26">
        <f>VLOOKUP(D57,DEFINICJE!$E$2:$H$31,3,0)</f>
        <v>0.22</v>
      </c>
      <c r="I57" s="6">
        <f>G57+H57*G57</f>
        <v>23182.720000000001</v>
      </c>
      <c r="J57" s="9">
        <f>MONTH(B57)</f>
        <v>2</v>
      </c>
      <c r="K57" s="9">
        <f>YEAR(B57)</f>
        <v>2019</v>
      </c>
      <c r="L57" s="9" t="str">
        <f>VLOOKUP(C57,DEFINICJE!$A$2:$B$11,2,0)</f>
        <v>Infinity Systems</v>
      </c>
    </row>
    <row r="58" spans="1:12" x14ac:dyDescent="0.2">
      <c r="A58" s="19" t="s">
        <v>115</v>
      </c>
      <c r="B58" s="20">
        <v>43499</v>
      </c>
      <c r="C58" s="4" t="s">
        <v>9</v>
      </c>
      <c r="D58" s="4" t="s">
        <v>30</v>
      </c>
      <c r="E58" s="21">
        <v>721</v>
      </c>
      <c r="F58" s="6">
        <f>VLOOKUP(D58,DEFINICJE!$E$2:$H$31,4,0)</f>
        <v>16.345794392523363</v>
      </c>
      <c r="G58" s="6">
        <f>E58*F58</f>
        <v>11785.317757009345</v>
      </c>
      <c r="H58" s="26">
        <f>VLOOKUP(D58,DEFINICJE!$E$2:$H$31,3,0)</f>
        <v>7.0000000000000007E-2</v>
      </c>
      <c r="I58" s="6">
        <f>G58+H58*G58</f>
        <v>12610.289999999999</v>
      </c>
      <c r="J58" s="9">
        <f>MONTH(B58)</f>
        <v>2</v>
      </c>
      <c r="K58" s="9">
        <f>YEAR(B58)</f>
        <v>2019</v>
      </c>
      <c r="L58" s="9" t="str">
        <f>VLOOKUP(C58,DEFINICJE!$A$2:$B$11,2,0)</f>
        <v>Aurora Ventures</v>
      </c>
    </row>
    <row r="59" spans="1:12" x14ac:dyDescent="0.2">
      <c r="A59" s="19" t="s">
        <v>116</v>
      </c>
      <c r="B59" s="20">
        <v>43499</v>
      </c>
      <c r="C59" s="4" t="s">
        <v>7</v>
      </c>
      <c r="D59" s="4" t="s">
        <v>31</v>
      </c>
      <c r="E59" s="21">
        <v>404</v>
      </c>
      <c r="F59" s="6">
        <f>VLOOKUP(D59,DEFINICJE!$E$2:$H$31,4,0)</f>
        <v>31.516393442622952</v>
      </c>
      <c r="G59" s="6">
        <f>E59*F59</f>
        <v>12732.622950819672</v>
      </c>
      <c r="H59" s="26">
        <f>VLOOKUP(D59,DEFINICJE!$E$2:$H$31,3,0)</f>
        <v>0.22</v>
      </c>
      <c r="I59" s="6">
        <f>G59+H59*G59</f>
        <v>15533.8</v>
      </c>
      <c r="J59" s="9">
        <f>MONTH(B59)</f>
        <v>2</v>
      </c>
      <c r="K59" s="9">
        <f>YEAR(B59)</f>
        <v>2019</v>
      </c>
      <c r="L59" s="9" t="str">
        <f>VLOOKUP(C59,DEFINICJE!$A$2:$B$11,2,0)</f>
        <v>Fusion Dynamics</v>
      </c>
    </row>
    <row r="60" spans="1:12" x14ac:dyDescent="0.2">
      <c r="A60" s="19" t="s">
        <v>117</v>
      </c>
      <c r="B60" s="20">
        <v>43499</v>
      </c>
      <c r="C60" s="4" t="s">
        <v>2</v>
      </c>
      <c r="D60" s="4" t="s">
        <v>32</v>
      </c>
      <c r="E60" s="21">
        <v>827</v>
      </c>
      <c r="F60" s="6">
        <f>VLOOKUP(D60,DEFINICJE!$E$2:$H$31,4,0)</f>
        <v>59.018691588785039</v>
      </c>
      <c r="G60" s="6">
        <f>E60*F60</f>
        <v>48808.457943925227</v>
      </c>
      <c r="H60" s="26">
        <f>VLOOKUP(D60,DEFINICJE!$E$2:$H$31,3,0)</f>
        <v>7.0000000000000007E-2</v>
      </c>
      <c r="I60" s="6">
        <f>G60+H60*G60</f>
        <v>52225.049999999996</v>
      </c>
      <c r="J60" s="9">
        <f>MONTH(B60)</f>
        <v>2</v>
      </c>
      <c r="K60" s="9">
        <f>YEAR(B60)</f>
        <v>2019</v>
      </c>
      <c r="L60" s="9" t="str">
        <f>VLOOKUP(C60,DEFINICJE!$A$2:$B$11,2,0)</f>
        <v>StellarTech Solutions</v>
      </c>
    </row>
    <row r="61" spans="1:12" x14ac:dyDescent="0.2">
      <c r="A61" s="19" t="s">
        <v>118</v>
      </c>
      <c r="B61" s="20">
        <v>43499</v>
      </c>
      <c r="C61" s="4" t="s">
        <v>9</v>
      </c>
      <c r="D61" s="4" t="s">
        <v>33</v>
      </c>
      <c r="E61" s="21">
        <v>387</v>
      </c>
      <c r="F61" s="6">
        <f>VLOOKUP(D61,DEFINICJE!$E$2:$H$31,4,0)</f>
        <v>78.893442622950815</v>
      </c>
      <c r="G61" s="6">
        <f>E61*F61</f>
        <v>30531.762295081964</v>
      </c>
      <c r="H61" s="26">
        <f>VLOOKUP(D61,DEFINICJE!$E$2:$H$31,3,0)</f>
        <v>0.22</v>
      </c>
      <c r="I61" s="6">
        <f>G61+H61*G61</f>
        <v>37248.75</v>
      </c>
      <c r="J61" s="9">
        <f>MONTH(B61)</f>
        <v>2</v>
      </c>
      <c r="K61" s="9">
        <f>YEAR(B61)</f>
        <v>2019</v>
      </c>
      <c r="L61" s="9" t="str">
        <f>VLOOKUP(C61,DEFINICJE!$A$2:$B$11,2,0)</f>
        <v>Aurora Ventures</v>
      </c>
    </row>
    <row r="62" spans="1:12" x14ac:dyDescent="0.2">
      <c r="A62" s="19" t="s">
        <v>119</v>
      </c>
      <c r="B62" s="20">
        <v>43499</v>
      </c>
      <c r="C62" s="4" t="s">
        <v>8</v>
      </c>
      <c r="D62" s="4" t="s">
        <v>34</v>
      </c>
      <c r="E62" s="21">
        <v>792</v>
      </c>
      <c r="F62" s="6">
        <f>VLOOKUP(D62,DEFINICJE!$E$2:$H$31,4,0)</f>
        <v>34.177570093457945</v>
      </c>
      <c r="G62" s="6">
        <f>E62*F62</f>
        <v>27068.635514018693</v>
      </c>
      <c r="H62" s="26">
        <f>VLOOKUP(D62,DEFINICJE!$E$2:$H$31,3,0)</f>
        <v>7.0000000000000007E-2</v>
      </c>
      <c r="I62" s="6">
        <f>G62+H62*G62</f>
        <v>28963.440000000002</v>
      </c>
      <c r="J62" s="9">
        <f>MONTH(B62)</f>
        <v>2</v>
      </c>
      <c r="K62" s="9">
        <f>YEAR(B62)</f>
        <v>2019</v>
      </c>
      <c r="L62" s="9" t="str">
        <f>VLOOKUP(C62,DEFINICJE!$A$2:$B$11,2,0)</f>
        <v>Apex Innovators</v>
      </c>
    </row>
    <row r="63" spans="1:12" x14ac:dyDescent="0.2">
      <c r="A63" s="19" t="s">
        <v>120</v>
      </c>
      <c r="B63" s="20">
        <v>43499</v>
      </c>
      <c r="C63" s="4" t="s">
        <v>4</v>
      </c>
      <c r="D63" s="4" t="s">
        <v>35</v>
      </c>
      <c r="E63" s="21">
        <v>728</v>
      </c>
      <c r="F63" s="6">
        <f>VLOOKUP(D63,DEFINICJE!$E$2:$H$31,4,0)</f>
        <v>92.429906542056074</v>
      </c>
      <c r="G63" s="6">
        <f>E63*F63</f>
        <v>67288.971962616823</v>
      </c>
      <c r="H63" s="26">
        <f>VLOOKUP(D63,DEFINICJE!$E$2:$H$31,3,0)</f>
        <v>7.0000000000000007E-2</v>
      </c>
      <c r="I63" s="6">
        <f>G63+H63*G63</f>
        <v>71999.199999999997</v>
      </c>
      <c r="J63" s="9">
        <f>MONTH(B63)</f>
        <v>2</v>
      </c>
      <c r="K63" s="9">
        <f>YEAR(B63)</f>
        <v>2019</v>
      </c>
      <c r="L63" s="9" t="str">
        <f>VLOOKUP(C63,DEFINICJE!$A$2:$B$11,2,0)</f>
        <v>BlueSky Enterprises</v>
      </c>
    </row>
    <row r="64" spans="1:12" x14ac:dyDescent="0.2">
      <c r="A64" s="19" t="s">
        <v>121</v>
      </c>
      <c r="B64" s="20">
        <v>43499</v>
      </c>
      <c r="C64" s="4" t="s">
        <v>6</v>
      </c>
      <c r="D64" s="4" t="s">
        <v>36</v>
      </c>
      <c r="E64" s="21">
        <v>906</v>
      </c>
      <c r="F64" s="6">
        <f>VLOOKUP(D64,DEFINICJE!$E$2:$H$31,4,0)</f>
        <v>32.551401869158873</v>
      </c>
      <c r="G64" s="6">
        <f>E64*F64</f>
        <v>29491.57009345794</v>
      </c>
      <c r="H64" s="26">
        <f>VLOOKUP(D64,DEFINICJE!$E$2:$H$31,3,0)</f>
        <v>7.0000000000000007E-2</v>
      </c>
      <c r="I64" s="6">
        <f>G64+H64*G64</f>
        <v>31555.979999999996</v>
      </c>
      <c r="J64" s="9">
        <f>MONTH(B64)</f>
        <v>2</v>
      </c>
      <c r="K64" s="9">
        <f>YEAR(B64)</f>
        <v>2019</v>
      </c>
      <c r="L64" s="9" t="str">
        <f>VLOOKUP(C64,DEFINICJE!$A$2:$B$11,2,0)</f>
        <v>SwiftWave Technologies</v>
      </c>
    </row>
    <row r="65" spans="1:12" x14ac:dyDescent="0.2">
      <c r="A65" s="19" t="s">
        <v>122</v>
      </c>
      <c r="B65" s="20">
        <v>43499</v>
      </c>
      <c r="C65" s="4" t="s">
        <v>11</v>
      </c>
      <c r="D65" s="4" t="s">
        <v>37</v>
      </c>
      <c r="E65" s="21">
        <v>558</v>
      </c>
      <c r="F65" s="6">
        <f>VLOOKUP(D65,DEFINICJE!$E$2:$H$31,4,0)</f>
        <v>29.762295081967217</v>
      </c>
      <c r="G65" s="6">
        <f>E65*F65</f>
        <v>16607.360655737706</v>
      </c>
      <c r="H65" s="26">
        <f>VLOOKUP(D65,DEFINICJE!$E$2:$H$31,3,0)</f>
        <v>0.22</v>
      </c>
      <c r="I65" s="6">
        <f>G65+H65*G65</f>
        <v>20260.980000000003</v>
      </c>
      <c r="J65" s="9">
        <f>MONTH(B65)</f>
        <v>2</v>
      </c>
      <c r="K65" s="9">
        <f>YEAR(B65)</f>
        <v>2019</v>
      </c>
      <c r="L65" s="9" t="str">
        <f>VLOOKUP(C65,DEFINICJE!$A$2:$B$11,2,0)</f>
        <v>Green Capital</v>
      </c>
    </row>
    <row r="66" spans="1:12" x14ac:dyDescent="0.2">
      <c r="A66" s="19" t="s">
        <v>123</v>
      </c>
      <c r="B66" s="20">
        <v>43500</v>
      </c>
      <c r="C66" s="4" t="s">
        <v>5</v>
      </c>
      <c r="D66" s="4" t="s">
        <v>14</v>
      </c>
      <c r="E66" s="21">
        <v>730</v>
      </c>
      <c r="F66" s="6">
        <f>VLOOKUP(D66,DEFINICJE!$E$2:$H$31,4,0)</f>
        <v>73.897196261682225</v>
      </c>
      <c r="G66" s="6">
        <f>E66*F66</f>
        <v>53944.953271028025</v>
      </c>
      <c r="H66" s="26">
        <f>VLOOKUP(D66,DEFINICJE!$E$2:$H$31,3,0)</f>
        <v>7.0000000000000007E-2</v>
      </c>
      <c r="I66" s="6">
        <f>G66+H66*G66</f>
        <v>57721.099999999991</v>
      </c>
      <c r="J66" s="9">
        <f>MONTH(B66)</f>
        <v>2</v>
      </c>
      <c r="K66" s="9">
        <f>YEAR(B66)</f>
        <v>2019</v>
      </c>
      <c r="L66" s="9" t="str">
        <f>VLOOKUP(C66,DEFINICJE!$A$2:$B$11,2,0)</f>
        <v>Infinity Systems</v>
      </c>
    </row>
    <row r="67" spans="1:12" x14ac:dyDescent="0.2">
      <c r="A67" s="19" t="s">
        <v>124</v>
      </c>
      <c r="B67" s="20">
        <v>43501</v>
      </c>
      <c r="C67" s="4" t="s">
        <v>9</v>
      </c>
      <c r="D67" s="4" t="s">
        <v>15</v>
      </c>
      <c r="E67" s="21">
        <v>95</v>
      </c>
      <c r="F67" s="6">
        <f>VLOOKUP(D67,DEFINICJE!$E$2:$H$31,4,0)</f>
        <v>43.180327868852459</v>
      </c>
      <c r="G67" s="6">
        <f>E67*F67</f>
        <v>4102.1311475409839</v>
      </c>
      <c r="H67" s="26">
        <f>VLOOKUP(D67,DEFINICJE!$E$2:$H$31,3,0)</f>
        <v>0.22</v>
      </c>
      <c r="I67" s="6">
        <f>G67+H67*G67</f>
        <v>5004.6000000000004</v>
      </c>
      <c r="J67" s="9">
        <f>MONTH(B67)</f>
        <v>2</v>
      </c>
      <c r="K67" s="9">
        <f>YEAR(B67)</f>
        <v>2019</v>
      </c>
      <c r="L67" s="9" t="str">
        <f>VLOOKUP(C67,DEFINICJE!$A$2:$B$11,2,0)</f>
        <v>Aurora Ventures</v>
      </c>
    </row>
    <row r="68" spans="1:12" x14ac:dyDescent="0.2">
      <c r="A68" s="19" t="s">
        <v>125</v>
      </c>
      <c r="B68" s="20">
        <v>43502</v>
      </c>
      <c r="C68" s="4" t="s">
        <v>6</v>
      </c>
      <c r="D68" s="4" t="s">
        <v>16</v>
      </c>
      <c r="E68" s="21">
        <v>504</v>
      </c>
      <c r="F68" s="6">
        <f>VLOOKUP(D68,DEFINICJE!$E$2:$H$31,4,0)</f>
        <v>25.897196261682243</v>
      </c>
      <c r="G68" s="6">
        <f>E68*F68</f>
        <v>13052.186915887851</v>
      </c>
      <c r="H68" s="26">
        <f>VLOOKUP(D68,DEFINICJE!$E$2:$H$31,3,0)</f>
        <v>7.0000000000000007E-2</v>
      </c>
      <c r="I68" s="6">
        <f>G68+H68*G68</f>
        <v>13965.84</v>
      </c>
      <c r="J68" s="9">
        <f>MONTH(B68)</f>
        <v>2</v>
      </c>
      <c r="K68" s="9">
        <f>YEAR(B68)</f>
        <v>2019</v>
      </c>
      <c r="L68" s="9" t="str">
        <f>VLOOKUP(C68,DEFINICJE!$A$2:$B$11,2,0)</f>
        <v>SwiftWave Technologies</v>
      </c>
    </row>
    <row r="69" spans="1:12" x14ac:dyDescent="0.2">
      <c r="A69" s="19" t="s">
        <v>126</v>
      </c>
      <c r="B69" s="20">
        <v>43503</v>
      </c>
      <c r="C69" s="4" t="s">
        <v>11</v>
      </c>
      <c r="D69" s="4" t="s">
        <v>17</v>
      </c>
      <c r="E69" s="21">
        <v>332</v>
      </c>
      <c r="F69" s="6">
        <f>VLOOKUP(D69,DEFINICJE!$E$2:$H$31,4,0)</f>
        <v>65.721311475409848</v>
      </c>
      <c r="G69" s="6">
        <f>E69*F69</f>
        <v>21819.475409836068</v>
      </c>
      <c r="H69" s="26">
        <f>VLOOKUP(D69,DEFINICJE!$E$2:$H$31,3,0)</f>
        <v>0.22</v>
      </c>
      <c r="I69" s="6">
        <f>G69+H69*G69</f>
        <v>26619.760000000002</v>
      </c>
      <c r="J69" s="9">
        <f>MONTH(B69)</f>
        <v>2</v>
      </c>
      <c r="K69" s="9">
        <f>YEAR(B69)</f>
        <v>2019</v>
      </c>
      <c r="L69" s="9" t="str">
        <f>VLOOKUP(C69,DEFINICJE!$A$2:$B$11,2,0)</f>
        <v>Green Capital</v>
      </c>
    </row>
    <row r="70" spans="1:12" x14ac:dyDescent="0.2">
      <c r="A70" s="19" t="s">
        <v>127</v>
      </c>
      <c r="B70" s="20">
        <v>43504</v>
      </c>
      <c r="C70" s="4" t="s">
        <v>11</v>
      </c>
      <c r="D70" s="4" t="s">
        <v>18</v>
      </c>
      <c r="E70" s="21">
        <v>560</v>
      </c>
      <c r="F70" s="6">
        <f>VLOOKUP(D70,DEFINICJE!$E$2:$H$31,4,0)</f>
        <v>0.22429906542056072</v>
      </c>
      <c r="G70" s="6">
        <f>E70*F70</f>
        <v>125.607476635514</v>
      </c>
      <c r="H70" s="26">
        <f>VLOOKUP(D70,DEFINICJE!$E$2:$H$31,3,0)</f>
        <v>7.0000000000000007E-2</v>
      </c>
      <c r="I70" s="6">
        <f>G70+H70*G70</f>
        <v>134.39999999999998</v>
      </c>
      <c r="J70" s="9">
        <f>MONTH(B70)</f>
        <v>2</v>
      </c>
      <c r="K70" s="9">
        <f>YEAR(B70)</f>
        <v>2019</v>
      </c>
      <c r="L70" s="9" t="str">
        <f>VLOOKUP(C70,DEFINICJE!$A$2:$B$11,2,0)</f>
        <v>Green Capital</v>
      </c>
    </row>
    <row r="71" spans="1:12" x14ac:dyDescent="0.2">
      <c r="A71" s="19" t="s">
        <v>128</v>
      </c>
      <c r="B71" s="20">
        <v>43505</v>
      </c>
      <c r="C71" s="4" t="s">
        <v>2</v>
      </c>
      <c r="D71" s="4" t="s">
        <v>19</v>
      </c>
      <c r="E71" s="21">
        <v>18</v>
      </c>
      <c r="F71" s="6">
        <f>VLOOKUP(D71,DEFINICJE!$E$2:$H$31,4,0)</f>
        <v>73.073770491803288</v>
      </c>
      <c r="G71" s="6">
        <f>E71*F71</f>
        <v>1315.3278688524592</v>
      </c>
      <c r="H71" s="26">
        <f>VLOOKUP(D71,DEFINICJE!$E$2:$H$31,3,0)</f>
        <v>0.22</v>
      </c>
      <c r="I71" s="6">
        <f>G71+H71*G71</f>
        <v>1604.7000000000003</v>
      </c>
      <c r="J71" s="9">
        <f>MONTH(B71)</f>
        <v>2</v>
      </c>
      <c r="K71" s="9">
        <f>YEAR(B71)</f>
        <v>2019</v>
      </c>
      <c r="L71" s="9" t="str">
        <f>VLOOKUP(C71,DEFINICJE!$A$2:$B$11,2,0)</f>
        <v>StellarTech Solutions</v>
      </c>
    </row>
    <row r="72" spans="1:12" x14ac:dyDescent="0.2">
      <c r="A72" s="19" t="s">
        <v>129</v>
      </c>
      <c r="B72" s="20">
        <v>43506</v>
      </c>
      <c r="C72" s="4" t="s">
        <v>11</v>
      </c>
      <c r="D72" s="4" t="s">
        <v>20</v>
      </c>
      <c r="E72" s="21">
        <v>981</v>
      </c>
      <c r="F72" s="6">
        <f>VLOOKUP(D72,DEFINICJE!$E$2:$H$31,4,0)</f>
        <v>10.093457943925234</v>
      </c>
      <c r="G72" s="6">
        <f>E72*F72</f>
        <v>9901.6822429906551</v>
      </c>
      <c r="H72" s="26">
        <f>VLOOKUP(D72,DEFINICJE!$E$2:$H$31,3,0)</f>
        <v>7.0000000000000007E-2</v>
      </c>
      <c r="I72" s="6">
        <f>G72+H72*G72</f>
        <v>10594.800000000001</v>
      </c>
      <c r="J72" s="9">
        <f>MONTH(B72)</f>
        <v>2</v>
      </c>
      <c r="K72" s="9">
        <f>YEAR(B72)</f>
        <v>2019</v>
      </c>
      <c r="L72" s="9" t="str">
        <f>VLOOKUP(C72,DEFINICJE!$A$2:$B$11,2,0)</f>
        <v>Green Capital</v>
      </c>
    </row>
    <row r="73" spans="1:12" x14ac:dyDescent="0.2">
      <c r="A73" s="19" t="s">
        <v>130</v>
      </c>
      <c r="B73" s="20">
        <v>43507</v>
      </c>
      <c r="C73" s="4" t="s">
        <v>7</v>
      </c>
      <c r="D73" s="4" t="s">
        <v>21</v>
      </c>
      <c r="E73" s="21">
        <v>720</v>
      </c>
      <c r="F73" s="6">
        <f>VLOOKUP(D73,DEFINICJE!$E$2:$H$31,4,0)</f>
        <v>32.508196721311471</v>
      </c>
      <c r="G73" s="6">
        <f>E73*F73</f>
        <v>23405.901639344258</v>
      </c>
      <c r="H73" s="26">
        <f>VLOOKUP(D73,DEFINICJE!$E$2:$H$31,3,0)</f>
        <v>0.22</v>
      </c>
      <c r="I73" s="6">
        <f>G73+H73*G73</f>
        <v>28555.199999999993</v>
      </c>
      <c r="J73" s="9">
        <f>MONTH(B73)</f>
        <v>2</v>
      </c>
      <c r="K73" s="9">
        <f>YEAR(B73)</f>
        <v>2019</v>
      </c>
      <c r="L73" s="9" t="str">
        <f>VLOOKUP(C73,DEFINICJE!$A$2:$B$11,2,0)</f>
        <v>Fusion Dynamics</v>
      </c>
    </row>
    <row r="74" spans="1:12" x14ac:dyDescent="0.2">
      <c r="A74" s="19" t="s">
        <v>131</v>
      </c>
      <c r="B74" s="20">
        <v>43508</v>
      </c>
      <c r="C74" s="4" t="s">
        <v>2</v>
      </c>
      <c r="D74" s="4" t="s">
        <v>22</v>
      </c>
      <c r="E74" s="21">
        <v>474</v>
      </c>
      <c r="F74" s="6">
        <f>VLOOKUP(D74,DEFINICJE!$E$2:$H$31,4,0)</f>
        <v>17.588785046728972</v>
      </c>
      <c r="G74" s="6">
        <f>E74*F74</f>
        <v>8337.0841121495323</v>
      </c>
      <c r="H74" s="26">
        <f>VLOOKUP(D74,DEFINICJE!$E$2:$H$31,3,0)</f>
        <v>7.0000000000000007E-2</v>
      </c>
      <c r="I74" s="6">
        <f>G74+H74*G74</f>
        <v>8920.68</v>
      </c>
      <c r="J74" s="9">
        <f>MONTH(B74)</f>
        <v>2</v>
      </c>
      <c r="K74" s="9">
        <f>YEAR(B74)</f>
        <v>2019</v>
      </c>
      <c r="L74" s="9" t="str">
        <f>VLOOKUP(C74,DEFINICJE!$A$2:$B$11,2,0)</f>
        <v>StellarTech Solutions</v>
      </c>
    </row>
    <row r="75" spans="1:12" x14ac:dyDescent="0.2">
      <c r="A75" s="19" t="s">
        <v>132</v>
      </c>
      <c r="B75" s="20">
        <v>43509</v>
      </c>
      <c r="C75" s="4" t="s">
        <v>2</v>
      </c>
      <c r="D75" s="4" t="s">
        <v>15</v>
      </c>
      <c r="E75" s="21">
        <v>548</v>
      </c>
      <c r="F75" s="6">
        <f>VLOOKUP(D75,DEFINICJE!$E$2:$H$31,4,0)</f>
        <v>43.180327868852459</v>
      </c>
      <c r="G75" s="6">
        <f>E75*F75</f>
        <v>23662.819672131147</v>
      </c>
      <c r="H75" s="26">
        <f>VLOOKUP(D75,DEFINICJE!$E$2:$H$31,3,0)</f>
        <v>0.22</v>
      </c>
      <c r="I75" s="6">
        <f>G75+H75*G75</f>
        <v>28868.639999999999</v>
      </c>
      <c r="J75" s="9">
        <f>MONTH(B75)</f>
        <v>2</v>
      </c>
      <c r="K75" s="9">
        <f>YEAR(B75)</f>
        <v>2019</v>
      </c>
      <c r="L75" s="9" t="str">
        <f>VLOOKUP(C75,DEFINICJE!$A$2:$B$11,2,0)</f>
        <v>StellarTech Solutions</v>
      </c>
    </row>
    <row r="76" spans="1:12" x14ac:dyDescent="0.2">
      <c r="A76" s="19" t="s">
        <v>133</v>
      </c>
      <c r="B76" s="20">
        <v>43510</v>
      </c>
      <c r="C76" s="4" t="s">
        <v>11</v>
      </c>
      <c r="D76" s="4" t="s">
        <v>15</v>
      </c>
      <c r="E76" s="21">
        <v>935</v>
      </c>
      <c r="F76" s="6">
        <f>VLOOKUP(D76,DEFINICJE!$E$2:$H$31,4,0)</f>
        <v>43.180327868852459</v>
      </c>
      <c r="G76" s="6">
        <f>E76*F76</f>
        <v>40373.606557377047</v>
      </c>
      <c r="H76" s="26">
        <f>VLOOKUP(D76,DEFINICJE!$E$2:$H$31,3,0)</f>
        <v>0.22</v>
      </c>
      <c r="I76" s="6">
        <f>G76+H76*G76</f>
        <v>49255.799999999996</v>
      </c>
      <c r="J76" s="9">
        <f>MONTH(B76)</f>
        <v>2</v>
      </c>
      <c r="K76" s="9">
        <f>YEAR(B76)</f>
        <v>2019</v>
      </c>
      <c r="L76" s="9" t="str">
        <f>VLOOKUP(C76,DEFINICJE!$A$2:$B$11,2,0)</f>
        <v>Green Capital</v>
      </c>
    </row>
    <row r="77" spans="1:12" x14ac:dyDescent="0.2">
      <c r="A77" s="19" t="s">
        <v>134</v>
      </c>
      <c r="B77" s="20">
        <v>43510</v>
      </c>
      <c r="C77" s="4" t="s">
        <v>7</v>
      </c>
      <c r="D77" s="4" t="s">
        <v>15</v>
      </c>
      <c r="E77" s="21">
        <v>426</v>
      </c>
      <c r="F77" s="6">
        <f>VLOOKUP(D77,DEFINICJE!$E$2:$H$31,4,0)</f>
        <v>43.180327868852459</v>
      </c>
      <c r="G77" s="6">
        <f>E77*F77</f>
        <v>18394.819672131147</v>
      </c>
      <c r="H77" s="26">
        <f>VLOOKUP(D77,DEFINICJE!$E$2:$H$31,3,0)</f>
        <v>0.22</v>
      </c>
      <c r="I77" s="6">
        <f>G77+H77*G77</f>
        <v>22441.68</v>
      </c>
      <c r="J77" s="9">
        <f>MONTH(B77)</f>
        <v>2</v>
      </c>
      <c r="K77" s="9">
        <f>YEAR(B77)</f>
        <v>2019</v>
      </c>
      <c r="L77" s="9" t="str">
        <f>VLOOKUP(C77,DEFINICJE!$A$2:$B$11,2,0)</f>
        <v>Fusion Dynamics</v>
      </c>
    </row>
    <row r="78" spans="1:12" x14ac:dyDescent="0.2">
      <c r="A78" s="19" t="s">
        <v>135</v>
      </c>
      <c r="B78" s="20">
        <v>43510</v>
      </c>
      <c r="C78" s="4" t="s">
        <v>11</v>
      </c>
      <c r="D78" s="4" t="s">
        <v>15</v>
      </c>
      <c r="E78" s="21">
        <v>68</v>
      </c>
      <c r="F78" s="6">
        <f>VLOOKUP(D78,DEFINICJE!$E$2:$H$31,4,0)</f>
        <v>43.180327868852459</v>
      </c>
      <c r="G78" s="6">
        <f>E78*F78</f>
        <v>2936.2622950819673</v>
      </c>
      <c r="H78" s="26">
        <f>VLOOKUP(D78,DEFINICJE!$E$2:$H$31,3,0)</f>
        <v>0.22</v>
      </c>
      <c r="I78" s="6">
        <f>G78+H78*G78</f>
        <v>3582.2400000000002</v>
      </c>
      <c r="J78" s="9">
        <f>MONTH(B78)</f>
        <v>2</v>
      </c>
      <c r="K78" s="9">
        <f>YEAR(B78)</f>
        <v>2019</v>
      </c>
      <c r="L78" s="9" t="str">
        <f>VLOOKUP(C78,DEFINICJE!$A$2:$B$11,2,0)</f>
        <v>Green Capital</v>
      </c>
    </row>
    <row r="79" spans="1:12" x14ac:dyDescent="0.2">
      <c r="A79" s="19" t="s">
        <v>136</v>
      </c>
      <c r="B79" s="20">
        <v>43510</v>
      </c>
      <c r="C79" s="4" t="s">
        <v>3</v>
      </c>
      <c r="D79" s="4" t="s">
        <v>15</v>
      </c>
      <c r="E79" s="21">
        <v>319</v>
      </c>
      <c r="F79" s="6">
        <f>VLOOKUP(D79,DEFINICJE!$E$2:$H$31,4,0)</f>
        <v>43.180327868852459</v>
      </c>
      <c r="G79" s="6">
        <f>E79*F79</f>
        <v>13774.524590163934</v>
      </c>
      <c r="H79" s="26">
        <f>VLOOKUP(D79,DEFINICJE!$E$2:$H$31,3,0)</f>
        <v>0.22</v>
      </c>
      <c r="I79" s="6">
        <f>G79+H79*G79</f>
        <v>16804.919999999998</v>
      </c>
      <c r="J79" s="9">
        <f>MONTH(B79)</f>
        <v>2</v>
      </c>
      <c r="K79" s="9">
        <f>YEAR(B79)</f>
        <v>2019</v>
      </c>
      <c r="L79" s="9" t="str">
        <f>VLOOKUP(C79,DEFINICJE!$A$2:$B$11,2,0)</f>
        <v>Quantum Innovations</v>
      </c>
    </row>
    <row r="80" spans="1:12" x14ac:dyDescent="0.2">
      <c r="A80" s="19" t="s">
        <v>137</v>
      </c>
      <c r="B80" s="20">
        <v>43510</v>
      </c>
      <c r="C80" s="4" t="s">
        <v>7</v>
      </c>
      <c r="D80" s="4" t="s">
        <v>15</v>
      </c>
      <c r="E80" s="21">
        <v>356</v>
      </c>
      <c r="F80" s="6">
        <f>VLOOKUP(D80,DEFINICJE!$E$2:$H$31,4,0)</f>
        <v>43.180327868852459</v>
      </c>
      <c r="G80" s="6">
        <f>E80*F80</f>
        <v>15372.196721311475</v>
      </c>
      <c r="H80" s="26">
        <f>VLOOKUP(D80,DEFINICJE!$E$2:$H$31,3,0)</f>
        <v>0.22</v>
      </c>
      <c r="I80" s="6">
        <f>G80+H80*G80</f>
        <v>18754.079999999998</v>
      </c>
      <c r="J80" s="9">
        <f>MONTH(B80)</f>
        <v>2</v>
      </c>
      <c r="K80" s="9">
        <f>YEAR(B80)</f>
        <v>2019</v>
      </c>
      <c r="L80" s="9" t="str">
        <f>VLOOKUP(C80,DEFINICJE!$A$2:$B$11,2,0)</f>
        <v>Fusion Dynamics</v>
      </c>
    </row>
    <row r="81" spans="1:12" x14ac:dyDescent="0.2">
      <c r="A81" s="19" t="s">
        <v>138</v>
      </c>
      <c r="B81" s="20">
        <v>43510</v>
      </c>
      <c r="C81" s="4" t="s">
        <v>7</v>
      </c>
      <c r="D81" s="4" t="s">
        <v>29</v>
      </c>
      <c r="E81" s="21">
        <v>820</v>
      </c>
      <c r="F81" s="6">
        <f>VLOOKUP(D81,DEFINICJE!$E$2:$H$31,4,0)</f>
        <v>19.409836065573771</v>
      </c>
      <c r="G81" s="6">
        <f>E81*F81</f>
        <v>15916.065573770493</v>
      </c>
      <c r="H81" s="26">
        <f>VLOOKUP(D81,DEFINICJE!$E$2:$H$31,3,0)</f>
        <v>0.22</v>
      </c>
      <c r="I81" s="6">
        <f>G81+H81*G81</f>
        <v>19417.600000000002</v>
      </c>
      <c r="J81" s="9">
        <f>MONTH(B81)</f>
        <v>2</v>
      </c>
      <c r="K81" s="9">
        <f>YEAR(B81)</f>
        <v>2019</v>
      </c>
      <c r="L81" s="9" t="str">
        <f>VLOOKUP(C81,DEFINICJE!$A$2:$B$11,2,0)</f>
        <v>Fusion Dynamics</v>
      </c>
    </row>
    <row r="82" spans="1:12" x14ac:dyDescent="0.2">
      <c r="A82" s="19" t="s">
        <v>139</v>
      </c>
      <c r="B82" s="20">
        <v>43510</v>
      </c>
      <c r="C82" s="4" t="s">
        <v>8</v>
      </c>
      <c r="D82" s="4" t="s">
        <v>30</v>
      </c>
      <c r="E82" s="21">
        <v>121</v>
      </c>
      <c r="F82" s="6">
        <f>VLOOKUP(D82,DEFINICJE!$E$2:$H$31,4,0)</f>
        <v>16.345794392523363</v>
      </c>
      <c r="G82" s="6">
        <f>E82*F82</f>
        <v>1977.8411214953269</v>
      </c>
      <c r="H82" s="26">
        <f>VLOOKUP(D82,DEFINICJE!$E$2:$H$31,3,0)</f>
        <v>7.0000000000000007E-2</v>
      </c>
      <c r="I82" s="6">
        <f>G82+H82*G82</f>
        <v>2116.29</v>
      </c>
      <c r="J82" s="9">
        <f>MONTH(B82)</f>
        <v>2</v>
      </c>
      <c r="K82" s="9">
        <f>YEAR(B82)</f>
        <v>2019</v>
      </c>
      <c r="L82" s="9" t="str">
        <f>VLOOKUP(C82,DEFINICJE!$A$2:$B$11,2,0)</f>
        <v>Apex Innovators</v>
      </c>
    </row>
    <row r="83" spans="1:12" x14ac:dyDescent="0.2">
      <c r="A83" s="19" t="s">
        <v>140</v>
      </c>
      <c r="B83" s="20">
        <v>43510</v>
      </c>
      <c r="C83" s="4" t="s">
        <v>11</v>
      </c>
      <c r="D83" s="4" t="s">
        <v>31</v>
      </c>
      <c r="E83" s="21">
        <v>73</v>
      </c>
      <c r="F83" s="6">
        <f>VLOOKUP(D83,DEFINICJE!$E$2:$H$31,4,0)</f>
        <v>31.516393442622952</v>
      </c>
      <c r="G83" s="6">
        <f>E83*F83</f>
        <v>2300.6967213114754</v>
      </c>
      <c r="H83" s="26">
        <f>VLOOKUP(D83,DEFINICJE!$E$2:$H$31,3,0)</f>
        <v>0.22</v>
      </c>
      <c r="I83" s="6">
        <f>G83+H83*G83</f>
        <v>2806.85</v>
      </c>
      <c r="J83" s="9">
        <f>MONTH(B83)</f>
        <v>2</v>
      </c>
      <c r="K83" s="9">
        <f>YEAR(B83)</f>
        <v>2019</v>
      </c>
      <c r="L83" s="9" t="str">
        <f>VLOOKUP(C83,DEFINICJE!$A$2:$B$11,2,0)</f>
        <v>Green Capital</v>
      </c>
    </row>
    <row r="84" spans="1:12" x14ac:dyDescent="0.2">
      <c r="A84" s="19" t="s">
        <v>141</v>
      </c>
      <c r="B84" s="20">
        <v>43511</v>
      </c>
      <c r="C84" s="4" t="s">
        <v>7</v>
      </c>
      <c r="D84" s="4" t="s">
        <v>32</v>
      </c>
      <c r="E84" s="21">
        <v>658</v>
      </c>
      <c r="F84" s="6">
        <f>VLOOKUP(D84,DEFINICJE!$E$2:$H$31,4,0)</f>
        <v>59.018691588785039</v>
      </c>
      <c r="G84" s="6">
        <f>E84*F84</f>
        <v>38834.299065420557</v>
      </c>
      <c r="H84" s="26">
        <f>VLOOKUP(D84,DEFINICJE!$E$2:$H$31,3,0)</f>
        <v>7.0000000000000007E-2</v>
      </c>
      <c r="I84" s="6">
        <f>G84+H84*G84</f>
        <v>41552.699999999997</v>
      </c>
      <c r="J84" s="9">
        <f>MONTH(B84)</f>
        <v>2</v>
      </c>
      <c r="K84" s="9">
        <f>YEAR(B84)</f>
        <v>2019</v>
      </c>
      <c r="L84" s="9" t="str">
        <f>VLOOKUP(C84,DEFINICJE!$A$2:$B$11,2,0)</f>
        <v>Fusion Dynamics</v>
      </c>
    </row>
    <row r="85" spans="1:12" x14ac:dyDescent="0.2">
      <c r="A85" s="19" t="s">
        <v>142</v>
      </c>
      <c r="B85" s="20">
        <v>43512</v>
      </c>
      <c r="C85" s="4" t="s">
        <v>2</v>
      </c>
      <c r="D85" s="4" t="s">
        <v>33</v>
      </c>
      <c r="E85" s="21">
        <v>640</v>
      </c>
      <c r="F85" s="6">
        <f>VLOOKUP(D85,DEFINICJE!$E$2:$H$31,4,0)</f>
        <v>78.893442622950815</v>
      </c>
      <c r="G85" s="6">
        <f>E85*F85</f>
        <v>50491.803278688523</v>
      </c>
      <c r="H85" s="26">
        <f>VLOOKUP(D85,DEFINICJE!$E$2:$H$31,3,0)</f>
        <v>0.22</v>
      </c>
      <c r="I85" s="6">
        <f>G85+H85*G85</f>
        <v>61600</v>
      </c>
      <c r="J85" s="9">
        <f>MONTH(B85)</f>
        <v>2</v>
      </c>
      <c r="K85" s="9">
        <f>YEAR(B85)</f>
        <v>2019</v>
      </c>
      <c r="L85" s="9" t="str">
        <f>VLOOKUP(C85,DEFINICJE!$A$2:$B$11,2,0)</f>
        <v>StellarTech Solutions</v>
      </c>
    </row>
    <row r="86" spans="1:12" x14ac:dyDescent="0.2">
      <c r="A86" s="19" t="s">
        <v>143</v>
      </c>
      <c r="B86" s="20">
        <v>43513</v>
      </c>
      <c r="C86" s="4" t="s">
        <v>7</v>
      </c>
      <c r="D86" s="4" t="s">
        <v>34</v>
      </c>
      <c r="E86" s="21">
        <v>119</v>
      </c>
      <c r="F86" s="6">
        <f>VLOOKUP(D86,DEFINICJE!$E$2:$H$31,4,0)</f>
        <v>34.177570093457945</v>
      </c>
      <c r="G86" s="6">
        <f>E86*F86</f>
        <v>4067.1308411214955</v>
      </c>
      <c r="H86" s="26">
        <f>VLOOKUP(D86,DEFINICJE!$E$2:$H$31,3,0)</f>
        <v>7.0000000000000007E-2</v>
      </c>
      <c r="I86" s="6">
        <f>G86+H86*G86</f>
        <v>4351.83</v>
      </c>
      <c r="J86" s="9">
        <f>MONTH(B86)</f>
        <v>2</v>
      </c>
      <c r="K86" s="9">
        <f>YEAR(B86)</f>
        <v>2019</v>
      </c>
      <c r="L86" s="9" t="str">
        <f>VLOOKUP(C86,DEFINICJE!$A$2:$B$11,2,0)</f>
        <v>Fusion Dynamics</v>
      </c>
    </row>
    <row r="87" spans="1:12" x14ac:dyDescent="0.2">
      <c r="A87" s="19" t="s">
        <v>144</v>
      </c>
      <c r="B87" s="20">
        <v>43514</v>
      </c>
      <c r="C87" s="4" t="s">
        <v>10</v>
      </c>
      <c r="D87" s="4" t="s">
        <v>35</v>
      </c>
      <c r="E87" s="21">
        <v>727</v>
      </c>
      <c r="F87" s="6">
        <f>VLOOKUP(D87,DEFINICJE!$E$2:$H$31,4,0)</f>
        <v>92.429906542056074</v>
      </c>
      <c r="G87" s="6">
        <f>E87*F87</f>
        <v>67196.542056074759</v>
      </c>
      <c r="H87" s="26">
        <f>VLOOKUP(D87,DEFINICJE!$E$2:$H$31,3,0)</f>
        <v>7.0000000000000007E-2</v>
      </c>
      <c r="I87" s="6">
        <f>G87+H87*G87</f>
        <v>71900.299999999988</v>
      </c>
      <c r="J87" s="9">
        <f>MONTH(B87)</f>
        <v>2</v>
      </c>
      <c r="K87" s="9">
        <f>YEAR(B87)</f>
        <v>2019</v>
      </c>
      <c r="L87" s="9" t="str">
        <f>VLOOKUP(C87,DEFINICJE!$A$2:$B$11,2,0)</f>
        <v>Nexus Solutions</v>
      </c>
    </row>
    <row r="88" spans="1:12" x14ac:dyDescent="0.2">
      <c r="A88" s="19" t="s">
        <v>145</v>
      </c>
      <c r="B88" s="20">
        <v>43515</v>
      </c>
      <c r="C88" s="4" t="s">
        <v>6</v>
      </c>
      <c r="D88" s="4" t="s">
        <v>36</v>
      </c>
      <c r="E88" s="21">
        <v>40</v>
      </c>
      <c r="F88" s="6">
        <f>VLOOKUP(D88,DEFINICJE!$E$2:$H$31,4,0)</f>
        <v>32.551401869158873</v>
      </c>
      <c r="G88" s="6">
        <f>E88*F88</f>
        <v>1302.0560747663549</v>
      </c>
      <c r="H88" s="26">
        <f>VLOOKUP(D88,DEFINICJE!$E$2:$H$31,3,0)</f>
        <v>7.0000000000000007E-2</v>
      </c>
      <c r="I88" s="6">
        <f>G88+H88*G88</f>
        <v>1393.1999999999998</v>
      </c>
      <c r="J88" s="9">
        <f>MONTH(B88)</f>
        <v>2</v>
      </c>
      <c r="K88" s="9">
        <f>YEAR(B88)</f>
        <v>2019</v>
      </c>
      <c r="L88" s="9" t="str">
        <f>VLOOKUP(C88,DEFINICJE!$A$2:$B$11,2,0)</f>
        <v>SwiftWave Technologies</v>
      </c>
    </row>
    <row r="89" spans="1:12" x14ac:dyDescent="0.2">
      <c r="A89" s="19" t="s">
        <v>146</v>
      </c>
      <c r="B89" s="20">
        <v>43516</v>
      </c>
      <c r="C89" s="4" t="s">
        <v>7</v>
      </c>
      <c r="D89" s="4" t="s">
        <v>37</v>
      </c>
      <c r="E89" s="21">
        <v>845</v>
      </c>
      <c r="F89" s="6">
        <f>VLOOKUP(D89,DEFINICJE!$E$2:$H$31,4,0)</f>
        <v>29.762295081967217</v>
      </c>
      <c r="G89" s="6">
        <f>E89*F89</f>
        <v>25149.139344262298</v>
      </c>
      <c r="H89" s="26">
        <f>VLOOKUP(D89,DEFINICJE!$E$2:$H$31,3,0)</f>
        <v>0.22</v>
      </c>
      <c r="I89" s="6">
        <f>G89+H89*G89</f>
        <v>30681.950000000004</v>
      </c>
      <c r="J89" s="9">
        <f>MONTH(B89)</f>
        <v>2</v>
      </c>
      <c r="K89" s="9">
        <f>YEAR(B89)</f>
        <v>2019</v>
      </c>
      <c r="L89" s="9" t="str">
        <f>VLOOKUP(C89,DEFINICJE!$A$2:$B$11,2,0)</f>
        <v>Fusion Dynamics</v>
      </c>
    </row>
    <row r="90" spans="1:12" x14ac:dyDescent="0.2">
      <c r="A90" s="19" t="s">
        <v>147</v>
      </c>
      <c r="B90" s="20">
        <v>43517</v>
      </c>
      <c r="C90" s="4" t="s">
        <v>9</v>
      </c>
      <c r="D90" s="4" t="s">
        <v>38</v>
      </c>
      <c r="E90" s="21">
        <v>506</v>
      </c>
      <c r="F90" s="6">
        <f>VLOOKUP(D90,DEFINICJE!$E$2:$H$31,4,0)</f>
        <v>3.1121495327102804</v>
      </c>
      <c r="G90" s="6">
        <f>E90*F90</f>
        <v>1574.747663551402</v>
      </c>
      <c r="H90" s="26">
        <f>VLOOKUP(D90,DEFINICJE!$E$2:$H$31,3,0)</f>
        <v>7.0000000000000007E-2</v>
      </c>
      <c r="I90" s="6">
        <f>G90+H90*G90</f>
        <v>1684.98</v>
      </c>
      <c r="J90" s="9">
        <f>MONTH(B90)</f>
        <v>2</v>
      </c>
      <c r="K90" s="9">
        <f>YEAR(B90)</f>
        <v>2019</v>
      </c>
      <c r="L90" s="9" t="str">
        <f>VLOOKUP(C90,DEFINICJE!$A$2:$B$11,2,0)</f>
        <v>Aurora Ventures</v>
      </c>
    </row>
    <row r="91" spans="1:12" x14ac:dyDescent="0.2">
      <c r="A91" s="19" t="s">
        <v>148</v>
      </c>
      <c r="B91" s="20">
        <v>43518</v>
      </c>
      <c r="C91" s="4" t="s">
        <v>8</v>
      </c>
      <c r="D91" s="4" t="s">
        <v>39</v>
      </c>
      <c r="E91" s="21">
        <v>974</v>
      </c>
      <c r="F91" s="6">
        <f>VLOOKUP(D91,DEFINICJE!$E$2:$H$31,4,0)</f>
        <v>56.56557377049181</v>
      </c>
      <c r="G91" s="6">
        <f>E91*F91</f>
        <v>55094.868852459025</v>
      </c>
      <c r="H91" s="26">
        <f>VLOOKUP(D91,DEFINICJE!$E$2:$H$31,3,0)</f>
        <v>0.22</v>
      </c>
      <c r="I91" s="6">
        <f>G91+H91*G91</f>
        <v>67215.740000000005</v>
      </c>
      <c r="J91" s="9">
        <f>MONTH(B91)</f>
        <v>2</v>
      </c>
      <c r="K91" s="9">
        <f>YEAR(B91)</f>
        <v>2019</v>
      </c>
      <c r="L91" s="9" t="str">
        <f>VLOOKUP(C91,DEFINICJE!$A$2:$B$11,2,0)</f>
        <v>Apex Innovators</v>
      </c>
    </row>
    <row r="92" spans="1:12" x14ac:dyDescent="0.2">
      <c r="A92" s="19" t="s">
        <v>149</v>
      </c>
      <c r="B92" s="20">
        <v>43519</v>
      </c>
      <c r="C92" s="4" t="s">
        <v>6</v>
      </c>
      <c r="D92" s="4" t="s">
        <v>40</v>
      </c>
      <c r="E92" s="21">
        <v>490</v>
      </c>
      <c r="F92" s="6">
        <f>VLOOKUP(D92,DEFINICJE!$E$2:$H$31,4,0)</f>
        <v>39.345794392523366</v>
      </c>
      <c r="G92" s="6">
        <f>E92*F92</f>
        <v>19279.439252336451</v>
      </c>
      <c r="H92" s="26">
        <f>VLOOKUP(D92,DEFINICJE!$E$2:$H$31,3,0)</f>
        <v>7.0000000000000007E-2</v>
      </c>
      <c r="I92" s="6">
        <f>G92+H92*G92</f>
        <v>20629.000000000004</v>
      </c>
      <c r="J92" s="9">
        <f>MONTH(B92)</f>
        <v>2</v>
      </c>
      <c r="K92" s="9">
        <f>YEAR(B92)</f>
        <v>2019</v>
      </c>
      <c r="L92" s="9" t="str">
        <f>VLOOKUP(C92,DEFINICJE!$A$2:$B$11,2,0)</f>
        <v>SwiftWave Technologies</v>
      </c>
    </row>
    <row r="93" spans="1:12" x14ac:dyDescent="0.2">
      <c r="A93" s="19" t="s">
        <v>150</v>
      </c>
      <c r="B93" s="20">
        <v>43520</v>
      </c>
      <c r="C93" s="4" t="s">
        <v>7</v>
      </c>
      <c r="D93" s="4" t="s">
        <v>41</v>
      </c>
      <c r="E93" s="21">
        <v>970</v>
      </c>
      <c r="F93" s="6">
        <f>VLOOKUP(D93,DEFINICJE!$E$2:$H$31,4,0)</f>
        <v>3.7868852459016393</v>
      </c>
      <c r="G93" s="6">
        <f>E93*F93</f>
        <v>3673.2786885245901</v>
      </c>
      <c r="H93" s="26">
        <f>VLOOKUP(D93,DEFINICJE!$E$2:$H$31,3,0)</f>
        <v>0.22</v>
      </c>
      <c r="I93" s="6">
        <f>G93+H93*G93</f>
        <v>4481.3999999999996</v>
      </c>
      <c r="J93" s="9">
        <f>MONTH(B93)</f>
        <v>2</v>
      </c>
      <c r="K93" s="9">
        <f>YEAR(B93)</f>
        <v>2019</v>
      </c>
      <c r="L93" s="9" t="str">
        <f>VLOOKUP(C93,DEFINICJE!$A$2:$B$11,2,0)</f>
        <v>Fusion Dynamics</v>
      </c>
    </row>
    <row r="94" spans="1:12" x14ac:dyDescent="0.2">
      <c r="A94" s="19" t="s">
        <v>151</v>
      </c>
      <c r="B94" s="20">
        <v>43521</v>
      </c>
      <c r="C94" s="4" t="s">
        <v>11</v>
      </c>
      <c r="D94" s="4" t="s">
        <v>42</v>
      </c>
      <c r="E94" s="21">
        <v>730</v>
      </c>
      <c r="F94" s="6">
        <f>VLOOKUP(D94,DEFINICJE!$E$2:$H$31,4,0)</f>
        <v>17.11214953271028</v>
      </c>
      <c r="G94" s="6">
        <f>E94*F94</f>
        <v>12491.869158878504</v>
      </c>
      <c r="H94" s="26">
        <f>VLOOKUP(D94,DEFINICJE!$E$2:$H$31,3,0)</f>
        <v>7.0000000000000007E-2</v>
      </c>
      <c r="I94" s="6">
        <f>G94+H94*G94</f>
        <v>13366.3</v>
      </c>
      <c r="J94" s="9">
        <f>MONTH(B94)</f>
        <v>2</v>
      </c>
      <c r="K94" s="9">
        <f>YEAR(B94)</f>
        <v>2019</v>
      </c>
      <c r="L94" s="9" t="str">
        <f>VLOOKUP(C94,DEFINICJE!$A$2:$B$11,2,0)</f>
        <v>Green Capital</v>
      </c>
    </row>
    <row r="95" spans="1:12" x14ac:dyDescent="0.2">
      <c r="A95" s="19" t="s">
        <v>152</v>
      </c>
      <c r="B95" s="20">
        <v>43521</v>
      </c>
      <c r="C95" s="4" t="s">
        <v>11</v>
      </c>
      <c r="D95" s="4" t="s">
        <v>43</v>
      </c>
      <c r="E95" s="21">
        <v>159</v>
      </c>
      <c r="F95" s="6">
        <f>VLOOKUP(D95,DEFINICJE!$E$2:$H$31,4,0)</f>
        <v>42.196721311475407</v>
      </c>
      <c r="G95" s="6">
        <f>E95*F95</f>
        <v>6709.2786885245896</v>
      </c>
      <c r="H95" s="26">
        <f>VLOOKUP(D95,DEFINICJE!$E$2:$H$31,3,0)</f>
        <v>0.22</v>
      </c>
      <c r="I95" s="6">
        <f>G95+H95*G95</f>
        <v>8185.32</v>
      </c>
      <c r="J95" s="9">
        <f>MONTH(B95)</f>
        <v>2</v>
      </c>
      <c r="K95" s="9">
        <f>YEAR(B95)</f>
        <v>2019</v>
      </c>
      <c r="L95" s="9" t="str">
        <f>VLOOKUP(C95,DEFINICJE!$A$2:$B$11,2,0)</f>
        <v>Green Capital</v>
      </c>
    </row>
    <row r="96" spans="1:12" x14ac:dyDescent="0.2">
      <c r="A96" s="19" t="s">
        <v>153</v>
      </c>
      <c r="B96" s="20">
        <v>43521</v>
      </c>
      <c r="C96" s="4" t="s">
        <v>6</v>
      </c>
      <c r="D96" s="4" t="s">
        <v>14</v>
      </c>
      <c r="E96" s="21">
        <v>486</v>
      </c>
      <c r="F96" s="6">
        <f>VLOOKUP(D96,DEFINICJE!$E$2:$H$31,4,0)</f>
        <v>73.897196261682225</v>
      </c>
      <c r="G96" s="6">
        <f>E96*F96</f>
        <v>35914.037383177565</v>
      </c>
      <c r="H96" s="26">
        <f>VLOOKUP(D96,DEFINICJE!$E$2:$H$31,3,0)</f>
        <v>7.0000000000000007E-2</v>
      </c>
      <c r="I96" s="6">
        <f>G96+H96*G96</f>
        <v>38428.019999999997</v>
      </c>
      <c r="J96" s="9">
        <f>MONTH(B96)</f>
        <v>2</v>
      </c>
      <c r="K96" s="9">
        <f>YEAR(B96)</f>
        <v>2019</v>
      </c>
      <c r="L96" s="9" t="str">
        <f>VLOOKUP(C96,DEFINICJE!$A$2:$B$11,2,0)</f>
        <v>SwiftWave Technologies</v>
      </c>
    </row>
    <row r="97" spans="1:12" x14ac:dyDescent="0.2">
      <c r="A97" s="19" t="s">
        <v>154</v>
      </c>
      <c r="B97" s="20">
        <v>43521</v>
      </c>
      <c r="C97" s="4" t="s">
        <v>11</v>
      </c>
      <c r="D97" s="4" t="s">
        <v>15</v>
      </c>
      <c r="E97" s="21">
        <v>876</v>
      </c>
      <c r="F97" s="6">
        <f>VLOOKUP(D97,DEFINICJE!$E$2:$H$31,4,0)</f>
        <v>43.180327868852459</v>
      </c>
      <c r="G97" s="6">
        <f>E97*F97</f>
        <v>37825.967213114753</v>
      </c>
      <c r="H97" s="26">
        <f>VLOOKUP(D97,DEFINICJE!$E$2:$H$31,3,0)</f>
        <v>0.22</v>
      </c>
      <c r="I97" s="6">
        <f>G97+H97*G97</f>
        <v>46147.68</v>
      </c>
      <c r="J97" s="9">
        <f>MONTH(B97)</f>
        <v>2</v>
      </c>
      <c r="K97" s="9">
        <f>YEAR(B97)</f>
        <v>2019</v>
      </c>
      <c r="L97" s="9" t="str">
        <f>VLOOKUP(C97,DEFINICJE!$A$2:$B$11,2,0)</f>
        <v>Green Capital</v>
      </c>
    </row>
    <row r="98" spans="1:12" x14ac:dyDescent="0.2">
      <c r="A98" s="19" t="s">
        <v>155</v>
      </c>
      <c r="B98" s="20">
        <v>43521</v>
      </c>
      <c r="C98" s="4" t="s">
        <v>4</v>
      </c>
      <c r="D98" s="4" t="s">
        <v>16</v>
      </c>
      <c r="E98" s="21">
        <v>193</v>
      </c>
      <c r="F98" s="6">
        <f>VLOOKUP(D98,DEFINICJE!$E$2:$H$31,4,0)</f>
        <v>25.897196261682243</v>
      </c>
      <c r="G98" s="6">
        <f>E98*F98</f>
        <v>4998.1588785046733</v>
      </c>
      <c r="H98" s="26">
        <f>VLOOKUP(D98,DEFINICJE!$E$2:$H$31,3,0)</f>
        <v>7.0000000000000007E-2</v>
      </c>
      <c r="I98" s="6">
        <f>G98+H98*G98</f>
        <v>5348.0300000000007</v>
      </c>
      <c r="J98" s="9">
        <f>MONTH(B98)</f>
        <v>2</v>
      </c>
      <c r="K98" s="9">
        <f>YEAR(B98)</f>
        <v>2019</v>
      </c>
      <c r="L98" s="9" t="str">
        <f>VLOOKUP(C98,DEFINICJE!$A$2:$B$11,2,0)</f>
        <v>BlueSky Enterprises</v>
      </c>
    </row>
    <row r="99" spans="1:12" x14ac:dyDescent="0.2">
      <c r="A99" s="19" t="s">
        <v>156</v>
      </c>
      <c r="B99" s="20">
        <v>43521</v>
      </c>
      <c r="C99" s="4" t="s">
        <v>7</v>
      </c>
      <c r="D99" s="4" t="s">
        <v>17</v>
      </c>
      <c r="E99" s="21">
        <v>971</v>
      </c>
      <c r="F99" s="6">
        <f>VLOOKUP(D99,DEFINICJE!$E$2:$H$31,4,0)</f>
        <v>65.721311475409848</v>
      </c>
      <c r="G99" s="6">
        <f>E99*F99</f>
        <v>63815.393442622961</v>
      </c>
      <c r="H99" s="26">
        <f>VLOOKUP(D99,DEFINICJE!$E$2:$H$31,3,0)</f>
        <v>0.22</v>
      </c>
      <c r="I99" s="6">
        <f>G99+H99*G99</f>
        <v>77854.780000000013</v>
      </c>
      <c r="J99" s="9">
        <f>MONTH(B99)</f>
        <v>2</v>
      </c>
      <c r="K99" s="9">
        <f>YEAR(B99)</f>
        <v>2019</v>
      </c>
      <c r="L99" s="9" t="str">
        <f>VLOOKUP(C99,DEFINICJE!$A$2:$B$11,2,0)</f>
        <v>Fusion Dynamics</v>
      </c>
    </row>
    <row r="100" spans="1:12" x14ac:dyDescent="0.2">
      <c r="A100" s="19" t="s">
        <v>157</v>
      </c>
      <c r="B100" s="20">
        <v>43521</v>
      </c>
      <c r="C100" s="4" t="s">
        <v>11</v>
      </c>
      <c r="D100" s="4" t="s">
        <v>18</v>
      </c>
      <c r="E100" s="21">
        <v>930</v>
      </c>
      <c r="F100" s="6">
        <f>VLOOKUP(D100,DEFINICJE!$E$2:$H$31,4,0)</f>
        <v>0.22429906542056072</v>
      </c>
      <c r="G100" s="6">
        <f>E100*F100</f>
        <v>208.59813084112147</v>
      </c>
      <c r="H100" s="26">
        <f>VLOOKUP(D100,DEFINICJE!$E$2:$H$31,3,0)</f>
        <v>7.0000000000000007E-2</v>
      </c>
      <c r="I100" s="6">
        <f>G100+H100*G100</f>
        <v>223.2</v>
      </c>
      <c r="J100" s="9">
        <f>MONTH(B100)</f>
        <v>2</v>
      </c>
      <c r="K100" s="9">
        <f>YEAR(B100)</f>
        <v>2019</v>
      </c>
      <c r="L100" s="9" t="str">
        <f>VLOOKUP(C100,DEFINICJE!$A$2:$B$11,2,0)</f>
        <v>Green Capital</v>
      </c>
    </row>
    <row r="101" spans="1:12" x14ac:dyDescent="0.2">
      <c r="A101" s="19" t="s">
        <v>158</v>
      </c>
      <c r="B101" s="20">
        <v>43521</v>
      </c>
      <c r="C101" s="4" t="s">
        <v>6</v>
      </c>
      <c r="D101" s="4" t="s">
        <v>19</v>
      </c>
      <c r="E101" s="21">
        <v>506</v>
      </c>
      <c r="F101" s="6">
        <f>VLOOKUP(D101,DEFINICJE!$E$2:$H$31,4,0)</f>
        <v>73.073770491803288</v>
      </c>
      <c r="G101" s="6">
        <f>E101*F101</f>
        <v>36975.327868852466</v>
      </c>
      <c r="H101" s="26">
        <f>VLOOKUP(D101,DEFINICJE!$E$2:$H$31,3,0)</f>
        <v>0.22</v>
      </c>
      <c r="I101" s="6">
        <f>G101+H101*G101</f>
        <v>45109.900000000009</v>
      </c>
      <c r="J101" s="9">
        <f>MONTH(B101)</f>
        <v>2</v>
      </c>
      <c r="K101" s="9">
        <f>YEAR(B101)</f>
        <v>2019</v>
      </c>
      <c r="L101" s="9" t="str">
        <f>VLOOKUP(C101,DEFINICJE!$A$2:$B$11,2,0)</f>
        <v>SwiftWave Technologies</v>
      </c>
    </row>
    <row r="102" spans="1:12" x14ac:dyDescent="0.2">
      <c r="A102" s="19" t="s">
        <v>159</v>
      </c>
      <c r="B102" s="20">
        <v>43522</v>
      </c>
      <c r="C102" s="4" t="s">
        <v>7</v>
      </c>
      <c r="D102" s="4" t="s">
        <v>20</v>
      </c>
      <c r="E102" s="21">
        <v>241</v>
      </c>
      <c r="F102" s="6">
        <f>VLOOKUP(D102,DEFINICJE!$E$2:$H$31,4,0)</f>
        <v>10.093457943925234</v>
      </c>
      <c r="G102" s="6">
        <f>E102*F102</f>
        <v>2432.5233644859813</v>
      </c>
      <c r="H102" s="26">
        <f>VLOOKUP(D102,DEFINICJE!$E$2:$H$31,3,0)</f>
        <v>7.0000000000000007E-2</v>
      </c>
      <c r="I102" s="6">
        <f>G102+H102*G102</f>
        <v>2602.8000000000002</v>
      </c>
      <c r="J102" s="9">
        <f>MONTH(B102)</f>
        <v>2</v>
      </c>
      <c r="K102" s="9">
        <f>YEAR(B102)</f>
        <v>2019</v>
      </c>
      <c r="L102" s="9" t="str">
        <f>VLOOKUP(C102,DEFINICJE!$A$2:$B$11,2,0)</f>
        <v>Fusion Dynamics</v>
      </c>
    </row>
    <row r="103" spans="1:12" x14ac:dyDescent="0.2">
      <c r="A103" s="19" t="s">
        <v>160</v>
      </c>
      <c r="B103" s="20">
        <v>43523</v>
      </c>
      <c r="C103" s="4" t="s">
        <v>10</v>
      </c>
      <c r="D103" s="4" t="s">
        <v>21</v>
      </c>
      <c r="E103" s="21">
        <v>35</v>
      </c>
      <c r="F103" s="6">
        <f>VLOOKUP(D103,DEFINICJE!$E$2:$H$31,4,0)</f>
        <v>32.508196721311471</v>
      </c>
      <c r="G103" s="6">
        <f>E103*F103</f>
        <v>1137.7868852459014</v>
      </c>
      <c r="H103" s="26">
        <f>VLOOKUP(D103,DEFINICJE!$E$2:$H$31,3,0)</f>
        <v>0.22</v>
      </c>
      <c r="I103" s="6">
        <f>G103+H103*G103</f>
        <v>1388.0999999999997</v>
      </c>
      <c r="J103" s="9">
        <f>MONTH(B103)</f>
        <v>2</v>
      </c>
      <c r="K103" s="9">
        <f>YEAR(B103)</f>
        <v>2019</v>
      </c>
      <c r="L103" s="9" t="str">
        <f>VLOOKUP(C103,DEFINICJE!$A$2:$B$11,2,0)</f>
        <v>Nexus Solutions</v>
      </c>
    </row>
    <row r="104" spans="1:12" x14ac:dyDescent="0.2">
      <c r="A104" s="19" t="s">
        <v>161</v>
      </c>
      <c r="B104" s="20">
        <v>43524</v>
      </c>
      <c r="C104" s="4" t="s">
        <v>6</v>
      </c>
      <c r="D104" s="4" t="s">
        <v>22</v>
      </c>
      <c r="E104" s="21">
        <v>304</v>
      </c>
      <c r="F104" s="6">
        <f>VLOOKUP(D104,DEFINICJE!$E$2:$H$31,4,0)</f>
        <v>17.588785046728972</v>
      </c>
      <c r="G104" s="6">
        <f>E104*F104</f>
        <v>5346.9906542056078</v>
      </c>
      <c r="H104" s="26">
        <f>VLOOKUP(D104,DEFINICJE!$E$2:$H$31,3,0)</f>
        <v>7.0000000000000007E-2</v>
      </c>
      <c r="I104" s="6">
        <f>G104+H104*G104</f>
        <v>5721.2800000000007</v>
      </c>
      <c r="J104" s="9">
        <f>MONTH(B104)</f>
        <v>2</v>
      </c>
      <c r="K104" s="9">
        <f>YEAR(B104)</f>
        <v>2019</v>
      </c>
      <c r="L104" s="9" t="str">
        <f>VLOOKUP(C104,DEFINICJE!$A$2:$B$11,2,0)</f>
        <v>SwiftWave Technologies</v>
      </c>
    </row>
    <row r="105" spans="1:12" x14ac:dyDescent="0.2">
      <c r="A105" s="19" t="s">
        <v>162</v>
      </c>
      <c r="B105" s="20">
        <v>43525</v>
      </c>
      <c r="C105" s="4" t="s">
        <v>7</v>
      </c>
      <c r="D105" s="4" t="s">
        <v>23</v>
      </c>
      <c r="E105" s="21">
        <v>679</v>
      </c>
      <c r="F105" s="6">
        <f>VLOOKUP(D105,DEFINICJE!$E$2:$H$31,4,0)</f>
        <v>14.188524590163933</v>
      </c>
      <c r="G105" s="6">
        <f>E105*F105</f>
        <v>9634.00819672131</v>
      </c>
      <c r="H105" s="26">
        <f>VLOOKUP(D105,DEFINICJE!$E$2:$H$31,3,0)</f>
        <v>0.22</v>
      </c>
      <c r="I105" s="6">
        <f>G105+H105*G105</f>
        <v>11753.489999999998</v>
      </c>
      <c r="J105" s="9">
        <f>MONTH(B105)</f>
        <v>3</v>
      </c>
      <c r="K105" s="9">
        <f>YEAR(B105)</f>
        <v>2019</v>
      </c>
      <c r="L105" s="9" t="str">
        <f>VLOOKUP(C105,DEFINICJE!$A$2:$B$11,2,0)</f>
        <v>Fusion Dynamics</v>
      </c>
    </row>
    <row r="106" spans="1:12" x14ac:dyDescent="0.2">
      <c r="A106" s="19" t="s">
        <v>163</v>
      </c>
      <c r="B106" s="20">
        <v>43526</v>
      </c>
      <c r="C106" s="4" t="s">
        <v>9</v>
      </c>
      <c r="D106" s="4" t="s">
        <v>24</v>
      </c>
      <c r="E106" s="21">
        <v>48</v>
      </c>
      <c r="F106" s="6">
        <f>VLOOKUP(D106,DEFINICJE!$E$2:$H$31,4,0)</f>
        <v>7.5700934579439245</v>
      </c>
      <c r="G106" s="6">
        <f>E106*F106</f>
        <v>363.36448598130835</v>
      </c>
      <c r="H106" s="26">
        <f>VLOOKUP(D106,DEFINICJE!$E$2:$H$31,3,0)</f>
        <v>7.0000000000000007E-2</v>
      </c>
      <c r="I106" s="6">
        <f>G106+H106*G106</f>
        <v>388.79999999999995</v>
      </c>
      <c r="J106" s="9">
        <f>MONTH(B106)</f>
        <v>3</v>
      </c>
      <c r="K106" s="9">
        <f>YEAR(B106)</f>
        <v>2019</v>
      </c>
      <c r="L106" s="9" t="str">
        <f>VLOOKUP(C106,DEFINICJE!$A$2:$B$11,2,0)</f>
        <v>Aurora Ventures</v>
      </c>
    </row>
    <row r="107" spans="1:12" x14ac:dyDescent="0.2">
      <c r="A107" s="19" t="s">
        <v>164</v>
      </c>
      <c r="B107" s="20">
        <v>43527</v>
      </c>
      <c r="C107" s="4" t="s">
        <v>8</v>
      </c>
      <c r="D107" s="4" t="s">
        <v>25</v>
      </c>
      <c r="E107" s="21">
        <v>229</v>
      </c>
      <c r="F107" s="6">
        <f>VLOOKUP(D107,DEFINICJE!$E$2:$H$31,4,0)</f>
        <v>33.655737704918039</v>
      </c>
      <c r="G107" s="6">
        <f>E107*F107</f>
        <v>7707.1639344262312</v>
      </c>
      <c r="H107" s="26">
        <f>VLOOKUP(D107,DEFINICJE!$E$2:$H$31,3,0)</f>
        <v>0.22</v>
      </c>
      <c r="I107" s="6">
        <f>G107+H107*G107</f>
        <v>9402.7400000000016</v>
      </c>
      <c r="J107" s="9">
        <f>MONTH(B107)</f>
        <v>3</v>
      </c>
      <c r="K107" s="9">
        <f>YEAR(B107)</f>
        <v>2019</v>
      </c>
      <c r="L107" s="9" t="str">
        <f>VLOOKUP(C107,DEFINICJE!$A$2:$B$11,2,0)</f>
        <v>Apex Innovators</v>
      </c>
    </row>
    <row r="108" spans="1:12" x14ac:dyDescent="0.2">
      <c r="A108" s="19" t="s">
        <v>165</v>
      </c>
      <c r="B108" s="20">
        <v>43528</v>
      </c>
      <c r="C108" s="4" t="s">
        <v>8</v>
      </c>
      <c r="D108" s="4" t="s">
        <v>26</v>
      </c>
      <c r="E108" s="21">
        <v>128</v>
      </c>
      <c r="F108" s="6">
        <f>VLOOKUP(D108,DEFINICJE!$E$2:$H$31,4,0)</f>
        <v>57.588785046728965</v>
      </c>
      <c r="G108" s="6">
        <f>E108*F108</f>
        <v>7371.3644859813076</v>
      </c>
      <c r="H108" s="26">
        <f>VLOOKUP(D108,DEFINICJE!$E$2:$H$31,3,0)</f>
        <v>7.0000000000000007E-2</v>
      </c>
      <c r="I108" s="6">
        <f>G108+H108*G108</f>
        <v>7887.3599999999988</v>
      </c>
      <c r="J108" s="9">
        <f>MONTH(B108)</f>
        <v>3</v>
      </c>
      <c r="K108" s="9">
        <f>YEAR(B108)</f>
        <v>2019</v>
      </c>
      <c r="L108" s="9" t="str">
        <f>VLOOKUP(C108,DEFINICJE!$A$2:$B$11,2,0)</f>
        <v>Apex Innovators</v>
      </c>
    </row>
    <row r="109" spans="1:12" x14ac:dyDescent="0.2">
      <c r="A109" s="19" t="s">
        <v>166</v>
      </c>
      <c r="B109" s="20">
        <v>43529</v>
      </c>
      <c r="C109" s="4" t="s">
        <v>11</v>
      </c>
      <c r="D109" s="4" t="s">
        <v>27</v>
      </c>
      <c r="E109" s="21">
        <v>994</v>
      </c>
      <c r="F109" s="6">
        <f>VLOOKUP(D109,DEFINICJE!$E$2:$H$31,4,0)</f>
        <v>27.262295081967213</v>
      </c>
      <c r="G109" s="6">
        <f>E109*F109</f>
        <v>27098.721311475409</v>
      </c>
      <c r="H109" s="26">
        <f>VLOOKUP(D109,DEFINICJE!$E$2:$H$31,3,0)</f>
        <v>0.22</v>
      </c>
      <c r="I109" s="6">
        <f>G109+H109*G109</f>
        <v>33060.44</v>
      </c>
      <c r="J109" s="9">
        <f>MONTH(B109)</f>
        <v>3</v>
      </c>
      <c r="K109" s="9">
        <f>YEAR(B109)</f>
        <v>2019</v>
      </c>
      <c r="L109" s="9" t="str">
        <f>VLOOKUP(C109,DEFINICJE!$A$2:$B$11,2,0)</f>
        <v>Green Capital</v>
      </c>
    </row>
    <row r="110" spans="1:12" x14ac:dyDescent="0.2">
      <c r="A110" s="19" t="s">
        <v>167</v>
      </c>
      <c r="B110" s="20">
        <v>43530</v>
      </c>
      <c r="C110" s="4" t="s">
        <v>5</v>
      </c>
      <c r="D110" s="4" t="s">
        <v>28</v>
      </c>
      <c r="E110" s="21">
        <v>277</v>
      </c>
      <c r="F110" s="6">
        <f>VLOOKUP(D110,DEFINICJE!$E$2:$H$31,4,0)</f>
        <v>74.299065420560737</v>
      </c>
      <c r="G110" s="6">
        <f>E110*F110</f>
        <v>20580.841121495323</v>
      </c>
      <c r="H110" s="26">
        <f>VLOOKUP(D110,DEFINICJE!$E$2:$H$31,3,0)</f>
        <v>7.0000000000000007E-2</v>
      </c>
      <c r="I110" s="6">
        <f>G110+H110*G110</f>
        <v>22021.499999999996</v>
      </c>
      <c r="J110" s="9">
        <f>MONTH(B110)</f>
        <v>3</v>
      </c>
      <c r="K110" s="9">
        <f>YEAR(B110)</f>
        <v>2019</v>
      </c>
      <c r="L110" s="9" t="str">
        <f>VLOOKUP(C110,DEFINICJE!$A$2:$B$11,2,0)</f>
        <v>Infinity Systems</v>
      </c>
    </row>
    <row r="111" spans="1:12" x14ac:dyDescent="0.2">
      <c r="A111" s="19" t="s">
        <v>168</v>
      </c>
      <c r="B111" s="20">
        <v>43531</v>
      </c>
      <c r="C111" s="4" t="s">
        <v>2</v>
      </c>
      <c r="D111" s="4" t="s">
        <v>14</v>
      </c>
      <c r="E111" s="21">
        <v>681</v>
      </c>
      <c r="F111" s="6">
        <f>VLOOKUP(D111,DEFINICJE!$E$2:$H$31,4,0)</f>
        <v>73.897196261682225</v>
      </c>
      <c r="G111" s="6">
        <f>E111*F111</f>
        <v>50323.990654205598</v>
      </c>
      <c r="H111" s="26">
        <f>VLOOKUP(D111,DEFINICJE!$E$2:$H$31,3,0)</f>
        <v>7.0000000000000007E-2</v>
      </c>
      <c r="I111" s="6">
        <f>G111+H111*G111</f>
        <v>53846.669999999991</v>
      </c>
      <c r="J111" s="9">
        <f>MONTH(B111)</f>
        <v>3</v>
      </c>
      <c r="K111" s="9">
        <f>YEAR(B111)</f>
        <v>2019</v>
      </c>
      <c r="L111" s="9" t="str">
        <f>VLOOKUP(C111,DEFINICJE!$A$2:$B$11,2,0)</f>
        <v>StellarTech Solutions</v>
      </c>
    </row>
    <row r="112" spans="1:12" x14ac:dyDescent="0.2">
      <c r="A112" s="19" t="s">
        <v>169</v>
      </c>
      <c r="B112" s="20">
        <v>43532</v>
      </c>
      <c r="C112" s="4" t="s">
        <v>3</v>
      </c>
      <c r="D112" s="4" t="s">
        <v>15</v>
      </c>
      <c r="E112" s="21">
        <v>94</v>
      </c>
      <c r="F112" s="6">
        <f>VLOOKUP(D112,DEFINICJE!$E$2:$H$31,4,0)</f>
        <v>43.180327868852459</v>
      </c>
      <c r="G112" s="6">
        <f>E112*F112</f>
        <v>4058.9508196721313</v>
      </c>
      <c r="H112" s="26">
        <f>VLOOKUP(D112,DEFINICJE!$E$2:$H$31,3,0)</f>
        <v>0.22</v>
      </c>
      <c r="I112" s="6">
        <f>G112+H112*G112</f>
        <v>4951.92</v>
      </c>
      <c r="J112" s="9">
        <f>MONTH(B112)</f>
        <v>3</v>
      </c>
      <c r="K112" s="9">
        <f>YEAR(B112)</f>
        <v>2019</v>
      </c>
      <c r="L112" s="9" t="str">
        <f>VLOOKUP(C112,DEFINICJE!$A$2:$B$11,2,0)</f>
        <v>Quantum Innovations</v>
      </c>
    </row>
    <row r="113" spans="1:12" x14ac:dyDescent="0.2">
      <c r="A113" s="19" t="s">
        <v>170</v>
      </c>
      <c r="B113" s="20">
        <v>43532</v>
      </c>
      <c r="C113" s="4" t="s">
        <v>6</v>
      </c>
      <c r="D113" s="4" t="s">
        <v>16</v>
      </c>
      <c r="E113" s="21">
        <v>928</v>
      </c>
      <c r="F113" s="6">
        <f>VLOOKUP(D113,DEFINICJE!$E$2:$H$31,4,0)</f>
        <v>25.897196261682243</v>
      </c>
      <c r="G113" s="6">
        <f>E113*F113</f>
        <v>24032.598130841121</v>
      </c>
      <c r="H113" s="26">
        <f>VLOOKUP(D113,DEFINICJE!$E$2:$H$31,3,0)</f>
        <v>7.0000000000000007E-2</v>
      </c>
      <c r="I113" s="6">
        <f>G113+H113*G113</f>
        <v>25714.880000000001</v>
      </c>
      <c r="J113" s="9">
        <f>MONTH(B113)</f>
        <v>3</v>
      </c>
      <c r="K113" s="9">
        <f>YEAR(B113)</f>
        <v>2019</v>
      </c>
      <c r="L113" s="9" t="str">
        <f>VLOOKUP(C113,DEFINICJE!$A$2:$B$11,2,0)</f>
        <v>SwiftWave Technologies</v>
      </c>
    </row>
    <row r="114" spans="1:12" x14ac:dyDescent="0.2">
      <c r="A114" s="19" t="s">
        <v>171</v>
      </c>
      <c r="B114" s="20">
        <v>43532</v>
      </c>
      <c r="C114" s="4" t="s">
        <v>8</v>
      </c>
      <c r="D114" s="4" t="s">
        <v>17</v>
      </c>
      <c r="E114" s="21">
        <v>185</v>
      </c>
      <c r="F114" s="6">
        <f>VLOOKUP(D114,DEFINICJE!$E$2:$H$31,4,0)</f>
        <v>65.721311475409848</v>
      </c>
      <c r="G114" s="6">
        <f>E114*F114</f>
        <v>12158.442622950823</v>
      </c>
      <c r="H114" s="26">
        <f>VLOOKUP(D114,DEFINICJE!$E$2:$H$31,3,0)</f>
        <v>0.22</v>
      </c>
      <c r="I114" s="6">
        <f>G114+H114*G114</f>
        <v>14833.300000000003</v>
      </c>
      <c r="J114" s="9">
        <f>MONTH(B114)</f>
        <v>3</v>
      </c>
      <c r="K114" s="9">
        <f>YEAR(B114)</f>
        <v>2019</v>
      </c>
      <c r="L114" s="9" t="str">
        <f>VLOOKUP(C114,DEFINICJE!$A$2:$B$11,2,0)</f>
        <v>Apex Innovators</v>
      </c>
    </row>
    <row r="115" spans="1:12" x14ac:dyDescent="0.2">
      <c r="A115" s="19" t="s">
        <v>172</v>
      </c>
      <c r="B115" s="20">
        <v>43532</v>
      </c>
      <c r="C115" s="4" t="s">
        <v>7</v>
      </c>
      <c r="D115" s="4" t="s">
        <v>18</v>
      </c>
      <c r="E115" s="21">
        <v>355</v>
      </c>
      <c r="F115" s="6">
        <f>VLOOKUP(D115,DEFINICJE!$E$2:$H$31,4,0)</f>
        <v>0.22429906542056072</v>
      </c>
      <c r="G115" s="6">
        <f>E115*F115</f>
        <v>79.62616822429905</v>
      </c>
      <c r="H115" s="26">
        <f>VLOOKUP(D115,DEFINICJE!$E$2:$H$31,3,0)</f>
        <v>7.0000000000000007E-2</v>
      </c>
      <c r="I115" s="6">
        <f>G115+H115*G115</f>
        <v>85.199999999999989</v>
      </c>
      <c r="J115" s="9">
        <f>MONTH(B115)</f>
        <v>3</v>
      </c>
      <c r="K115" s="9">
        <f>YEAR(B115)</f>
        <v>2019</v>
      </c>
      <c r="L115" s="9" t="str">
        <f>VLOOKUP(C115,DEFINICJE!$A$2:$B$11,2,0)</f>
        <v>Fusion Dynamics</v>
      </c>
    </row>
    <row r="116" spans="1:12" x14ac:dyDescent="0.2">
      <c r="A116" s="19" t="s">
        <v>173</v>
      </c>
      <c r="B116" s="20">
        <v>43532</v>
      </c>
      <c r="C116" s="4" t="s">
        <v>10</v>
      </c>
      <c r="D116" s="4" t="s">
        <v>19</v>
      </c>
      <c r="E116" s="21">
        <v>648</v>
      </c>
      <c r="F116" s="6">
        <f>VLOOKUP(D116,DEFINICJE!$E$2:$H$31,4,0)</f>
        <v>73.073770491803288</v>
      </c>
      <c r="G116" s="6">
        <f>E116*F116</f>
        <v>47351.803278688531</v>
      </c>
      <c r="H116" s="26">
        <f>VLOOKUP(D116,DEFINICJE!$E$2:$H$31,3,0)</f>
        <v>0.22</v>
      </c>
      <c r="I116" s="6">
        <f>G116+H116*G116</f>
        <v>57769.200000000012</v>
      </c>
      <c r="J116" s="9">
        <f>MONTH(B116)</f>
        <v>3</v>
      </c>
      <c r="K116" s="9">
        <f>YEAR(B116)</f>
        <v>2019</v>
      </c>
      <c r="L116" s="9" t="str">
        <f>VLOOKUP(C116,DEFINICJE!$A$2:$B$11,2,0)</f>
        <v>Nexus Solutions</v>
      </c>
    </row>
    <row r="117" spans="1:12" x14ac:dyDescent="0.2">
      <c r="A117" s="19" t="s">
        <v>174</v>
      </c>
      <c r="B117" s="20">
        <v>43532</v>
      </c>
      <c r="C117" s="4" t="s">
        <v>6</v>
      </c>
      <c r="D117" s="4" t="s">
        <v>20</v>
      </c>
      <c r="E117" s="21">
        <v>885</v>
      </c>
      <c r="F117" s="6">
        <f>VLOOKUP(D117,DEFINICJE!$E$2:$H$31,4,0)</f>
        <v>10.093457943925234</v>
      </c>
      <c r="G117" s="6">
        <f>E117*F117</f>
        <v>8932.7102803738326</v>
      </c>
      <c r="H117" s="26">
        <f>VLOOKUP(D117,DEFINICJE!$E$2:$H$31,3,0)</f>
        <v>7.0000000000000007E-2</v>
      </c>
      <c r="I117" s="6">
        <f>G117+H117*G117</f>
        <v>9558</v>
      </c>
      <c r="J117" s="9">
        <f>MONTH(B117)</f>
        <v>3</v>
      </c>
      <c r="K117" s="9">
        <f>YEAR(B117)</f>
        <v>2019</v>
      </c>
      <c r="L117" s="9" t="str">
        <f>VLOOKUP(C117,DEFINICJE!$A$2:$B$11,2,0)</f>
        <v>SwiftWave Technologies</v>
      </c>
    </row>
    <row r="118" spans="1:12" x14ac:dyDescent="0.2">
      <c r="A118" s="19" t="s">
        <v>175</v>
      </c>
      <c r="B118" s="20">
        <v>43532</v>
      </c>
      <c r="C118" s="4" t="s">
        <v>7</v>
      </c>
      <c r="D118" s="4" t="s">
        <v>21</v>
      </c>
      <c r="E118" s="21">
        <v>114</v>
      </c>
      <c r="F118" s="6">
        <f>VLOOKUP(D118,DEFINICJE!$E$2:$H$31,4,0)</f>
        <v>32.508196721311471</v>
      </c>
      <c r="G118" s="6">
        <f>E118*F118</f>
        <v>3705.9344262295076</v>
      </c>
      <c r="H118" s="26">
        <f>VLOOKUP(D118,DEFINICJE!$E$2:$H$31,3,0)</f>
        <v>0.22</v>
      </c>
      <c r="I118" s="6">
        <f>G118+H118*G118</f>
        <v>4521.24</v>
      </c>
      <c r="J118" s="9">
        <f>MONTH(B118)</f>
        <v>3</v>
      </c>
      <c r="K118" s="9">
        <f>YEAR(B118)</f>
        <v>2019</v>
      </c>
      <c r="L118" s="9" t="str">
        <f>VLOOKUP(C118,DEFINICJE!$A$2:$B$11,2,0)</f>
        <v>Fusion Dynamics</v>
      </c>
    </row>
    <row r="119" spans="1:12" x14ac:dyDescent="0.2">
      <c r="A119" s="19" t="s">
        <v>176</v>
      </c>
      <c r="B119" s="20">
        <v>43532</v>
      </c>
      <c r="C119" s="4" t="s">
        <v>9</v>
      </c>
      <c r="D119" s="4" t="s">
        <v>22</v>
      </c>
      <c r="E119" s="21">
        <v>596</v>
      </c>
      <c r="F119" s="6">
        <f>VLOOKUP(D119,DEFINICJE!$E$2:$H$31,4,0)</f>
        <v>17.588785046728972</v>
      </c>
      <c r="G119" s="6">
        <f>E119*F119</f>
        <v>10482.915887850468</v>
      </c>
      <c r="H119" s="26">
        <f>VLOOKUP(D119,DEFINICJE!$E$2:$H$31,3,0)</f>
        <v>7.0000000000000007E-2</v>
      </c>
      <c r="I119" s="6">
        <f>G119+H119*G119</f>
        <v>11216.720000000001</v>
      </c>
      <c r="J119" s="9">
        <f>MONTH(B119)</f>
        <v>3</v>
      </c>
      <c r="K119" s="9">
        <f>YEAR(B119)</f>
        <v>2019</v>
      </c>
      <c r="L119" s="9" t="str">
        <f>VLOOKUP(C119,DEFINICJE!$A$2:$B$11,2,0)</f>
        <v>Aurora Ventures</v>
      </c>
    </row>
    <row r="120" spans="1:12" x14ac:dyDescent="0.2">
      <c r="A120" s="19" t="s">
        <v>177</v>
      </c>
      <c r="B120" s="20">
        <v>43533</v>
      </c>
      <c r="C120" s="4" t="s">
        <v>7</v>
      </c>
      <c r="D120" s="4" t="s">
        <v>23</v>
      </c>
      <c r="E120" s="21">
        <v>291</v>
      </c>
      <c r="F120" s="6">
        <f>VLOOKUP(D120,DEFINICJE!$E$2:$H$31,4,0)</f>
        <v>14.188524590163933</v>
      </c>
      <c r="G120" s="6">
        <f>E120*F120</f>
        <v>4128.8606557377043</v>
      </c>
      <c r="H120" s="26">
        <f>VLOOKUP(D120,DEFINICJE!$E$2:$H$31,3,0)</f>
        <v>0.22</v>
      </c>
      <c r="I120" s="6">
        <f>G120+H120*G120</f>
        <v>5037.2099999999991</v>
      </c>
      <c r="J120" s="9">
        <f>MONTH(B120)</f>
        <v>3</v>
      </c>
      <c r="K120" s="9">
        <f>YEAR(B120)</f>
        <v>2019</v>
      </c>
      <c r="L120" s="9" t="str">
        <f>VLOOKUP(C120,DEFINICJE!$A$2:$B$11,2,0)</f>
        <v>Fusion Dynamics</v>
      </c>
    </row>
    <row r="121" spans="1:12" x14ac:dyDescent="0.2">
      <c r="A121" s="19" t="s">
        <v>178</v>
      </c>
      <c r="B121" s="20">
        <v>43534</v>
      </c>
      <c r="C121" s="4" t="s">
        <v>9</v>
      </c>
      <c r="D121" s="4" t="s">
        <v>24</v>
      </c>
      <c r="E121" s="21">
        <v>361</v>
      </c>
      <c r="F121" s="6">
        <f>VLOOKUP(D121,DEFINICJE!$E$2:$H$31,4,0)</f>
        <v>7.5700934579439245</v>
      </c>
      <c r="G121" s="6">
        <f>E121*F121</f>
        <v>2732.8037383177566</v>
      </c>
      <c r="H121" s="26">
        <f>VLOOKUP(D121,DEFINICJE!$E$2:$H$31,3,0)</f>
        <v>7.0000000000000007E-2</v>
      </c>
      <c r="I121" s="6">
        <f>G121+H121*G121</f>
        <v>2924.0999999999995</v>
      </c>
      <c r="J121" s="9">
        <f>MONTH(B121)</f>
        <v>3</v>
      </c>
      <c r="K121" s="9">
        <f>YEAR(B121)</f>
        <v>2019</v>
      </c>
      <c r="L121" s="9" t="str">
        <f>VLOOKUP(C121,DEFINICJE!$A$2:$B$11,2,0)</f>
        <v>Aurora Ventures</v>
      </c>
    </row>
    <row r="122" spans="1:12" x14ac:dyDescent="0.2">
      <c r="A122" s="19" t="s">
        <v>179</v>
      </c>
      <c r="B122" s="20">
        <v>43535</v>
      </c>
      <c r="C122" s="4" t="s">
        <v>7</v>
      </c>
      <c r="D122" s="4" t="s">
        <v>25</v>
      </c>
      <c r="E122" s="21">
        <v>15</v>
      </c>
      <c r="F122" s="6">
        <f>VLOOKUP(D122,DEFINICJE!$E$2:$H$31,4,0)</f>
        <v>33.655737704918039</v>
      </c>
      <c r="G122" s="6">
        <f>E122*F122</f>
        <v>504.83606557377061</v>
      </c>
      <c r="H122" s="26">
        <f>VLOOKUP(D122,DEFINICJE!$E$2:$H$31,3,0)</f>
        <v>0.22</v>
      </c>
      <c r="I122" s="6">
        <f>G122+H122*G122</f>
        <v>615.90000000000009</v>
      </c>
      <c r="J122" s="9">
        <f>MONTH(B122)</f>
        <v>3</v>
      </c>
      <c r="K122" s="9">
        <f>YEAR(B122)</f>
        <v>2019</v>
      </c>
      <c r="L122" s="9" t="str">
        <f>VLOOKUP(C122,DEFINICJE!$A$2:$B$11,2,0)</f>
        <v>Fusion Dynamics</v>
      </c>
    </row>
    <row r="123" spans="1:12" x14ac:dyDescent="0.2">
      <c r="A123" s="19" t="s">
        <v>180</v>
      </c>
      <c r="B123" s="20">
        <v>43536</v>
      </c>
      <c r="C123" s="4" t="s">
        <v>5</v>
      </c>
      <c r="D123" s="4" t="s">
        <v>26</v>
      </c>
      <c r="E123" s="21">
        <v>895</v>
      </c>
      <c r="F123" s="6">
        <f>VLOOKUP(D123,DEFINICJE!$E$2:$H$31,4,0)</f>
        <v>57.588785046728965</v>
      </c>
      <c r="G123" s="6">
        <f>E123*F123</f>
        <v>51541.96261682242</v>
      </c>
      <c r="H123" s="26">
        <f>VLOOKUP(D123,DEFINICJE!$E$2:$H$31,3,0)</f>
        <v>7.0000000000000007E-2</v>
      </c>
      <c r="I123" s="6">
        <f>G123+H123*G123</f>
        <v>55149.899999999987</v>
      </c>
      <c r="J123" s="9">
        <f>MONTH(B123)</f>
        <v>3</v>
      </c>
      <c r="K123" s="9">
        <f>YEAR(B123)</f>
        <v>2019</v>
      </c>
      <c r="L123" s="9" t="str">
        <f>VLOOKUP(C123,DEFINICJE!$A$2:$B$11,2,0)</f>
        <v>Infinity Systems</v>
      </c>
    </row>
    <row r="124" spans="1:12" x14ac:dyDescent="0.2">
      <c r="A124" s="19" t="s">
        <v>181</v>
      </c>
      <c r="B124" s="20">
        <v>43537</v>
      </c>
      <c r="C124" s="4" t="s">
        <v>11</v>
      </c>
      <c r="D124" s="4" t="s">
        <v>27</v>
      </c>
      <c r="E124" s="21">
        <v>546</v>
      </c>
      <c r="F124" s="6">
        <f>VLOOKUP(D124,DEFINICJE!$E$2:$H$31,4,0)</f>
        <v>27.262295081967213</v>
      </c>
      <c r="G124" s="6">
        <f>E124*F124</f>
        <v>14885.213114754099</v>
      </c>
      <c r="H124" s="26">
        <f>VLOOKUP(D124,DEFINICJE!$E$2:$H$31,3,0)</f>
        <v>0.22</v>
      </c>
      <c r="I124" s="6">
        <f>G124+H124*G124</f>
        <v>18159.96</v>
      </c>
      <c r="J124" s="9">
        <f>MONTH(B124)</f>
        <v>3</v>
      </c>
      <c r="K124" s="9">
        <f>YEAR(B124)</f>
        <v>2019</v>
      </c>
      <c r="L124" s="9" t="str">
        <f>VLOOKUP(C124,DEFINICJE!$A$2:$B$11,2,0)</f>
        <v>Green Capital</v>
      </c>
    </row>
    <row r="125" spans="1:12" x14ac:dyDescent="0.2">
      <c r="A125" s="19" t="s">
        <v>182</v>
      </c>
      <c r="B125" s="20">
        <v>43538</v>
      </c>
      <c r="C125" s="4" t="s">
        <v>6</v>
      </c>
      <c r="D125" s="4" t="s">
        <v>28</v>
      </c>
      <c r="E125" s="21">
        <v>678</v>
      </c>
      <c r="F125" s="6">
        <f>VLOOKUP(D125,DEFINICJE!$E$2:$H$31,4,0)</f>
        <v>74.299065420560737</v>
      </c>
      <c r="G125" s="6">
        <f>E125*F125</f>
        <v>50374.766355140178</v>
      </c>
      <c r="H125" s="26">
        <f>VLOOKUP(D125,DEFINICJE!$E$2:$H$31,3,0)</f>
        <v>7.0000000000000007E-2</v>
      </c>
      <c r="I125" s="6">
        <f>G125+H125*G125</f>
        <v>53900.999999999993</v>
      </c>
      <c r="J125" s="9">
        <f>MONTH(B125)</f>
        <v>3</v>
      </c>
      <c r="K125" s="9">
        <f>YEAR(B125)</f>
        <v>2019</v>
      </c>
      <c r="L125" s="9" t="str">
        <f>VLOOKUP(C125,DEFINICJE!$A$2:$B$11,2,0)</f>
        <v>SwiftWave Technologies</v>
      </c>
    </row>
    <row r="126" spans="1:12" x14ac:dyDescent="0.2">
      <c r="A126" s="19" t="s">
        <v>183</v>
      </c>
      <c r="B126" s="20">
        <v>43539</v>
      </c>
      <c r="C126" s="4" t="s">
        <v>7</v>
      </c>
      <c r="D126" s="4" t="s">
        <v>29</v>
      </c>
      <c r="E126" s="21">
        <v>441</v>
      </c>
      <c r="F126" s="6">
        <f>VLOOKUP(D126,DEFINICJE!$E$2:$H$31,4,0)</f>
        <v>19.409836065573771</v>
      </c>
      <c r="G126" s="6">
        <f>E126*F126</f>
        <v>8559.7377049180323</v>
      </c>
      <c r="H126" s="26">
        <f>VLOOKUP(D126,DEFINICJE!$E$2:$H$31,3,0)</f>
        <v>0.22</v>
      </c>
      <c r="I126" s="6">
        <f>G126+H126*G126</f>
        <v>10442.879999999999</v>
      </c>
      <c r="J126" s="9">
        <f>MONTH(B126)</f>
        <v>3</v>
      </c>
      <c r="K126" s="9">
        <f>YEAR(B126)</f>
        <v>2019</v>
      </c>
      <c r="L126" s="9" t="str">
        <f>VLOOKUP(C126,DEFINICJE!$A$2:$B$11,2,0)</f>
        <v>Fusion Dynamics</v>
      </c>
    </row>
    <row r="127" spans="1:12" x14ac:dyDescent="0.2">
      <c r="A127" s="19" t="s">
        <v>184</v>
      </c>
      <c r="B127" s="20">
        <v>43540</v>
      </c>
      <c r="C127" s="4" t="s">
        <v>10</v>
      </c>
      <c r="D127" s="4" t="s">
        <v>30</v>
      </c>
      <c r="E127" s="21">
        <v>648</v>
      </c>
      <c r="F127" s="6">
        <f>VLOOKUP(D127,DEFINICJE!$E$2:$H$31,4,0)</f>
        <v>16.345794392523363</v>
      </c>
      <c r="G127" s="6">
        <f>E127*F127</f>
        <v>10592.074766355139</v>
      </c>
      <c r="H127" s="26">
        <f>VLOOKUP(D127,DEFINICJE!$E$2:$H$31,3,0)</f>
        <v>7.0000000000000007E-2</v>
      </c>
      <c r="I127" s="6">
        <f>G127+H127*G127</f>
        <v>11333.519999999999</v>
      </c>
      <c r="J127" s="9">
        <f>MONTH(B127)</f>
        <v>3</v>
      </c>
      <c r="K127" s="9">
        <f>YEAR(B127)</f>
        <v>2019</v>
      </c>
      <c r="L127" s="9" t="str">
        <f>VLOOKUP(C127,DEFINICJE!$A$2:$B$11,2,0)</f>
        <v>Nexus Solutions</v>
      </c>
    </row>
    <row r="128" spans="1:12" x14ac:dyDescent="0.2">
      <c r="A128" s="19" t="s">
        <v>185</v>
      </c>
      <c r="B128" s="20">
        <v>43541</v>
      </c>
      <c r="C128" s="4" t="s">
        <v>6</v>
      </c>
      <c r="D128" s="4" t="s">
        <v>31</v>
      </c>
      <c r="E128" s="21">
        <v>148</v>
      </c>
      <c r="F128" s="6">
        <f>VLOOKUP(D128,DEFINICJE!$E$2:$H$31,4,0)</f>
        <v>31.516393442622952</v>
      </c>
      <c r="G128" s="6">
        <f>E128*F128</f>
        <v>4664.4262295081971</v>
      </c>
      <c r="H128" s="26">
        <f>VLOOKUP(D128,DEFINICJE!$E$2:$H$31,3,0)</f>
        <v>0.22</v>
      </c>
      <c r="I128" s="6">
        <f>G128+H128*G128</f>
        <v>5690.6</v>
      </c>
      <c r="J128" s="9">
        <f>MONTH(B128)</f>
        <v>3</v>
      </c>
      <c r="K128" s="9">
        <f>YEAR(B128)</f>
        <v>2019</v>
      </c>
      <c r="L128" s="9" t="str">
        <f>VLOOKUP(C128,DEFINICJE!$A$2:$B$11,2,0)</f>
        <v>SwiftWave Technologies</v>
      </c>
    </row>
    <row r="129" spans="1:12" x14ac:dyDescent="0.2">
      <c r="A129" s="19" t="s">
        <v>186</v>
      </c>
      <c r="B129" s="20">
        <v>43542</v>
      </c>
      <c r="C129" s="4" t="s">
        <v>7</v>
      </c>
      <c r="D129" s="4" t="s">
        <v>32</v>
      </c>
      <c r="E129" s="21">
        <v>509</v>
      </c>
      <c r="F129" s="6">
        <f>VLOOKUP(D129,DEFINICJE!$E$2:$H$31,4,0)</f>
        <v>59.018691588785039</v>
      </c>
      <c r="G129" s="6">
        <f>E129*F129</f>
        <v>30040.514018691585</v>
      </c>
      <c r="H129" s="26">
        <f>VLOOKUP(D129,DEFINICJE!$E$2:$H$31,3,0)</f>
        <v>7.0000000000000007E-2</v>
      </c>
      <c r="I129" s="6">
        <f>G129+H129*G129</f>
        <v>32143.349999999995</v>
      </c>
      <c r="J129" s="9">
        <f>MONTH(B129)</f>
        <v>3</v>
      </c>
      <c r="K129" s="9">
        <f>YEAR(B129)</f>
        <v>2019</v>
      </c>
      <c r="L129" s="9" t="str">
        <f>VLOOKUP(C129,DEFINICJE!$A$2:$B$11,2,0)</f>
        <v>Fusion Dynamics</v>
      </c>
    </row>
    <row r="130" spans="1:12" x14ac:dyDescent="0.2">
      <c r="A130" s="19" t="s">
        <v>187</v>
      </c>
      <c r="B130" s="20">
        <v>43543</v>
      </c>
      <c r="C130" s="4" t="s">
        <v>9</v>
      </c>
      <c r="D130" s="4" t="s">
        <v>33</v>
      </c>
      <c r="E130" s="21">
        <v>727</v>
      </c>
      <c r="F130" s="6">
        <f>VLOOKUP(D130,DEFINICJE!$E$2:$H$31,4,0)</f>
        <v>78.893442622950815</v>
      </c>
      <c r="G130" s="6">
        <f>E130*F130</f>
        <v>57355.53278688524</v>
      </c>
      <c r="H130" s="26">
        <f>VLOOKUP(D130,DEFINICJE!$E$2:$H$31,3,0)</f>
        <v>0.22</v>
      </c>
      <c r="I130" s="6">
        <f>G130+H130*G130</f>
        <v>69973.75</v>
      </c>
      <c r="J130" s="9">
        <f>MONTH(B130)</f>
        <v>3</v>
      </c>
      <c r="K130" s="9">
        <f>YEAR(B130)</f>
        <v>2019</v>
      </c>
      <c r="L130" s="9" t="str">
        <f>VLOOKUP(C130,DEFINICJE!$A$2:$B$11,2,0)</f>
        <v>Aurora Ventures</v>
      </c>
    </row>
    <row r="131" spans="1:12" x14ac:dyDescent="0.2">
      <c r="A131" s="19" t="s">
        <v>188</v>
      </c>
      <c r="B131" s="20">
        <v>43543</v>
      </c>
      <c r="C131" s="4" t="s">
        <v>5</v>
      </c>
      <c r="D131" s="4" t="s">
        <v>34</v>
      </c>
      <c r="E131" s="21">
        <v>801</v>
      </c>
      <c r="F131" s="6">
        <f>VLOOKUP(D131,DEFINICJE!$E$2:$H$31,4,0)</f>
        <v>34.177570093457945</v>
      </c>
      <c r="G131" s="6">
        <f>E131*F131</f>
        <v>27376.233644859814</v>
      </c>
      <c r="H131" s="26">
        <f>VLOOKUP(D131,DEFINICJE!$E$2:$H$31,3,0)</f>
        <v>7.0000000000000007E-2</v>
      </c>
      <c r="I131" s="6">
        <f>G131+H131*G131</f>
        <v>29292.57</v>
      </c>
      <c r="J131" s="9">
        <f>MONTH(B131)</f>
        <v>3</v>
      </c>
      <c r="K131" s="9">
        <f>YEAR(B131)</f>
        <v>2019</v>
      </c>
      <c r="L131" s="9" t="str">
        <f>VLOOKUP(C131,DEFINICJE!$A$2:$B$11,2,0)</f>
        <v>Infinity Systems</v>
      </c>
    </row>
    <row r="132" spans="1:12" x14ac:dyDescent="0.2">
      <c r="A132" s="19" t="s">
        <v>189</v>
      </c>
      <c r="B132" s="20">
        <v>43543</v>
      </c>
      <c r="C132" s="4" t="s">
        <v>11</v>
      </c>
      <c r="D132" s="4" t="s">
        <v>35</v>
      </c>
      <c r="E132" s="21">
        <v>94</v>
      </c>
      <c r="F132" s="6">
        <f>VLOOKUP(D132,DEFINICJE!$E$2:$H$31,4,0)</f>
        <v>92.429906542056074</v>
      </c>
      <c r="G132" s="6">
        <f>E132*F132</f>
        <v>8688.4112149532702</v>
      </c>
      <c r="H132" s="26">
        <f>VLOOKUP(D132,DEFINICJE!$E$2:$H$31,3,0)</f>
        <v>7.0000000000000007E-2</v>
      </c>
      <c r="I132" s="6">
        <f>G132+H132*G132</f>
        <v>9296.5999999999985</v>
      </c>
      <c r="J132" s="9">
        <f>MONTH(B132)</f>
        <v>3</v>
      </c>
      <c r="K132" s="9">
        <f>YEAR(B132)</f>
        <v>2019</v>
      </c>
      <c r="L132" s="9" t="str">
        <f>VLOOKUP(C132,DEFINICJE!$A$2:$B$11,2,0)</f>
        <v>Green Capital</v>
      </c>
    </row>
    <row r="133" spans="1:12" x14ac:dyDescent="0.2">
      <c r="A133" s="19" t="s">
        <v>190</v>
      </c>
      <c r="B133" s="20">
        <v>43543</v>
      </c>
      <c r="C133" s="4" t="s">
        <v>7</v>
      </c>
      <c r="D133" s="4" t="s">
        <v>36</v>
      </c>
      <c r="E133" s="21">
        <v>826</v>
      </c>
      <c r="F133" s="6">
        <f>VLOOKUP(D133,DEFINICJE!$E$2:$H$31,4,0)</f>
        <v>32.551401869158873</v>
      </c>
      <c r="G133" s="6">
        <f>E133*F133</f>
        <v>26887.45794392523</v>
      </c>
      <c r="H133" s="26">
        <f>VLOOKUP(D133,DEFINICJE!$E$2:$H$31,3,0)</f>
        <v>7.0000000000000007E-2</v>
      </c>
      <c r="I133" s="6">
        <f>G133+H133*G133</f>
        <v>28769.579999999998</v>
      </c>
      <c r="J133" s="9">
        <f>MONTH(B133)</f>
        <v>3</v>
      </c>
      <c r="K133" s="9">
        <f>YEAR(B133)</f>
        <v>2019</v>
      </c>
      <c r="L133" s="9" t="str">
        <f>VLOOKUP(C133,DEFINICJE!$A$2:$B$11,2,0)</f>
        <v>Fusion Dynamics</v>
      </c>
    </row>
    <row r="134" spans="1:12" x14ac:dyDescent="0.2">
      <c r="A134" s="19" t="s">
        <v>191</v>
      </c>
      <c r="B134" s="20">
        <v>43543</v>
      </c>
      <c r="C134" s="4" t="s">
        <v>7</v>
      </c>
      <c r="D134" s="4" t="s">
        <v>37</v>
      </c>
      <c r="E134" s="21">
        <v>839</v>
      </c>
      <c r="F134" s="6">
        <f>VLOOKUP(D134,DEFINICJE!$E$2:$H$31,4,0)</f>
        <v>29.762295081967217</v>
      </c>
      <c r="G134" s="6">
        <f>E134*F134</f>
        <v>24970.565573770495</v>
      </c>
      <c r="H134" s="26">
        <f>VLOOKUP(D134,DEFINICJE!$E$2:$H$31,3,0)</f>
        <v>0.22</v>
      </c>
      <c r="I134" s="6">
        <f>G134+H134*G134</f>
        <v>30464.090000000004</v>
      </c>
      <c r="J134" s="9">
        <f>MONTH(B134)</f>
        <v>3</v>
      </c>
      <c r="K134" s="9">
        <f>YEAR(B134)</f>
        <v>2019</v>
      </c>
      <c r="L134" s="9" t="str">
        <f>VLOOKUP(C134,DEFINICJE!$A$2:$B$11,2,0)</f>
        <v>Fusion Dynamics</v>
      </c>
    </row>
    <row r="135" spans="1:12" x14ac:dyDescent="0.2">
      <c r="A135" s="19" t="s">
        <v>192</v>
      </c>
      <c r="B135" s="20">
        <v>43543</v>
      </c>
      <c r="C135" s="4" t="s">
        <v>8</v>
      </c>
      <c r="D135" s="4" t="s">
        <v>38</v>
      </c>
      <c r="E135" s="21">
        <v>394</v>
      </c>
      <c r="F135" s="6">
        <f>VLOOKUP(D135,DEFINICJE!$E$2:$H$31,4,0)</f>
        <v>3.1121495327102804</v>
      </c>
      <c r="G135" s="6">
        <f>E135*F135</f>
        <v>1226.1869158878505</v>
      </c>
      <c r="H135" s="26">
        <f>VLOOKUP(D135,DEFINICJE!$E$2:$H$31,3,0)</f>
        <v>7.0000000000000007E-2</v>
      </c>
      <c r="I135" s="6">
        <f>G135+H135*G135</f>
        <v>1312.02</v>
      </c>
      <c r="J135" s="9">
        <f>MONTH(B135)</f>
        <v>3</v>
      </c>
      <c r="K135" s="9">
        <f>YEAR(B135)</f>
        <v>2019</v>
      </c>
      <c r="L135" s="9" t="str">
        <f>VLOOKUP(C135,DEFINICJE!$A$2:$B$11,2,0)</f>
        <v>Apex Innovators</v>
      </c>
    </row>
    <row r="136" spans="1:12" x14ac:dyDescent="0.2">
      <c r="A136" s="19" t="s">
        <v>193</v>
      </c>
      <c r="B136" s="20">
        <v>43543</v>
      </c>
      <c r="C136" s="4" t="s">
        <v>7</v>
      </c>
      <c r="D136" s="4" t="s">
        <v>14</v>
      </c>
      <c r="E136" s="21">
        <v>716</v>
      </c>
      <c r="F136" s="6">
        <f>VLOOKUP(D136,DEFINICJE!$E$2:$H$31,4,0)</f>
        <v>73.897196261682225</v>
      </c>
      <c r="G136" s="6">
        <f>E136*F136</f>
        <v>52910.392523364477</v>
      </c>
      <c r="H136" s="26">
        <f>VLOOKUP(D136,DEFINICJE!$E$2:$H$31,3,0)</f>
        <v>7.0000000000000007E-2</v>
      </c>
      <c r="I136" s="6">
        <f>G136+H136*G136</f>
        <v>56614.119999999988</v>
      </c>
      <c r="J136" s="9">
        <f>MONTH(B136)</f>
        <v>3</v>
      </c>
      <c r="K136" s="9">
        <f>YEAR(B136)</f>
        <v>2019</v>
      </c>
      <c r="L136" s="9" t="str">
        <f>VLOOKUP(C136,DEFINICJE!$A$2:$B$11,2,0)</f>
        <v>Fusion Dynamics</v>
      </c>
    </row>
    <row r="137" spans="1:12" x14ac:dyDescent="0.2">
      <c r="A137" s="19" t="s">
        <v>194</v>
      </c>
      <c r="B137" s="20">
        <v>43543</v>
      </c>
      <c r="C137" s="4" t="s">
        <v>4</v>
      </c>
      <c r="D137" s="4" t="s">
        <v>15</v>
      </c>
      <c r="E137" s="21">
        <v>110</v>
      </c>
      <c r="F137" s="6">
        <f>VLOOKUP(D137,DEFINICJE!$E$2:$H$31,4,0)</f>
        <v>43.180327868852459</v>
      </c>
      <c r="G137" s="6">
        <f>E137*F137</f>
        <v>4749.8360655737706</v>
      </c>
      <c r="H137" s="26">
        <f>VLOOKUP(D137,DEFINICJE!$E$2:$H$31,3,0)</f>
        <v>0.22</v>
      </c>
      <c r="I137" s="6">
        <f>G137+H137*G137</f>
        <v>5794.8</v>
      </c>
      <c r="J137" s="9">
        <f>MONTH(B137)</f>
        <v>3</v>
      </c>
      <c r="K137" s="9">
        <f>YEAR(B137)</f>
        <v>2019</v>
      </c>
      <c r="L137" s="9" t="str">
        <f>VLOOKUP(C137,DEFINICJE!$A$2:$B$11,2,0)</f>
        <v>BlueSky Enterprises</v>
      </c>
    </row>
    <row r="138" spans="1:12" x14ac:dyDescent="0.2">
      <c r="A138" s="19" t="s">
        <v>195</v>
      </c>
      <c r="B138" s="20">
        <v>43543</v>
      </c>
      <c r="C138" s="4" t="s">
        <v>9</v>
      </c>
      <c r="D138" s="4" t="s">
        <v>16</v>
      </c>
      <c r="E138" s="21">
        <v>555</v>
      </c>
      <c r="F138" s="6">
        <f>VLOOKUP(D138,DEFINICJE!$E$2:$H$31,4,0)</f>
        <v>25.897196261682243</v>
      </c>
      <c r="G138" s="6">
        <f>E138*F138</f>
        <v>14372.943925233645</v>
      </c>
      <c r="H138" s="26">
        <f>VLOOKUP(D138,DEFINICJE!$E$2:$H$31,3,0)</f>
        <v>7.0000000000000007E-2</v>
      </c>
      <c r="I138" s="6">
        <f>G138+H138*G138</f>
        <v>15379.050000000001</v>
      </c>
      <c r="J138" s="9">
        <f>MONTH(B138)</f>
        <v>3</v>
      </c>
      <c r="K138" s="9">
        <f>YEAR(B138)</f>
        <v>2019</v>
      </c>
      <c r="L138" s="9" t="str">
        <f>VLOOKUP(C138,DEFINICJE!$A$2:$B$11,2,0)</f>
        <v>Aurora Ventures</v>
      </c>
    </row>
    <row r="139" spans="1:12" x14ac:dyDescent="0.2">
      <c r="A139" s="19" t="s">
        <v>196</v>
      </c>
      <c r="B139" s="20">
        <v>43543</v>
      </c>
      <c r="C139" s="4" t="s">
        <v>7</v>
      </c>
      <c r="D139" s="4" t="s">
        <v>17</v>
      </c>
      <c r="E139" s="21">
        <v>763</v>
      </c>
      <c r="F139" s="6">
        <f>VLOOKUP(D139,DEFINICJE!$E$2:$H$31,4,0)</f>
        <v>65.721311475409848</v>
      </c>
      <c r="G139" s="6">
        <f>E139*F139</f>
        <v>50145.360655737713</v>
      </c>
      <c r="H139" s="26">
        <f>VLOOKUP(D139,DEFINICJE!$E$2:$H$31,3,0)</f>
        <v>0.22</v>
      </c>
      <c r="I139" s="6">
        <f>G139+H139*G139</f>
        <v>61177.340000000011</v>
      </c>
      <c r="J139" s="9">
        <f>MONTH(B139)</f>
        <v>3</v>
      </c>
      <c r="K139" s="9">
        <f>YEAR(B139)</f>
        <v>2019</v>
      </c>
      <c r="L139" s="9" t="str">
        <f>VLOOKUP(C139,DEFINICJE!$A$2:$B$11,2,0)</f>
        <v>Fusion Dynamics</v>
      </c>
    </row>
    <row r="140" spans="1:12" x14ac:dyDescent="0.2">
      <c r="A140" s="19" t="s">
        <v>197</v>
      </c>
      <c r="B140" s="20">
        <v>43544</v>
      </c>
      <c r="C140" s="4" t="s">
        <v>10</v>
      </c>
      <c r="D140" s="4" t="s">
        <v>18</v>
      </c>
      <c r="E140" s="21">
        <v>175</v>
      </c>
      <c r="F140" s="6">
        <f>VLOOKUP(D140,DEFINICJE!$E$2:$H$31,4,0)</f>
        <v>0.22429906542056072</v>
      </c>
      <c r="G140" s="6">
        <f>E140*F140</f>
        <v>39.252336448598129</v>
      </c>
      <c r="H140" s="26">
        <f>VLOOKUP(D140,DEFINICJE!$E$2:$H$31,3,0)</f>
        <v>7.0000000000000007E-2</v>
      </c>
      <c r="I140" s="6">
        <f>G140+H140*G140</f>
        <v>42</v>
      </c>
      <c r="J140" s="9">
        <f>MONTH(B140)</f>
        <v>3</v>
      </c>
      <c r="K140" s="9">
        <f>YEAR(B140)</f>
        <v>2019</v>
      </c>
      <c r="L140" s="9" t="str">
        <f>VLOOKUP(C140,DEFINICJE!$A$2:$B$11,2,0)</f>
        <v>Nexus Solutions</v>
      </c>
    </row>
    <row r="141" spans="1:12" x14ac:dyDescent="0.2">
      <c r="A141" s="19" t="s">
        <v>198</v>
      </c>
      <c r="B141" s="20">
        <v>43545</v>
      </c>
      <c r="C141" s="4" t="s">
        <v>6</v>
      </c>
      <c r="D141" s="4" t="s">
        <v>19</v>
      </c>
      <c r="E141" s="21">
        <v>870</v>
      </c>
      <c r="F141" s="6">
        <f>VLOOKUP(D141,DEFINICJE!$E$2:$H$31,4,0)</f>
        <v>73.073770491803288</v>
      </c>
      <c r="G141" s="6">
        <f>E141*F141</f>
        <v>63574.18032786886</v>
      </c>
      <c r="H141" s="26">
        <f>VLOOKUP(D141,DEFINICJE!$E$2:$H$31,3,0)</f>
        <v>0.22</v>
      </c>
      <c r="I141" s="6">
        <f>G141+H141*G141</f>
        <v>77560.500000000015</v>
      </c>
      <c r="J141" s="9">
        <f>MONTH(B141)</f>
        <v>3</v>
      </c>
      <c r="K141" s="9">
        <f>YEAR(B141)</f>
        <v>2019</v>
      </c>
      <c r="L141" s="9" t="str">
        <f>VLOOKUP(C141,DEFINICJE!$A$2:$B$11,2,0)</f>
        <v>SwiftWave Technologies</v>
      </c>
    </row>
    <row r="142" spans="1:12" x14ac:dyDescent="0.2">
      <c r="A142" s="19" t="s">
        <v>199</v>
      </c>
      <c r="B142" s="20">
        <v>43546</v>
      </c>
      <c r="C142" s="4" t="s">
        <v>7</v>
      </c>
      <c r="D142" s="4" t="s">
        <v>20</v>
      </c>
      <c r="E142" s="21">
        <v>566</v>
      </c>
      <c r="F142" s="6">
        <f>VLOOKUP(D142,DEFINICJE!$E$2:$H$31,4,0)</f>
        <v>10.093457943925234</v>
      </c>
      <c r="G142" s="6">
        <f>E142*F142</f>
        <v>5712.8971962616824</v>
      </c>
      <c r="H142" s="26">
        <f>VLOOKUP(D142,DEFINICJE!$E$2:$H$31,3,0)</f>
        <v>7.0000000000000007E-2</v>
      </c>
      <c r="I142" s="6">
        <f>G142+H142*G142</f>
        <v>6112.8</v>
      </c>
      <c r="J142" s="9">
        <f>MONTH(B142)</f>
        <v>3</v>
      </c>
      <c r="K142" s="9">
        <f>YEAR(B142)</f>
        <v>2019</v>
      </c>
      <c r="L142" s="9" t="str">
        <f>VLOOKUP(C142,DEFINICJE!$A$2:$B$11,2,0)</f>
        <v>Fusion Dynamics</v>
      </c>
    </row>
    <row r="143" spans="1:12" x14ac:dyDescent="0.2">
      <c r="A143" s="19" t="s">
        <v>200</v>
      </c>
      <c r="B143" s="20">
        <v>43547</v>
      </c>
      <c r="C143" s="4" t="s">
        <v>9</v>
      </c>
      <c r="D143" s="4" t="s">
        <v>21</v>
      </c>
      <c r="E143" s="21">
        <v>116</v>
      </c>
      <c r="F143" s="6">
        <f>VLOOKUP(D143,DEFINICJE!$E$2:$H$31,4,0)</f>
        <v>32.508196721311471</v>
      </c>
      <c r="G143" s="6">
        <f>E143*F143</f>
        <v>3770.9508196721308</v>
      </c>
      <c r="H143" s="26">
        <f>VLOOKUP(D143,DEFINICJE!$E$2:$H$31,3,0)</f>
        <v>0.22</v>
      </c>
      <c r="I143" s="6">
        <f>G143+H143*G143</f>
        <v>4600.5599999999995</v>
      </c>
      <c r="J143" s="9">
        <f>MONTH(B143)</f>
        <v>3</v>
      </c>
      <c r="K143" s="9">
        <f>YEAR(B143)</f>
        <v>2019</v>
      </c>
      <c r="L143" s="9" t="str">
        <f>VLOOKUP(C143,DEFINICJE!$A$2:$B$11,2,0)</f>
        <v>Aurora Ventures</v>
      </c>
    </row>
    <row r="144" spans="1:12" x14ac:dyDescent="0.2">
      <c r="A144" s="19" t="s">
        <v>201</v>
      </c>
      <c r="B144" s="20">
        <v>43548</v>
      </c>
      <c r="C144" s="4" t="s">
        <v>8</v>
      </c>
      <c r="D144" s="4" t="s">
        <v>22</v>
      </c>
      <c r="E144" s="21">
        <v>945</v>
      </c>
      <c r="F144" s="6">
        <f>VLOOKUP(D144,DEFINICJE!$E$2:$H$31,4,0)</f>
        <v>17.588785046728972</v>
      </c>
      <c r="G144" s="6">
        <f>E144*F144</f>
        <v>16621.401869158879</v>
      </c>
      <c r="H144" s="26">
        <f>VLOOKUP(D144,DEFINICJE!$E$2:$H$31,3,0)</f>
        <v>7.0000000000000007E-2</v>
      </c>
      <c r="I144" s="6">
        <f>G144+H144*G144</f>
        <v>17784.900000000001</v>
      </c>
      <c r="J144" s="9">
        <f>MONTH(B144)</f>
        <v>3</v>
      </c>
      <c r="K144" s="9">
        <f>YEAR(B144)</f>
        <v>2019</v>
      </c>
      <c r="L144" s="9" t="str">
        <f>VLOOKUP(C144,DEFINICJE!$A$2:$B$11,2,0)</f>
        <v>Apex Innovators</v>
      </c>
    </row>
    <row r="145" spans="1:12" x14ac:dyDescent="0.2">
      <c r="A145" s="19" t="s">
        <v>202</v>
      </c>
      <c r="B145" s="20">
        <v>43549</v>
      </c>
      <c r="C145" s="4" t="s">
        <v>9</v>
      </c>
      <c r="D145" s="4" t="s">
        <v>23</v>
      </c>
      <c r="E145" s="21">
        <v>443</v>
      </c>
      <c r="F145" s="6">
        <f>VLOOKUP(D145,DEFINICJE!$E$2:$H$31,4,0)</f>
        <v>14.188524590163933</v>
      </c>
      <c r="G145" s="6">
        <f>E145*F145</f>
        <v>6285.5163934426228</v>
      </c>
      <c r="H145" s="26">
        <f>VLOOKUP(D145,DEFINICJE!$E$2:$H$31,3,0)</f>
        <v>0.22</v>
      </c>
      <c r="I145" s="6">
        <f>G145+H145*G145</f>
        <v>7668.33</v>
      </c>
      <c r="J145" s="9">
        <f>MONTH(B145)</f>
        <v>3</v>
      </c>
      <c r="K145" s="9">
        <f>YEAR(B145)</f>
        <v>2019</v>
      </c>
      <c r="L145" s="9" t="str">
        <f>VLOOKUP(C145,DEFINICJE!$A$2:$B$11,2,0)</f>
        <v>Aurora Ventures</v>
      </c>
    </row>
    <row r="146" spans="1:12" x14ac:dyDescent="0.2">
      <c r="A146" s="19" t="s">
        <v>203</v>
      </c>
      <c r="B146" s="20">
        <v>43550</v>
      </c>
      <c r="C146" s="4" t="s">
        <v>2</v>
      </c>
      <c r="D146" s="4" t="s">
        <v>24</v>
      </c>
      <c r="E146" s="21">
        <v>419</v>
      </c>
      <c r="F146" s="6">
        <f>VLOOKUP(D146,DEFINICJE!$E$2:$H$31,4,0)</f>
        <v>7.5700934579439245</v>
      </c>
      <c r="G146" s="6">
        <f>E146*F146</f>
        <v>3171.8691588785045</v>
      </c>
      <c r="H146" s="26">
        <f>VLOOKUP(D146,DEFINICJE!$E$2:$H$31,3,0)</f>
        <v>7.0000000000000007E-2</v>
      </c>
      <c r="I146" s="6">
        <f>G146+H146*G146</f>
        <v>3393.9</v>
      </c>
      <c r="J146" s="9">
        <f>MONTH(B146)</f>
        <v>3</v>
      </c>
      <c r="K146" s="9">
        <f>YEAR(B146)</f>
        <v>2019</v>
      </c>
      <c r="L146" s="9" t="str">
        <f>VLOOKUP(C146,DEFINICJE!$A$2:$B$11,2,0)</f>
        <v>StellarTech Solutions</v>
      </c>
    </row>
    <row r="147" spans="1:12" x14ac:dyDescent="0.2">
      <c r="A147" s="19" t="s">
        <v>204</v>
      </c>
      <c r="B147" s="20">
        <v>43551</v>
      </c>
      <c r="C147" s="4" t="s">
        <v>3</v>
      </c>
      <c r="D147" s="4" t="s">
        <v>25</v>
      </c>
      <c r="E147" s="21">
        <v>873</v>
      </c>
      <c r="F147" s="6">
        <f>VLOOKUP(D147,DEFINICJE!$E$2:$H$31,4,0)</f>
        <v>33.655737704918039</v>
      </c>
      <c r="G147" s="6">
        <f>E147*F147</f>
        <v>29381.459016393448</v>
      </c>
      <c r="H147" s="26">
        <f>VLOOKUP(D147,DEFINICJE!$E$2:$H$31,3,0)</f>
        <v>0.22</v>
      </c>
      <c r="I147" s="6">
        <f>G147+H147*G147</f>
        <v>35845.380000000005</v>
      </c>
      <c r="J147" s="9">
        <f>MONTH(B147)</f>
        <v>3</v>
      </c>
      <c r="K147" s="9">
        <f>YEAR(B147)</f>
        <v>2019</v>
      </c>
      <c r="L147" s="9" t="str">
        <f>VLOOKUP(C147,DEFINICJE!$A$2:$B$11,2,0)</f>
        <v>Quantum Innovations</v>
      </c>
    </row>
    <row r="148" spans="1:12" x14ac:dyDescent="0.2">
      <c r="A148" s="19" t="s">
        <v>205</v>
      </c>
      <c r="B148" s="20">
        <v>43552</v>
      </c>
      <c r="C148" s="4" t="s">
        <v>8</v>
      </c>
      <c r="D148" s="4" t="s">
        <v>15</v>
      </c>
      <c r="E148" s="21">
        <v>782</v>
      </c>
      <c r="F148" s="6">
        <f>VLOOKUP(D148,DEFINICJE!$E$2:$H$31,4,0)</f>
        <v>43.180327868852459</v>
      </c>
      <c r="G148" s="6">
        <f>E148*F148</f>
        <v>33767.016393442624</v>
      </c>
      <c r="H148" s="26">
        <f>VLOOKUP(D148,DEFINICJE!$E$2:$H$31,3,0)</f>
        <v>0.22</v>
      </c>
      <c r="I148" s="6">
        <f>G148+H148*G148</f>
        <v>41195.760000000002</v>
      </c>
      <c r="J148" s="9">
        <f>MONTH(B148)</f>
        <v>3</v>
      </c>
      <c r="K148" s="9">
        <f>YEAR(B148)</f>
        <v>2019</v>
      </c>
      <c r="L148" s="9" t="str">
        <f>VLOOKUP(C148,DEFINICJE!$A$2:$B$11,2,0)</f>
        <v>Apex Innovators</v>
      </c>
    </row>
    <row r="149" spans="1:12" x14ac:dyDescent="0.2">
      <c r="A149" s="19" t="s">
        <v>206</v>
      </c>
      <c r="B149" s="20">
        <v>43553</v>
      </c>
      <c r="C149" s="4" t="s">
        <v>2</v>
      </c>
      <c r="D149" s="4" t="s">
        <v>15</v>
      </c>
      <c r="E149" s="21">
        <v>855</v>
      </c>
      <c r="F149" s="6">
        <f>VLOOKUP(D149,DEFINICJE!$E$2:$H$31,4,0)</f>
        <v>43.180327868852459</v>
      </c>
      <c r="G149" s="6">
        <f>E149*F149</f>
        <v>36919.180327868853</v>
      </c>
      <c r="H149" s="26">
        <f>VLOOKUP(D149,DEFINICJE!$E$2:$H$31,3,0)</f>
        <v>0.22</v>
      </c>
      <c r="I149" s="6">
        <f>G149+H149*G149</f>
        <v>45041.4</v>
      </c>
      <c r="J149" s="9">
        <f>MONTH(B149)</f>
        <v>3</v>
      </c>
      <c r="K149" s="9">
        <f>YEAR(B149)</f>
        <v>2019</v>
      </c>
      <c r="L149" s="9" t="str">
        <f>VLOOKUP(C149,DEFINICJE!$A$2:$B$11,2,0)</f>
        <v>StellarTech Solutions</v>
      </c>
    </row>
    <row r="150" spans="1:12" x14ac:dyDescent="0.2">
      <c r="A150" s="19" t="s">
        <v>207</v>
      </c>
      <c r="B150" s="20">
        <v>43554</v>
      </c>
      <c r="C150" s="4" t="s">
        <v>10</v>
      </c>
      <c r="D150" s="4" t="s">
        <v>15</v>
      </c>
      <c r="E150" s="21">
        <v>698</v>
      </c>
      <c r="F150" s="6">
        <f>VLOOKUP(D150,DEFINICJE!$E$2:$H$31,4,0)</f>
        <v>43.180327868852459</v>
      </c>
      <c r="G150" s="6">
        <f>E150*F150</f>
        <v>30139.868852459014</v>
      </c>
      <c r="H150" s="26">
        <f>VLOOKUP(D150,DEFINICJE!$E$2:$H$31,3,0)</f>
        <v>0.22</v>
      </c>
      <c r="I150" s="6">
        <f>G150+H150*G150</f>
        <v>36770.639999999999</v>
      </c>
      <c r="J150" s="9">
        <f>MONTH(B150)</f>
        <v>3</v>
      </c>
      <c r="K150" s="9">
        <f>YEAR(B150)</f>
        <v>2019</v>
      </c>
      <c r="L150" s="9" t="str">
        <f>VLOOKUP(C150,DEFINICJE!$A$2:$B$11,2,0)</f>
        <v>Nexus Solutions</v>
      </c>
    </row>
    <row r="151" spans="1:12" x14ac:dyDescent="0.2">
      <c r="A151" s="19" t="s">
        <v>208</v>
      </c>
      <c r="B151" s="20">
        <v>43554</v>
      </c>
      <c r="C151" s="4" t="s">
        <v>8</v>
      </c>
      <c r="D151" s="4" t="s">
        <v>15</v>
      </c>
      <c r="E151" s="21">
        <v>206</v>
      </c>
      <c r="F151" s="6">
        <f>VLOOKUP(D151,DEFINICJE!$E$2:$H$31,4,0)</f>
        <v>43.180327868852459</v>
      </c>
      <c r="G151" s="6">
        <f>E151*F151</f>
        <v>8895.1475409836057</v>
      </c>
      <c r="H151" s="26">
        <f>VLOOKUP(D151,DEFINICJE!$E$2:$H$31,3,0)</f>
        <v>0.22</v>
      </c>
      <c r="I151" s="6">
        <f>G151+H151*G151</f>
        <v>10852.079999999998</v>
      </c>
      <c r="J151" s="9">
        <f>MONTH(B151)</f>
        <v>3</v>
      </c>
      <c r="K151" s="9">
        <f>YEAR(B151)</f>
        <v>2019</v>
      </c>
      <c r="L151" s="9" t="str">
        <f>VLOOKUP(C151,DEFINICJE!$A$2:$B$11,2,0)</f>
        <v>Apex Innovators</v>
      </c>
    </row>
    <row r="152" spans="1:12" x14ac:dyDescent="0.2">
      <c r="A152" s="19" t="s">
        <v>209</v>
      </c>
      <c r="B152" s="20">
        <v>43554</v>
      </c>
      <c r="C152" s="4" t="s">
        <v>5</v>
      </c>
      <c r="D152" s="4" t="s">
        <v>30</v>
      </c>
      <c r="E152" s="21">
        <v>891</v>
      </c>
      <c r="F152" s="6">
        <f>VLOOKUP(D152,DEFINICJE!$E$2:$H$31,4,0)</f>
        <v>16.345794392523363</v>
      </c>
      <c r="G152" s="6">
        <f>E152*F152</f>
        <v>14564.102803738317</v>
      </c>
      <c r="H152" s="26">
        <f>VLOOKUP(D152,DEFINICJE!$E$2:$H$31,3,0)</f>
        <v>7.0000000000000007E-2</v>
      </c>
      <c r="I152" s="6">
        <f>G152+H152*G152</f>
        <v>15583.589999999998</v>
      </c>
      <c r="J152" s="9">
        <f>MONTH(B152)</f>
        <v>3</v>
      </c>
      <c r="K152" s="9">
        <f>YEAR(B152)</f>
        <v>2019</v>
      </c>
      <c r="L152" s="9" t="str">
        <f>VLOOKUP(C152,DEFINICJE!$A$2:$B$11,2,0)</f>
        <v>Infinity Systems</v>
      </c>
    </row>
    <row r="153" spans="1:12" x14ac:dyDescent="0.2">
      <c r="A153" s="19" t="s">
        <v>210</v>
      </c>
      <c r="B153" s="20">
        <v>43554</v>
      </c>
      <c r="C153" s="4" t="s">
        <v>5</v>
      </c>
      <c r="D153" s="4" t="s">
        <v>31</v>
      </c>
      <c r="E153" s="21">
        <v>588</v>
      </c>
      <c r="F153" s="6">
        <f>VLOOKUP(D153,DEFINICJE!$E$2:$H$31,4,0)</f>
        <v>31.516393442622952</v>
      </c>
      <c r="G153" s="6">
        <f>E153*F153</f>
        <v>18531.639344262298</v>
      </c>
      <c r="H153" s="26">
        <f>VLOOKUP(D153,DEFINICJE!$E$2:$H$31,3,0)</f>
        <v>0.22</v>
      </c>
      <c r="I153" s="6">
        <f>G153+H153*G153</f>
        <v>22608.600000000002</v>
      </c>
      <c r="J153" s="9">
        <f>MONTH(B153)</f>
        <v>3</v>
      </c>
      <c r="K153" s="9">
        <f>YEAR(B153)</f>
        <v>2019</v>
      </c>
      <c r="L153" s="9" t="str">
        <f>VLOOKUP(C153,DEFINICJE!$A$2:$B$11,2,0)</f>
        <v>Infinity Systems</v>
      </c>
    </row>
    <row r="154" spans="1:12" x14ac:dyDescent="0.2">
      <c r="A154" s="19" t="s">
        <v>211</v>
      </c>
      <c r="B154" s="20">
        <v>43554</v>
      </c>
      <c r="C154" s="4" t="s">
        <v>3</v>
      </c>
      <c r="D154" s="4" t="s">
        <v>32</v>
      </c>
      <c r="E154" s="21">
        <v>560</v>
      </c>
      <c r="F154" s="6">
        <f>VLOOKUP(D154,DEFINICJE!$E$2:$H$31,4,0)</f>
        <v>59.018691588785039</v>
      </c>
      <c r="G154" s="6">
        <f>E154*F154</f>
        <v>33050.467289719621</v>
      </c>
      <c r="H154" s="26">
        <f>VLOOKUP(D154,DEFINICJE!$E$2:$H$31,3,0)</f>
        <v>7.0000000000000007E-2</v>
      </c>
      <c r="I154" s="6">
        <f>G154+H154*G154</f>
        <v>35363.999999999993</v>
      </c>
      <c r="J154" s="9">
        <f>MONTH(B154)</f>
        <v>3</v>
      </c>
      <c r="K154" s="9">
        <f>YEAR(B154)</f>
        <v>2019</v>
      </c>
      <c r="L154" s="9" t="str">
        <f>VLOOKUP(C154,DEFINICJE!$A$2:$B$11,2,0)</f>
        <v>Quantum Innovations</v>
      </c>
    </row>
    <row r="155" spans="1:12" x14ac:dyDescent="0.2">
      <c r="A155" s="19" t="s">
        <v>212</v>
      </c>
      <c r="B155" s="20">
        <v>43554</v>
      </c>
      <c r="C155" s="4" t="s">
        <v>7</v>
      </c>
      <c r="D155" s="4" t="s">
        <v>33</v>
      </c>
      <c r="E155" s="21">
        <v>699</v>
      </c>
      <c r="F155" s="6">
        <f>VLOOKUP(D155,DEFINICJE!$E$2:$H$31,4,0)</f>
        <v>78.893442622950815</v>
      </c>
      <c r="G155" s="6">
        <f>E155*F155</f>
        <v>55146.516393442616</v>
      </c>
      <c r="H155" s="26">
        <f>VLOOKUP(D155,DEFINICJE!$E$2:$H$31,3,0)</f>
        <v>0.22</v>
      </c>
      <c r="I155" s="6">
        <f>G155+H155*G155</f>
        <v>67278.75</v>
      </c>
      <c r="J155" s="9">
        <f>MONTH(B155)</f>
        <v>3</v>
      </c>
      <c r="K155" s="9">
        <f>YEAR(B155)</f>
        <v>2019</v>
      </c>
      <c r="L155" s="9" t="str">
        <f>VLOOKUP(C155,DEFINICJE!$A$2:$B$11,2,0)</f>
        <v>Fusion Dynamics</v>
      </c>
    </row>
    <row r="156" spans="1:12" x14ac:dyDescent="0.2">
      <c r="A156" s="19" t="s">
        <v>213</v>
      </c>
      <c r="B156" s="20">
        <v>43554</v>
      </c>
      <c r="C156" s="4" t="s">
        <v>10</v>
      </c>
      <c r="D156" s="4" t="s">
        <v>34</v>
      </c>
      <c r="E156" s="21">
        <v>135</v>
      </c>
      <c r="F156" s="6">
        <f>VLOOKUP(D156,DEFINICJE!$E$2:$H$31,4,0)</f>
        <v>34.177570093457945</v>
      </c>
      <c r="G156" s="6">
        <f>E156*F156</f>
        <v>4613.9719626168226</v>
      </c>
      <c r="H156" s="26">
        <f>VLOOKUP(D156,DEFINICJE!$E$2:$H$31,3,0)</f>
        <v>7.0000000000000007E-2</v>
      </c>
      <c r="I156" s="6">
        <f>G156+H156*G156</f>
        <v>4936.95</v>
      </c>
      <c r="J156" s="9">
        <f>MONTH(B156)</f>
        <v>3</v>
      </c>
      <c r="K156" s="9">
        <f>YEAR(B156)</f>
        <v>2019</v>
      </c>
      <c r="L156" s="9" t="str">
        <f>VLOOKUP(C156,DEFINICJE!$A$2:$B$11,2,0)</f>
        <v>Nexus Solutions</v>
      </c>
    </row>
    <row r="157" spans="1:12" x14ac:dyDescent="0.2">
      <c r="A157" s="19" t="s">
        <v>214</v>
      </c>
      <c r="B157" s="20">
        <v>43554</v>
      </c>
      <c r="C157" s="4" t="s">
        <v>6</v>
      </c>
      <c r="D157" s="4" t="s">
        <v>35</v>
      </c>
      <c r="E157" s="21">
        <v>215</v>
      </c>
      <c r="F157" s="6">
        <f>VLOOKUP(D157,DEFINICJE!$E$2:$H$31,4,0)</f>
        <v>92.429906542056074</v>
      </c>
      <c r="G157" s="6">
        <f>E157*F157</f>
        <v>19872.429906542056</v>
      </c>
      <c r="H157" s="26">
        <f>VLOOKUP(D157,DEFINICJE!$E$2:$H$31,3,0)</f>
        <v>7.0000000000000007E-2</v>
      </c>
      <c r="I157" s="6">
        <f>G157+H157*G157</f>
        <v>21263.5</v>
      </c>
      <c r="J157" s="9">
        <f>MONTH(B157)</f>
        <v>3</v>
      </c>
      <c r="K157" s="9">
        <f>YEAR(B157)</f>
        <v>2019</v>
      </c>
      <c r="L157" s="9" t="str">
        <f>VLOOKUP(C157,DEFINICJE!$A$2:$B$11,2,0)</f>
        <v>SwiftWave Technologies</v>
      </c>
    </row>
    <row r="158" spans="1:12" x14ac:dyDescent="0.2">
      <c r="A158" s="19" t="s">
        <v>215</v>
      </c>
      <c r="B158" s="20">
        <v>43555</v>
      </c>
      <c r="C158" s="4" t="s">
        <v>7</v>
      </c>
      <c r="D158" s="4" t="s">
        <v>36</v>
      </c>
      <c r="E158" s="21">
        <v>258</v>
      </c>
      <c r="F158" s="6">
        <f>VLOOKUP(D158,DEFINICJE!$E$2:$H$31,4,0)</f>
        <v>32.551401869158873</v>
      </c>
      <c r="G158" s="6">
        <f>E158*F158</f>
        <v>8398.26168224299</v>
      </c>
      <c r="H158" s="26">
        <f>VLOOKUP(D158,DEFINICJE!$E$2:$H$31,3,0)</f>
        <v>7.0000000000000007E-2</v>
      </c>
      <c r="I158" s="6">
        <f>G158+H158*G158</f>
        <v>8986.14</v>
      </c>
      <c r="J158" s="9">
        <f>MONTH(B158)</f>
        <v>3</v>
      </c>
      <c r="K158" s="9">
        <f>YEAR(B158)</f>
        <v>2019</v>
      </c>
      <c r="L158" s="9" t="str">
        <f>VLOOKUP(C158,DEFINICJE!$A$2:$B$11,2,0)</f>
        <v>Fusion Dynamics</v>
      </c>
    </row>
    <row r="159" spans="1:12" x14ac:dyDescent="0.2">
      <c r="A159" s="19" t="s">
        <v>216</v>
      </c>
      <c r="B159" s="20">
        <v>43556</v>
      </c>
      <c r="C159" s="4" t="s">
        <v>9</v>
      </c>
      <c r="D159" s="4" t="s">
        <v>37</v>
      </c>
      <c r="E159" s="21">
        <v>62</v>
      </c>
      <c r="F159" s="6">
        <f>VLOOKUP(D159,DEFINICJE!$E$2:$H$31,4,0)</f>
        <v>29.762295081967217</v>
      </c>
      <c r="G159" s="6">
        <f>E159*F159</f>
        <v>1845.2622950819675</v>
      </c>
      <c r="H159" s="26">
        <f>VLOOKUP(D159,DEFINICJE!$E$2:$H$31,3,0)</f>
        <v>0.22</v>
      </c>
      <c r="I159" s="6">
        <f>G159+H159*G159</f>
        <v>2251.2200000000003</v>
      </c>
      <c r="J159" s="9">
        <f>MONTH(B159)</f>
        <v>4</v>
      </c>
      <c r="K159" s="9">
        <f>YEAR(B159)</f>
        <v>2019</v>
      </c>
      <c r="L159" s="9" t="str">
        <f>VLOOKUP(C159,DEFINICJE!$A$2:$B$11,2,0)</f>
        <v>Aurora Ventures</v>
      </c>
    </row>
    <row r="160" spans="1:12" x14ac:dyDescent="0.2">
      <c r="A160" s="19" t="s">
        <v>217</v>
      </c>
      <c r="B160" s="20">
        <v>43557</v>
      </c>
      <c r="C160" s="4" t="s">
        <v>7</v>
      </c>
      <c r="D160" s="4" t="s">
        <v>14</v>
      </c>
      <c r="E160" s="21">
        <v>297</v>
      </c>
      <c r="F160" s="6">
        <f>VLOOKUP(D160,DEFINICJE!$E$2:$H$31,4,0)</f>
        <v>73.897196261682225</v>
      </c>
      <c r="G160" s="6">
        <f>E160*F160</f>
        <v>21947.467289719621</v>
      </c>
      <c r="H160" s="26">
        <f>VLOOKUP(D160,DEFINICJE!$E$2:$H$31,3,0)</f>
        <v>7.0000000000000007E-2</v>
      </c>
      <c r="I160" s="6">
        <f>G160+H160*G160</f>
        <v>23483.789999999994</v>
      </c>
      <c r="J160" s="9">
        <f>MONTH(B160)</f>
        <v>4</v>
      </c>
      <c r="K160" s="9">
        <f>YEAR(B160)</f>
        <v>2019</v>
      </c>
      <c r="L160" s="9" t="str">
        <f>VLOOKUP(C160,DEFINICJE!$A$2:$B$11,2,0)</f>
        <v>Fusion Dynamics</v>
      </c>
    </row>
    <row r="161" spans="1:12" x14ac:dyDescent="0.2">
      <c r="A161" s="19" t="s">
        <v>218</v>
      </c>
      <c r="B161" s="20">
        <v>43558</v>
      </c>
      <c r="C161" s="4" t="s">
        <v>5</v>
      </c>
      <c r="D161" s="4" t="s">
        <v>15</v>
      </c>
      <c r="E161" s="21">
        <v>234</v>
      </c>
      <c r="F161" s="6">
        <f>VLOOKUP(D161,DEFINICJE!$E$2:$H$31,4,0)</f>
        <v>43.180327868852459</v>
      </c>
      <c r="G161" s="6">
        <f>E161*F161</f>
        <v>10104.196721311475</v>
      </c>
      <c r="H161" s="26">
        <f>VLOOKUP(D161,DEFINICJE!$E$2:$H$31,3,0)</f>
        <v>0.22</v>
      </c>
      <c r="I161" s="6">
        <f>G161+H161*G161</f>
        <v>12327.119999999999</v>
      </c>
      <c r="J161" s="9">
        <f>MONTH(B161)</f>
        <v>4</v>
      </c>
      <c r="K161" s="9">
        <f>YEAR(B161)</f>
        <v>2019</v>
      </c>
      <c r="L161" s="9" t="str">
        <f>VLOOKUP(C161,DEFINICJE!$A$2:$B$11,2,0)</f>
        <v>Infinity Systems</v>
      </c>
    </row>
    <row r="162" spans="1:12" x14ac:dyDescent="0.2">
      <c r="A162" s="19" t="s">
        <v>219</v>
      </c>
      <c r="B162" s="20">
        <v>43559</v>
      </c>
      <c r="C162" s="4" t="s">
        <v>9</v>
      </c>
      <c r="D162" s="4" t="s">
        <v>16</v>
      </c>
      <c r="E162" s="21">
        <v>495</v>
      </c>
      <c r="F162" s="6">
        <f>VLOOKUP(D162,DEFINICJE!$E$2:$H$31,4,0)</f>
        <v>25.897196261682243</v>
      </c>
      <c r="G162" s="6">
        <f>E162*F162</f>
        <v>12819.11214953271</v>
      </c>
      <c r="H162" s="26">
        <f>VLOOKUP(D162,DEFINICJE!$E$2:$H$31,3,0)</f>
        <v>7.0000000000000007E-2</v>
      </c>
      <c r="I162" s="6">
        <f>G162+H162*G162</f>
        <v>13716.449999999999</v>
      </c>
      <c r="J162" s="9">
        <f>MONTH(B162)</f>
        <v>4</v>
      </c>
      <c r="K162" s="9">
        <f>YEAR(B162)</f>
        <v>2019</v>
      </c>
      <c r="L162" s="9" t="str">
        <f>VLOOKUP(C162,DEFINICJE!$A$2:$B$11,2,0)</f>
        <v>Aurora Ventures</v>
      </c>
    </row>
    <row r="163" spans="1:12" x14ac:dyDescent="0.2">
      <c r="A163" s="19" t="s">
        <v>220</v>
      </c>
      <c r="B163" s="20">
        <v>43560</v>
      </c>
      <c r="C163" s="4" t="s">
        <v>9</v>
      </c>
      <c r="D163" s="4" t="s">
        <v>17</v>
      </c>
      <c r="E163" s="21">
        <v>555</v>
      </c>
      <c r="F163" s="6">
        <f>VLOOKUP(D163,DEFINICJE!$E$2:$H$31,4,0)</f>
        <v>65.721311475409848</v>
      </c>
      <c r="G163" s="6">
        <f>E163*F163</f>
        <v>36475.327868852466</v>
      </c>
      <c r="H163" s="26">
        <f>VLOOKUP(D163,DEFINICJE!$E$2:$H$31,3,0)</f>
        <v>0.22</v>
      </c>
      <c r="I163" s="6">
        <f>G163+H163*G163</f>
        <v>44499.900000000009</v>
      </c>
      <c r="J163" s="9">
        <f>MONTH(B163)</f>
        <v>4</v>
      </c>
      <c r="K163" s="9">
        <f>YEAR(B163)</f>
        <v>2019</v>
      </c>
      <c r="L163" s="9" t="str">
        <f>VLOOKUP(C163,DEFINICJE!$A$2:$B$11,2,0)</f>
        <v>Aurora Ventures</v>
      </c>
    </row>
    <row r="164" spans="1:12" x14ac:dyDescent="0.2">
      <c r="A164" s="19" t="s">
        <v>221</v>
      </c>
      <c r="B164" s="20">
        <v>43561</v>
      </c>
      <c r="C164" s="4" t="s">
        <v>9</v>
      </c>
      <c r="D164" s="4" t="s">
        <v>18</v>
      </c>
      <c r="E164" s="21">
        <v>356</v>
      </c>
      <c r="F164" s="6">
        <f>VLOOKUP(D164,DEFINICJE!$E$2:$H$31,4,0)</f>
        <v>0.22429906542056072</v>
      </c>
      <c r="G164" s="6">
        <f>E164*F164</f>
        <v>79.850467289719617</v>
      </c>
      <c r="H164" s="26">
        <f>VLOOKUP(D164,DEFINICJE!$E$2:$H$31,3,0)</f>
        <v>7.0000000000000007E-2</v>
      </c>
      <c r="I164" s="6">
        <f>G164+H164*G164</f>
        <v>85.44</v>
      </c>
      <c r="J164" s="9">
        <f>MONTH(B164)</f>
        <v>4</v>
      </c>
      <c r="K164" s="9">
        <f>YEAR(B164)</f>
        <v>2019</v>
      </c>
      <c r="L164" s="9" t="str">
        <f>VLOOKUP(C164,DEFINICJE!$A$2:$B$11,2,0)</f>
        <v>Aurora Ventures</v>
      </c>
    </row>
    <row r="165" spans="1:12" x14ac:dyDescent="0.2">
      <c r="A165" s="19" t="s">
        <v>222</v>
      </c>
      <c r="B165" s="20">
        <v>43562</v>
      </c>
      <c r="C165" s="4" t="s">
        <v>7</v>
      </c>
      <c r="D165" s="4" t="s">
        <v>19</v>
      </c>
      <c r="E165" s="21">
        <v>698</v>
      </c>
      <c r="F165" s="6">
        <f>VLOOKUP(D165,DEFINICJE!$E$2:$H$31,4,0)</f>
        <v>73.073770491803288</v>
      </c>
      <c r="G165" s="6">
        <f>E165*F165</f>
        <v>51005.491803278695</v>
      </c>
      <c r="H165" s="26">
        <f>VLOOKUP(D165,DEFINICJE!$E$2:$H$31,3,0)</f>
        <v>0.22</v>
      </c>
      <c r="I165" s="6">
        <f>G165+H165*G165</f>
        <v>62226.700000000012</v>
      </c>
      <c r="J165" s="9">
        <f>MONTH(B165)</f>
        <v>4</v>
      </c>
      <c r="K165" s="9">
        <f>YEAR(B165)</f>
        <v>2019</v>
      </c>
      <c r="L165" s="9" t="str">
        <f>VLOOKUP(C165,DEFINICJE!$A$2:$B$11,2,0)</f>
        <v>Fusion Dynamics</v>
      </c>
    </row>
    <row r="166" spans="1:12" x14ac:dyDescent="0.2">
      <c r="A166" s="19" t="s">
        <v>223</v>
      </c>
      <c r="B166" s="20">
        <v>43563</v>
      </c>
      <c r="C166" s="4" t="s">
        <v>4</v>
      </c>
      <c r="D166" s="4" t="s">
        <v>20</v>
      </c>
      <c r="E166" s="21">
        <v>35</v>
      </c>
      <c r="F166" s="6">
        <f>VLOOKUP(D166,DEFINICJE!$E$2:$H$31,4,0)</f>
        <v>10.093457943925234</v>
      </c>
      <c r="G166" s="6">
        <f>E166*F166</f>
        <v>353.27102803738319</v>
      </c>
      <c r="H166" s="26">
        <f>VLOOKUP(D166,DEFINICJE!$E$2:$H$31,3,0)</f>
        <v>7.0000000000000007E-2</v>
      </c>
      <c r="I166" s="6">
        <f>G166+H166*G166</f>
        <v>378</v>
      </c>
      <c r="J166" s="9">
        <f>MONTH(B166)</f>
        <v>4</v>
      </c>
      <c r="K166" s="9">
        <f>YEAR(B166)</f>
        <v>2019</v>
      </c>
      <c r="L166" s="9" t="str">
        <f>VLOOKUP(C166,DEFINICJE!$A$2:$B$11,2,0)</f>
        <v>BlueSky Enterprises</v>
      </c>
    </row>
    <row r="167" spans="1:12" x14ac:dyDescent="0.2">
      <c r="A167" s="19" t="s">
        <v>224</v>
      </c>
      <c r="B167" s="20">
        <v>43564</v>
      </c>
      <c r="C167" s="4" t="s">
        <v>5</v>
      </c>
      <c r="D167" s="4" t="s">
        <v>21</v>
      </c>
      <c r="E167" s="21">
        <v>960</v>
      </c>
      <c r="F167" s="6">
        <f>VLOOKUP(D167,DEFINICJE!$E$2:$H$31,4,0)</f>
        <v>32.508196721311471</v>
      </c>
      <c r="G167" s="6">
        <f>E167*F167</f>
        <v>31207.868852459011</v>
      </c>
      <c r="H167" s="26">
        <f>VLOOKUP(D167,DEFINICJE!$E$2:$H$31,3,0)</f>
        <v>0.22</v>
      </c>
      <c r="I167" s="6">
        <f>G167+H167*G167</f>
        <v>38073.599999999991</v>
      </c>
      <c r="J167" s="9">
        <f>MONTH(B167)</f>
        <v>4</v>
      </c>
      <c r="K167" s="9">
        <f>YEAR(B167)</f>
        <v>2019</v>
      </c>
      <c r="L167" s="9" t="str">
        <f>VLOOKUP(C167,DEFINICJE!$A$2:$B$11,2,0)</f>
        <v>Infinity Systems</v>
      </c>
    </row>
    <row r="168" spans="1:12" x14ac:dyDescent="0.2">
      <c r="A168" s="19" t="s">
        <v>225</v>
      </c>
      <c r="B168" s="20">
        <v>43565</v>
      </c>
      <c r="C168" s="4" t="s">
        <v>7</v>
      </c>
      <c r="D168" s="4" t="s">
        <v>22</v>
      </c>
      <c r="E168" s="21">
        <v>300</v>
      </c>
      <c r="F168" s="6">
        <f>VLOOKUP(D168,DEFINICJE!$E$2:$H$31,4,0)</f>
        <v>17.588785046728972</v>
      </c>
      <c r="G168" s="6">
        <f>E168*F168</f>
        <v>5276.6355140186915</v>
      </c>
      <c r="H168" s="26">
        <f>VLOOKUP(D168,DEFINICJE!$E$2:$H$31,3,0)</f>
        <v>7.0000000000000007E-2</v>
      </c>
      <c r="I168" s="6">
        <f>G168+H168*G168</f>
        <v>5646</v>
      </c>
      <c r="J168" s="9">
        <f>MONTH(B168)</f>
        <v>4</v>
      </c>
      <c r="K168" s="9">
        <f>YEAR(B168)</f>
        <v>2019</v>
      </c>
      <c r="L168" s="9" t="str">
        <f>VLOOKUP(C168,DEFINICJE!$A$2:$B$11,2,0)</f>
        <v>Fusion Dynamics</v>
      </c>
    </row>
    <row r="169" spans="1:12" x14ac:dyDescent="0.2">
      <c r="A169" s="19" t="s">
        <v>226</v>
      </c>
      <c r="B169" s="20">
        <v>43565</v>
      </c>
      <c r="C169" s="4" t="s">
        <v>7</v>
      </c>
      <c r="D169" s="4" t="s">
        <v>23</v>
      </c>
      <c r="E169" s="21">
        <v>137</v>
      </c>
      <c r="F169" s="6">
        <f>VLOOKUP(D169,DEFINICJE!$E$2:$H$31,4,0)</f>
        <v>14.188524590163933</v>
      </c>
      <c r="G169" s="6">
        <f>E169*F169</f>
        <v>1943.8278688524588</v>
      </c>
      <c r="H169" s="26">
        <f>VLOOKUP(D169,DEFINICJE!$E$2:$H$31,3,0)</f>
        <v>0.22</v>
      </c>
      <c r="I169" s="6">
        <f>G169+H169*G169</f>
        <v>2371.4699999999998</v>
      </c>
      <c r="J169" s="9">
        <f>MONTH(B169)</f>
        <v>4</v>
      </c>
      <c r="K169" s="9">
        <f>YEAR(B169)</f>
        <v>2019</v>
      </c>
      <c r="L169" s="9" t="str">
        <f>VLOOKUP(C169,DEFINICJE!$A$2:$B$11,2,0)</f>
        <v>Fusion Dynamics</v>
      </c>
    </row>
    <row r="170" spans="1:12" x14ac:dyDescent="0.2">
      <c r="A170" s="19" t="s">
        <v>227</v>
      </c>
      <c r="B170" s="20">
        <v>43565</v>
      </c>
      <c r="C170" s="4" t="s">
        <v>8</v>
      </c>
      <c r="D170" s="4" t="s">
        <v>24</v>
      </c>
      <c r="E170" s="21">
        <v>201</v>
      </c>
      <c r="F170" s="6">
        <f>VLOOKUP(D170,DEFINICJE!$E$2:$H$31,4,0)</f>
        <v>7.5700934579439245</v>
      </c>
      <c r="G170" s="6">
        <f>E170*F170</f>
        <v>1521.5887850467288</v>
      </c>
      <c r="H170" s="26">
        <f>VLOOKUP(D170,DEFINICJE!$E$2:$H$31,3,0)</f>
        <v>7.0000000000000007E-2</v>
      </c>
      <c r="I170" s="6">
        <f>G170+H170*G170</f>
        <v>1628.1</v>
      </c>
      <c r="J170" s="9">
        <f>MONTH(B170)</f>
        <v>4</v>
      </c>
      <c r="K170" s="9">
        <f>YEAR(B170)</f>
        <v>2019</v>
      </c>
      <c r="L170" s="9" t="str">
        <f>VLOOKUP(C170,DEFINICJE!$A$2:$B$11,2,0)</f>
        <v>Apex Innovators</v>
      </c>
    </row>
    <row r="171" spans="1:12" x14ac:dyDescent="0.2">
      <c r="A171" s="19" t="s">
        <v>228</v>
      </c>
      <c r="B171" s="20">
        <v>43565</v>
      </c>
      <c r="C171" s="4" t="s">
        <v>8</v>
      </c>
      <c r="D171" s="4" t="s">
        <v>25</v>
      </c>
      <c r="E171" s="21">
        <v>983</v>
      </c>
      <c r="F171" s="6">
        <f>VLOOKUP(D171,DEFINICJE!$E$2:$H$31,4,0)</f>
        <v>33.655737704918039</v>
      </c>
      <c r="G171" s="6">
        <f>E171*F171</f>
        <v>33083.59016393443</v>
      </c>
      <c r="H171" s="26">
        <f>VLOOKUP(D171,DEFINICJE!$E$2:$H$31,3,0)</f>
        <v>0.22</v>
      </c>
      <c r="I171" s="6">
        <f>G171+H171*G171</f>
        <v>40361.980000000003</v>
      </c>
      <c r="J171" s="9">
        <f>MONTH(B171)</f>
        <v>4</v>
      </c>
      <c r="K171" s="9">
        <f>YEAR(B171)</f>
        <v>2019</v>
      </c>
      <c r="L171" s="9" t="str">
        <f>VLOOKUP(C171,DEFINICJE!$A$2:$B$11,2,0)</f>
        <v>Apex Innovators</v>
      </c>
    </row>
    <row r="172" spans="1:12" x14ac:dyDescent="0.2">
      <c r="A172" s="19" t="s">
        <v>229</v>
      </c>
      <c r="B172" s="20">
        <v>43565</v>
      </c>
      <c r="C172" s="4" t="s">
        <v>10</v>
      </c>
      <c r="D172" s="4" t="s">
        <v>26</v>
      </c>
      <c r="E172" s="21">
        <v>113</v>
      </c>
      <c r="F172" s="6">
        <f>VLOOKUP(D172,DEFINICJE!$E$2:$H$31,4,0)</f>
        <v>57.588785046728965</v>
      </c>
      <c r="G172" s="6">
        <f>E172*F172</f>
        <v>6507.5327102803731</v>
      </c>
      <c r="H172" s="26">
        <f>VLOOKUP(D172,DEFINICJE!$E$2:$H$31,3,0)</f>
        <v>7.0000000000000007E-2</v>
      </c>
      <c r="I172" s="6">
        <f>G172+H172*G172</f>
        <v>6963.0599999999995</v>
      </c>
      <c r="J172" s="9">
        <f>MONTH(B172)</f>
        <v>4</v>
      </c>
      <c r="K172" s="9">
        <f>YEAR(B172)</f>
        <v>2019</v>
      </c>
      <c r="L172" s="9" t="str">
        <f>VLOOKUP(C172,DEFINICJE!$A$2:$B$11,2,0)</f>
        <v>Nexus Solutions</v>
      </c>
    </row>
    <row r="173" spans="1:12" x14ac:dyDescent="0.2">
      <c r="A173" s="19" t="s">
        <v>230</v>
      </c>
      <c r="B173" s="20">
        <v>43565</v>
      </c>
      <c r="C173" s="4" t="s">
        <v>2</v>
      </c>
      <c r="D173" s="4" t="s">
        <v>27</v>
      </c>
      <c r="E173" s="21">
        <v>745</v>
      </c>
      <c r="F173" s="6">
        <f>VLOOKUP(D173,DEFINICJE!$E$2:$H$31,4,0)</f>
        <v>27.262295081967213</v>
      </c>
      <c r="G173" s="6">
        <f>E173*F173</f>
        <v>20310.409836065573</v>
      </c>
      <c r="H173" s="26">
        <f>VLOOKUP(D173,DEFINICJE!$E$2:$H$31,3,0)</f>
        <v>0.22</v>
      </c>
      <c r="I173" s="6">
        <f>G173+H173*G173</f>
        <v>24778.7</v>
      </c>
      <c r="J173" s="9">
        <f>MONTH(B173)</f>
        <v>4</v>
      </c>
      <c r="K173" s="9">
        <f>YEAR(B173)</f>
        <v>2019</v>
      </c>
      <c r="L173" s="9" t="str">
        <f>VLOOKUP(C173,DEFINICJE!$A$2:$B$11,2,0)</f>
        <v>StellarTech Solutions</v>
      </c>
    </row>
    <row r="174" spans="1:12" x14ac:dyDescent="0.2">
      <c r="A174" s="19" t="s">
        <v>231</v>
      </c>
      <c r="B174" s="20">
        <v>43565</v>
      </c>
      <c r="C174" s="4" t="s">
        <v>11</v>
      </c>
      <c r="D174" s="4" t="s">
        <v>28</v>
      </c>
      <c r="E174" s="21">
        <v>308</v>
      </c>
      <c r="F174" s="6">
        <f>VLOOKUP(D174,DEFINICJE!$E$2:$H$31,4,0)</f>
        <v>74.299065420560737</v>
      </c>
      <c r="G174" s="6">
        <f>E174*F174</f>
        <v>22884.112149532706</v>
      </c>
      <c r="H174" s="26">
        <f>VLOOKUP(D174,DEFINICJE!$E$2:$H$31,3,0)</f>
        <v>7.0000000000000007E-2</v>
      </c>
      <c r="I174" s="6">
        <f>G174+H174*G174</f>
        <v>24485.999999999996</v>
      </c>
      <c r="J174" s="9">
        <f>MONTH(B174)</f>
        <v>4</v>
      </c>
      <c r="K174" s="9">
        <f>YEAR(B174)</f>
        <v>2019</v>
      </c>
      <c r="L174" s="9" t="str">
        <f>VLOOKUP(C174,DEFINICJE!$A$2:$B$11,2,0)</f>
        <v>Green Capital</v>
      </c>
    </row>
    <row r="175" spans="1:12" x14ac:dyDescent="0.2">
      <c r="A175" s="19" t="s">
        <v>232</v>
      </c>
      <c r="B175" s="20">
        <v>43565</v>
      </c>
      <c r="C175" s="4" t="s">
        <v>7</v>
      </c>
      <c r="D175" s="4" t="s">
        <v>29</v>
      </c>
      <c r="E175" s="21">
        <v>887</v>
      </c>
      <c r="F175" s="6">
        <f>VLOOKUP(D175,DEFINICJE!$E$2:$H$31,4,0)</f>
        <v>19.409836065573771</v>
      </c>
      <c r="G175" s="6">
        <f>E175*F175</f>
        <v>17216.524590163935</v>
      </c>
      <c r="H175" s="26">
        <f>VLOOKUP(D175,DEFINICJE!$E$2:$H$31,3,0)</f>
        <v>0.22</v>
      </c>
      <c r="I175" s="6">
        <f>G175+H175*G175</f>
        <v>21004.16</v>
      </c>
      <c r="J175" s="9">
        <f>MONTH(B175)</f>
        <v>4</v>
      </c>
      <c r="K175" s="9">
        <f>YEAR(B175)</f>
        <v>2019</v>
      </c>
      <c r="L175" s="9" t="str">
        <f>VLOOKUP(C175,DEFINICJE!$A$2:$B$11,2,0)</f>
        <v>Fusion Dynamics</v>
      </c>
    </row>
    <row r="176" spans="1:12" x14ac:dyDescent="0.2">
      <c r="A176" s="19" t="s">
        <v>233</v>
      </c>
      <c r="B176" s="20">
        <v>43566</v>
      </c>
      <c r="C176" s="4" t="s">
        <v>2</v>
      </c>
      <c r="D176" s="4" t="s">
        <v>30</v>
      </c>
      <c r="E176" s="21">
        <v>629</v>
      </c>
      <c r="F176" s="6">
        <f>VLOOKUP(D176,DEFINICJE!$E$2:$H$31,4,0)</f>
        <v>16.345794392523363</v>
      </c>
      <c r="G176" s="6">
        <f>E176*F176</f>
        <v>10281.504672897196</v>
      </c>
      <c r="H176" s="26">
        <f>VLOOKUP(D176,DEFINICJE!$E$2:$H$31,3,0)</f>
        <v>7.0000000000000007E-2</v>
      </c>
      <c r="I176" s="6">
        <f>G176+H176*G176</f>
        <v>11001.21</v>
      </c>
      <c r="J176" s="9">
        <f>MONTH(B176)</f>
        <v>4</v>
      </c>
      <c r="K176" s="9">
        <f>YEAR(B176)</f>
        <v>2019</v>
      </c>
      <c r="L176" s="9" t="str">
        <f>VLOOKUP(C176,DEFINICJE!$A$2:$B$11,2,0)</f>
        <v>StellarTech Solutions</v>
      </c>
    </row>
    <row r="177" spans="1:12" x14ac:dyDescent="0.2">
      <c r="A177" s="19" t="s">
        <v>234</v>
      </c>
      <c r="B177" s="20">
        <v>43567</v>
      </c>
      <c r="C177" s="4" t="s">
        <v>11</v>
      </c>
      <c r="D177" s="4" t="s">
        <v>31</v>
      </c>
      <c r="E177" s="21">
        <v>738</v>
      </c>
      <c r="F177" s="6">
        <f>VLOOKUP(D177,DEFINICJE!$E$2:$H$31,4,0)</f>
        <v>31.516393442622952</v>
      </c>
      <c r="G177" s="6">
        <f>E177*F177</f>
        <v>23259.098360655738</v>
      </c>
      <c r="H177" s="26">
        <f>VLOOKUP(D177,DEFINICJE!$E$2:$H$31,3,0)</f>
        <v>0.22</v>
      </c>
      <c r="I177" s="6">
        <f>G177+H177*G177</f>
        <v>28376.100000000002</v>
      </c>
      <c r="J177" s="9">
        <f>MONTH(B177)</f>
        <v>4</v>
      </c>
      <c r="K177" s="9">
        <f>YEAR(B177)</f>
        <v>2019</v>
      </c>
      <c r="L177" s="9" t="str">
        <f>VLOOKUP(C177,DEFINICJE!$A$2:$B$11,2,0)</f>
        <v>Green Capital</v>
      </c>
    </row>
    <row r="178" spans="1:12" x14ac:dyDescent="0.2">
      <c r="A178" s="19" t="s">
        <v>235</v>
      </c>
      <c r="B178" s="20">
        <v>43568</v>
      </c>
      <c r="C178" s="4" t="s">
        <v>10</v>
      </c>
      <c r="D178" s="4" t="s">
        <v>32</v>
      </c>
      <c r="E178" s="21">
        <v>155</v>
      </c>
      <c r="F178" s="6">
        <f>VLOOKUP(D178,DEFINICJE!$E$2:$H$31,4,0)</f>
        <v>59.018691588785039</v>
      </c>
      <c r="G178" s="6">
        <f>E178*F178</f>
        <v>9147.8971962616815</v>
      </c>
      <c r="H178" s="26">
        <f>VLOOKUP(D178,DEFINICJE!$E$2:$H$31,3,0)</f>
        <v>7.0000000000000007E-2</v>
      </c>
      <c r="I178" s="6">
        <f>G178+H178*G178</f>
        <v>9788.25</v>
      </c>
      <c r="J178" s="9">
        <f>MONTH(B178)</f>
        <v>4</v>
      </c>
      <c r="K178" s="9">
        <f>YEAR(B178)</f>
        <v>2019</v>
      </c>
      <c r="L178" s="9" t="str">
        <f>VLOOKUP(C178,DEFINICJE!$A$2:$B$11,2,0)</f>
        <v>Nexus Solutions</v>
      </c>
    </row>
    <row r="179" spans="1:12" x14ac:dyDescent="0.2">
      <c r="A179" s="19" t="s">
        <v>236</v>
      </c>
      <c r="B179" s="20">
        <v>43569</v>
      </c>
      <c r="C179" s="4" t="s">
        <v>4</v>
      </c>
      <c r="D179" s="4" t="s">
        <v>33</v>
      </c>
      <c r="E179" s="21">
        <v>189</v>
      </c>
      <c r="F179" s="6">
        <f>VLOOKUP(D179,DEFINICJE!$E$2:$H$31,4,0)</f>
        <v>78.893442622950815</v>
      </c>
      <c r="G179" s="6">
        <f>E179*F179</f>
        <v>14910.860655737704</v>
      </c>
      <c r="H179" s="26">
        <f>VLOOKUP(D179,DEFINICJE!$E$2:$H$31,3,0)</f>
        <v>0.22</v>
      </c>
      <c r="I179" s="6">
        <f>G179+H179*G179</f>
        <v>18191.25</v>
      </c>
      <c r="J179" s="9">
        <f>MONTH(B179)</f>
        <v>4</v>
      </c>
      <c r="K179" s="9">
        <f>YEAR(B179)</f>
        <v>2019</v>
      </c>
      <c r="L179" s="9" t="str">
        <f>VLOOKUP(C179,DEFINICJE!$A$2:$B$11,2,0)</f>
        <v>BlueSky Enterprises</v>
      </c>
    </row>
    <row r="180" spans="1:12" x14ac:dyDescent="0.2">
      <c r="A180" s="19" t="s">
        <v>237</v>
      </c>
      <c r="B180" s="20">
        <v>43570</v>
      </c>
      <c r="C180" s="4" t="s">
        <v>10</v>
      </c>
      <c r="D180" s="4" t="s">
        <v>34</v>
      </c>
      <c r="E180" s="21">
        <v>597</v>
      </c>
      <c r="F180" s="6">
        <f>VLOOKUP(D180,DEFINICJE!$E$2:$H$31,4,0)</f>
        <v>34.177570093457945</v>
      </c>
      <c r="G180" s="6">
        <f>E180*F180</f>
        <v>20404.009345794391</v>
      </c>
      <c r="H180" s="26">
        <f>VLOOKUP(D180,DEFINICJE!$E$2:$H$31,3,0)</f>
        <v>7.0000000000000007E-2</v>
      </c>
      <c r="I180" s="6">
        <f>G180+H180*G180</f>
        <v>21832.289999999997</v>
      </c>
      <c r="J180" s="9">
        <f>MONTH(B180)</f>
        <v>4</v>
      </c>
      <c r="K180" s="9">
        <f>YEAR(B180)</f>
        <v>2019</v>
      </c>
      <c r="L180" s="9" t="str">
        <f>VLOOKUP(C180,DEFINICJE!$A$2:$B$11,2,0)</f>
        <v>Nexus Solutions</v>
      </c>
    </row>
    <row r="181" spans="1:12" x14ac:dyDescent="0.2">
      <c r="A181" s="19" t="s">
        <v>238</v>
      </c>
      <c r="B181" s="20">
        <v>43571</v>
      </c>
      <c r="C181" s="4" t="s">
        <v>3</v>
      </c>
      <c r="D181" s="4" t="s">
        <v>35</v>
      </c>
      <c r="E181" s="21">
        <v>668</v>
      </c>
      <c r="F181" s="6">
        <f>VLOOKUP(D181,DEFINICJE!$E$2:$H$31,4,0)</f>
        <v>92.429906542056074</v>
      </c>
      <c r="G181" s="6">
        <f>E181*F181</f>
        <v>61743.17757009346</v>
      </c>
      <c r="H181" s="26">
        <f>VLOOKUP(D181,DEFINICJE!$E$2:$H$31,3,0)</f>
        <v>7.0000000000000007E-2</v>
      </c>
      <c r="I181" s="6">
        <f>G181+H181*G181</f>
        <v>66065.2</v>
      </c>
      <c r="J181" s="9">
        <f>MONTH(B181)</f>
        <v>4</v>
      </c>
      <c r="K181" s="9">
        <f>YEAR(B181)</f>
        <v>2019</v>
      </c>
      <c r="L181" s="9" t="str">
        <f>VLOOKUP(C181,DEFINICJE!$A$2:$B$11,2,0)</f>
        <v>Quantum Innovations</v>
      </c>
    </row>
    <row r="182" spans="1:12" x14ac:dyDescent="0.2">
      <c r="A182" s="19" t="s">
        <v>239</v>
      </c>
      <c r="B182" s="20">
        <v>43572</v>
      </c>
      <c r="C182" s="4" t="s">
        <v>4</v>
      </c>
      <c r="D182" s="4" t="s">
        <v>36</v>
      </c>
      <c r="E182" s="21">
        <v>768</v>
      </c>
      <c r="F182" s="6">
        <f>VLOOKUP(D182,DEFINICJE!$E$2:$H$31,4,0)</f>
        <v>32.551401869158873</v>
      </c>
      <c r="G182" s="6">
        <f>E182*F182</f>
        <v>24999.476635514016</v>
      </c>
      <c r="H182" s="26">
        <f>VLOOKUP(D182,DEFINICJE!$E$2:$H$31,3,0)</f>
        <v>7.0000000000000007E-2</v>
      </c>
      <c r="I182" s="6">
        <f>G182+H182*G182</f>
        <v>26749.439999999999</v>
      </c>
      <c r="J182" s="9">
        <f>MONTH(B182)</f>
        <v>4</v>
      </c>
      <c r="K182" s="9">
        <f>YEAR(B182)</f>
        <v>2019</v>
      </c>
      <c r="L182" s="9" t="str">
        <f>VLOOKUP(C182,DEFINICJE!$A$2:$B$11,2,0)</f>
        <v>BlueSky Enterprises</v>
      </c>
    </row>
    <row r="183" spans="1:12" x14ac:dyDescent="0.2">
      <c r="A183" s="19" t="s">
        <v>240</v>
      </c>
      <c r="B183" s="20">
        <v>43573</v>
      </c>
      <c r="C183" s="4" t="s">
        <v>11</v>
      </c>
      <c r="D183" s="4" t="s">
        <v>26</v>
      </c>
      <c r="E183" s="21">
        <v>47</v>
      </c>
      <c r="F183" s="6">
        <f>VLOOKUP(D183,DEFINICJE!$E$2:$H$31,4,0)</f>
        <v>57.588785046728965</v>
      </c>
      <c r="G183" s="6">
        <f>E183*F183</f>
        <v>2706.6728971962611</v>
      </c>
      <c r="H183" s="26">
        <f>VLOOKUP(D183,DEFINICJE!$E$2:$H$31,3,0)</f>
        <v>7.0000000000000007E-2</v>
      </c>
      <c r="I183" s="6">
        <f>G183+H183*G183</f>
        <v>2896.1399999999994</v>
      </c>
      <c r="J183" s="9">
        <f>MONTH(B183)</f>
        <v>4</v>
      </c>
      <c r="K183" s="9">
        <f>YEAR(B183)</f>
        <v>2019</v>
      </c>
      <c r="L183" s="9" t="str">
        <f>VLOOKUP(C183,DEFINICJE!$A$2:$B$11,2,0)</f>
        <v>Green Capital</v>
      </c>
    </row>
    <row r="184" spans="1:12" x14ac:dyDescent="0.2">
      <c r="A184" s="19" t="s">
        <v>241</v>
      </c>
      <c r="B184" s="20">
        <v>43574</v>
      </c>
      <c r="C184" s="4" t="s">
        <v>9</v>
      </c>
      <c r="D184" s="4" t="s">
        <v>27</v>
      </c>
      <c r="E184" s="21">
        <v>927</v>
      </c>
      <c r="F184" s="6">
        <f>VLOOKUP(D184,DEFINICJE!$E$2:$H$31,4,0)</f>
        <v>27.262295081967213</v>
      </c>
      <c r="G184" s="6">
        <f>E184*F184</f>
        <v>25272.147540983606</v>
      </c>
      <c r="H184" s="26">
        <f>VLOOKUP(D184,DEFINICJE!$E$2:$H$31,3,0)</f>
        <v>0.22</v>
      </c>
      <c r="I184" s="6">
        <f>G184+H184*G184</f>
        <v>30832.019999999997</v>
      </c>
      <c r="J184" s="9">
        <f>MONTH(B184)</f>
        <v>4</v>
      </c>
      <c r="K184" s="9">
        <f>YEAR(B184)</f>
        <v>2019</v>
      </c>
      <c r="L184" s="9" t="str">
        <f>VLOOKUP(C184,DEFINICJE!$A$2:$B$11,2,0)</f>
        <v>Aurora Ventures</v>
      </c>
    </row>
    <row r="185" spans="1:12" x14ac:dyDescent="0.2">
      <c r="A185" s="19" t="s">
        <v>242</v>
      </c>
      <c r="B185" s="20">
        <v>43575</v>
      </c>
      <c r="C185" s="4" t="s">
        <v>6</v>
      </c>
      <c r="D185" s="4" t="s">
        <v>28</v>
      </c>
      <c r="E185" s="21">
        <v>50</v>
      </c>
      <c r="F185" s="6">
        <f>VLOOKUP(D185,DEFINICJE!$E$2:$H$31,4,0)</f>
        <v>74.299065420560737</v>
      </c>
      <c r="G185" s="6">
        <f>E185*F185</f>
        <v>3714.9532710280369</v>
      </c>
      <c r="H185" s="26">
        <f>VLOOKUP(D185,DEFINICJE!$E$2:$H$31,3,0)</f>
        <v>7.0000000000000007E-2</v>
      </c>
      <c r="I185" s="6">
        <f>G185+H185*G185</f>
        <v>3974.9999999999995</v>
      </c>
      <c r="J185" s="9">
        <f>MONTH(B185)</f>
        <v>4</v>
      </c>
      <c r="K185" s="9">
        <f>YEAR(B185)</f>
        <v>2019</v>
      </c>
      <c r="L185" s="9" t="str">
        <f>VLOOKUP(C185,DEFINICJE!$A$2:$B$11,2,0)</f>
        <v>SwiftWave Technologies</v>
      </c>
    </row>
    <row r="186" spans="1:12" x14ac:dyDescent="0.2">
      <c r="A186" s="19" t="s">
        <v>243</v>
      </c>
      <c r="B186" s="20">
        <v>43576</v>
      </c>
      <c r="C186" s="4" t="s">
        <v>11</v>
      </c>
      <c r="D186" s="4" t="s">
        <v>14</v>
      </c>
      <c r="E186" s="21">
        <v>141</v>
      </c>
      <c r="F186" s="6">
        <f>VLOOKUP(D186,DEFINICJE!$E$2:$H$31,4,0)</f>
        <v>73.897196261682225</v>
      </c>
      <c r="G186" s="6">
        <f>E186*F186</f>
        <v>10419.504672897194</v>
      </c>
      <c r="H186" s="26">
        <f>VLOOKUP(D186,DEFINICJE!$E$2:$H$31,3,0)</f>
        <v>7.0000000000000007E-2</v>
      </c>
      <c r="I186" s="6">
        <f>G186+H186*G186</f>
        <v>11148.869999999997</v>
      </c>
      <c r="J186" s="9">
        <f>MONTH(B186)</f>
        <v>4</v>
      </c>
      <c r="K186" s="9">
        <f>YEAR(B186)</f>
        <v>2019</v>
      </c>
      <c r="L186" s="9" t="str">
        <f>VLOOKUP(C186,DEFINICJE!$A$2:$B$11,2,0)</f>
        <v>Green Capital</v>
      </c>
    </row>
    <row r="187" spans="1:12" x14ac:dyDescent="0.2">
      <c r="A187" s="19" t="s">
        <v>244</v>
      </c>
      <c r="B187" s="20">
        <v>43576</v>
      </c>
      <c r="C187" s="4" t="s">
        <v>10</v>
      </c>
      <c r="D187" s="4" t="s">
        <v>15</v>
      </c>
      <c r="E187" s="21">
        <v>420</v>
      </c>
      <c r="F187" s="6">
        <f>VLOOKUP(D187,DEFINICJE!$E$2:$H$31,4,0)</f>
        <v>43.180327868852459</v>
      </c>
      <c r="G187" s="6">
        <f>E187*F187</f>
        <v>18135.737704918032</v>
      </c>
      <c r="H187" s="26">
        <f>VLOOKUP(D187,DEFINICJE!$E$2:$H$31,3,0)</f>
        <v>0.22</v>
      </c>
      <c r="I187" s="6">
        <f>G187+H187*G187</f>
        <v>22125.599999999999</v>
      </c>
      <c r="J187" s="9">
        <f>MONTH(B187)</f>
        <v>4</v>
      </c>
      <c r="K187" s="9">
        <f>YEAR(B187)</f>
        <v>2019</v>
      </c>
      <c r="L187" s="9" t="str">
        <f>VLOOKUP(C187,DEFINICJE!$A$2:$B$11,2,0)</f>
        <v>Nexus Solutions</v>
      </c>
    </row>
    <row r="188" spans="1:12" x14ac:dyDescent="0.2">
      <c r="A188" s="19" t="s">
        <v>245</v>
      </c>
      <c r="B188" s="20">
        <v>43576</v>
      </c>
      <c r="C188" s="4" t="s">
        <v>7</v>
      </c>
      <c r="D188" s="4" t="s">
        <v>16</v>
      </c>
      <c r="E188" s="21">
        <v>184</v>
      </c>
      <c r="F188" s="6">
        <f>VLOOKUP(D188,DEFINICJE!$E$2:$H$31,4,0)</f>
        <v>25.897196261682243</v>
      </c>
      <c r="G188" s="6">
        <f>E188*F188</f>
        <v>4765.0841121495323</v>
      </c>
      <c r="H188" s="26">
        <f>VLOOKUP(D188,DEFINICJE!$E$2:$H$31,3,0)</f>
        <v>7.0000000000000007E-2</v>
      </c>
      <c r="I188" s="6">
        <f>G188+H188*G188</f>
        <v>5098.6399999999994</v>
      </c>
      <c r="J188" s="9">
        <f>MONTH(B188)</f>
        <v>4</v>
      </c>
      <c r="K188" s="9">
        <f>YEAR(B188)</f>
        <v>2019</v>
      </c>
      <c r="L188" s="9" t="str">
        <f>VLOOKUP(C188,DEFINICJE!$A$2:$B$11,2,0)</f>
        <v>Fusion Dynamics</v>
      </c>
    </row>
    <row r="189" spans="1:12" x14ac:dyDescent="0.2">
      <c r="A189" s="19" t="s">
        <v>246</v>
      </c>
      <c r="B189" s="20">
        <v>43576</v>
      </c>
      <c r="C189" s="4" t="s">
        <v>8</v>
      </c>
      <c r="D189" s="4" t="s">
        <v>17</v>
      </c>
      <c r="E189" s="21">
        <v>653</v>
      </c>
      <c r="F189" s="6">
        <f>VLOOKUP(D189,DEFINICJE!$E$2:$H$31,4,0)</f>
        <v>65.721311475409848</v>
      </c>
      <c r="G189" s="6">
        <f>E189*F189</f>
        <v>42916.016393442631</v>
      </c>
      <c r="H189" s="26">
        <f>VLOOKUP(D189,DEFINICJE!$E$2:$H$31,3,0)</f>
        <v>0.22</v>
      </c>
      <c r="I189" s="6">
        <f>G189+H189*G189</f>
        <v>52357.540000000008</v>
      </c>
      <c r="J189" s="9">
        <f>MONTH(B189)</f>
        <v>4</v>
      </c>
      <c r="K189" s="9">
        <f>YEAR(B189)</f>
        <v>2019</v>
      </c>
      <c r="L189" s="9" t="str">
        <f>VLOOKUP(C189,DEFINICJE!$A$2:$B$11,2,0)</f>
        <v>Apex Innovators</v>
      </c>
    </row>
    <row r="190" spans="1:12" x14ac:dyDescent="0.2">
      <c r="A190" s="19" t="s">
        <v>247</v>
      </c>
      <c r="B190" s="20">
        <v>43576</v>
      </c>
      <c r="C190" s="4" t="s">
        <v>6</v>
      </c>
      <c r="D190" s="4" t="s">
        <v>18</v>
      </c>
      <c r="E190" s="21">
        <v>285</v>
      </c>
      <c r="F190" s="6">
        <f>VLOOKUP(D190,DEFINICJE!$E$2:$H$31,4,0)</f>
        <v>0.22429906542056072</v>
      </c>
      <c r="G190" s="6">
        <f>E190*F190</f>
        <v>63.925233644859802</v>
      </c>
      <c r="H190" s="26">
        <f>VLOOKUP(D190,DEFINICJE!$E$2:$H$31,3,0)</f>
        <v>7.0000000000000007E-2</v>
      </c>
      <c r="I190" s="6">
        <f>G190+H190*G190</f>
        <v>68.399999999999991</v>
      </c>
      <c r="J190" s="9">
        <f>MONTH(B190)</f>
        <v>4</v>
      </c>
      <c r="K190" s="9">
        <f>YEAR(B190)</f>
        <v>2019</v>
      </c>
      <c r="L190" s="9" t="str">
        <f>VLOOKUP(C190,DEFINICJE!$A$2:$B$11,2,0)</f>
        <v>SwiftWave Technologies</v>
      </c>
    </row>
    <row r="191" spans="1:12" x14ac:dyDescent="0.2">
      <c r="A191" s="19" t="s">
        <v>248</v>
      </c>
      <c r="B191" s="20">
        <v>43576</v>
      </c>
      <c r="C191" s="4" t="s">
        <v>8</v>
      </c>
      <c r="D191" s="4" t="s">
        <v>19</v>
      </c>
      <c r="E191" s="21">
        <v>412</v>
      </c>
      <c r="F191" s="6">
        <f>VLOOKUP(D191,DEFINICJE!$E$2:$H$31,4,0)</f>
        <v>73.073770491803288</v>
      </c>
      <c r="G191" s="6">
        <f>E191*F191</f>
        <v>30106.393442622953</v>
      </c>
      <c r="H191" s="26">
        <f>VLOOKUP(D191,DEFINICJE!$E$2:$H$31,3,0)</f>
        <v>0.22</v>
      </c>
      <c r="I191" s="6">
        <f>G191+H191*G191</f>
        <v>36729.800000000003</v>
      </c>
      <c r="J191" s="9">
        <f>MONTH(B191)</f>
        <v>4</v>
      </c>
      <c r="K191" s="9">
        <f>YEAR(B191)</f>
        <v>2019</v>
      </c>
      <c r="L191" s="9" t="str">
        <f>VLOOKUP(C191,DEFINICJE!$A$2:$B$11,2,0)</f>
        <v>Apex Innovators</v>
      </c>
    </row>
    <row r="192" spans="1:12" x14ac:dyDescent="0.2">
      <c r="A192" s="19" t="s">
        <v>249</v>
      </c>
      <c r="B192" s="20">
        <v>43576</v>
      </c>
      <c r="C192" s="4" t="s">
        <v>4</v>
      </c>
      <c r="D192" s="4" t="s">
        <v>20</v>
      </c>
      <c r="E192" s="21">
        <v>519</v>
      </c>
      <c r="F192" s="6">
        <f>VLOOKUP(D192,DEFINICJE!$E$2:$H$31,4,0)</f>
        <v>10.093457943925234</v>
      </c>
      <c r="G192" s="6">
        <f>E192*F192</f>
        <v>5238.5046728971965</v>
      </c>
      <c r="H192" s="26">
        <f>VLOOKUP(D192,DEFINICJE!$E$2:$H$31,3,0)</f>
        <v>7.0000000000000007E-2</v>
      </c>
      <c r="I192" s="6">
        <f>G192+H192*G192</f>
        <v>5605.2000000000007</v>
      </c>
      <c r="J192" s="9">
        <f>MONTH(B192)</f>
        <v>4</v>
      </c>
      <c r="K192" s="9">
        <f>YEAR(B192)</f>
        <v>2019</v>
      </c>
      <c r="L192" s="9" t="str">
        <f>VLOOKUP(C192,DEFINICJE!$A$2:$B$11,2,0)</f>
        <v>BlueSky Enterprises</v>
      </c>
    </row>
    <row r="193" spans="1:12" x14ac:dyDescent="0.2">
      <c r="A193" s="19" t="s">
        <v>250</v>
      </c>
      <c r="B193" s="20">
        <v>43576</v>
      </c>
      <c r="C193" s="4" t="s">
        <v>5</v>
      </c>
      <c r="D193" s="4" t="s">
        <v>21</v>
      </c>
      <c r="E193" s="21">
        <v>966</v>
      </c>
      <c r="F193" s="6">
        <f>VLOOKUP(D193,DEFINICJE!$E$2:$H$31,4,0)</f>
        <v>32.508196721311471</v>
      </c>
      <c r="G193" s="6">
        <f>E193*F193</f>
        <v>31402.918032786882</v>
      </c>
      <c r="H193" s="26">
        <f>VLOOKUP(D193,DEFINICJE!$E$2:$H$31,3,0)</f>
        <v>0.22</v>
      </c>
      <c r="I193" s="6">
        <f>G193+H193*G193</f>
        <v>38311.56</v>
      </c>
      <c r="J193" s="9">
        <f>MONTH(B193)</f>
        <v>4</v>
      </c>
      <c r="K193" s="9">
        <f>YEAR(B193)</f>
        <v>2019</v>
      </c>
      <c r="L193" s="9" t="str">
        <f>VLOOKUP(C193,DEFINICJE!$A$2:$B$11,2,0)</f>
        <v>Infinity Systems</v>
      </c>
    </row>
    <row r="194" spans="1:12" x14ac:dyDescent="0.2">
      <c r="A194" s="19" t="s">
        <v>251</v>
      </c>
      <c r="B194" s="20">
        <v>43577</v>
      </c>
      <c r="C194" s="4" t="s">
        <v>7</v>
      </c>
      <c r="D194" s="4" t="s">
        <v>22</v>
      </c>
      <c r="E194" s="21">
        <v>651</v>
      </c>
      <c r="F194" s="6">
        <f>VLOOKUP(D194,DEFINICJE!$E$2:$H$31,4,0)</f>
        <v>17.588785046728972</v>
      </c>
      <c r="G194" s="6">
        <f>E194*F194</f>
        <v>11450.299065420561</v>
      </c>
      <c r="H194" s="26">
        <f>VLOOKUP(D194,DEFINICJE!$E$2:$H$31,3,0)</f>
        <v>7.0000000000000007E-2</v>
      </c>
      <c r="I194" s="6">
        <f>G194+H194*G194</f>
        <v>12251.82</v>
      </c>
      <c r="J194" s="9">
        <f>MONTH(B194)</f>
        <v>4</v>
      </c>
      <c r="K194" s="9">
        <f>YEAR(B194)</f>
        <v>2019</v>
      </c>
      <c r="L194" s="9" t="str">
        <f>VLOOKUP(C194,DEFINICJE!$A$2:$B$11,2,0)</f>
        <v>Fusion Dynamics</v>
      </c>
    </row>
    <row r="195" spans="1:12" x14ac:dyDescent="0.2">
      <c r="A195" s="19" t="s">
        <v>252</v>
      </c>
      <c r="B195" s="20">
        <v>43578</v>
      </c>
      <c r="C195" s="4" t="s">
        <v>6</v>
      </c>
      <c r="D195" s="4" t="s">
        <v>23</v>
      </c>
      <c r="E195" s="21">
        <v>840</v>
      </c>
      <c r="F195" s="6">
        <f>VLOOKUP(D195,DEFINICJE!$E$2:$H$31,4,0)</f>
        <v>14.188524590163933</v>
      </c>
      <c r="G195" s="6">
        <f>E195*F195</f>
        <v>11918.360655737704</v>
      </c>
      <c r="H195" s="26">
        <f>VLOOKUP(D195,DEFINICJE!$E$2:$H$31,3,0)</f>
        <v>0.22</v>
      </c>
      <c r="I195" s="6">
        <f>G195+H195*G195</f>
        <v>14540.4</v>
      </c>
      <c r="J195" s="9">
        <f>MONTH(B195)</f>
        <v>4</v>
      </c>
      <c r="K195" s="9">
        <f>YEAR(B195)</f>
        <v>2019</v>
      </c>
      <c r="L195" s="9" t="str">
        <f>VLOOKUP(C195,DEFINICJE!$A$2:$B$11,2,0)</f>
        <v>SwiftWave Technologies</v>
      </c>
    </row>
    <row r="196" spans="1:12" x14ac:dyDescent="0.2">
      <c r="A196" s="19" t="s">
        <v>253</v>
      </c>
      <c r="B196" s="20">
        <v>43579</v>
      </c>
      <c r="C196" s="4" t="s">
        <v>5</v>
      </c>
      <c r="D196" s="4" t="s">
        <v>24</v>
      </c>
      <c r="E196" s="21">
        <v>663</v>
      </c>
      <c r="F196" s="6">
        <f>VLOOKUP(D196,DEFINICJE!$E$2:$H$31,4,0)</f>
        <v>7.5700934579439245</v>
      </c>
      <c r="G196" s="6">
        <f>E196*F196</f>
        <v>5018.9719626168217</v>
      </c>
      <c r="H196" s="26">
        <f>VLOOKUP(D196,DEFINICJE!$E$2:$H$31,3,0)</f>
        <v>7.0000000000000007E-2</v>
      </c>
      <c r="I196" s="6">
        <f>G196+H196*G196</f>
        <v>5370.2999999999993</v>
      </c>
      <c r="J196" s="9">
        <f>MONTH(B196)</f>
        <v>4</v>
      </c>
      <c r="K196" s="9">
        <f>YEAR(B196)</f>
        <v>2019</v>
      </c>
      <c r="L196" s="9" t="str">
        <f>VLOOKUP(C196,DEFINICJE!$A$2:$B$11,2,0)</f>
        <v>Infinity Systems</v>
      </c>
    </row>
    <row r="197" spans="1:12" x14ac:dyDescent="0.2">
      <c r="A197" s="19" t="s">
        <v>254</v>
      </c>
      <c r="B197" s="20">
        <v>43580</v>
      </c>
      <c r="C197" s="4" t="s">
        <v>11</v>
      </c>
      <c r="D197" s="4" t="s">
        <v>25</v>
      </c>
      <c r="E197" s="21">
        <v>650</v>
      </c>
      <c r="F197" s="6">
        <f>VLOOKUP(D197,DEFINICJE!$E$2:$H$31,4,0)</f>
        <v>33.655737704918039</v>
      </c>
      <c r="G197" s="6">
        <f>E197*F197</f>
        <v>21876.229508196724</v>
      </c>
      <c r="H197" s="26">
        <f>VLOOKUP(D197,DEFINICJE!$E$2:$H$31,3,0)</f>
        <v>0.22</v>
      </c>
      <c r="I197" s="6">
        <f>G197+H197*G197</f>
        <v>26689.000000000004</v>
      </c>
      <c r="J197" s="9">
        <f>MONTH(B197)</f>
        <v>4</v>
      </c>
      <c r="K197" s="9">
        <f>YEAR(B197)</f>
        <v>2019</v>
      </c>
      <c r="L197" s="9" t="str">
        <f>VLOOKUP(C197,DEFINICJE!$A$2:$B$11,2,0)</f>
        <v>Green Capital</v>
      </c>
    </row>
    <row r="198" spans="1:12" x14ac:dyDescent="0.2">
      <c r="A198" s="19" t="s">
        <v>255</v>
      </c>
      <c r="B198" s="20">
        <v>43581</v>
      </c>
      <c r="C198" s="4" t="s">
        <v>4</v>
      </c>
      <c r="D198" s="4" t="s">
        <v>26</v>
      </c>
      <c r="E198" s="21">
        <v>681</v>
      </c>
      <c r="F198" s="6">
        <f>VLOOKUP(D198,DEFINICJE!$E$2:$H$31,4,0)</f>
        <v>57.588785046728965</v>
      </c>
      <c r="G198" s="6">
        <f>E198*F198</f>
        <v>39217.962616822428</v>
      </c>
      <c r="H198" s="26">
        <f>VLOOKUP(D198,DEFINICJE!$E$2:$H$31,3,0)</f>
        <v>7.0000000000000007E-2</v>
      </c>
      <c r="I198" s="6">
        <f>G198+H198*G198</f>
        <v>41963.22</v>
      </c>
      <c r="J198" s="9">
        <f>MONTH(B198)</f>
        <v>4</v>
      </c>
      <c r="K198" s="9">
        <f>YEAR(B198)</f>
        <v>2019</v>
      </c>
      <c r="L198" s="9" t="str">
        <f>VLOOKUP(C198,DEFINICJE!$A$2:$B$11,2,0)</f>
        <v>BlueSky Enterprises</v>
      </c>
    </row>
    <row r="199" spans="1:12" x14ac:dyDescent="0.2">
      <c r="A199" s="19" t="s">
        <v>256</v>
      </c>
      <c r="B199" s="20">
        <v>43582</v>
      </c>
      <c r="C199" s="4" t="s">
        <v>6</v>
      </c>
      <c r="D199" s="4" t="s">
        <v>27</v>
      </c>
      <c r="E199" s="21">
        <v>62</v>
      </c>
      <c r="F199" s="6">
        <f>VLOOKUP(D199,DEFINICJE!$E$2:$H$31,4,0)</f>
        <v>27.262295081967213</v>
      </c>
      <c r="G199" s="6">
        <f>E199*F199</f>
        <v>1690.2622950819673</v>
      </c>
      <c r="H199" s="26">
        <f>VLOOKUP(D199,DEFINICJE!$E$2:$H$31,3,0)</f>
        <v>0.22</v>
      </c>
      <c r="I199" s="6">
        <f>G199+H199*G199</f>
        <v>2062.12</v>
      </c>
      <c r="J199" s="9">
        <f>MONTH(B199)</f>
        <v>4</v>
      </c>
      <c r="K199" s="9">
        <f>YEAR(B199)</f>
        <v>2019</v>
      </c>
      <c r="L199" s="9" t="str">
        <f>VLOOKUP(C199,DEFINICJE!$A$2:$B$11,2,0)</f>
        <v>SwiftWave Technologies</v>
      </c>
    </row>
    <row r="200" spans="1:12" x14ac:dyDescent="0.2">
      <c r="A200" s="19" t="s">
        <v>257</v>
      </c>
      <c r="B200" s="20">
        <v>43583</v>
      </c>
      <c r="C200" s="4" t="s">
        <v>2</v>
      </c>
      <c r="D200" s="4" t="s">
        <v>28</v>
      </c>
      <c r="E200" s="21">
        <v>253</v>
      </c>
      <c r="F200" s="6">
        <f>VLOOKUP(D200,DEFINICJE!$E$2:$H$31,4,0)</f>
        <v>74.299065420560737</v>
      </c>
      <c r="G200" s="6">
        <f>E200*F200</f>
        <v>18797.663551401867</v>
      </c>
      <c r="H200" s="26">
        <f>VLOOKUP(D200,DEFINICJE!$E$2:$H$31,3,0)</f>
        <v>7.0000000000000007E-2</v>
      </c>
      <c r="I200" s="6">
        <f>G200+H200*G200</f>
        <v>20113.499999999996</v>
      </c>
      <c r="J200" s="9">
        <f>MONTH(B200)</f>
        <v>4</v>
      </c>
      <c r="K200" s="9">
        <f>YEAR(B200)</f>
        <v>2019</v>
      </c>
      <c r="L200" s="9" t="str">
        <f>VLOOKUP(C200,DEFINICJE!$A$2:$B$11,2,0)</f>
        <v>StellarTech Solutions</v>
      </c>
    </row>
    <row r="201" spans="1:12" x14ac:dyDescent="0.2">
      <c r="A201" s="19" t="s">
        <v>258</v>
      </c>
      <c r="B201" s="20">
        <v>43584</v>
      </c>
      <c r="C201" s="4" t="s">
        <v>3</v>
      </c>
      <c r="D201" s="4" t="s">
        <v>29</v>
      </c>
      <c r="E201" s="21">
        <v>943</v>
      </c>
      <c r="F201" s="6">
        <f>VLOOKUP(D201,DEFINICJE!$E$2:$H$31,4,0)</f>
        <v>19.409836065573771</v>
      </c>
      <c r="G201" s="6">
        <f>E201*F201</f>
        <v>18303.475409836065</v>
      </c>
      <c r="H201" s="26">
        <f>VLOOKUP(D201,DEFINICJE!$E$2:$H$31,3,0)</f>
        <v>0.22</v>
      </c>
      <c r="I201" s="6">
        <f>G201+H201*G201</f>
        <v>22330.239999999998</v>
      </c>
      <c r="J201" s="9">
        <f>MONTH(B201)</f>
        <v>4</v>
      </c>
      <c r="K201" s="9">
        <f>YEAR(B201)</f>
        <v>2019</v>
      </c>
      <c r="L201" s="9" t="str">
        <f>VLOOKUP(C201,DEFINICJE!$A$2:$B$11,2,0)</f>
        <v>Quantum Innovations</v>
      </c>
    </row>
    <row r="202" spans="1:12" x14ac:dyDescent="0.2">
      <c r="A202" s="19" t="s">
        <v>259</v>
      </c>
      <c r="B202" s="20">
        <v>43585</v>
      </c>
      <c r="C202" s="4" t="s">
        <v>2</v>
      </c>
      <c r="D202" s="4" t="s">
        <v>30</v>
      </c>
      <c r="E202" s="21">
        <v>308</v>
      </c>
      <c r="F202" s="6">
        <f>VLOOKUP(D202,DEFINICJE!$E$2:$H$31,4,0)</f>
        <v>16.345794392523363</v>
      </c>
      <c r="G202" s="6">
        <f>E202*F202</f>
        <v>5034.5046728971956</v>
      </c>
      <c r="H202" s="26">
        <f>VLOOKUP(D202,DEFINICJE!$E$2:$H$31,3,0)</f>
        <v>7.0000000000000007E-2</v>
      </c>
      <c r="I202" s="6">
        <f>G202+H202*G202</f>
        <v>5386.9199999999992</v>
      </c>
      <c r="J202" s="9">
        <f>MONTH(B202)</f>
        <v>4</v>
      </c>
      <c r="K202" s="9">
        <f>YEAR(B202)</f>
        <v>2019</v>
      </c>
      <c r="L202" s="9" t="str">
        <f>VLOOKUP(C202,DEFINICJE!$A$2:$B$11,2,0)</f>
        <v>StellarTech Solutions</v>
      </c>
    </row>
    <row r="203" spans="1:12" x14ac:dyDescent="0.2">
      <c r="A203" s="19" t="s">
        <v>260</v>
      </c>
      <c r="B203" s="20">
        <v>43586</v>
      </c>
      <c r="C203" s="4" t="s">
        <v>11</v>
      </c>
      <c r="D203" s="4" t="s">
        <v>31</v>
      </c>
      <c r="E203" s="21">
        <v>949</v>
      </c>
      <c r="F203" s="6">
        <f>VLOOKUP(D203,DEFINICJE!$E$2:$H$31,4,0)</f>
        <v>31.516393442622952</v>
      </c>
      <c r="G203" s="6">
        <f>E203*F203</f>
        <v>29909.057377049183</v>
      </c>
      <c r="H203" s="26">
        <f>VLOOKUP(D203,DEFINICJE!$E$2:$H$31,3,0)</f>
        <v>0.22</v>
      </c>
      <c r="I203" s="6">
        <f>G203+H203*G203</f>
        <v>36489.050000000003</v>
      </c>
      <c r="J203" s="9">
        <f>MONTH(B203)</f>
        <v>5</v>
      </c>
      <c r="K203" s="9">
        <f>YEAR(B203)</f>
        <v>2019</v>
      </c>
      <c r="L203" s="9" t="str">
        <f>VLOOKUP(C203,DEFINICJE!$A$2:$B$11,2,0)</f>
        <v>Green Capital</v>
      </c>
    </row>
    <row r="204" spans="1:12" x14ac:dyDescent="0.2">
      <c r="A204" s="19" t="s">
        <v>261</v>
      </c>
      <c r="B204" s="20">
        <v>43587</v>
      </c>
      <c r="C204" s="4" t="s">
        <v>8</v>
      </c>
      <c r="D204" s="4" t="s">
        <v>32</v>
      </c>
      <c r="E204" s="21">
        <v>491</v>
      </c>
      <c r="F204" s="6">
        <f>VLOOKUP(D204,DEFINICJE!$E$2:$H$31,4,0)</f>
        <v>59.018691588785039</v>
      </c>
      <c r="G204" s="6">
        <f>E204*F204</f>
        <v>28978.177570093456</v>
      </c>
      <c r="H204" s="26">
        <f>VLOOKUP(D204,DEFINICJE!$E$2:$H$31,3,0)</f>
        <v>7.0000000000000007E-2</v>
      </c>
      <c r="I204" s="6">
        <f>G204+H204*G204</f>
        <v>31006.649999999998</v>
      </c>
      <c r="J204" s="9">
        <f>MONTH(B204)</f>
        <v>5</v>
      </c>
      <c r="K204" s="9">
        <f>YEAR(B204)</f>
        <v>2019</v>
      </c>
      <c r="L204" s="9" t="str">
        <f>VLOOKUP(C204,DEFINICJE!$A$2:$B$11,2,0)</f>
        <v>Apex Innovators</v>
      </c>
    </row>
    <row r="205" spans="1:12" x14ac:dyDescent="0.2">
      <c r="A205" s="19" t="s">
        <v>262</v>
      </c>
      <c r="B205" s="20">
        <v>43587</v>
      </c>
      <c r="C205" s="4" t="s">
        <v>3</v>
      </c>
      <c r="D205" s="4" t="s">
        <v>33</v>
      </c>
      <c r="E205" s="21">
        <v>915</v>
      </c>
      <c r="F205" s="6">
        <f>VLOOKUP(D205,DEFINICJE!$E$2:$H$31,4,0)</f>
        <v>78.893442622950815</v>
      </c>
      <c r="G205" s="6">
        <f>E205*F205</f>
        <v>72187.5</v>
      </c>
      <c r="H205" s="26">
        <f>VLOOKUP(D205,DEFINICJE!$E$2:$H$31,3,0)</f>
        <v>0.22</v>
      </c>
      <c r="I205" s="6">
        <f>G205+H205*G205</f>
        <v>88068.75</v>
      </c>
      <c r="J205" s="9">
        <f>MONTH(B205)</f>
        <v>5</v>
      </c>
      <c r="K205" s="9">
        <f>YEAR(B205)</f>
        <v>2019</v>
      </c>
      <c r="L205" s="9" t="str">
        <f>VLOOKUP(C205,DEFINICJE!$A$2:$B$11,2,0)</f>
        <v>Quantum Innovations</v>
      </c>
    </row>
    <row r="206" spans="1:12" x14ac:dyDescent="0.2">
      <c r="A206" s="19" t="s">
        <v>263</v>
      </c>
      <c r="B206" s="20">
        <v>43587</v>
      </c>
      <c r="C206" s="4" t="s">
        <v>5</v>
      </c>
      <c r="D206" s="4" t="s">
        <v>34</v>
      </c>
      <c r="E206" s="21">
        <v>305</v>
      </c>
      <c r="F206" s="6">
        <f>VLOOKUP(D206,DEFINICJE!$E$2:$H$31,4,0)</f>
        <v>34.177570093457945</v>
      </c>
      <c r="G206" s="6">
        <f>E206*F206</f>
        <v>10424.158878504673</v>
      </c>
      <c r="H206" s="26">
        <f>VLOOKUP(D206,DEFINICJE!$E$2:$H$31,3,0)</f>
        <v>7.0000000000000007E-2</v>
      </c>
      <c r="I206" s="6">
        <f>G206+H206*G206</f>
        <v>11153.85</v>
      </c>
      <c r="J206" s="9">
        <f>MONTH(B206)</f>
        <v>5</v>
      </c>
      <c r="K206" s="9">
        <f>YEAR(B206)</f>
        <v>2019</v>
      </c>
      <c r="L206" s="9" t="str">
        <f>VLOOKUP(C206,DEFINICJE!$A$2:$B$11,2,0)</f>
        <v>Infinity Systems</v>
      </c>
    </row>
    <row r="207" spans="1:12" x14ac:dyDescent="0.2">
      <c r="A207" s="19" t="s">
        <v>264</v>
      </c>
      <c r="B207" s="20">
        <v>43587</v>
      </c>
      <c r="C207" s="4" t="s">
        <v>11</v>
      </c>
      <c r="D207" s="4" t="s">
        <v>35</v>
      </c>
      <c r="E207" s="21">
        <v>378</v>
      </c>
      <c r="F207" s="6">
        <f>VLOOKUP(D207,DEFINICJE!$E$2:$H$31,4,0)</f>
        <v>92.429906542056074</v>
      </c>
      <c r="G207" s="6">
        <f>E207*F207</f>
        <v>34938.504672897194</v>
      </c>
      <c r="H207" s="26">
        <f>VLOOKUP(D207,DEFINICJE!$E$2:$H$31,3,0)</f>
        <v>7.0000000000000007E-2</v>
      </c>
      <c r="I207" s="6">
        <f>G207+H207*G207</f>
        <v>37384.199999999997</v>
      </c>
      <c r="J207" s="9">
        <f>MONTH(B207)</f>
        <v>5</v>
      </c>
      <c r="K207" s="9">
        <f>YEAR(B207)</f>
        <v>2019</v>
      </c>
      <c r="L207" s="9" t="str">
        <f>VLOOKUP(C207,DEFINICJE!$A$2:$B$11,2,0)</f>
        <v>Green Capital</v>
      </c>
    </row>
    <row r="208" spans="1:12" x14ac:dyDescent="0.2">
      <c r="A208" s="19" t="s">
        <v>265</v>
      </c>
      <c r="B208" s="20">
        <v>43587</v>
      </c>
      <c r="C208" s="4" t="s">
        <v>2</v>
      </c>
      <c r="D208" s="4" t="s">
        <v>36</v>
      </c>
      <c r="E208" s="21">
        <v>308</v>
      </c>
      <c r="F208" s="6">
        <f>VLOOKUP(D208,DEFINICJE!$E$2:$H$31,4,0)</f>
        <v>32.551401869158873</v>
      </c>
      <c r="G208" s="6">
        <f>E208*F208</f>
        <v>10025.831775700934</v>
      </c>
      <c r="H208" s="26">
        <f>VLOOKUP(D208,DEFINICJE!$E$2:$H$31,3,0)</f>
        <v>7.0000000000000007E-2</v>
      </c>
      <c r="I208" s="6">
        <f>G208+H208*G208</f>
        <v>10727.64</v>
      </c>
      <c r="J208" s="9">
        <f>MONTH(B208)</f>
        <v>5</v>
      </c>
      <c r="K208" s="9">
        <f>YEAR(B208)</f>
        <v>2019</v>
      </c>
      <c r="L208" s="9" t="str">
        <f>VLOOKUP(C208,DEFINICJE!$A$2:$B$11,2,0)</f>
        <v>StellarTech Solutions</v>
      </c>
    </row>
    <row r="209" spans="1:12" x14ac:dyDescent="0.2">
      <c r="A209" s="19" t="s">
        <v>266</v>
      </c>
      <c r="B209" s="20">
        <v>43587</v>
      </c>
      <c r="C209" s="4" t="s">
        <v>11</v>
      </c>
      <c r="D209" s="4" t="s">
        <v>37</v>
      </c>
      <c r="E209" s="21">
        <v>909</v>
      </c>
      <c r="F209" s="6">
        <f>VLOOKUP(D209,DEFINICJE!$E$2:$H$31,4,0)</f>
        <v>29.762295081967217</v>
      </c>
      <c r="G209" s="6">
        <f>E209*F209</f>
        <v>27053.926229508201</v>
      </c>
      <c r="H209" s="26">
        <f>VLOOKUP(D209,DEFINICJE!$E$2:$H$31,3,0)</f>
        <v>0.22</v>
      </c>
      <c r="I209" s="6">
        <f>G209+H209*G209</f>
        <v>33005.790000000008</v>
      </c>
      <c r="J209" s="9">
        <f>MONTH(B209)</f>
        <v>5</v>
      </c>
      <c r="K209" s="9">
        <f>YEAR(B209)</f>
        <v>2019</v>
      </c>
      <c r="L209" s="9" t="str">
        <f>VLOOKUP(C209,DEFINICJE!$A$2:$B$11,2,0)</f>
        <v>Green Capital</v>
      </c>
    </row>
    <row r="210" spans="1:12" x14ac:dyDescent="0.2">
      <c r="A210" s="19" t="s">
        <v>267</v>
      </c>
      <c r="B210" s="20">
        <v>43587</v>
      </c>
      <c r="C210" s="4" t="s">
        <v>11</v>
      </c>
      <c r="D210" s="4" t="s">
        <v>38</v>
      </c>
      <c r="E210" s="21">
        <v>462</v>
      </c>
      <c r="F210" s="6">
        <f>VLOOKUP(D210,DEFINICJE!$E$2:$H$31,4,0)</f>
        <v>3.1121495327102804</v>
      </c>
      <c r="G210" s="6">
        <f>E210*F210</f>
        <v>1437.8130841121495</v>
      </c>
      <c r="H210" s="26">
        <f>VLOOKUP(D210,DEFINICJE!$E$2:$H$31,3,0)</f>
        <v>7.0000000000000007E-2</v>
      </c>
      <c r="I210" s="6">
        <f>G210+H210*G210</f>
        <v>1538.46</v>
      </c>
      <c r="J210" s="9">
        <f>MONTH(B210)</f>
        <v>5</v>
      </c>
      <c r="K210" s="9">
        <f>YEAR(B210)</f>
        <v>2019</v>
      </c>
      <c r="L210" s="9" t="str">
        <f>VLOOKUP(C210,DEFINICJE!$A$2:$B$11,2,0)</f>
        <v>Green Capital</v>
      </c>
    </row>
    <row r="211" spans="1:12" x14ac:dyDescent="0.2">
      <c r="A211" s="19" t="s">
        <v>268</v>
      </c>
      <c r="B211" s="20">
        <v>43587</v>
      </c>
      <c r="C211" s="4" t="s">
        <v>2</v>
      </c>
      <c r="D211" s="4" t="s">
        <v>14</v>
      </c>
      <c r="E211" s="21">
        <v>228</v>
      </c>
      <c r="F211" s="6">
        <f>VLOOKUP(D211,DEFINICJE!$E$2:$H$31,4,0)</f>
        <v>73.897196261682225</v>
      </c>
      <c r="G211" s="6">
        <f>E211*F211</f>
        <v>16848.560747663549</v>
      </c>
      <c r="H211" s="26">
        <f>VLOOKUP(D211,DEFINICJE!$E$2:$H$31,3,0)</f>
        <v>7.0000000000000007E-2</v>
      </c>
      <c r="I211" s="6">
        <f>G211+H211*G211</f>
        <v>18027.96</v>
      </c>
      <c r="J211" s="9">
        <f>MONTH(B211)</f>
        <v>5</v>
      </c>
      <c r="K211" s="9">
        <f>YEAR(B211)</f>
        <v>2019</v>
      </c>
      <c r="L211" s="9" t="str">
        <f>VLOOKUP(C211,DEFINICJE!$A$2:$B$11,2,0)</f>
        <v>StellarTech Solutions</v>
      </c>
    </row>
    <row r="212" spans="1:12" x14ac:dyDescent="0.2">
      <c r="A212" s="19" t="s">
        <v>269</v>
      </c>
      <c r="B212" s="20">
        <v>43588</v>
      </c>
      <c r="C212" s="4" t="s">
        <v>9</v>
      </c>
      <c r="D212" s="4" t="s">
        <v>15</v>
      </c>
      <c r="E212" s="21">
        <v>217</v>
      </c>
      <c r="F212" s="6">
        <f>VLOOKUP(D212,DEFINICJE!$E$2:$H$31,4,0)</f>
        <v>43.180327868852459</v>
      </c>
      <c r="G212" s="6">
        <f>E212*F212</f>
        <v>9370.1311475409839</v>
      </c>
      <c r="H212" s="26">
        <f>VLOOKUP(D212,DEFINICJE!$E$2:$H$31,3,0)</f>
        <v>0.22</v>
      </c>
      <c r="I212" s="6">
        <f>G212+H212*G212</f>
        <v>11431.560000000001</v>
      </c>
      <c r="J212" s="9">
        <f>MONTH(B212)</f>
        <v>5</v>
      </c>
      <c r="K212" s="9">
        <f>YEAR(B212)</f>
        <v>2019</v>
      </c>
      <c r="L212" s="9" t="str">
        <f>VLOOKUP(C212,DEFINICJE!$A$2:$B$11,2,0)</f>
        <v>Aurora Ventures</v>
      </c>
    </row>
    <row r="213" spans="1:12" x14ac:dyDescent="0.2">
      <c r="A213" s="19" t="s">
        <v>270</v>
      </c>
      <c r="B213" s="20">
        <v>43589</v>
      </c>
      <c r="C213" s="4" t="s">
        <v>9</v>
      </c>
      <c r="D213" s="4" t="s">
        <v>16</v>
      </c>
      <c r="E213" s="21">
        <v>575</v>
      </c>
      <c r="F213" s="6">
        <f>VLOOKUP(D213,DEFINICJE!$E$2:$H$31,4,0)</f>
        <v>25.897196261682243</v>
      </c>
      <c r="G213" s="6">
        <f>E213*F213</f>
        <v>14890.88785046729</v>
      </c>
      <c r="H213" s="26">
        <f>VLOOKUP(D213,DEFINICJE!$E$2:$H$31,3,0)</f>
        <v>7.0000000000000007E-2</v>
      </c>
      <c r="I213" s="6">
        <f>G213+H213*G213</f>
        <v>15933.25</v>
      </c>
      <c r="J213" s="9">
        <f>MONTH(B213)</f>
        <v>5</v>
      </c>
      <c r="K213" s="9">
        <f>YEAR(B213)</f>
        <v>2019</v>
      </c>
      <c r="L213" s="9" t="str">
        <f>VLOOKUP(C213,DEFINICJE!$A$2:$B$11,2,0)</f>
        <v>Aurora Ventures</v>
      </c>
    </row>
    <row r="214" spans="1:12" x14ac:dyDescent="0.2">
      <c r="A214" s="19" t="s">
        <v>271</v>
      </c>
      <c r="B214" s="20">
        <v>43590</v>
      </c>
      <c r="C214" s="4" t="s">
        <v>2</v>
      </c>
      <c r="D214" s="4" t="s">
        <v>17</v>
      </c>
      <c r="E214" s="21">
        <v>907</v>
      </c>
      <c r="F214" s="6">
        <f>VLOOKUP(D214,DEFINICJE!$E$2:$H$31,4,0)</f>
        <v>65.721311475409848</v>
      </c>
      <c r="G214" s="6">
        <f>E214*F214</f>
        <v>59609.229508196731</v>
      </c>
      <c r="H214" s="26">
        <f>VLOOKUP(D214,DEFINICJE!$E$2:$H$31,3,0)</f>
        <v>0.22</v>
      </c>
      <c r="I214" s="6">
        <f>G214+H214*G214</f>
        <v>72723.260000000009</v>
      </c>
      <c r="J214" s="9">
        <f>MONTH(B214)</f>
        <v>5</v>
      </c>
      <c r="K214" s="9">
        <f>YEAR(B214)</f>
        <v>2019</v>
      </c>
      <c r="L214" s="9" t="str">
        <f>VLOOKUP(C214,DEFINICJE!$A$2:$B$11,2,0)</f>
        <v>StellarTech Solutions</v>
      </c>
    </row>
    <row r="215" spans="1:12" x14ac:dyDescent="0.2">
      <c r="A215" s="19" t="s">
        <v>272</v>
      </c>
      <c r="B215" s="20">
        <v>43591</v>
      </c>
      <c r="C215" s="4" t="s">
        <v>7</v>
      </c>
      <c r="D215" s="4" t="s">
        <v>18</v>
      </c>
      <c r="E215" s="21">
        <v>708</v>
      </c>
      <c r="F215" s="6">
        <f>VLOOKUP(D215,DEFINICJE!$E$2:$H$31,4,0)</f>
        <v>0.22429906542056072</v>
      </c>
      <c r="G215" s="6">
        <f>E215*F215</f>
        <v>158.803738317757</v>
      </c>
      <c r="H215" s="26">
        <f>VLOOKUP(D215,DEFINICJE!$E$2:$H$31,3,0)</f>
        <v>7.0000000000000007E-2</v>
      </c>
      <c r="I215" s="6">
        <f>G215+H215*G215</f>
        <v>169.92</v>
      </c>
      <c r="J215" s="9">
        <f>MONTH(B215)</f>
        <v>5</v>
      </c>
      <c r="K215" s="9">
        <f>YEAR(B215)</f>
        <v>2019</v>
      </c>
      <c r="L215" s="9" t="str">
        <f>VLOOKUP(C215,DEFINICJE!$A$2:$B$11,2,0)</f>
        <v>Fusion Dynamics</v>
      </c>
    </row>
    <row r="216" spans="1:12" x14ac:dyDescent="0.2">
      <c r="A216" s="19" t="s">
        <v>273</v>
      </c>
      <c r="B216" s="20">
        <v>43592</v>
      </c>
      <c r="C216" s="4" t="s">
        <v>3</v>
      </c>
      <c r="D216" s="4" t="s">
        <v>19</v>
      </c>
      <c r="E216" s="21">
        <v>707</v>
      </c>
      <c r="F216" s="6">
        <f>VLOOKUP(D216,DEFINICJE!$E$2:$H$31,4,0)</f>
        <v>73.073770491803288</v>
      </c>
      <c r="G216" s="6">
        <f>E216*F216</f>
        <v>51663.155737704925</v>
      </c>
      <c r="H216" s="26">
        <f>VLOOKUP(D216,DEFINICJE!$E$2:$H$31,3,0)</f>
        <v>0.22</v>
      </c>
      <c r="I216" s="6">
        <f>G216+H216*G216</f>
        <v>63029.05000000001</v>
      </c>
      <c r="J216" s="9">
        <f>MONTH(B216)</f>
        <v>5</v>
      </c>
      <c r="K216" s="9">
        <f>YEAR(B216)</f>
        <v>2019</v>
      </c>
      <c r="L216" s="9" t="str">
        <f>VLOOKUP(C216,DEFINICJE!$A$2:$B$11,2,0)</f>
        <v>Quantum Innovations</v>
      </c>
    </row>
    <row r="217" spans="1:12" x14ac:dyDescent="0.2">
      <c r="A217" s="19" t="s">
        <v>274</v>
      </c>
      <c r="B217" s="20">
        <v>43593</v>
      </c>
      <c r="C217" s="4" t="s">
        <v>8</v>
      </c>
      <c r="D217" s="4" t="s">
        <v>20</v>
      </c>
      <c r="E217" s="21">
        <v>730</v>
      </c>
      <c r="F217" s="6">
        <f>VLOOKUP(D217,DEFINICJE!$E$2:$H$31,4,0)</f>
        <v>10.093457943925234</v>
      </c>
      <c r="G217" s="6">
        <f>E217*F217</f>
        <v>7368.2242990654204</v>
      </c>
      <c r="H217" s="26">
        <f>VLOOKUP(D217,DEFINICJE!$E$2:$H$31,3,0)</f>
        <v>7.0000000000000007E-2</v>
      </c>
      <c r="I217" s="6">
        <f>G217+H217*G217</f>
        <v>7884</v>
      </c>
      <c r="J217" s="9">
        <f>MONTH(B217)</f>
        <v>5</v>
      </c>
      <c r="K217" s="9">
        <f>YEAR(B217)</f>
        <v>2019</v>
      </c>
      <c r="L217" s="9" t="str">
        <f>VLOOKUP(C217,DEFINICJE!$A$2:$B$11,2,0)</f>
        <v>Apex Innovators</v>
      </c>
    </row>
    <row r="218" spans="1:12" x14ac:dyDescent="0.2">
      <c r="A218" s="19" t="s">
        <v>275</v>
      </c>
      <c r="B218" s="20">
        <v>43594</v>
      </c>
      <c r="C218" s="4" t="s">
        <v>11</v>
      </c>
      <c r="D218" s="4" t="s">
        <v>21</v>
      </c>
      <c r="E218" s="21">
        <v>953</v>
      </c>
      <c r="F218" s="6">
        <f>VLOOKUP(D218,DEFINICJE!$E$2:$H$31,4,0)</f>
        <v>32.508196721311471</v>
      </c>
      <c r="G218" s="6">
        <f>E218*F218</f>
        <v>30980.311475409831</v>
      </c>
      <c r="H218" s="26">
        <f>VLOOKUP(D218,DEFINICJE!$E$2:$H$31,3,0)</f>
        <v>0.22</v>
      </c>
      <c r="I218" s="6">
        <f>G218+H218*G218</f>
        <v>37795.979999999996</v>
      </c>
      <c r="J218" s="9">
        <f>MONTH(B218)</f>
        <v>5</v>
      </c>
      <c r="K218" s="9">
        <f>YEAR(B218)</f>
        <v>2019</v>
      </c>
      <c r="L218" s="9" t="str">
        <f>VLOOKUP(C218,DEFINICJE!$A$2:$B$11,2,0)</f>
        <v>Green Capital</v>
      </c>
    </row>
    <row r="219" spans="1:12" x14ac:dyDescent="0.2">
      <c r="A219" s="19" t="s">
        <v>276</v>
      </c>
      <c r="B219" s="20">
        <v>43595</v>
      </c>
      <c r="C219" s="4" t="s">
        <v>3</v>
      </c>
      <c r="D219" s="4" t="s">
        <v>22</v>
      </c>
      <c r="E219" s="21">
        <v>995</v>
      </c>
      <c r="F219" s="6">
        <f>VLOOKUP(D219,DEFINICJE!$E$2:$H$31,4,0)</f>
        <v>17.588785046728972</v>
      </c>
      <c r="G219" s="6">
        <f>E219*F219</f>
        <v>17500.841121495327</v>
      </c>
      <c r="H219" s="26">
        <f>VLOOKUP(D219,DEFINICJE!$E$2:$H$31,3,0)</f>
        <v>7.0000000000000007E-2</v>
      </c>
      <c r="I219" s="6">
        <f>G219+H219*G219</f>
        <v>18725.900000000001</v>
      </c>
      <c r="J219" s="9">
        <f>MONTH(B219)</f>
        <v>5</v>
      </c>
      <c r="K219" s="9">
        <f>YEAR(B219)</f>
        <v>2019</v>
      </c>
      <c r="L219" s="9" t="str">
        <f>VLOOKUP(C219,DEFINICJE!$A$2:$B$11,2,0)</f>
        <v>Quantum Innovations</v>
      </c>
    </row>
    <row r="220" spans="1:12" x14ac:dyDescent="0.2">
      <c r="A220" s="19" t="s">
        <v>277</v>
      </c>
      <c r="B220" s="20">
        <v>43596</v>
      </c>
      <c r="C220" s="4" t="s">
        <v>9</v>
      </c>
      <c r="D220" s="4" t="s">
        <v>15</v>
      </c>
      <c r="E220" s="21">
        <v>634</v>
      </c>
      <c r="F220" s="6">
        <f>VLOOKUP(D220,DEFINICJE!$E$2:$H$31,4,0)</f>
        <v>43.180327868852459</v>
      </c>
      <c r="G220" s="6">
        <f>E220*F220</f>
        <v>27376.327868852459</v>
      </c>
      <c r="H220" s="26">
        <f>VLOOKUP(D220,DEFINICJE!$E$2:$H$31,3,0)</f>
        <v>0.22</v>
      </c>
      <c r="I220" s="6">
        <f>G220+H220*G220</f>
        <v>33399.120000000003</v>
      </c>
      <c r="J220" s="9">
        <f>MONTH(B220)</f>
        <v>5</v>
      </c>
      <c r="K220" s="9">
        <f>YEAR(B220)</f>
        <v>2019</v>
      </c>
      <c r="L220" s="9" t="str">
        <f>VLOOKUP(C220,DEFINICJE!$A$2:$B$11,2,0)</f>
        <v>Aurora Ventures</v>
      </c>
    </row>
    <row r="221" spans="1:12" x14ac:dyDescent="0.2">
      <c r="A221" s="19" t="s">
        <v>278</v>
      </c>
      <c r="B221" s="20">
        <v>43597</v>
      </c>
      <c r="C221" s="4" t="s">
        <v>10</v>
      </c>
      <c r="D221" s="4" t="s">
        <v>15</v>
      </c>
      <c r="E221" s="21">
        <v>547</v>
      </c>
      <c r="F221" s="6">
        <f>VLOOKUP(D221,DEFINICJE!$E$2:$H$31,4,0)</f>
        <v>43.180327868852459</v>
      </c>
      <c r="G221" s="6">
        <f>E221*F221</f>
        <v>23619.639344262294</v>
      </c>
      <c r="H221" s="26">
        <f>VLOOKUP(D221,DEFINICJE!$E$2:$H$31,3,0)</f>
        <v>0.22</v>
      </c>
      <c r="I221" s="6">
        <f>G221+H221*G221</f>
        <v>28815.96</v>
      </c>
      <c r="J221" s="9">
        <f>MONTH(B221)</f>
        <v>5</v>
      </c>
      <c r="K221" s="9">
        <f>YEAR(B221)</f>
        <v>2019</v>
      </c>
      <c r="L221" s="9" t="str">
        <f>VLOOKUP(C221,DEFINICJE!$A$2:$B$11,2,0)</f>
        <v>Nexus Solutions</v>
      </c>
    </row>
    <row r="222" spans="1:12" x14ac:dyDescent="0.2">
      <c r="A222" s="19" t="s">
        <v>279</v>
      </c>
      <c r="B222" s="20">
        <v>43598</v>
      </c>
      <c r="C222" s="4" t="s">
        <v>5</v>
      </c>
      <c r="D222" s="4" t="s">
        <v>15</v>
      </c>
      <c r="E222" s="21">
        <v>568</v>
      </c>
      <c r="F222" s="6">
        <f>VLOOKUP(D222,DEFINICJE!$E$2:$H$31,4,0)</f>
        <v>43.180327868852459</v>
      </c>
      <c r="G222" s="6">
        <f>E222*F222</f>
        <v>24526.426229508197</v>
      </c>
      <c r="H222" s="26">
        <f>VLOOKUP(D222,DEFINICJE!$E$2:$H$31,3,0)</f>
        <v>0.22</v>
      </c>
      <c r="I222" s="6">
        <f>G222+H222*G222</f>
        <v>29922.240000000002</v>
      </c>
      <c r="J222" s="9">
        <f>MONTH(B222)</f>
        <v>5</v>
      </c>
      <c r="K222" s="9">
        <f>YEAR(B222)</f>
        <v>2019</v>
      </c>
      <c r="L222" s="9" t="str">
        <f>VLOOKUP(C222,DEFINICJE!$A$2:$B$11,2,0)</f>
        <v>Infinity Systems</v>
      </c>
    </row>
    <row r="223" spans="1:12" x14ac:dyDescent="0.2">
      <c r="A223" s="19" t="s">
        <v>280</v>
      </c>
      <c r="B223" s="20">
        <v>43598</v>
      </c>
      <c r="C223" s="4" t="s">
        <v>6</v>
      </c>
      <c r="D223" s="4" t="s">
        <v>15</v>
      </c>
      <c r="E223" s="21">
        <v>52</v>
      </c>
      <c r="F223" s="6">
        <f>VLOOKUP(D223,DEFINICJE!$E$2:$H$31,4,0)</f>
        <v>43.180327868852459</v>
      </c>
      <c r="G223" s="6">
        <f>E223*F223</f>
        <v>2245.377049180328</v>
      </c>
      <c r="H223" s="26">
        <f>VLOOKUP(D223,DEFINICJE!$E$2:$H$31,3,0)</f>
        <v>0.22</v>
      </c>
      <c r="I223" s="6">
        <f>G223+H223*G223</f>
        <v>2739.36</v>
      </c>
      <c r="J223" s="9">
        <f>MONTH(B223)</f>
        <v>5</v>
      </c>
      <c r="K223" s="9">
        <f>YEAR(B223)</f>
        <v>2019</v>
      </c>
      <c r="L223" s="9" t="str">
        <f>VLOOKUP(C223,DEFINICJE!$A$2:$B$11,2,0)</f>
        <v>SwiftWave Technologies</v>
      </c>
    </row>
    <row r="224" spans="1:12" x14ac:dyDescent="0.2">
      <c r="A224" s="19" t="s">
        <v>281</v>
      </c>
      <c r="B224" s="20">
        <v>43598</v>
      </c>
      <c r="C224" s="4" t="s">
        <v>3</v>
      </c>
      <c r="D224" s="4" t="s">
        <v>15</v>
      </c>
      <c r="E224" s="21">
        <v>38</v>
      </c>
      <c r="F224" s="6">
        <f>VLOOKUP(D224,DEFINICJE!$E$2:$H$31,4,0)</f>
        <v>43.180327868852459</v>
      </c>
      <c r="G224" s="6">
        <f>E224*F224</f>
        <v>1640.8524590163934</v>
      </c>
      <c r="H224" s="26">
        <f>VLOOKUP(D224,DEFINICJE!$E$2:$H$31,3,0)</f>
        <v>0.22</v>
      </c>
      <c r="I224" s="6">
        <f>G224+H224*G224</f>
        <v>2001.84</v>
      </c>
      <c r="J224" s="9">
        <f>MONTH(B224)</f>
        <v>5</v>
      </c>
      <c r="K224" s="9">
        <f>YEAR(B224)</f>
        <v>2019</v>
      </c>
      <c r="L224" s="9" t="str">
        <f>VLOOKUP(C224,DEFINICJE!$A$2:$B$11,2,0)</f>
        <v>Quantum Innovations</v>
      </c>
    </row>
    <row r="225" spans="1:12" x14ac:dyDescent="0.2">
      <c r="A225" s="19" t="s">
        <v>282</v>
      </c>
      <c r="B225" s="20">
        <v>43598</v>
      </c>
      <c r="C225" s="4" t="s">
        <v>7</v>
      </c>
      <c r="D225" s="4" t="s">
        <v>15</v>
      </c>
      <c r="E225" s="21">
        <v>932</v>
      </c>
      <c r="F225" s="6">
        <f>VLOOKUP(D225,DEFINICJE!$E$2:$H$31,4,0)</f>
        <v>43.180327868852459</v>
      </c>
      <c r="G225" s="6">
        <f>E225*F225</f>
        <v>40244.065573770495</v>
      </c>
      <c r="H225" s="26">
        <f>VLOOKUP(D225,DEFINICJE!$E$2:$H$31,3,0)</f>
        <v>0.22</v>
      </c>
      <c r="I225" s="6">
        <f>G225+H225*G225</f>
        <v>49097.760000000002</v>
      </c>
      <c r="J225" s="9">
        <f>MONTH(B225)</f>
        <v>5</v>
      </c>
      <c r="K225" s="9">
        <f>YEAR(B225)</f>
        <v>2019</v>
      </c>
      <c r="L225" s="9" t="str">
        <f>VLOOKUP(C225,DEFINICJE!$A$2:$B$11,2,0)</f>
        <v>Fusion Dynamics</v>
      </c>
    </row>
    <row r="226" spans="1:12" x14ac:dyDescent="0.2">
      <c r="A226" s="19" t="s">
        <v>283</v>
      </c>
      <c r="B226" s="20">
        <v>43598</v>
      </c>
      <c r="C226" s="4" t="s">
        <v>4</v>
      </c>
      <c r="D226" s="4" t="s">
        <v>29</v>
      </c>
      <c r="E226" s="21">
        <v>583</v>
      </c>
      <c r="F226" s="6">
        <f>VLOOKUP(D226,DEFINICJE!$E$2:$H$31,4,0)</f>
        <v>19.409836065573771</v>
      </c>
      <c r="G226" s="6">
        <f>E226*F226</f>
        <v>11315.934426229509</v>
      </c>
      <c r="H226" s="26">
        <f>VLOOKUP(D226,DEFINICJE!$E$2:$H$31,3,0)</f>
        <v>0.22</v>
      </c>
      <c r="I226" s="6">
        <f>G226+H226*G226</f>
        <v>13805.44</v>
      </c>
      <c r="J226" s="9">
        <f>MONTH(B226)</f>
        <v>5</v>
      </c>
      <c r="K226" s="9">
        <f>YEAR(B226)</f>
        <v>2019</v>
      </c>
      <c r="L226" s="9" t="str">
        <f>VLOOKUP(C226,DEFINICJE!$A$2:$B$11,2,0)</f>
        <v>BlueSky Enterprises</v>
      </c>
    </row>
    <row r="227" spans="1:12" x14ac:dyDescent="0.2">
      <c r="A227" s="19" t="s">
        <v>284</v>
      </c>
      <c r="B227" s="20">
        <v>43598</v>
      </c>
      <c r="C227" s="4" t="s">
        <v>9</v>
      </c>
      <c r="D227" s="4" t="s">
        <v>30</v>
      </c>
      <c r="E227" s="21">
        <v>279</v>
      </c>
      <c r="F227" s="6">
        <f>VLOOKUP(D227,DEFINICJE!$E$2:$H$31,4,0)</f>
        <v>16.345794392523363</v>
      </c>
      <c r="G227" s="6">
        <f>E227*F227</f>
        <v>4560.4766355140182</v>
      </c>
      <c r="H227" s="26">
        <f>VLOOKUP(D227,DEFINICJE!$E$2:$H$31,3,0)</f>
        <v>7.0000000000000007E-2</v>
      </c>
      <c r="I227" s="6">
        <f>G227+H227*G227</f>
        <v>4879.7099999999991</v>
      </c>
      <c r="J227" s="9">
        <f>MONTH(B227)</f>
        <v>5</v>
      </c>
      <c r="K227" s="9">
        <f>YEAR(B227)</f>
        <v>2019</v>
      </c>
      <c r="L227" s="9" t="str">
        <f>VLOOKUP(C227,DEFINICJE!$A$2:$B$11,2,0)</f>
        <v>Aurora Ventures</v>
      </c>
    </row>
    <row r="228" spans="1:12" x14ac:dyDescent="0.2">
      <c r="A228" s="19" t="s">
        <v>285</v>
      </c>
      <c r="B228" s="20">
        <v>43598</v>
      </c>
      <c r="C228" s="4" t="s">
        <v>8</v>
      </c>
      <c r="D228" s="4" t="s">
        <v>31</v>
      </c>
      <c r="E228" s="21">
        <v>271</v>
      </c>
      <c r="F228" s="6">
        <f>VLOOKUP(D228,DEFINICJE!$E$2:$H$31,4,0)</f>
        <v>31.516393442622952</v>
      </c>
      <c r="G228" s="6">
        <f>E228*F228</f>
        <v>8540.9426229508208</v>
      </c>
      <c r="H228" s="26">
        <f>VLOOKUP(D228,DEFINICJE!$E$2:$H$31,3,0)</f>
        <v>0.22</v>
      </c>
      <c r="I228" s="6">
        <f>G228+H228*G228</f>
        <v>10419.950000000001</v>
      </c>
      <c r="J228" s="9">
        <f>MONTH(B228)</f>
        <v>5</v>
      </c>
      <c r="K228" s="9">
        <f>YEAR(B228)</f>
        <v>2019</v>
      </c>
      <c r="L228" s="9" t="str">
        <f>VLOOKUP(C228,DEFINICJE!$A$2:$B$11,2,0)</f>
        <v>Apex Innovators</v>
      </c>
    </row>
    <row r="229" spans="1:12" x14ac:dyDescent="0.2">
      <c r="A229" s="19" t="s">
        <v>286</v>
      </c>
      <c r="B229" s="20">
        <v>43598</v>
      </c>
      <c r="C229" s="4" t="s">
        <v>9</v>
      </c>
      <c r="D229" s="4" t="s">
        <v>32</v>
      </c>
      <c r="E229" s="21">
        <v>234</v>
      </c>
      <c r="F229" s="6">
        <f>VLOOKUP(D229,DEFINICJE!$E$2:$H$31,4,0)</f>
        <v>59.018691588785039</v>
      </c>
      <c r="G229" s="6">
        <f>E229*F229</f>
        <v>13810.3738317757</v>
      </c>
      <c r="H229" s="26">
        <f>VLOOKUP(D229,DEFINICJE!$E$2:$H$31,3,0)</f>
        <v>7.0000000000000007E-2</v>
      </c>
      <c r="I229" s="6">
        <f>G229+H229*G229</f>
        <v>14777.099999999999</v>
      </c>
      <c r="J229" s="9">
        <f>MONTH(B229)</f>
        <v>5</v>
      </c>
      <c r="K229" s="9">
        <f>YEAR(B229)</f>
        <v>2019</v>
      </c>
      <c r="L229" s="9" t="str">
        <f>VLOOKUP(C229,DEFINICJE!$A$2:$B$11,2,0)</f>
        <v>Aurora Ventures</v>
      </c>
    </row>
    <row r="230" spans="1:12" x14ac:dyDescent="0.2">
      <c r="A230" s="19" t="s">
        <v>287</v>
      </c>
      <c r="B230" s="20">
        <v>43599</v>
      </c>
      <c r="C230" s="4" t="s">
        <v>8</v>
      </c>
      <c r="D230" s="4" t="s">
        <v>33</v>
      </c>
      <c r="E230" s="21">
        <v>657</v>
      </c>
      <c r="F230" s="6">
        <f>VLOOKUP(D230,DEFINICJE!$E$2:$H$31,4,0)</f>
        <v>78.893442622950815</v>
      </c>
      <c r="G230" s="6">
        <f>E230*F230</f>
        <v>51832.991803278688</v>
      </c>
      <c r="H230" s="26">
        <f>VLOOKUP(D230,DEFINICJE!$E$2:$H$31,3,0)</f>
        <v>0.22</v>
      </c>
      <c r="I230" s="6">
        <f>G230+H230*G230</f>
        <v>63236.25</v>
      </c>
      <c r="J230" s="9">
        <f>MONTH(B230)</f>
        <v>5</v>
      </c>
      <c r="K230" s="9">
        <f>YEAR(B230)</f>
        <v>2019</v>
      </c>
      <c r="L230" s="9" t="str">
        <f>VLOOKUP(C230,DEFINICJE!$A$2:$B$11,2,0)</f>
        <v>Apex Innovators</v>
      </c>
    </row>
    <row r="231" spans="1:12" x14ac:dyDescent="0.2">
      <c r="A231" s="19" t="s">
        <v>288</v>
      </c>
      <c r="B231" s="20">
        <v>43600</v>
      </c>
      <c r="C231" s="4" t="s">
        <v>5</v>
      </c>
      <c r="D231" s="4" t="s">
        <v>34</v>
      </c>
      <c r="E231" s="21">
        <v>959</v>
      </c>
      <c r="F231" s="6">
        <f>VLOOKUP(D231,DEFINICJE!$E$2:$H$31,4,0)</f>
        <v>34.177570093457945</v>
      </c>
      <c r="G231" s="6">
        <f>E231*F231</f>
        <v>32776.289719626169</v>
      </c>
      <c r="H231" s="26">
        <f>VLOOKUP(D231,DEFINICJE!$E$2:$H$31,3,0)</f>
        <v>7.0000000000000007E-2</v>
      </c>
      <c r="I231" s="6">
        <f>G231+H231*G231</f>
        <v>35070.630000000005</v>
      </c>
      <c r="J231" s="9">
        <f>MONTH(B231)</f>
        <v>5</v>
      </c>
      <c r="K231" s="9">
        <f>YEAR(B231)</f>
        <v>2019</v>
      </c>
      <c r="L231" s="9" t="str">
        <f>VLOOKUP(C231,DEFINICJE!$A$2:$B$11,2,0)</f>
        <v>Infinity Systems</v>
      </c>
    </row>
    <row r="232" spans="1:12" x14ac:dyDescent="0.2">
      <c r="A232" s="19" t="s">
        <v>289</v>
      </c>
      <c r="B232" s="20">
        <v>43601</v>
      </c>
      <c r="C232" s="4" t="s">
        <v>7</v>
      </c>
      <c r="D232" s="4" t="s">
        <v>35</v>
      </c>
      <c r="E232" s="21">
        <v>397</v>
      </c>
      <c r="F232" s="6">
        <f>VLOOKUP(D232,DEFINICJE!$E$2:$H$31,4,0)</f>
        <v>92.429906542056074</v>
      </c>
      <c r="G232" s="6">
        <f>E232*F232</f>
        <v>36694.672897196258</v>
      </c>
      <c r="H232" s="26">
        <f>VLOOKUP(D232,DEFINICJE!$E$2:$H$31,3,0)</f>
        <v>7.0000000000000007E-2</v>
      </c>
      <c r="I232" s="6">
        <f>G232+H232*G232</f>
        <v>39263.299999999996</v>
      </c>
      <c r="J232" s="9">
        <f>MONTH(B232)</f>
        <v>5</v>
      </c>
      <c r="K232" s="9">
        <f>YEAR(B232)</f>
        <v>2019</v>
      </c>
      <c r="L232" s="9" t="str">
        <f>VLOOKUP(C232,DEFINICJE!$A$2:$B$11,2,0)</f>
        <v>Fusion Dynamics</v>
      </c>
    </row>
    <row r="233" spans="1:12" x14ac:dyDescent="0.2">
      <c r="A233" s="19" t="s">
        <v>290</v>
      </c>
      <c r="B233" s="20">
        <v>43602</v>
      </c>
      <c r="C233" s="4" t="s">
        <v>7</v>
      </c>
      <c r="D233" s="4" t="s">
        <v>36</v>
      </c>
      <c r="E233" s="21">
        <v>456</v>
      </c>
      <c r="F233" s="6">
        <f>VLOOKUP(D233,DEFINICJE!$E$2:$H$31,4,0)</f>
        <v>32.551401869158873</v>
      </c>
      <c r="G233" s="6">
        <f>E233*F233</f>
        <v>14843.439252336446</v>
      </c>
      <c r="H233" s="26">
        <f>VLOOKUP(D233,DEFINICJE!$E$2:$H$31,3,0)</f>
        <v>7.0000000000000007E-2</v>
      </c>
      <c r="I233" s="6">
        <f>G233+H233*G233</f>
        <v>15882.479999999998</v>
      </c>
      <c r="J233" s="9">
        <f>MONTH(B233)</f>
        <v>5</v>
      </c>
      <c r="K233" s="9">
        <f>YEAR(B233)</f>
        <v>2019</v>
      </c>
      <c r="L233" s="9" t="str">
        <f>VLOOKUP(C233,DEFINICJE!$A$2:$B$11,2,0)</f>
        <v>Fusion Dynamics</v>
      </c>
    </row>
    <row r="234" spans="1:12" x14ac:dyDescent="0.2">
      <c r="A234" s="19" t="s">
        <v>291</v>
      </c>
      <c r="B234" s="20">
        <v>43603</v>
      </c>
      <c r="C234" s="4" t="s">
        <v>5</v>
      </c>
      <c r="D234" s="4" t="s">
        <v>37</v>
      </c>
      <c r="E234" s="21">
        <v>911</v>
      </c>
      <c r="F234" s="6">
        <f>VLOOKUP(D234,DEFINICJE!$E$2:$H$31,4,0)</f>
        <v>29.762295081967217</v>
      </c>
      <c r="G234" s="6">
        <f>E234*F234</f>
        <v>27113.450819672136</v>
      </c>
      <c r="H234" s="26">
        <f>VLOOKUP(D234,DEFINICJE!$E$2:$H$31,3,0)</f>
        <v>0.22</v>
      </c>
      <c r="I234" s="6">
        <f>G234+H234*G234</f>
        <v>33078.410000000003</v>
      </c>
      <c r="J234" s="9">
        <f>MONTH(B234)</f>
        <v>5</v>
      </c>
      <c r="K234" s="9">
        <f>YEAR(B234)</f>
        <v>2019</v>
      </c>
      <c r="L234" s="9" t="str">
        <f>VLOOKUP(C234,DEFINICJE!$A$2:$B$11,2,0)</f>
        <v>Infinity Systems</v>
      </c>
    </row>
    <row r="235" spans="1:12" x14ac:dyDescent="0.2">
      <c r="A235" s="19" t="s">
        <v>292</v>
      </c>
      <c r="B235" s="20">
        <v>43604</v>
      </c>
      <c r="C235" s="4" t="s">
        <v>8</v>
      </c>
      <c r="D235" s="4" t="s">
        <v>14</v>
      </c>
      <c r="E235" s="21">
        <v>600</v>
      </c>
      <c r="F235" s="6">
        <f>VLOOKUP(D235,DEFINICJE!$E$2:$H$31,4,0)</f>
        <v>73.897196261682225</v>
      </c>
      <c r="G235" s="6">
        <f>E235*F235</f>
        <v>44338.317757009332</v>
      </c>
      <c r="H235" s="26">
        <f>VLOOKUP(D235,DEFINICJE!$E$2:$H$31,3,0)</f>
        <v>7.0000000000000007E-2</v>
      </c>
      <c r="I235" s="6">
        <f>G235+H235*G235</f>
        <v>47441.999999999985</v>
      </c>
      <c r="J235" s="9">
        <f>MONTH(B235)</f>
        <v>5</v>
      </c>
      <c r="K235" s="9">
        <f>YEAR(B235)</f>
        <v>2019</v>
      </c>
      <c r="L235" s="9" t="str">
        <f>VLOOKUP(C235,DEFINICJE!$A$2:$B$11,2,0)</f>
        <v>Apex Innovators</v>
      </c>
    </row>
    <row r="236" spans="1:12" x14ac:dyDescent="0.2">
      <c r="A236" s="19" t="s">
        <v>293</v>
      </c>
      <c r="B236" s="20">
        <v>43605</v>
      </c>
      <c r="C236" s="4" t="s">
        <v>2</v>
      </c>
      <c r="D236" s="4" t="s">
        <v>15</v>
      </c>
      <c r="E236" s="21">
        <v>726</v>
      </c>
      <c r="F236" s="6">
        <f>VLOOKUP(D236,DEFINICJE!$E$2:$H$31,4,0)</f>
        <v>43.180327868852459</v>
      </c>
      <c r="G236" s="6">
        <f>E236*F236</f>
        <v>31348.918032786885</v>
      </c>
      <c r="H236" s="26">
        <f>VLOOKUP(D236,DEFINICJE!$E$2:$H$31,3,0)</f>
        <v>0.22</v>
      </c>
      <c r="I236" s="6">
        <f>G236+H236*G236</f>
        <v>38245.68</v>
      </c>
      <c r="J236" s="9">
        <f>MONTH(B236)</f>
        <v>5</v>
      </c>
      <c r="K236" s="9">
        <f>YEAR(B236)</f>
        <v>2019</v>
      </c>
      <c r="L236" s="9" t="str">
        <f>VLOOKUP(C236,DEFINICJE!$A$2:$B$11,2,0)</f>
        <v>StellarTech Solutions</v>
      </c>
    </row>
    <row r="237" spans="1:12" x14ac:dyDescent="0.2">
      <c r="A237" s="19" t="s">
        <v>294</v>
      </c>
      <c r="B237" s="20">
        <v>43606</v>
      </c>
      <c r="C237" s="4" t="s">
        <v>10</v>
      </c>
      <c r="D237" s="4" t="s">
        <v>16</v>
      </c>
      <c r="E237" s="21">
        <v>813</v>
      </c>
      <c r="F237" s="6">
        <f>VLOOKUP(D237,DEFINICJE!$E$2:$H$31,4,0)</f>
        <v>25.897196261682243</v>
      </c>
      <c r="G237" s="6">
        <f>E237*F237</f>
        <v>21054.420560747665</v>
      </c>
      <c r="H237" s="26">
        <f>VLOOKUP(D237,DEFINICJE!$E$2:$H$31,3,0)</f>
        <v>7.0000000000000007E-2</v>
      </c>
      <c r="I237" s="6">
        <f>G237+H237*G237</f>
        <v>22528.230000000003</v>
      </c>
      <c r="J237" s="9">
        <f>MONTH(B237)</f>
        <v>5</v>
      </c>
      <c r="K237" s="9">
        <f>YEAR(B237)</f>
        <v>2019</v>
      </c>
      <c r="L237" s="9" t="str">
        <f>VLOOKUP(C237,DEFINICJE!$A$2:$B$11,2,0)</f>
        <v>Nexus Solutions</v>
      </c>
    </row>
    <row r="238" spans="1:12" x14ac:dyDescent="0.2">
      <c r="A238" s="19" t="s">
        <v>295</v>
      </c>
      <c r="B238" s="20">
        <v>43607</v>
      </c>
      <c r="C238" s="4" t="s">
        <v>3</v>
      </c>
      <c r="D238" s="4" t="s">
        <v>17</v>
      </c>
      <c r="E238" s="21">
        <v>944</v>
      </c>
      <c r="F238" s="6">
        <f>VLOOKUP(D238,DEFINICJE!$E$2:$H$31,4,0)</f>
        <v>65.721311475409848</v>
      </c>
      <c r="G238" s="6">
        <f>E238*F238</f>
        <v>62040.918032786896</v>
      </c>
      <c r="H238" s="26">
        <f>VLOOKUP(D238,DEFINICJE!$E$2:$H$31,3,0)</f>
        <v>0.22</v>
      </c>
      <c r="I238" s="6">
        <f>G238+H238*G238</f>
        <v>75689.920000000013</v>
      </c>
      <c r="J238" s="9">
        <f>MONTH(B238)</f>
        <v>5</v>
      </c>
      <c r="K238" s="9">
        <f>YEAR(B238)</f>
        <v>2019</v>
      </c>
      <c r="L238" s="9" t="str">
        <f>VLOOKUP(C238,DEFINICJE!$A$2:$B$11,2,0)</f>
        <v>Quantum Innovations</v>
      </c>
    </row>
    <row r="239" spans="1:12" x14ac:dyDescent="0.2">
      <c r="A239" s="19" t="s">
        <v>296</v>
      </c>
      <c r="B239" s="20">
        <v>43608</v>
      </c>
      <c r="C239" s="4" t="s">
        <v>4</v>
      </c>
      <c r="D239" s="4" t="s">
        <v>18</v>
      </c>
      <c r="E239" s="21">
        <v>165</v>
      </c>
      <c r="F239" s="6">
        <f>VLOOKUP(D239,DEFINICJE!$E$2:$H$31,4,0)</f>
        <v>0.22429906542056072</v>
      </c>
      <c r="G239" s="6">
        <f>E239*F239</f>
        <v>37.009345794392516</v>
      </c>
      <c r="H239" s="26">
        <f>VLOOKUP(D239,DEFINICJE!$E$2:$H$31,3,0)</f>
        <v>7.0000000000000007E-2</v>
      </c>
      <c r="I239" s="6">
        <f>G239+H239*G239</f>
        <v>39.599999999999994</v>
      </c>
      <c r="J239" s="9">
        <f>MONTH(B239)</f>
        <v>5</v>
      </c>
      <c r="K239" s="9">
        <f>YEAR(B239)</f>
        <v>2019</v>
      </c>
      <c r="L239" s="9" t="str">
        <f>VLOOKUP(C239,DEFINICJE!$A$2:$B$11,2,0)</f>
        <v>BlueSky Enterprises</v>
      </c>
    </row>
    <row r="240" spans="1:12" x14ac:dyDescent="0.2">
      <c r="A240" s="19" t="s">
        <v>297</v>
      </c>
      <c r="B240" s="20">
        <v>43609</v>
      </c>
      <c r="C240" s="4" t="s">
        <v>10</v>
      </c>
      <c r="D240" s="4" t="s">
        <v>19</v>
      </c>
      <c r="E240" s="21">
        <v>953</v>
      </c>
      <c r="F240" s="6">
        <f>VLOOKUP(D240,DEFINICJE!$E$2:$H$31,4,0)</f>
        <v>73.073770491803288</v>
      </c>
      <c r="G240" s="6">
        <f>E240*F240</f>
        <v>69639.303278688531</v>
      </c>
      <c r="H240" s="26">
        <f>VLOOKUP(D240,DEFINICJE!$E$2:$H$31,3,0)</f>
        <v>0.22</v>
      </c>
      <c r="I240" s="6">
        <f>G240+H240*G240</f>
        <v>84959.950000000012</v>
      </c>
      <c r="J240" s="9">
        <f>MONTH(B240)</f>
        <v>5</v>
      </c>
      <c r="K240" s="9">
        <f>YEAR(B240)</f>
        <v>2019</v>
      </c>
      <c r="L240" s="9" t="str">
        <f>VLOOKUP(C240,DEFINICJE!$A$2:$B$11,2,0)</f>
        <v>Nexus Solutions</v>
      </c>
    </row>
    <row r="241" spans="1:12" x14ac:dyDescent="0.2">
      <c r="A241" s="19" t="s">
        <v>298</v>
      </c>
      <c r="B241" s="20">
        <v>43609</v>
      </c>
      <c r="C241" s="4" t="s">
        <v>6</v>
      </c>
      <c r="D241" s="4" t="s">
        <v>20</v>
      </c>
      <c r="E241" s="21">
        <v>927</v>
      </c>
      <c r="F241" s="6">
        <f>VLOOKUP(D241,DEFINICJE!$E$2:$H$31,4,0)</f>
        <v>10.093457943925234</v>
      </c>
      <c r="G241" s="6">
        <f>E241*F241</f>
        <v>9356.6355140186915</v>
      </c>
      <c r="H241" s="26">
        <f>VLOOKUP(D241,DEFINICJE!$E$2:$H$31,3,0)</f>
        <v>7.0000000000000007E-2</v>
      </c>
      <c r="I241" s="6">
        <f>G241+H241*G241</f>
        <v>10011.6</v>
      </c>
      <c r="J241" s="9">
        <f>MONTH(B241)</f>
        <v>5</v>
      </c>
      <c r="K241" s="9">
        <f>YEAR(B241)</f>
        <v>2019</v>
      </c>
      <c r="L241" s="9" t="str">
        <f>VLOOKUP(C241,DEFINICJE!$A$2:$B$11,2,0)</f>
        <v>SwiftWave Technologies</v>
      </c>
    </row>
    <row r="242" spans="1:12" x14ac:dyDescent="0.2">
      <c r="A242" s="19" t="s">
        <v>299</v>
      </c>
      <c r="B242" s="20">
        <v>43609</v>
      </c>
      <c r="C242" s="4" t="s">
        <v>7</v>
      </c>
      <c r="D242" s="4" t="s">
        <v>21</v>
      </c>
      <c r="E242" s="21">
        <v>214</v>
      </c>
      <c r="F242" s="6">
        <f>VLOOKUP(D242,DEFINICJE!$E$2:$H$31,4,0)</f>
        <v>32.508196721311471</v>
      </c>
      <c r="G242" s="6">
        <f>E242*F242</f>
        <v>6956.754098360655</v>
      </c>
      <c r="H242" s="26">
        <f>VLOOKUP(D242,DEFINICJE!$E$2:$H$31,3,0)</f>
        <v>0.22</v>
      </c>
      <c r="I242" s="6">
        <f>G242+H242*G242</f>
        <v>8487.24</v>
      </c>
      <c r="J242" s="9">
        <f>MONTH(B242)</f>
        <v>5</v>
      </c>
      <c r="K242" s="9">
        <f>YEAR(B242)</f>
        <v>2019</v>
      </c>
      <c r="L242" s="9" t="str">
        <f>VLOOKUP(C242,DEFINICJE!$A$2:$B$11,2,0)</f>
        <v>Fusion Dynamics</v>
      </c>
    </row>
    <row r="243" spans="1:12" x14ac:dyDescent="0.2">
      <c r="A243" s="19" t="s">
        <v>300</v>
      </c>
      <c r="B243" s="20">
        <v>43609</v>
      </c>
      <c r="C243" s="4" t="s">
        <v>7</v>
      </c>
      <c r="D243" s="4" t="s">
        <v>22</v>
      </c>
      <c r="E243" s="21">
        <v>689</v>
      </c>
      <c r="F243" s="6">
        <f>VLOOKUP(D243,DEFINICJE!$E$2:$H$31,4,0)</f>
        <v>17.588785046728972</v>
      </c>
      <c r="G243" s="6">
        <f>E243*F243</f>
        <v>12118.672897196262</v>
      </c>
      <c r="H243" s="26">
        <f>VLOOKUP(D243,DEFINICJE!$E$2:$H$31,3,0)</f>
        <v>7.0000000000000007E-2</v>
      </c>
      <c r="I243" s="6">
        <f>G243+H243*G243</f>
        <v>12966.98</v>
      </c>
      <c r="J243" s="9">
        <f>MONTH(B243)</f>
        <v>5</v>
      </c>
      <c r="K243" s="9">
        <f>YEAR(B243)</f>
        <v>2019</v>
      </c>
      <c r="L243" s="9" t="str">
        <f>VLOOKUP(C243,DEFINICJE!$A$2:$B$11,2,0)</f>
        <v>Fusion Dynamics</v>
      </c>
    </row>
    <row r="244" spans="1:12" x14ac:dyDescent="0.2">
      <c r="A244" s="19" t="s">
        <v>301</v>
      </c>
      <c r="B244" s="20">
        <v>43609</v>
      </c>
      <c r="C244" s="4" t="s">
        <v>5</v>
      </c>
      <c r="D244" s="4" t="s">
        <v>23</v>
      </c>
      <c r="E244" s="21">
        <v>458</v>
      </c>
      <c r="F244" s="6">
        <f>VLOOKUP(D244,DEFINICJE!$E$2:$H$31,4,0)</f>
        <v>14.188524590163933</v>
      </c>
      <c r="G244" s="6">
        <f>E244*F244</f>
        <v>6498.3442622950815</v>
      </c>
      <c r="H244" s="26">
        <f>VLOOKUP(D244,DEFINICJE!$E$2:$H$31,3,0)</f>
        <v>0.22</v>
      </c>
      <c r="I244" s="6">
        <f>G244+H244*G244</f>
        <v>7927.98</v>
      </c>
      <c r="J244" s="9">
        <f>MONTH(B244)</f>
        <v>5</v>
      </c>
      <c r="K244" s="9">
        <f>YEAR(B244)</f>
        <v>2019</v>
      </c>
      <c r="L244" s="9" t="str">
        <f>VLOOKUP(C244,DEFINICJE!$A$2:$B$11,2,0)</f>
        <v>Infinity Systems</v>
      </c>
    </row>
    <row r="245" spans="1:12" x14ac:dyDescent="0.2">
      <c r="A245" s="19" t="s">
        <v>302</v>
      </c>
      <c r="B245" s="20">
        <v>43609</v>
      </c>
      <c r="C245" s="4" t="s">
        <v>6</v>
      </c>
      <c r="D245" s="4" t="s">
        <v>24</v>
      </c>
      <c r="E245" s="21">
        <v>344</v>
      </c>
      <c r="F245" s="6">
        <f>VLOOKUP(D245,DEFINICJE!$E$2:$H$31,4,0)</f>
        <v>7.5700934579439245</v>
      </c>
      <c r="G245" s="6">
        <f>E245*F245</f>
        <v>2604.1121495327102</v>
      </c>
      <c r="H245" s="26">
        <f>VLOOKUP(D245,DEFINICJE!$E$2:$H$31,3,0)</f>
        <v>7.0000000000000007E-2</v>
      </c>
      <c r="I245" s="6">
        <f>G245+H245*G245</f>
        <v>2786.4</v>
      </c>
      <c r="J245" s="9">
        <f>MONTH(B245)</f>
        <v>5</v>
      </c>
      <c r="K245" s="9">
        <f>YEAR(B245)</f>
        <v>2019</v>
      </c>
      <c r="L245" s="9" t="str">
        <f>VLOOKUP(C245,DEFINICJE!$A$2:$B$11,2,0)</f>
        <v>SwiftWave Technologies</v>
      </c>
    </row>
    <row r="246" spans="1:12" x14ac:dyDescent="0.2">
      <c r="A246" s="19" t="s">
        <v>303</v>
      </c>
      <c r="B246" s="20">
        <v>43609</v>
      </c>
      <c r="C246" s="4" t="s">
        <v>3</v>
      </c>
      <c r="D246" s="4" t="s">
        <v>25</v>
      </c>
      <c r="E246" s="21">
        <v>978</v>
      </c>
      <c r="F246" s="6">
        <f>VLOOKUP(D246,DEFINICJE!$E$2:$H$31,4,0)</f>
        <v>33.655737704918039</v>
      </c>
      <c r="G246" s="6">
        <f>E246*F246</f>
        <v>32915.311475409842</v>
      </c>
      <c r="H246" s="26">
        <f>VLOOKUP(D246,DEFINICJE!$E$2:$H$31,3,0)</f>
        <v>0.22</v>
      </c>
      <c r="I246" s="6">
        <f>G246+H246*G246</f>
        <v>40156.680000000008</v>
      </c>
      <c r="J246" s="9">
        <f>MONTH(B246)</f>
        <v>5</v>
      </c>
      <c r="K246" s="9">
        <f>YEAR(B246)</f>
        <v>2019</v>
      </c>
      <c r="L246" s="9" t="str">
        <f>VLOOKUP(C246,DEFINICJE!$A$2:$B$11,2,0)</f>
        <v>Quantum Innovations</v>
      </c>
    </row>
    <row r="247" spans="1:12" x14ac:dyDescent="0.2">
      <c r="A247" s="19" t="s">
        <v>304</v>
      </c>
      <c r="B247" s="20">
        <v>43609</v>
      </c>
      <c r="C247" s="4" t="s">
        <v>7</v>
      </c>
      <c r="D247" s="4" t="s">
        <v>26</v>
      </c>
      <c r="E247" s="21">
        <v>953</v>
      </c>
      <c r="F247" s="6">
        <f>VLOOKUP(D247,DEFINICJE!$E$2:$H$31,4,0)</f>
        <v>57.588785046728965</v>
      </c>
      <c r="G247" s="6">
        <f>E247*F247</f>
        <v>54882.112149532702</v>
      </c>
      <c r="H247" s="26">
        <f>VLOOKUP(D247,DEFINICJE!$E$2:$H$31,3,0)</f>
        <v>7.0000000000000007E-2</v>
      </c>
      <c r="I247" s="6">
        <f>G247+H247*G247</f>
        <v>58723.859999999993</v>
      </c>
      <c r="J247" s="9">
        <f>MONTH(B247)</f>
        <v>5</v>
      </c>
      <c r="K247" s="9">
        <f>YEAR(B247)</f>
        <v>2019</v>
      </c>
      <c r="L247" s="9" t="str">
        <f>VLOOKUP(C247,DEFINICJE!$A$2:$B$11,2,0)</f>
        <v>Fusion Dynamics</v>
      </c>
    </row>
    <row r="248" spans="1:12" x14ac:dyDescent="0.2">
      <c r="A248" s="19" t="s">
        <v>305</v>
      </c>
      <c r="B248" s="20">
        <v>43610</v>
      </c>
      <c r="C248" s="4" t="s">
        <v>3</v>
      </c>
      <c r="D248" s="4" t="s">
        <v>27</v>
      </c>
      <c r="E248" s="21">
        <v>990</v>
      </c>
      <c r="F248" s="6">
        <f>VLOOKUP(D248,DEFINICJE!$E$2:$H$31,4,0)</f>
        <v>27.262295081967213</v>
      </c>
      <c r="G248" s="6">
        <f>E248*F248</f>
        <v>26989.672131147541</v>
      </c>
      <c r="H248" s="26">
        <f>VLOOKUP(D248,DEFINICJE!$E$2:$H$31,3,0)</f>
        <v>0.22</v>
      </c>
      <c r="I248" s="6">
        <f>G248+H248*G248</f>
        <v>32927.4</v>
      </c>
      <c r="J248" s="9">
        <f>MONTH(B248)</f>
        <v>5</v>
      </c>
      <c r="K248" s="9">
        <f>YEAR(B248)</f>
        <v>2019</v>
      </c>
      <c r="L248" s="9" t="str">
        <f>VLOOKUP(C248,DEFINICJE!$A$2:$B$11,2,0)</f>
        <v>Quantum Innovations</v>
      </c>
    </row>
    <row r="249" spans="1:12" x14ac:dyDescent="0.2">
      <c r="A249" s="19" t="s">
        <v>306</v>
      </c>
      <c r="B249" s="20">
        <v>43611</v>
      </c>
      <c r="C249" s="4" t="s">
        <v>10</v>
      </c>
      <c r="D249" s="4" t="s">
        <v>28</v>
      </c>
      <c r="E249" s="21">
        <v>553</v>
      </c>
      <c r="F249" s="6">
        <f>VLOOKUP(D249,DEFINICJE!$E$2:$H$31,4,0)</f>
        <v>74.299065420560737</v>
      </c>
      <c r="G249" s="6">
        <f>E249*F249</f>
        <v>41087.383177570089</v>
      </c>
      <c r="H249" s="26">
        <f>VLOOKUP(D249,DEFINICJE!$E$2:$H$31,3,0)</f>
        <v>7.0000000000000007E-2</v>
      </c>
      <c r="I249" s="6">
        <f>G249+H249*G249</f>
        <v>43963.499999999993</v>
      </c>
      <c r="J249" s="9">
        <f>MONTH(B249)</f>
        <v>5</v>
      </c>
      <c r="K249" s="9">
        <f>YEAR(B249)</f>
        <v>2019</v>
      </c>
      <c r="L249" s="9" t="str">
        <f>VLOOKUP(C249,DEFINICJE!$A$2:$B$11,2,0)</f>
        <v>Nexus Solutions</v>
      </c>
    </row>
    <row r="250" spans="1:12" x14ac:dyDescent="0.2">
      <c r="A250" s="19" t="s">
        <v>307</v>
      </c>
      <c r="B250" s="20">
        <v>43612</v>
      </c>
      <c r="C250" s="4" t="s">
        <v>3</v>
      </c>
      <c r="D250" s="4" t="s">
        <v>29</v>
      </c>
      <c r="E250" s="21">
        <v>457</v>
      </c>
      <c r="F250" s="6">
        <f>VLOOKUP(D250,DEFINICJE!$E$2:$H$31,4,0)</f>
        <v>19.409836065573771</v>
      </c>
      <c r="G250" s="6">
        <f>E250*F250</f>
        <v>8870.2950819672133</v>
      </c>
      <c r="H250" s="26">
        <f>VLOOKUP(D250,DEFINICJE!$E$2:$H$31,3,0)</f>
        <v>0.22</v>
      </c>
      <c r="I250" s="6">
        <f>G250+H250*G250</f>
        <v>10821.76</v>
      </c>
      <c r="J250" s="9">
        <f>MONTH(B250)</f>
        <v>5</v>
      </c>
      <c r="K250" s="9">
        <f>YEAR(B250)</f>
        <v>2019</v>
      </c>
      <c r="L250" s="9" t="str">
        <f>VLOOKUP(C250,DEFINICJE!$A$2:$B$11,2,0)</f>
        <v>Quantum Innovations</v>
      </c>
    </row>
    <row r="251" spans="1:12" x14ac:dyDescent="0.2">
      <c r="A251" s="19" t="s">
        <v>308</v>
      </c>
      <c r="B251" s="20">
        <v>43613</v>
      </c>
      <c r="C251" s="4" t="s">
        <v>3</v>
      </c>
      <c r="D251" s="4" t="s">
        <v>30</v>
      </c>
      <c r="E251" s="21">
        <v>589</v>
      </c>
      <c r="F251" s="6">
        <f>VLOOKUP(D251,DEFINICJE!$E$2:$H$31,4,0)</f>
        <v>16.345794392523363</v>
      </c>
      <c r="G251" s="6">
        <f>E251*F251</f>
        <v>9627.6728971962602</v>
      </c>
      <c r="H251" s="26">
        <f>VLOOKUP(D251,DEFINICJE!$E$2:$H$31,3,0)</f>
        <v>7.0000000000000007E-2</v>
      </c>
      <c r="I251" s="6">
        <f>G251+H251*G251</f>
        <v>10301.609999999999</v>
      </c>
      <c r="J251" s="9">
        <f>MONTH(B251)</f>
        <v>5</v>
      </c>
      <c r="K251" s="9">
        <f>YEAR(B251)</f>
        <v>2019</v>
      </c>
      <c r="L251" s="9" t="str">
        <f>VLOOKUP(C251,DEFINICJE!$A$2:$B$11,2,0)</f>
        <v>Quantum Innovations</v>
      </c>
    </row>
    <row r="252" spans="1:12" x14ac:dyDescent="0.2">
      <c r="A252" s="19" t="s">
        <v>309</v>
      </c>
      <c r="B252" s="20">
        <v>43614</v>
      </c>
      <c r="C252" s="4" t="s">
        <v>7</v>
      </c>
      <c r="D252" s="4" t="s">
        <v>31</v>
      </c>
      <c r="E252" s="21">
        <v>815</v>
      </c>
      <c r="F252" s="6">
        <f>VLOOKUP(D252,DEFINICJE!$E$2:$H$31,4,0)</f>
        <v>31.516393442622952</v>
      </c>
      <c r="G252" s="6">
        <f>E252*F252</f>
        <v>25685.860655737706</v>
      </c>
      <c r="H252" s="26">
        <f>VLOOKUP(D252,DEFINICJE!$E$2:$H$31,3,0)</f>
        <v>0.22</v>
      </c>
      <c r="I252" s="6">
        <f>G252+H252*G252</f>
        <v>31336.75</v>
      </c>
      <c r="J252" s="9">
        <f>MONTH(B252)</f>
        <v>5</v>
      </c>
      <c r="K252" s="9">
        <f>YEAR(B252)</f>
        <v>2019</v>
      </c>
      <c r="L252" s="9" t="str">
        <f>VLOOKUP(C252,DEFINICJE!$A$2:$B$11,2,0)</f>
        <v>Fusion Dynamics</v>
      </c>
    </row>
    <row r="253" spans="1:12" x14ac:dyDescent="0.2">
      <c r="A253" s="19" t="s">
        <v>310</v>
      </c>
      <c r="B253" s="20">
        <v>43615</v>
      </c>
      <c r="C253" s="4" t="s">
        <v>6</v>
      </c>
      <c r="D253" s="4" t="s">
        <v>32</v>
      </c>
      <c r="E253" s="21">
        <v>113</v>
      </c>
      <c r="F253" s="6">
        <f>VLOOKUP(D253,DEFINICJE!$E$2:$H$31,4,0)</f>
        <v>59.018691588785039</v>
      </c>
      <c r="G253" s="6">
        <f>E253*F253</f>
        <v>6669.1121495327097</v>
      </c>
      <c r="H253" s="26">
        <f>VLOOKUP(D253,DEFINICJE!$E$2:$H$31,3,0)</f>
        <v>7.0000000000000007E-2</v>
      </c>
      <c r="I253" s="6">
        <f>G253+H253*G253</f>
        <v>7135.95</v>
      </c>
      <c r="J253" s="9">
        <f>MONTH(B253)</f>
        <v>5</v>
      </c>
      <c r="K253" s="9">
        <f>YEAR(B253)</f>
        <v>2019</v>
      </c>
      <c r="L253" s="9" t="str">
        <f>VLOOKUP(C253,DEFINICJE!$A$2:$B$11,2,0)</f>
        <v>SwiftWave Technologies</v>
      </c>
    </row>
    <row r="254" spans="1:12" x14ac:dyDescent="0.2">
      <c r="A254" s="19" t="s">
        <v>311</v>
      </c>
      <c r="B254" s="20">
        <v>43616</v>
      </c>
      <c r="C254" s="4" t="s">
        <v>2</v>
      </c>
      <c r="D254" s="4" t="s">
        <v>33</v>
      </c>
      <c r="E254" s="21">
        <v>810</v>
      </c>
      <c r="F254" s="6">
        <f>VLOOKUP(D254,DEFINICJE!$E$2:$H$31,4,0)</f>
        <v>78.893442622950815</v>
      </c>
      <c r="G254" s="6">
        <f>E254*F254</f>
        <v>63903.688524590158</v>
      </c>
      <c r="H254" s="26">
        <f>VLOOKUP(D254,DEFINICJE!$E$2:$H$31,3,0)</f>
        <v>0.22</v>
      </c>
      <c r="I254" s="6">
        <f>G254+H254*G254</f>
        <v>77962.5</v>
      </c>
      <c r="J254" s="9">
        <f>MONTH(B254)</f>
        <v>5</v>
      </c>
      <c r="K254" s="9">
        <f>YEAR(B254)</f>
        <v>2019</v>
      </c>
      <c r="L254" s="9" t="str">
        <f>VLOOKUP(C254,DEFINICJE!$A$2:$B$11,2,0)</f>
        <v>StellarTech Solutions</v>
      </c>
    </row>
    <row r="255" spans="1:12" x14ac:dyDescent="0.2">
      <c r="A255" s="19" t="s">
        <v>312</v>
      </c>
      <c r="B255" s="20">
        <v>43617</v>
      </c>
      <c r="C255" s="4" t="s">
        <v>10</v>
      </c>
      <c r="D255" s="4" t="s">
        <v>34</v>
      </c>
      <c r="E255" s="21">
        <v>644</v>
      </c>
      <c r="F255" s="6">
        <f>VLOOKUP(D255,DEFINICJE!$E$2:$H$31,4,0)</f>
        <v>34.177570093457945</v>
      </c>
      <c r="G255" s="6">
        <f>E255*F255</f>
        <v>22010.355140186915</v>
      </c>
      <c r="H255" s="26">
        <f>VLOOKUP(D255,DEFINICJE!$E$2:$H$31,3,0)</f>
        <v>7.0000000000000007E-2</v>
      </c>
      <c r="I255" s="6">
        <f>G255+H255*G255</f>
        <v>23551.079999999998</v>
      </c>
      <c r="J255" s="9">
        <f>MONTH(B255)</f>
        <v>6</v>
      </c>
      <c r="K255" s="9">
        <f>YEAR(B255)</f>
        <v>2019</v>
      </c>
      <c r="L255" s="9" t="str">
        <f>VLOOKUP(C255,DEFINICJE!$A$2:$B$11,2,0)</f>
        <v>Nexus Solutions</v>
      </c>
    </row>
    <row r="256" spans="1:12" x14ac:dyDescent="0.2">
      <c r="A256" s="19" t="s">
        <v>313</v>
      </c>
      <c r="B256" s="20">
        <v>43618</v>
      </c>
      <c r="C256" s="4" t="s">
        <v>5</v>
      </c>
      <c r="D256" s="4" t="s">
        <v>35</v>
      </c>
      <c r="E256" s="21">
        <v>246</v>
      </c>
      <c r="F256" s="6">
        <f>VLOOKUP(D256,DEFINICJE!$E$2:$H$31,4,0)</f>
        <v>92.429906542056074</v>
      </c>
      <c r="G256" s="6">
        <f>E256*F256</f>
        <v>22737.757009345794</v>
      </c>
      <c r="H256" s="26">
        <f>VLOOKUP(D256,DEFINICJE!$E$2:$H$31,3,0)</f>
        <v>7.0000000000000007E-2</v>
      </c>
      <c r="I256" s="6">
        <f>G256+H256*G256</f>
        <v>24329.4</v>
      </c>
      <c r="J256" s="9">
        <f>MONTH(B256)</f>
        <v>6</v>
      </c>
      <c r="K256" s="9">
        <f>YEAR(B256)</f>
        <v>2019</v>
      </c>
      <c r="L256" s="9" t="str">
        <f>VLOOKUP(C256,DEFINICJE!$A$2:$B$11,2,0)</f>
        <v>Infinity Systems</v>
      </c>
    </row>
    <row r="257" spans="1:12" x14ac:dyDescent="0.2">
      <c r="A257" s="19" t="s">
        <v>314</v>
      </c>
      <c r="B257" s="20">
        <v>43619</v>
      </c>
      <c r="C257" s="4" t="s">
        <v>9</v>
      </c>
      <c r="D257" s="4" t="s">
        <v>36</v>
      </c>
      <c r="E257" s="21">
        <v>646</v>
      </c>
      <c r="F257" s="6">
        <f>VLOOKUP(D257,DEFINICJE!$E$2:$H$31,4,0)</f>
        <v>32.551401869158873</v>
      </c>
      <c r="G257" s="6">
        <f>E257*F257</f>
        <v>21028.205607476633</v>
      </c>
      <c r="H257" s="26">
        <f>VLOOKUP(D257,DEFINICJE!$E$2:$H$31,3,0)</f>
        <v>7.0000000000000007E-2</v>
      </c>
      <c r="I257" s="6">
        <f>G257+H257*G257</f>
        <v>22500.179999999997</v>
      </c>
      <c r="J257" s="9">
        <f>MONTH(B257)</f>
        <v>6</v>
      </c>
      <c r="K257" s="9">
        <f>YEAR(B257)</f>
        <v>2019</v>
      </c>
      <c r="L257" s="9" t="str">
        <f>VLOOKUP(C257,DEFINICJE!$A$2:$B$11,2,0)</f>
        <v>Aurora Ventures</v>
      </c>
    </row>
    <row r="258" spans="1:12" x14ac:dyDescent="0.2">
      <c r="A258" s="19" t="s">
        <v>315</v>
      </c>
      <c r="B258" s="20">
        <v>43620</v>
      </c>
      <c r="C258" s="4" t="s">
        <v>8</v>
      </c>
      <c r="D258" s="4" t="s">
        <v>37</v>
      </c>
      <c r="E258" s="21">
        <v>837</v>
      </c>
      <c r="F258" s="6">
        <f>VLOOKUP(D258,DEFINICJE!$E$2:$H$31,4,0)</f>
        <v>29.762295081967217</v>
      </c>
      <c r="G258" s="6">
        <f>E258*F258</f>
        <v>24911.040983606559</v>
      </c>
      <c r="H258" s="26">
        <f>VLOOKUP(D258,DEFINICJE!$E$2:$H$31,3,0)</f>
        <v>0.22</v>
      </c>
      <c r="I258" s="6">
        <f>G258+H258*G258</f>
        <v>30391.47</v>
      </c>
      <c r="J258" s="9">
        <f>MONTH(B258)</f>
        <v>6</v>
      </c>
      <c r="K258" s="9">
        <f>YEAR(B258)</f>
        <v>2019</v>
      </c>
      <c r="L258" s="9" t="str">
        <f>VLOOKUP(C258,DEFINICJE!$A$2:$B$11,2,0)</f>
        <v>Apex Innovators</v>
      </c>
    </row>
    <row r="259" spans="1:12" x14ac:dyDescent="0.2">
      <c r="A259" s="19" t="s">
        <v>316</v>
      </c>
      <c r="B259" s="20">
        <v>43620</v>
      </c>
      <c r="C259" s="4" t="s">
        <v>11</v>
      </c>
      <c r="D259" s="4" t="s">
        <v>38</v>
      </c>
      <c r="E259" s="21">
        <v>542</v>
      </c>
      <c r="F259" s="6">
        <f>VLOOKUP(D259,DEFINICJE!$E$2:$H$31,4,0)</f>
        <v>3.1121495327102804</v>
      </c>
      <c r="G259" s="6">
        <f>E259*F259</f>
        <v>1686.785046728972</v>
      </c>
      <c r="H259" s="26">
        <f>VLOOKUP(D259,DEFINICJE!$E$2:$H$31,3,0)</f>
        <v>7.0000000000000007E-2</v>
      </c>
      <c r="I259" s="6">
        <f>G259+H259*G259</f>
        <v>1804.8600000000001</v>
      </c>
      <c r="J259" s="9">
        <f>MONTH(B259)</f>
        <v>6</v>
      </c>
      <c r="K259" s="9">
        <f>YEAR(B259)</f>
        <v>2019</v>
      </c>
      <c r="L259" s="9" t="str">
        <f>VLOOKUP(C259,DEFINICJE!$A$2:$B$11,2,0)</f>
        <v>Green Capital</v>
      </c>
    </row>
    <row r="260" spans="1:12" x14ac:dyDescent="0.2">
      <c r="A260" s="19" t="s">
        <v>317</v>
      </c>
      <c r="B260" s="20">
        <v>43620</v>
      </c>
      <c r="C260" s="4" t="s">
        <v>2</v>
      </c>
      <c r="D260" s="4" t="s">
        <v>39</v>
      </c>
      <c r="E260" s="21">
        <v>398</v>
      </c>
      <c r="F260" s="6">
        <f>VLOOKUP(D260,DEFINICJE!$E$2:$H$31,4,0)</f>
        <v>56.56557377049181</v>
      </c>
      <c r="G260" s="6">
        <f>E260*F260</f>
        <v>22513.098360655742</v>
      </c>
      <c r="H260" s="26">
        <f>VLOOKUP(D260,DEFINICJE!$E$2:$H$31,3,0)</f>
        <v>0.22</v>
      </c>
      <c r="I260" s="6">
        <f>G260+H260*G260</f>
        <v>27465.980000000003</v>
      </c>
      <c r="J260" s="9">
        <f>MONTH(B260)</f>
        <v>6</v>
      </c>
      <c r="K260" s="9">
        <f>YEAR(B260)</f>
        <v>2019</v>
      </c>
      <c r="L260" s="9" t="str">
        <f>VLOOKUP(C260,DEFINICJE!$A$2:$B$11,2,0)</f>
        <v>StellarTech Solutions</v>
      </c>
    </row>
    <row r="261" spans="1:12" x14ac:dyDescent="0.2">
      <c r="A261" s="19" t="s">
        <v>318</v>
      </c>
      <c r="B261" s="20">
        <v>43620</v>
      </c>
      <c r="C261" s="4" t="s">
        <v>3</v>
      </c>
      <c r="D261" s="4" t="s">
        <v>40</v>
      </c>
      <c r="E261" s="21">
        <v>394</v>
      </c>
      <c r="F261" s="6">
        <f>VLOOKUP(D261,DEFINICJE!$E$2:$H$31,4,0)</f>
        <v>39.345794392523366</v>
      </c>
      <c r="G261" s="6">
        <f>E261*F261</f>
        <v>15502.242990654206</v>
      </c>
      <c r="H261" s="26">
        <f>VLOOKUP(D261,DEFINICJE!$E$2:$H$31,3,0)</f>
        <v>7.0000000000000007E-2</v>
      </c>
      <c r="I261" s="6">
        <f>G261+H261*G261</f>
        <v>16587.400000000001</v>
      </c>
      <c r="J261" s="9">
        <f>MONTH(B261)</f>
        <v>6</v>
      </c>
      <c r="K261" s="9">
        <f>YEAR(B261)</f>
        <v>2019</v>
      </c>
      <c r="L261" s="9" t="str">
        <f>VLOOKUP(C261,DEFINICJE!$A$2:$B$11,2,0)</f>
        <v>Quantum Innovations</v>
      </c>
    </row>
    <row r="262" spans="1:12" x14ac:dyDescent="0.2">
      <c r="A262" s="19" t="s">
        <v>319</v>
      </c>
      <c r="B262" s="20">
        <v>43620</v>
      </c>
      <c r="C262" s="4" t="s">
        <v>6</v>
      </c>
      <c r="D262" s="4" t="s">
        <v>41</v>
      </c>
      <c r="E262" s="21">
        <v>604</v>
      </c>
      <c r="F262" s="6">
        <f>VLOOKUP(D262,DEFINICJE!$E$2:$H$31,4,0)</f>
        <v>3.7868852459016393</v>
      </c>
      <c r="G262" s="6">
        <f>E262*F262</f>
        <v>2287.2786885245901</v>
      </c>
      <c r="H262" s="26">
        <f>VLOOKUP(D262,DEFINICJE!$E$2:$H$31,3,0)</f>
        <v>0.22</v>
      </c>
      <c r="I262" s="6">
        <f>G262+H262*G262</f>
        <v>2790.48</v>
      </c>
      <c r="J262" s="9">
        <f>MONTH(B262)</f>
        <v>6</v>
      </c>
      <c r="K262" s="9">
        <f>YEAR(B262)</f>
        <v>2019</v>
      </c>
      <c r="L262" s="9" t="str">
        <f>VLOOKUP(C262,DEFINICJE!$A$2:$B$11,2,0)</f>
        <v>SwiftWave Technologies</v>
      </c>
    </row>
    <row r="263" spans="1:12" x14ac:dyDescent="0.2">
      <c r="A263" s="19" t="s">
        <v>320</v>
      </c>
      <c r="B263" s="20">
        <v>43620</v>
      </c>
      <c r="C263" s="4" t="s">
        <v>3</v>
      </c>
      <c r="D263" s="4" t="s">
        <v>42</v>
      </c>
      <c r="E263" s="21">
        <v>335</v>
      </c>
      <c r="F263" s="6">
        <f>VLOOKUP(D263,DEFINICJE!$E$2:$H$31,4,0)</f>
        <v>17.11214953271028</v>
      </c>
      <c r="G263" s="6">
        <f>E263*F263</f>
        <v>5732.5700934579436</v>
      </c>
      <c r="H263" s="26">
        <f>VLOOKUP(D263,DEFINICJE!$E$2:$H$31,3,0)</f>
        <v>7.0000000000000007E-2</v>
      </c>
      <c r="I263" s="6">
        <f>G263+H263*G263</f>
        <v>6133.8499999999995</v>
      </c>
      <c r="J263" s="9">
        <f>MONTH(B263)</f>
        <v>6</v>
      </c>
      <c r="K263" s="9">
        <f>YEAR(B263)</f>
        <v>2019</v>
      </c>
      <c r="L263" s="9" t="str">
        <f>VLOOKUP(C263,DEFINICJE!$A$2:$B$11,2,0)</f>
        <v>Quantum Innovations</v>
      </c>
    </row>
    <row r="264" spans="1:12" x14ac:dyDescent="0.2">
      <c r="A264" s="19" t="s">
        <v>321</v>
      </c>
      <c r="B264" s="20">
        <v>43620</v>
      </c>
      <c r="C264" s="4" t="s">
        <v>10</v>
      </c>
      <c r="D264" s="4" t="s">
        <v>43</v>
      </c>
      <c r="E264" s="21">
        <v>334</v>
      </c>
      <c r="F264" s="6">
        <f>VLOOKUP(D264,DEFINICJE!$E$2:$H$31,4,0)</f>
        <v>42.196721311475407</v>
      </c>
      <c r="G264" s="6">
        <f>E264*F264</f>
        <v>14093.704918032787</v>
      </c>
      <c r="H264" s="26">
        <f>VLOOKUP(D264,DEFINICJE!$E$2:$H$31,3,0)</f>
        <v>0.22</v>
      </c>
      <c r="I264" s="6">
        <f>G264+H264*G264</f>
        <v>17194.32</v>
      </c>
      <c r="J264" s="9">
        <f>MONTH(B264)</f>
        <v>6</v>
      </c>
      <c r="K264" s="9">
        <f>YEAR(B264)</f>
        <v>2019</v>
      </c>
      <c r="L264" s="9" t="str">
        <f>VLOOKUP(C264,DEFINICJE!$A$2:$B$11,2,0)</f>
        <v>Nexus Solutions</v>
      </c>
    </row>
    <row r="265" spans="1:12" x14ac:dyDescent="0.2">
      <c r="A265" s="19" t="s">
        <v>322</v>
      </c>
      <c r="B265" s="20">
        <v>43620</v>
      </c>
      <c r="C265" s="4" t="s">
        <v>3</v>
      </c>
      <c r="D265" s="4" t="s">
        <v>14</v>
      </c>
      <c r="E265" s="21">
        <v>374</v>
      </c>
      <c r="F265" s="6">
        <f>VLOOKUP(D265,DEFINICJE!$E$2:$H$31,4,0)</f>
        <v>73.897196261682225</v>
      </c>
      <c r="G265" s="6">
        <f>E265*F265</f>
        <v>27637.551401869154</v>
      </c>
      <c r="H265" s="26">
        <f>VLOOKUP(D265,DEFINICJE!$E$2:$H$31,3,0)</f>
        <v>7.0000000000000007E-2</v>
      </c>
      <c r="I265" s="6">
        <f>G265+H265*G265</f>
        <v>29572.179999999993</v>
      </c>
      <c r="J265" s="9">
        <f>MONTH(B265)</f>
        <v>6</v>
      </c>
      <c r="K265" s="9">
        <f>YEAR(B265)</f>
        <v>2019</v>
      </c>
      <c r="L265" s="9" t="str">
        <f>VLOOKUP(C265,DEFINICJE!$A$2:$B$11,2,0)</f>
        <v>Quantum Innovations</v>
      </c>
    </row>
    <row r="266" spans="1:12" x14ac:dyDescent="0.2">
      <c r="A266" s="19" t="s">
        <v>323</v>
      </c>
      <c r="B266" s="20">
        <v>43620</v>
      </c>
      <c r="C266" s="4" t="s">
        <v>11</v>
      </c>
      <c r="D266" s="4" t="s">
        <v>15</v>
      </c>
      <c r="E266" s="21">
        <v>303</v>
      </c>
      <c r="F266" s="6">
        <f>VLOOKUP(D266,DEFINICJE!$E$2:$H$31,4,0)</f>
        <v>43.180327868852459</v>
      </c>
      <c r="G266" s="6">
        <f>E266*F266</f>
        <v>13083.639344262296</v>
      </c>
      <c r="H266" s="26">
        <f>VLOOKUP(D266,DEFINICJE!$E$2:$H$31,3,0)</f>
        <v>0.22</v>
      </c>
      <c r="I266" s="6">
        <f>G266+H266*G266</f>
        <v>15962.04</v>
      </c>
      <c r="J266" s="9">
        <f>MONTH(B266)</f>
        <v>6</v>
      </c>
      <c r="K266" s="9">
        <f>YEAR(B266)</f>
        <v>2019</v>
      </c>
      <c r="L266" s="9" t="str">
        <f>VLOOKUP(C266,DEFINICJE!$A$2:$B$11,2,0)</f>
        <v>Green Capital</v>
      </c>
    </row>
    <row r="267" spans="1:12" x14ac:dyDescent="0.2">
      <c r="A267" s="19" t="s">
        <v>324</v>
      </c>
      <c r="B267" s="20">
        <v>43620</v>
      </c>
      <c r="C267" s="4" t="s">
        <v>3</v>
      </c>
      <c r="D267" s="4" t="s">
        <v>16</v>
      </c>
      <c r="E267" s="21">
        <v>740</v>
      </c>
      <c r="F267" s="6">
        <f>VLOOKUP(D267,DEFINICJE!$E$2:$H$31,4,0)</f>
        <v>25.897196261682243</v>
      </c>
      <c r="G267" s="6">
        <f>E267*F267</f>
        <v>19163.925233644859</v>
      </c>
      <c r="H267" s="26">
        <f>VLOOKUP(D267,DEFINICJE!$E$2:$H$31,3,0)</f>
        <v>7.0000000000000007E-2</v>
      </c>
      <c r="I267" s="6">
        <f>G267+H267*G267</f>
        <v>20505.399999999998</v>
      </c>
      <c r="J267" s="9">
        <f>MONTH(B267)</f>
        <v>6</v>
      </c>
      <c r="K267" s="9">
        <f>YEAR(B267)</f>
        <v>2019</v>
      </c>
      <c r="L267" s="9" t="str">
        <f>VLOOKUP(C267,DEFINICJE!$A$2:$B$11,2,0)</f>
        <v>Quantum Innovations</v>
      </c>
    </row>
    <row r="268" spans="1:12" x14ac:dyDescent="0.2">
      <c r="A268" s="19" t="s">
        <v>325</v>
      </c>
      <c r="B268" s="20">
        <v>43621</v>
      </c>
      <c r="C268" s="4" t="s">
        <v>2</v>
      </c>
      <c r="D268" s="4" t="s">
        <v>17</v>
      </c>
      <c r="E268" s="21">
        <v>967</v>
      </c>
      <c r="F268" s="6">
        <f>VLOOKUP(D268,DEFINICJE!$E$2:$H$31,4,0)</f>
        <v>65.721311475409848</v>
      </c>
      <c r="G268" s="6">
        <f>E268*F268</f>
        <v>63552.508196721326</v>
      </c>
      <c r="H268" s="26">
        <f>VLOOKUP(D268,DEFINICJE!$E$2:$H$31,3,0)</f>
        <v>0.22</v>
      </c>
      <c r="I268" s="6">
        <f>G268+H268*G268</f>
        <v>77534.060000000012</v>
      </c>
      <c r="J268" s="9">
        <f>MONTH(B268)</f>
        <v>6</v>
      </c>
      <c r="K268" s="9">
        <f>YEAR(B268)</f>
        <v>2019</v>
      </c>
      <c r="L268" s="9" t="str">
        <f>VLOOKUP(C268,DEFINICJE!$A$2:$B$11,2,0)</f>
        <v>StellarTech Solutions</v>
      </c>
    </row>
    <row r="269" spans="1:12" x14ac:dyDescent="0.2">
      <c r="A269" s="19" t="s">
        <v>326</v>
      </c>
      <c r="B269" s="20">
        <v>43622</v>
      </c>
      <c r="C269" s="4" t="s">
        <v>9</v>
      </c>
      <c r="D269" s="4" t="s">
        <v>18</v>
      </c>
      <c r="E269" s="21">
        <v>575</v>
      </c>
      <c r="F269" s="6">
        <f>VLOOKUP(D269,DEFINICJE!$E$2:$H$31,4,0)</f>
        <v>0.22429906542056072</v>
      </c>
      <c r="G269" s="6">
        <f>E269*F269</f>
        <v>128.97196261682242</v>
      </c>
      <c r="H269" s="26">
        <f>VLOOKUP(D269,DEFINICJE!$E$2:$H$31,3,0)</f>
        <v>7.0000000000000007E-2</v>
      </c>
      <c r="I269" s="6">
        <f>G269+H269*G269</f>
        <v>138</v>
      </c>
      <c r="J269" s="9">
        <f>MONTH(B269)</f>
        <v>6</v>
      </c>
      <c r="K269" s="9">
        <f>YEAR(B269)</f>
        <v>2019</v>
      </c>
      <c r="L269" s="9" t="str">
        <f>VLOOKUP(C269,DEFINICJE!$A$2:$B$11,2,0)</f>
        <v>Aurora Ventures</v>
      </c>
    </row>
    <row r="270" spans="1:12" x14ac:dyDescent="0.2">
      <c r="A270" s="19" t="s">
        <v>327</v>
      </c>
      <c r="B270" s="20">
        <v>43623</v>
      </c>
      <c r="C270" s="4" t="s">
        <v>8</v>
      </c>
      <c r="D270" s="4" t="s">
        <v>19</v>
      </c>
      <c r="E270" s="21">
        <v>3</v>
      </c>
      <c r="F270" s="6">
        <f>VLOOKUP(D270,DEFINICJE!$E$2:$H$31,4,0)</f>
        <v>73.073770491803288</v>
      </c>
      <c r="G270" s="6">
        <f>E270*F270</f>
        <v>219.22131147540986</v>
      </c>
      <c r="H270" s="26">
        <f>VLOOKUP(D270,DEFINICJE!$E$2:$H$31,3,0)</f>
        <v>0.22</v>
      </c>
      <c r="I270" s="6">
        <f>G270+H270*G270</f>
        <v>267.45000000000005</v>
      </c>
      <c r="J270" s="9">
        <f>MONTH(B270)</f>
        <v>6</v>
      </c>
      <c r="K270" s="9">
        <f>YEAR(B270)</f>
        <v>2019</v>
      </c>
      <c r="L270" s="9" t="str">
        <f>VLOOKUP(C270,DEFINICJE!$A$2:$B$11,2,0)</f>
        <v>Apex Innovators</v>
      </c>
    </row>
    <row r="271" spans="1:12" x14ac:dyDescent="0.2">
      <c r="A271" s="19" t="s">
        <v>328</v>
      </c>
      <c r="B271" s="20">
        <v>43624</v>
      </c>
      <c r="C271" s="4" t="s">
        <v>5</v>
      </c>
      <c r="D271" s="4" t="s">
        <v>20</v>
      </c>
      <c r="E271" s="21">
        <v>50</v>
      </c>
      <c r="F271" s="6">
        <f>VLOOKUP(D271,DEFINICJE!$E$2:$H$31,4,0)</f>
        <v>10.093457943925234</v>
      </c>
      <c r="G271" s="6">
        <f>E271*F271</f>
        <v>504.67289719626172</v>
      </c>
      <c r="H271" s="26">
        <f>VLOOKUP(D271,DEFINICJE!$E$2:$H$31,3,0)</f>
        <v>7.0000000000000007E-2</v>
      </c>
      <c r="I271" s="6">
        <f>G271+H271*G271</f>
        <v>540</v>
      </c>
      <c r="J271" s="9">
        <f>MONTH(B271)</f>
        <v>6</v>
      </c>
      <c r="K271" s="9">
        <f>YEAR(B271)</f>
        <v>2019</v>
      </c>
      <c r="L271" s="9" t="str">
        <f>VLOOKUP(C271,DEFINICJE!$A$2:$B$11,2,0)</f>
        <v>Infinity Systems</v>
      </c>
    </row>
    <row r="272" spans="1:12" x14ac:dyDescent="0.2">
      <c r="A272" s="19" t="s">
        <v>329</v>
      </c>
      <c r="B272" s="20">
        <v>43625</v>
      </c>
      <c r="C272" s="4" t="s">
        <v>10</v>
      </c>
      <c r="D272" s="4" t="s">
        <v>21</v>
      </c>
      <c r="E272" s="21">
        <v>499</v>
      </c>
      <c r="F272" s="6">
        <f>VLOOKUP(D272,DEFINICJE!$E$2:$H$31,4,0)</f>
        <v>32.508196721311471</v>
      </c>
      <c r="G272" s="6">
        <f>E272*F272</f>
        <v>16221.590163934425</v>
      </c>
      <c r="H272" s="26">
        <f>VLOOKUP(D272,DEFINICJE!$E$2:$H$31,3,0)</f>
        <v>0.22</v>
      </c>
      <c r="I272" s="6">
        <f>G272+H272*G272</f>
        <v>19790.339999999997</v>
      </c>
      <c r="J272" s="9">
        <f>MONTH(B272)</f>
        <v>6</v>
      </c>
      <c r="K272" s="9">
        <f>YEAR(B272)</f>
        <v>2019</v>
      </c>
      <c r="L272" s="9" t="str">
        <f>VLOOKUP(C272,DEFINICJE!$A$2:$B$11,2,0)</f>
        <v>Nexus Solutions</v>
      </c>
    </row>
    <row r="273" spans="1:12" x14ac:dyDescent="0.2">
      <c r="A273" s="19" t="s">
        <v>330</v>
      </c>
      <c r="B273" s="20">
        <v>43626</v>
      </c>
      <c r="C273" s="4" t="s">
        <v>5</v>
      </c>
      <c r="D273" s="4" t="s">
        <v>22</v>
      </c>
      <c r="E273" s="21">
        <v>618</v>
      </c>
      <c r="F273" s="6">
        <f>VLOOKUP(D273,DEFINICJE!$E$2:$H$31,4,0)</f>
        <v>17.588785046728972</v>
      </c>
      <c r="G273" s="6">
        <f>E273*F273</f>
        <v>10869.869158878504</v>
      </c>
      <c r="H273" s="26">
        <f>VLOOKUP(D273,DEFINICJE!$E$2:$H$31,3,0)</f>
        <v>7.0000000000000007E-2</v>
      </c>
      <c r="I273" s="6">
        <f>G273+H273*G273</f>
        <v>11630.76</v>
      </c>
      <c r="J273" s="9">
        <f>MONTH(B273)</f>
        <v>6</v>
      </c>
      <c r="K273" s="9">
        <f>YEAR(B273)</f>
        <v>2019</v>
      </c>
      <c r="L273" s="9" t="str">
        <f>VLOOKUP(C273,DEFINICJE!$A$2:$B$11,2,0)</f>
        <v>Infinity Systems</v>
      </c>
    </row>
    <row r="274" spans="1:12" x14ac:dyDescent="0.2">
      <c r="A274" s="19" t="s">
        <v>331</v>
      </c>
      <c r="B274" s="20">
        <v>43627</v>
      </c>
      <c r="C274" s="4" t="s">
        <v>3</v>
      </c>
      <c r="D274" s="4" t="s">
        <v>23</v>
      </c>
      <c r="E274" s="21">
        <v>417</v>
      </c>
      <c r="F274" s="6">
        <f>VLOOKUP(D274,DEFINICJE!$E$2:$H$31,4,0)</f>
        <v>14.188524590163933</v>
      </c>
      <c r="G274" s="6">
        <f>E274*F274</f>
        <v>5916.6147540983602</v>
      </c>
      <c r="H274" s="26">
        <f>VLOOKUP(D274,DEFINICJE!$E$2:$H$31,3,0)</f>
        <v>0.22</v>
      </c>
      <c r="I274" s="6">
        <f>G274+H274*G274</f>
        <v>7218.2699999999995</v>
      </c>
      <c r="J274" s="9">
        <f>MONTH(B274)</f>
        <v>6</v>
      </c>
      <c r="K274" s="9">
        <f>YEAR(B274)</f>
        <v>2019</v>
      </c>
      <c r="L274" s="9" t="str">
        <f>VLOOKUP(C274,DEFINICJE!$A$2:$B$11,2,0)</f>
        <v>Quantum Innovations</v>
      </c>
    </row>
    <row r="275" spans="1:12" x14ac:dyDescent="0.2">
      <c r="A275" s="19" t="s">
        <v>332</v>
      </c>
      <c r="B275" s="20">
        <v>43628</v>
      </c>
      <c r="C275" s="4" t="s">
        <v>5</v>
      </c>
      <c r="D275" s="4" t="s">
        <v>24</v>
      </c>
      <c r="E275" s="21">
        <v>369</v>
      </c>
      <c r="F275" s="6">
        <f>VLOOKUP(D275,DEFINICJE!$E$2:$H$31,4,0)</f>
        <v>7.5700934579439245</v>
      </c>
      <c r="G275" s="6">
        <f>E275*F275</f>
        <v>2793.364485981308</v>
      </c>
      <c r="H275" s="26">
        <f>VLOOKUP(D275,DEFINICJE!$E$2:$H$31,3,0)</f>
        <v>7.0000000000000007E-2</v>
      </c>
      <c r="I275" s="6">
        <f>G275+H275*G275</f>
        <v>2988.8999999999996</v>
      </c>
      <c r="J275" s="9">
        <f>MONTH(B275)</f>
        <v>6</v>
      </c>
      <c r="K275" s="9">
        <f>YEAR(B275)</f>
        <v>2019</v>
      </c>
      <c r="L275" s="9" t="str">
        <f>VLOOKUP(C275,DEFINICJE!$A$2:$B$11,2,0)</f>
        <v>Infinity Systems</v>
      </c>
    </row>
    <row r="276" spans="1:12" x14ac:dyDescent="0.2">
      <c r="A276" s="19" t="s">
        <v>333</v>
      </c>
      <c r="B276" s="20">
        <v>43629</v>
      </c>
      <c r="C276" s="4" t="s">
        <v>4</v>
      </c>
      <c r="D276" s="4" t="s">
        <v>25</v>
      </c>
      <c r="E276" s="21">
        <v>444</v>
      </c>
      <c r="F276" s="6">
        <f>VLOOKUP(D276,DEFINICJE!$E$2:$H$31,4,0)</f>
        <v>33.655737704918039</v>
      </c>
      <c r="G276" s="6">
        <f>E276*F276</f>
        <v>14943.147540983609</v>
      </c>
      <c r="H276" s="26">
        <f>VLOOKUP(D276,DEFINICJE!$E$2:$H$31,3,0)</f>
        <v>0.22</v>
      </c>
      <c r="I276" s="6">
        <f>G276+H276*G276</f>
        <v>18230.640000000003</v>
      </c>
      <c r="J276" s="9">
        <f>MONTH(B276)</f>
        <v>6</v>
      </c>
      <c r="K276" s="9">
        <f>YEAR(B276)</f>
        <v>2019</v>
      </c>
      <c r="L276" s="9" t="str">
        <f>VLOOKUP(C276,DEFINICJE!$A$2:$B$11,2,0)</f>
        <v>BlueSky Enterprises</v>
      </c>
    </row>
    <row r="277" spans="1:12" x14ac:dyDescent="0.2">
      <c r="A277" s="19" t="s">
        <v>334</v>
      </c>
      <c r="B277" s="20">
        <v>43630</v>
      </c>
      <c r="C277" s="4" t="s">
        <v>6</v>
      </c>
      <c r="D277" s="4" t="s">
        <v>26</v>
      </c>
      <c r="E277" s="21">
        <v>413</v>
      </c>
      <c r="F277" s="6">
        <f>VLOOKUP(D277,DEFINICJE!$E$2:$H$31,4,0)</f>
        <v>57.588785046728965</v>
      </c>
      <c r="G277" s="6">
        <f>E277*F277</f>
        <v>23784.168224299061</v>
      </c>
      <c r="H277" s="26">
        <f>VLOOKUP(D277,DEFINICJE!$E$2:$H$31,3,0)</f>
        <v>7.0000000000000007E-2</v>
      </c>
      <c r="I277" s="6">
        <f>G277+H277*G277</f>
        <v>25449.059999999994</v>
      </c>
      <c r="J277" s="9">
        <f>MONTH(B277)</f>
        <v>6</v>
      </c>
      <c r="K277" s="9">
        <f>YEAR(B277)</f>
        <v>2019</v>
      </c>
      <c r="L277" s="9" t="str">
        <f>VLOOKUP(C277,DEFINICJE!$A$2:$B$11,2,0)</f>
        <v>SwiftWave Technologies</v>
      </c>
    </row>
    <row r="278" spans="1:12" x14ac:dyDescent="0.2">
      <c r="A278" s="19" t="s">
        <v>335</v>
      </c>
      <c r="B278" s="20">
        <v>43631</v>
      </c>
      <c r="C278" s="4" t="s">
        <v>8</v>
      </c>
      <c r="D278" s="4" t="s">
        <v>27</v>
      </c>
      <c r="E278" s="21">
        <v>515</v>
      </c>
      <c r="F278" s="6">
        <f>VLOOKUP(D278,DEFINICJE!$E$2:$H$31,4,0)</f>
        <v>27.262295081967213</v>
      </c>
      <c r="G278" s="6">
        <f>E278*F278</f>
        <v>14040.081967213115</v>
      </c>
      <c r="H278" s="26">
        <f>VLOOKUP(D278,DEFINICJE!$E$2:$H$31,3,0)</f>
        <v>0.22</v>
      </c>
      <c r="I278" s="6">
        <f>G278+H278*G278</f>
        <v>17128.900000000001</v>
      </c>
      <c r="J278" s="9">
        <f>MONTH(B278)</f>
        <v>6</v>
      </c>
      <c r="K278" s="9">
        <f>YEAR(B278)</f>
        <v>2019</v>
      </c>
      <c r="L278" s="9" t="str">
        <f>VLOOKUP(C278,DEFINICJE!$A$2:$B$11,2,0)</f>
        <v>Apex Innovators</v>
      </c>
    </row>
    <row r="279" spans="1:12" x14ac:dyDescent="0.2">
      <c r="A279" s="19" t="s">
        <v>336</v>
      </c>
      <c r="B279" s="20">
        <v>43631</v>
      </c>
      <c r="C279" s="4" t="s">
        <v>8</v>
      </c>
      <c r="D279" s="4" t="s">
        <v>28</v>
      </c>
      <c r="E279" s="21">
        <v>564</v>
      </c>
      <c r="F279" s="6">
        <f>VLOOKUP(D279,DEFINICJE!$E$2:$H$31,4,0)</f>
        <v>74.299065420560737</v>
      </c>
      <c r="G279" s="6">
        <f>E279*F279</f>
        <v>41904.672897196258</v>
      </c>
      <c r="H279" s="26">
        <f>VLOOKUP(D279,DEFINICJE!$E$2:$H$31,3,0)</f>
        <v>7.0000000000000007E-2</v>
      </c>
      <c r="I279" s="6">
        <f>G279+H279*G279</f>
        <v>44838</v>
      </c>
      <c r="J279" s="9">
        <f>MONTH(B279)</f>
        <v>6</v>
      </c>
      <c r="K279" s="9">
        <f>YEAR(B279)</f>
        <v>2019</v>
      </c>
      <c r="L279" s="9" t="str">
        <f>VLOOKUP(C279,DEFINICJE!$A$2:$B$11,2,0)</f>
        <v>Apex Innovators</v>
      </c>
    </row>
    <row r="280" spans="1:12" x14ac:dyDescent="0.2">
      <c r="A280" s="19" t="s">
        <v>337</v>
      </c>
      <c r="B280" s="20">
        <v>43631</v>
      </c>
      <c r="C280" s="4" t="s">
        <v>4</v>
      </c>
      <c r="D280" s="4" t="s">
        <v>14</v>
      </c>
      <c r="E280" s="21">
        <v>967</v>
      </c>
      <c r="F280" s="6">
        <f>VLOOKUP(D280,DEFINICJE!$E$2:$H$31,4,0)</f>
        <v>73.897196261682225</v>
      </c>
      <c r="G280" s="6">
        <f>E280*F280</f>
        <v>71458.588785046712</v>
      </c>
      <c r="H280" s="26">
        <f>VLOOKUP(D280,DEFINICJE!$E$2:$H$31,3,0)</f>
        <v>7.0000000000000007E-2</v>
      </c>
      <c r="I280" s="6">
        <f>G280+H280*G280</f>
        <v>76460.689999999988</v>
      </c>
      <c r="J280" s="9">
        <f>MONTH(B280)</f>
        <v>6</v>
      </c>
      <c r="K280" s="9">
        <f>YEAR(B280)</f>
        <v>2019</v>
      </c>
      <c r="L280" s="9" t="str">
        <f>VLOOKUP(C280,DEFINICJE!$A$2:$B$11,2,0)</f>
        <v>BlueSky Enterprises</v>
      </c>
    </row>
    <row r="281" spans="1:12" x14ac:dyDescent="0.2">
      <c r="A281" s="19" t="s">
        <v>338</v>
      </c>
      <c r="B281" s="20">
        <v>43631</v>
      </c>
      <c r="C281" s="4" t="s">
        <v>9</v>
      </c>
      <c r="D281" s="4" t="s">
        <v>15</v>
      </c>
      <c r="E281" s="21">
        <v>525</v>
      </c>
      <c r="F281" s="6">
        <f>VLOOKUP(D281,DEFINICJE!$E$2:$H$31,4,0)</f>
        <v>43.180327868852459</v>
      </c>
      <c r="G281" s="6">
        <f>E281*F281</f>
        <v>22669.672131147541</v>
      </c>
      <c r="H281" s="26">
        <f>VLOOKUP(D281,DEFINICJE!$E$2:$H$31,3,0)</f>
        <v>0.22</v>
      </c>
      <c r="I281" s="6">
        <f>G281+H281*G281</f>
        <v>27657</v>
      </c>
      <c r="J281" s="9">
        <f>MONTH(B281)</f>
        <v>6</v>
      </c>
      <c r="K281" s="9">
        <f>YEAR(B281)</f>
        <v>2019</v>
      </c>
      <c r="L281" s="9" t="str">
        <f>VLOOKUP(C281,DEFINICJE!$A$2:$B$11,2,0)</f>
        <v>Aurora Ventures</v>
      </c>
    </row>
    <row r="282" spans="1:12" x14ac:dyDescent="0.2">
      <c r="A282" s="19" t="s">
        <v>339</v>
      </c>
      <c r="B282" s="20">
        <v>43631</v>
      </c>
      <c r="C282" s="4" t="s">
        <v>3</v>
      </c>
      <c r="D282" s="4" t="s">
        <v>16</v>
      </c>
      <c r="E282" s="21">
        <v>645</v>
      </c>
      <c r="F282" s="6">
        <f>VLOOKUP(D282,DEFINICJE!$E$2:$H$31,4,0)</f>
        <v>25.897196261682243</v>
      </c>
      <c r="G282" s="6">
        <f>E282*F282</f>
        <v>16703.691588785048</v>
      </c>
      <c r="H282" s="26">
        <f>VLOOKUP(D282,DEFINICJE!$E$2:$H$31,3,0)</f>
        <v>7.0000000000000007E-2</v>
      </c>
      <c r="I282" s="6">
        <f>G282+H282*G282</f>
        <v>17872.95</v>
      </c>
      <c r="J282" s="9">
        <f>MONTH(B282)</f>
        <v>6</v>
      </c>
      <c r="K282" s="9">
        <f>YEAR(B282)</f>
        <v>2019</v>
      </c>
      <c r="L282" s="9" t="str">
        <f>VLOOKUP(C282,DEFINICJE!$A$2:$B$11,2,0)</f>
        <v>Quantum Innovations</v>
      </c>
    </row>
    <row r="283" spans="1:12" x14ac:dyDescent="0.2">
      <c r="A283" s="19" t="s">
        <v>340</v>
      </c>
      <c r="B283" s="20">
        <v>43631</v>
      </c>
      <c r="C283" s="4" t="s">
        <v>10</v>
      </c>
      <c r="D283" s="4" t="s">
        <v>17</v>
      </c>
      <c r="E283" s="21">
        <v>228</v>
      </c>
      <c r="F283" s="6">
        <f>VLOOKUP(D283,DEFINICJE!$E$2:$H$31,4,0)</f>
        <v>65.721311475409848</v>
      </c>
      <c r="G283" s="6">
        <f>E283*F283</f>
        <v>14984.459016393446</v>
      </c>
      <c r="H283" s="26">
        <f>VLOOKUP(D283,DEFINICJE!$E$2:$H$31,3,0)</f>
        <v>0.22</v>
      </c>
      <c r="I283" s="6">
        <f>G283+H283*G283</f>
        <v>18281.040000000005</v>
      </c>
      <c r="J283" s="9">
        <f>MONTH(B283)</f>
        <v>6</v>
      </c>
      <c r="K283" s="9">
        <f>YEAR(B283)</f>
        <v>2019</v>
      </c>
      <c r="L283" s="9" t="str">
        <f>VLOOKUP(C283,DEFINICJE!$A$2:$B$11,2,0)</f>
        <v>Nexus Solutions</v>
      </c>
    </row>
    <row r="284" spans="1:12" x14ac:dyDescent="0.2">
      <c r="A284" s="19" t="s">
        <v>341</v>
      </c>
      <c r="B284" s="20">
        <v>43631</v>
      </c>
      <c r="C284" s="4" t="s">
        <v>5</v>
      </c>
      <c r="D284" s="4" t="s">
        <v>18</v>
      </c>
      <c r="E284" s="21">
        <v>859</v>
      </c>
      <c r="F284" s="6">
        <f>VLOOKUP(D284,DEFINICJE!$E$2:$H$31,4,0)</f>
        <v>0.22429906542056072</v>
      </c>
      <c r="G284" s="6">
        <f>E284*F284</f>
        <v>192.67289719626166</v>
      </c>
      <c r="H284" s="26">
        <f>VLOOKUP(D284,DEFINICJE!$E$2:$H$31,3,0)</f>
        <v>7.0000000000000007E-2</v>
      </c>
      <c r="I284" s="6">
        <f>G284+H284*G284</f>
        <v>206.15999999999997</v>
      </c>
      <c r="J284" s="9">
        <f>MONTH(B284)</f>
        <v>6</v>
      </c>
      <c r="K284" s="9">
        <f>YEAR(B284)</f>
        <v>2019</v>
      </c>
      <c r="L284" s="9" t="str">
        <f>VLOOKUP(C284,DEFINICJE!$A$2:$B$11,2,0)</f>
        <v>Infinity Systems</v>
      </c>
    </row>
    <row r="285" spans="1:12" x14ac:dyDescent="0.2">
      <c r="A285" s="19" t="s">
        <v>342</v>
      </c>
      <c r="B285" s="20">
        <v>43631</v>
      </c>
      <c r="C285" s="4" t="s">
        <v>7</v>
      </c>
      <c r="D285" s="4" t="s">
        <v>19</v>
      </c>
      <c r="E285" s="21">
        <v>966</v>
      </c>
      <c r="F285" s="6">
        <f>VLOOKUP(D285,DEFINICJE!$E$2:$H$31,4,0)</f>
        <v>73.073770491803288</v>
      </c>
      <c r="G285" s="6">
        <f>E285*F285</f>
        <v>70589.262295081979</v>
      </c>
      <c r="H285" s="26">
        <f>VLOOKUP(D285,DEFINICJE!$E$2:$H$31,3,0)</f>
        <v>0.22</v>
      </c>
      <c r="I285" s="6">
        <f>G285+H285*G285</f>
        <v>86118.900000000009</v>
      </c>
      <c r="J285" s="9">
        <f>MONTH(B285)</f>
        <v>6</v>
      </c>
      <c r="K285" s="9">
        <f>YEAR(B285)</f>
        <v>2019</v>
      </c>
      <c r="L285" s="9" t="str">
        <f>VLOOKUP(C285,DEFINICJE!$A$2:$B$11,2,0)</f>
        <v>Fusion Dynamics</v>
      </c>
    </row>
    <row r="286" spans="1:12" x14ac:dyDescent="0.2">
      <c r="A286" s="19" t="s">
        <v>343</v>
      </c>
      <c r="B286" s="20">
        <v>43632</v>
      </c>
      <c r="C286" s="4" t="s">
        <v>11</v>
      </c>
      <c r="D286" s="4" t="s">
        <v>20</v>
      </c>
      <c r="E286" s="21">
        <v>482</v>
      </c>
      <c r="F286" s="6">
        <f>VLOOKUP(D286,DEFINICJE!$E$2:$H$31,4,0)</f>
        <v>10.093457943925234</v>
      </c>
      <c r="G286" s="6">
        <f>E286*F286</f>
        <v>4865.0467289719627</v>
      </c>
      <c r="H286" s="26">
        <f>VLOOKUP(D286,DEFINICJE!$E$2:$H$31,3,0)</f>
        <v>7.0000000000000007E-2</v>
      </c>
      <c r="I286" s="6">
        <f>G286+H286*G286</f>
        <v>5205.6000000000004</v>
      </c>
      <c r="J286" s="9">
        <f>MONTH(B286)</f>
        <v>6</v>
      </c>
      <c r="K286" s="9">
        <f>YEAR(B286)</f>
        <v>2019</v>
      </c>
      <c r="L286" s="9" t="str">
        <f>VLOOKUP(C286,DEFINICJE!$A$2:$B$11,2,0)</f>
        <v>Green Capital</v>
      </c>
    </row>
    <row r="287" spans="1:12" x14ac:dyDescent="0.2">
      <c r="A287" s="19" t="s">
        <v>344</v>
      </c>
      <c r="B287" s="20">
        <v>43633</v>
      </c>
      <c r="C287" s="4" t="s">
        <v>11</v>
      </c>
      <c r="D287" s="4" t="s">
        <v>21</v>
      </c>
      <c r="E287" s="21">
        <v>521</v>
      </c>
      <c r="F287" s="6">
        <f>VLOOKUP(D287,DEFINICJE!$E$2:$H$31,4,0)</f>
        <v>32.508196721311471</v>
      </c>
      <c r="G287" s="6">
        <f>E287*F287</f>
        <v>16936.770491803276</v>
      </c>
      <c r="H287" s="26">
        <f>VLOOKUP(D287,DEFINICJE!$E$2:$H$31,3,0)</f>
        <v>0.22</v>
      </c>
      <c r="I287" s="6">
        <f>G287+H287*G287</f>
        <v>20662.859999999997</v>
      </c>
      <c r="J287" s="9">
        <f>MONTH(B287)</f>
        <v>6</v>
      </c>
      <c r="K287" s="9">
        <f>YEAR(B287)</f>
        <v>2019</v>
      </c>
      <c r="L287" s="9" t="str">
        <f>VLOOKUP(C287,DEFINICJE!$A$2:$B$11,2,0)</f>
        <v>Green Capital</v>
      </c>
    </row>
    <row r="288" spans="1:12" x14ac:dyDescent="0.2">
      <c r="A288" s="19" t="s">
        <v>345</v>
      </c>
      <c r="B288" s="20">
        <v>43634</v>
      </c>
      <c r="C288" s="4" t="s">
        <v>5</v>
      </c>
      <c r="D288" s="4" t="s">
        <v>22</v>
      </c>
      <c r="E288" s="21">
        <v>236</v>
      </c>
      <c r="F288" s="6">
        <f>VLOOKUP(D288,DEFINICJE!$E$2:$H$31,4,0)</f>
        <v>17.588785046728972</v>
      </c>
      <c r="G288" s="6">
        <f>E288*F288</f>
        <v>4150.9532710280373</v>
      </c>
      <c r="H288" s="26">
        <f>VLOOKUP(D288,DEFINICJE!$E$2:$H$31,3,0)</f>
        <v>7.0000000000000007E-2</v>
      </c>
      <c r="I288" s="6">
        <f>G288+H288*G288</f>
        <v>4441.5199999999995</v>
      </c>
      <c r="J288" s="9">
        <f>MONTH(B288)</f>
        <v>6</v>
      </c>
      <c r="K288" s="9">
        <f>YEAR(B288)</f>
        <v>2019</v>
      </c>
      <c r="L288" s="9" t="str">
        <f>VLOOKUP(C288,DEFINICJE!$A$2:$B$11,2,0)</f>
        <v>Infinity Systems</v>
      </c>
    </row>
    <row r="289" spans="1:12" x14ac:dyDescent="0.2">
      <c r="A289" s="19" t="s">
        <v>346</v>
      </c>
      <c r="B289" s="20">
        <v>43635</v>
      </c>
      <c r="C289" s="4" t="s">
        <v>7</v>
      </c>
      <c r="D289" s="4" t="s">
        <v>23</v>
      </c>
      <c r="E289" s="21">
        <v>800</v>
      </c>
      <c r="F289" s="6">
        <f>VLOOKUP(D289,DEFINICJE!$E$2:$H$31,4,0)</f>
        <v>14.188524590163933</v>
      </c>
      <c r="G289" s="6">
        <f>E289*F289</f>
        <v>11350.819672131147</v>
      </c>
      <c r="H289" s="26">
        <f>VLOOKUP(D289,DEFINICJE!$E$2:$H$31,3,0)</f>
        <v>0.22</v>
      </c>
      <c r="I289" s="6">
        <f>G289+H289*G289</f>
        <v>13848</v>
      </c>
      <c r="J289" s="9">
        <f>MONTH(B289)</f>
        <v>6</v>
      </c>
      <c r="K289" s="9">
        <f>YEAR(B289)</f>
        <v>2019</v>
      </c>
      <c r="L289" s="9" t="str">
        <f>VLOOKUP(C289,DEFINICJE!$A$2:$B$11,2,0)</f>
        <v>Fusion Dynamics</v>
      </c>
    </row>
    <row r="290" spans="1:12" x14ac:dyDescent="0.2">
      <c r="A290" s="19" t="s">
        <v>347</v>
      </c>
      <c r="B290" s="20">
        <v>43636</v>
      </c>
      <c r="C290" s="4" t="s">
        <v>4</v>
      </c>
      <c r="D290" s="4" t="s">
        <v>24</v>
      </c>
      <c r="E290" s="21">
        <v>433</v>
      </c>
      <c r="F290" s="6">
        <f>VLOOKUP(D290,DEFINICJE!$E$2:$H$31,4,0)</f>
        <v>7.5700934579439245</v>
      </c>
      <c r="G290" s="6">
        <f>E290*F290</f>
        <v>3277.8504672897193</v>
      </c>
      <c r="H290" s="26">
        <f>VLOOKUP(D290,DEFINICJE!$E$2:$H$31,3,0)</f>
        <v>7.0000000000000007E-2</v>
      </c>
      <c r="I290" s="6">
        <f>G290+H290*G290</f>
        <v>3507.2999999999997</v>
      </c>
      <c r="J290" s="9">
        <f>MONTH(B290)</f>
        <v>6</v>
      </c>
      <c r="K290" s="9">
        <f>YEAR(B290)</f>
        <v>2019</v>
      </c>
      <c r="L290" s="9" t="str">
        <f>VLOOKUP(C290,DEFINICJE!$A$2:$B$11,2,0)</f>
        <v>BlueSky Enterprises</v>
      </c>
    </row>
    <row r="291" spans="1:12" x14ac:dyDescent="0.2">
      <c r="A291" s="19" t="s">
        <v>348</v>
      </c>
      <c r="B291" s="20">
        <v>43637</v>
      </c>
      <c r="C291" s="4" t="s">
        <v>3</v>
      </c>
      <c r="D291" s="4" t="s">
        <v>25</v>
      </c>
      <c r="E291" s="21">
        <v>820</v>
      </c>
      <c r="F291" s="6">
        <f>VLOOKUP(D291,DEFINICJE!$E$2:$H$31,4,0)</f>
        <v>33.655737704918039</v>
      </c>
      <c r="G291" s="6">
        <f>E291*F291</f>
        <v>27597.704918032792</v>
      </c>
      <c r="H291" s="26">
        <f>VLOOKUP(D291,DEFINICJE!$E$2:$H$31,3,0)</f>
        <v>0.22</v>
      </c>
      <c r="I291" s="6">
        <f>G291+H291*G291</f>
        <v>33669.200000000004</v>
      </c>
      <c r="J291" s="9">
        <f>MONTH(B291)</f>
        <v>6</v>
      </c>
      <c r="K291" s="9">
        <f>YEAR(B291)</f>
        <v>2019</v>
      </c>
      <c r="L291" s="9" t="str">
        <f>VLOOKUP(C291,DEFINICJE!$A$2:$B$11,2,0)</f>
        <v>Quantum Innovations</v>
      </c>
    </row>
    <row r="292" spans="1:12" x14ac:dyDescent="0.2">
      <c r="A292" s="19" t="s">
        <v>349</v>
      </c>
      <c r="B292" s="20">
        <v>43638</v>
      </c>
      <c r="C292" s="4" t="s">
        <v>9</v>
      </c>
      <c r="D292" s="4" t="s">
        <v>26</v>
      </c>
      <c r="E292" s="21">
        <v>558</v>
      </c>
      <c r="F292" s="6">
        <f>VLOOKUP(D292,DEFINICJE!$E$2:$H$31,4,0)</f>
        <v>57.588785046728965</v>
      </c>
      <c r="G292" s="6">
        <f>E292*F292</f>
        <v>32134.542056074763</v>
      </c>
      <c r="H292" s="26">
        <f>VLOOKUP(D292,DEFINICJE!$E$2:$H$31,3,0)</f>
        <v>7.0000000000000007E-2</v>
      </c>
      <c r="I292" s="6">
        <f>G292+H292*G292</f>
        <v>34383.96</v>
      </c>
      <c r="J292" s="9">
        <f>MONTH(B292)</f>
        <v>6</v>
      </c>
      <c r="K292" s="9">
        <f>YEAR(B292)</f>
        <v>2019</v>
      </c>
      <c r="L292" s="9" t="str">
        <f>VLOOKUP(C292,DEFINICJE!$A$2:$B$11,2,0)</f>
        <v>Aurora Ventures</v>
      </c>
    </row>
    <row r="293" spans="1:12" x14ac:dyDescent="0.2">
      <c r="A293" s="19" t="s">
        <v>350</v>
      </c>
      <c r="B293" s="20">
        <v>43639</v>
      </c>
      <c r="C293" s="4" t="s">
        <v>6</v>
      </c>
      <c r="D293" s="4" t="s">
        <v>27</v>
      </c>
      <c r="E293" s="21">
        <v>944</v>
      </c>
      <c r="F293" s="6">
        <f>VLOOKUP(D293,DEFINICJE!$E$2:$H$31,4,0)</f>
        <v>27.262295081967213</v>
      </c>
      <c r="G293" s="6">
        <f>E293*F293</f>
        <v>25735.60655737705</v>
      </c>
      <c r="H293" s="26">
        <f>VLOOKUP(D293,DEFINICJE!$E$2:$H$31,3,0)</f>
        <v>0.22</v>
      </c>
      <c r="I293" s="6">
        <f>G293+H293*G293</f>
        <v>31397.440000000002</v>
      </c>
      <c r="J293" s="9">
        <f>MONTH(B293)</f>
        <v>6</v>
      </c>
      <c r="K293" s="9">
        <f>YEAR(B293)</f>
        <v>2019</v>
      </c>
      <c r="L293" s="9" t="str">
        <f>VLOOKUP(C293,DEFINICJE!$A$2:$B$11,2,0)</f>
        <v>SwiftWave Technologies</v>
      </c>
    </row>
    <row r="294" spans="1:12" x14ac:dyDescent="0.2">
      <c r="A294" s="19" t="s">
        <v>351</v>
      </c>
      <c r="B294" s="20">
        <v>43640</v>
      </c>
      <c r="C294" s="4" t="s">
        <v>7</v>
      </c>
      <c r="D294" s="4" t="s">
        <v>28</v>
      </c>
      <c r="E294" s="21">
        <v>169</v>
      </c>
      <c r="F294" s="6">
        <f>VLOOKUP(D294,DEFINICJE!$E$2:$H$31,4,0)</f>
        <v>74.299065420560737</v>
      </c>
      <c r="G294" s="6">
        <f>E294*F294</f>
        <v>12556.542056074764</v>
      </c>
      <c r="H294" s="26">
        <f>VLOOKUP(D294,DEFINICJE!$E$2:$H$31,3,0)</f>
        <v>7.0000000000000007E-2</v>
      </c>
      <c r="I294" s="6">
        <f>G294+H294*G294</f>
        <v>13435.499999999998</v>
      </c>
      <c r="J294" s="9">
        <f>MONTH(B294)</f>
        <v>6</v>
      </c>
      <c r="K294" s="9">
        <f>YEAR(B294)</f>
        <v>2019</v>
      </c>
      <c r="L294" s="9" t="str">
        <f>VLOOKUP(C294,DEFINICJE!$A$2:$B$11,2,0)</f>
        <v>Fusion Dynamics</v>
      </c>
    </row>
    <row r="295" spans="1:12" x14ac:dyDescent="0.2">
      <c r="A295" s="19" t="s">
        <v>352</v>
      </c>
      <c r="B295" s="20">
        <v>43641</v>
      </c>
      <c r="C295" s="4" t="s">
        <v>2</v>
      </c>
      <c r="D295" s="4" t="s">
        <v>29</v>
      </c>
      <c r="E295" s="21">
        <v>475</v>
      </c>
      <c r="F295" s="6">
        <f>VLOOKUP(D295,DEFINICJE!$E$2:$H$31,4,0)</f>
        <v>19.409836065573771</v>
      </c>
      <c r="G295" s="6">
        <f>E295*F295</f>
        <v>9219.6721311475412</v>
      </c>
      <c r="H295" s="26">
        <f>VLOOKUP(D295,DEFINICJE!$E$2:$H$31,3,0)</f>
        <v>0.22</v>
      </c>
      <c r="I295" s="6">
        <f>G295+H295*G295</f>
        <v>11248</v>
      </c>
      <c r="J295" s="9">
        <f>MONTH(B295)</f>
        <v>6</v>
      </c>
      <c r="K295" s="9">
        <f>YEAR(B295)</f>
        <v>2019</v>
      </c>
      <c r="L295" s="9" t="str">
        <f>VLOOKUP(C295,DEFINICJE!$A$2:$B$11,2,0)</f>
        <v>StellarTech Solutions</v>
      </c>
    </row>
    <row r="296" spans="1:12" x14ac:dyDescent="0.2">
      <c r="A296" s="19" t="s">
        <v>353</v>
      </c>
      <c r="B296" s="20">
        <v>43642</v>
      </c>
      <c r="C296" s="4" t="s">
        <v>5</v>
      </c>
      <c r="D296" s="4" t="s">
        <v>30</v>
      </c>
      <c r="E296" s="21">
        <v>472</v>
      </c>
      <c r="F296" s="6">
        <f>VLOOKUP(D296,DEFINICJE!$E$2:$H$31,4,0)</f>
        <v>16.345794392523363</v>
      </c>
      <c r="G296" s="6">
        <f>E296*F296</f>
        <v>7715.2149532710273</v>
      </c>
      <c r="H296" s="26">
        <f>VLOOKUP(D296,DEFINICJE!$E$2:$H$31,3,0)</f>
        <v>7.0000000000000007E-2</v>
      </c>
      <c r="I296" s="6">
        <f>G296+H296*G296</f>
        <v>8255.2799999999988</v>
      </c>
      <c r="J296" s="9">
        <f>MONTH(B296)</f>
        <v>6</v>
      </c>
      <c r="K296" s="9">
        <f>YEAR(B296)</f>
        <v>2019</v>
      </c>
      <c r="L296" s="9" t="str">
        <f>VLOOKUP(C296,DEFINICJE!$A$2:$B$11,2,0)</f>
        <v>Infinity Systems</v>
      </c>
    </row>
    <row r="297" spans="1:12" x14ac:dyDescent="0.2">
      <c r="A297" s="19" t="s">
        <v>354</v>
      </c>
      <c r="B297" s="20">
        <v>43642</v>
      </c>
      <c r="C297" s="4" t="s">
        <v>5</v>
      </c>
      <c r="D297" s="4" t="s">
        <v>31</v>
      </c>
      <c r="E297" s="21">
        <v>33</v>
      </c>
      <c r="F297" s="6">
        <f>VLOOKUP(D297,DEFINICJE!$E$2:$H$31,4,0)</f>
        <v>31.516393442622952</v>
      </c>
      <c r="G297" s="6">
        <f>E297*F297</f>
        <v>1040.0409836065573</v>
      </c>
      <c r="H297" s="26">
        <f>VLOOKUP(D297,DEFINICJE!$E$2:$H$31,3,0)</f>
        <v>0.22</v>
      </c>
      <c r="I297" s="6">
        <f>G297+H297*G297</f>
        <v>1268.8499999999999</v>
      </c>
      <c r="J297" s="9">
        <f>MONTH(B297)</f>
        <v>6</v>
      </c>
      <c r="K297" s="9">
        <f>YEAR(B297)</f>
        <v>2019</v>
      </c>
      <c r="L297" s="9" t="str">
        <f>VLOOKUP(C297,DEFINICJE!$A$2:$B$11,2,0)</f>
        <v>Infinity Systems</v>
      </c>
    </row>
    <row r="298" spans="1:12" x14ac:dyDescent="0.2">
      <c r="A298" s="19" t="s">
        <v>355</v>
      </c>
      <c r="B298" s="20">
        <v>43642</v>
      </c>
      <c r="C298" s="4" t="s">
        <v>7</v>
      </c>
      <c r="D298" s="4" t="s">
        <v>32</v>
      </c>
      <c r="E298" s="21">
        <v>771</v>
      </c>
      <c r="F298" s="6">
        <f>VLOOKUP(D298,DEFINICJE!$E$2:$H$31,4,0)</f>
        <v>59.018691588785039</v>
      </c>
      <c r="G298" s="6">
        <f>E298*F298</f>
        <v>45503.411214953267</v>
      </c>
      <c r="H298" s="26">
        <f>VLOOKUP(D298,DEFINICJE!$E$2:$H$31,3,0)</f>
        <v>7.0000000000000007E-2</v>
      </c>
      <c r="I298" s="6">
        <f>G298+H298*G298</f>
        <v>48688.649999999994</v>
      </c>
      <c r="J298" s="9">
        <f>MONTH(B298)</f>
        <v>6</v>
      </c>
      <c r="K298" s="9">
        <f>YEAR(B298)</f>
        <v>2019</v>
      </c>
      <c r="L298" s="9" t="str">
        <f>VLOOKUP(C298,DEFINICJE!$A$2:$B$11,2,0)</f>
        <v>Fusion Dynamics</v>
      </c>
    </row>
    <row r="299" spans="1:12" x14ac:dyDescent="0.2">
      <c r="A299" s="19" t="s">
        <v>356</v>
      </c>
      <c r="B299" s="20">
        <v>43642</v>
      </c>
      <c r="C299" s="4" t="s">
        <v>5</v>
      </c>
      <c r="D299" s="4" t="s">
        <v>33</v>
      </c>
      <c r="E299" s="21">
        <v>90</v>
      </c>
      <c r="F299" s="6">
        <f>VLOOKUP(D299,DEFINICJE!$E$2:$H$31,4,0)</f>
        <v>78.893442622950815</v>
      </c>
      <c r="G299" s="6">
        <f>E299*F299</f>
        <v>7100.4098360655735</v>
      </c>
      <c r="H299" s="26">
        <f>VLOOKUP(D299,DEFINICJE!$E$2:$H$31,3,0)</f>
        <v>0.22</v>
      </c>
      <c r="I299" s="6">
        <f>G299+H299*G299</f>
        <v>8662.5</v>
      </c>
      <c r="J299" s="9">
        <f>MONTH(B299)</f>
        <v>6</v>
      </c>
      <c r="K299" s="9">
        <f>YEAR(B299)</f>
        <v>2019</v>
      </c>
      <c r="L299" s="9" t="str">
        <f>VLOOKUP(C299,DEFINICJE!$A$2:$B$11,2,0)</f>
        <v>Infinity Systems</v>
      </c>
    </row>
    <row r="300" spans="1:12" x14ac:dyDescent="0.2">
      <c r="A300" s="19" t="s">
        <v>357</v>
      </c>
      <c r="B300" s="20">
        <v>43642</v>
      </c>
      <c r="C300" s="4" t="s">
        <v>11</v>
      </c>
      <c r="D300" s="4" t="s">
        <v>34</v>
      </c>
      <c r="E300" s="21">
        <v>642</v>
      </c>
      <c r="F300" s="6">
        <f>VLOOKUP(D300,DEFINICJE!$E$2:$H$31,4,0)</f>
        <v>34.177570093457945</v>
      </c>
      <c r="G300" s="6">
        <f>E300*F300</f>
        <v>21942</v>
      </c>
      <c r="H300" s="26">
        <f>VLOOKUP(D300,DEFINICJE!$E$2:$H$31,3,0)</f>
        <v>7.0000000000000007E-2</v>
      </c>
      <c r="I300" s="6">
        <f>G300+H300*G300</f>
        <v>23477.94</v>
      </c>
      <c r="J300" s="9">
        <f>MONTH(B300)</f>
        <v>6</v>
      </c>
      <c r="K300" s="9">
        <f>YEAR(B300)</f>
        <v>2019</v>
      </c>
      <c r="L300" s="9" t="str">
        <f>VLOOKUP(C300,DEFINICJE!$A$2:$B$11,2,0)</f>
        <v>Green Capital</v>
      </c>
    </row>
    <row r="301" spans="1:12" x14ac:dyDescent="0.2">
      <c r="A301" s="19" t="s">
        <v>358</v>
      </c>
      <c r="B301" s="20">
        <v>43642</v>
      </c>
      <c r="C301" s="4" t="s">
        <v>8</v>
      </c>
      <c r="D301" s="4" t="s">
        <v>35</v>
      </c>
      <c r="E301" s="21">
        <v>973</v>
      </c>
      <c r="F301" s="6">
        <f>VLOOKUP(D301,DEFINICJE!$E$2:$H$31,4,0)</f>
        <v>92.429906542056074</v>
      </c>
      <c r="G301" s="6">
        <f>E301*F301</f>
        <v>89934.299065420564</v>
      </c>
      <c r="H301" s="26">
        <f>VLOOKUP(D301,DEFINICJE!$E$2:$H$31,3,0)</f>
        <v>7.0000000000000007E-2</v>
      </c>
      <c r="I301" s="6">
        <f>G301+H301*G301</f>
        <v>96229.700000000012</v>
      </c>
      <c r="J301" s="9">
        <f>MONTH(B301)</f>
        <v>6</v>
      </c>
      <c r="K301" s="9">
        <f>YEAR(B301)</f>
        <v>2019</v>
      </c>
      <c r="L301" s="9" t="str">
        <f>VLOOKUP(C301,DEFINICJE!$A$2:$B$11,2,0)</f>
        <v>Apex Innovators</v>
      </c>
    </row>
    <row r="302" spans="1:12" x14ac:dyDescent="0.2">
      <c r="A302" s="19" t="s">
        <v>359</v>
      </c>
      <c r="B302" s="20">
        <v>43642</v>
      </c>
      <c r="C302" s="4" t="s">
        <v>10</v>
      </c>
      <c r="D302" s="4" t="s">
        <v>36</v>
      </c>
      <c r="E302" s="21">
        <v>536</v>
      </c>
      <c r="F302" s="6">
        <f>VLOOKUP(D302,DEFINICJE!$E$2:$H$31,4,0)</f>
        <v>32.551401869158873</v>
      </c>
      <c r="G302" s="6">
        <f>E302*F302</f>
        <v>17447.551401869157</v>
      </c>
      <c r="H302" s="26">
        <f>VLOOKUP(D302,DEFINICJE!$E$2:$H$31,3,0)</f>
        <v>7.0000000000000007E-2</v>
      </c>
      <c r="I302" s="6">
        <f>G302+H302*G302</f>
        <v>18668.879999999997</v>
      </c>
      <c r="J302" s="9">
        <f>MONTH(B302)</f>
        <v>6</v>
      </c>
      <c r="K302" s="9">
        <f>YEAR(B302)</f>
        <v>2019</v>
      </c>
      <c r="L302" s="9" t="str">
        <f>VLOOKUP(C302,DEFINICJE!$A$2:$B$11,2,0)</f>
        <v>Nexus Solutions</v>
      </c>
    </row>
    <row r="303" spans="1:12" x14ac:dyDescent="0.2">
      <c r="A303" s="19" t="s">
        <v>360</v>
      </c>
      <c r="B303" s="20">
        <v>43642</v>
      </c>
      <c r="C303" s="4" t="s">
        <v>6</v>
      </c>
      <c r="D303" s="4" t="s">
        <v>37</v>
      </c>
      <c r="E303" s="21">
        <v>990</v>
      </c>
      <c r="F303" s="6">
        <f>VLOOKUP(D303,DEFINICJE!$E$2:$H$31,4,0)</f>
        <v>29.762295081967217</v>
      </c>
      <c r="G303" s="6">
        <f>E303*F303</f>
        <v>29464.672131147545</v>
      </c>
      <c r="H303" s="26">
        <f>VLOOKUP(D303,DEFINICJE!$E$2:$H$31,3,0)</f>
        <v>0.22</v>
      </c>
      <c r="I303" s="6">
        <f>G303+H303*G303</f>
        <v>35946.900000000009</v>
      </c>
      <c r="J303" s="9">
        <f>MONTH(B303)</f>
        <v>6</v>
      </c>
      <c r="K303" s="9">
        <f>YEAR(B303)</f>
        <v>2019</v>
      </c>
      <c r="L303" s="9" t="str">
        <f>VLOOKUP(C303,DEFINICJE!$A$2:$B$11,2,0)</f>
        <v>SwiftWave Technologies</v>
      </c>
    </row>
    <row r="304" spans="1:12" x14ac:dyDescent="0.2">
      <c r="A304" s="19" t="s">
        <v>361</v>
      </c>
      <c r="B304" s="20">
        <v>43643</v>
      </c>
      <c r="C304" s="4" t="s">
        <v>5</v>
      </c>
      <c r="D304" s="4" t="s">
        <v>38</v>
      </c>
      <c r="E304" s="21">
        <v>677</v>
      </c>
      <c r="F304" s="6">
        <f>VLOOKUP(D304,DEFINICJE!$E$2:$H$31,4,0)</f>
        <v>3.1121495327102804</v>
      </c>
      <c r="G304" s="6">
        <f>E304*F304</f>
        <v>2106.9252336448599</v>
      </c>
      <c r="H304" s="26">
        <f>VLOOKUP(D304,DEFINICJE!$E$2:$H$31,3,0)</f>
        <v>7.0000000000000007E-2</v>
      </c>
      <c r="I304" s="6">
        <f>G304+H304*G304</f>
        <v>2254.41</v>
      </c>
      <c r="J304" s="9">
        <f>MONTH(B304)</f>
        <v>6</v>
      </c>
      <c r="K304" s="9">
        <f>YEAR(B304)</f>
        <v>2019</v>
      </c>
      <c r="L304" s="9" t="str">
        <f>VLOOKUP(C304,DEFINICJE!$A$2:$B$11,2,0)</f>
        <v>Infinity Systems</v>
      </c>
    </row>
    <row r="305" spans="1:12" x14ac:dyDescent="0.2">
      <c r="A305" s="19" t="s">
        <v>362</v>
      </c>
      <c r="B305" s="20">
        <v>43644</v>
      </c>
      <c r="C305" s="4" t="s">
        <v>7</v>
      </c>
      <c r="D305" s="4" t="s">
        <v>14</v>
      </c>
      <c r="E305" s="21">
        <v>295</v>
      </c>
      <c r="F305" s="6">
        <f>VLOOKUP(D305,DEFINICJE!$E$2:$H$31,4,0)</f>
        <v>73.897196261682225</v>
      </c>
      <c r="G305" s="6">
        <f>E305*F305</f>
        <v>21799.672897196255</v>
      </c>
      <c r="H305" s="26">
        <f>VLOOKUP(D305,DEFINICJE!$E$2:$H$31,3,0)</f>
        <v>7.0000000000000007E-2</v>
      </c>
      <c r="I305" s="6">
        <f>G305+H305*G305</f>
        <v>23325.649999999994</v>
      </c>
      <c r="J305" s="9">
        <f>MONTH(B305)</f>
        <v>6</v>
      </c>
      <c r="K305" s="9">
        <f>YEAR(B305)</f>
        <v>2019</v>
      </c>
      <c r="L305" s="9" t="str">
        <f>VLOOKUP(C305,DEFINICJE!$A$2:$B$11,2,0)</f>
        <v>Fusion Dynamics</v>
      </c>
    </row>
    <row r="306" spans="1:12" x14ac:dyDescent="0.2">
      <c r="A306" s="19" t="s">
        <v>363</v>
      </c>
      <c r="B306" s="20">
        <v>43645</v>
      </c>
      <c r="C306" s="4" t="s">
        <v>10</v>
      </c>
      <c r="D306" s="4" t="s">
        <v>15</v>
      </c>
      <c r="E306" s="21">
        <v>36</v>
      </c>
      <c r="F306" s="6">
        <f>VLOOKUP(D306,DEFINICJE!$E$2:$H$31,4,0)</f>
        <v>43.180327868852459</v>
      </c>
      <c r="G306" s="6">
        <f>E306*F306</f>
        <v>1554.4918032786886</v>
      </c>
      <c r="H306" s="26">
        <f>VLOOKUP(D306,DEFINICJE!$E$2:$H$31,3,0)</f>
        <v>0.22</v>
      </c>
      <c r="I306" s="6">
        <f>G306+H306*G306</f>
        <v>1896.48</v>
      </c>
      <c r="J306" s="9">
        <f>MONTH(B306)</f>
        <v>6</v>
      </c>
      <c r="K306" s="9">
        <f>YEAR(B306)</f>
        <v>2019</v>
      </c>
      <c r="L306" s="9" t="str">
        <f>VLOOKUP(C306,DEFINICJE!$A$2:$B$11,2,0)</f>
        <v>Nexus Solutions</v>
      </c>
    </row>
    <row r="307" spans="1:12" x14ac:dyDescent="0.2">
      <c r="A307" s="19" t="s">
        <v>364</v>
      </c>
      <c r="B307" s="20">
        <v>43646</v>
      </c>
      <c r="C307" s="4" t="s">
        <v>10</v>
      </c>
      <c r="D307" s="4" t="s">
        <v>16</v>
      </c>
      <c r="E307" s="21">
        <v>90</v>
      </c>
      <c r="F307" s="6">
        <f>VLOOKUP(D307,DEFINICJE!$E$2:$H$31,4,0)</f>
        <v>25.897196261682243</v>
      </c>
      <c r="G307" s="6">
        <f>E307*F307</f>
        <v>2330.7476635514017</v>
      </c>
      <c r="H307" s="26">
        <f>VLOOKUP(D307,DEFINICJE!$E$2:$H$31,3,0)</f>
        <v>7.0000000000000007E-2</v>
      </c>
      <c r="I307" s="6">
        <f>G307+H307*G307</f>
        <v>2493.8999999999996</v>
      </c>
      <c r="J307" s="9">
        <f>MONTH(B307)</f>
        <v>6</v>
      </c>
      <c r="K307" s="9">
        <f>YEAR(B307)</f>
        <v>2019</v>
      </c>
      <c r="L307" s="9" t="str">
        <f>VLOOKUP(C307,DEFINICJE!$A$2:$B$11,2,0)</f>
        <v>Nexus Solutions</v>
      </c>
    </row>
    <row r="308" spans="1:12" x14ac:dyDescent="0.2">
      <c r="A308" s="19" t="s">
        <v>365</v>
      </c>
      <c r="B308" s="20">
        <v>43647</v>
      </c>
      <c r="C308" s="4" t="s">
        <v>8</v>
      </c>
      <c r="D308" s="4" t="s">
        <v>17</v>
      </c>
      <c r="E308" s="21">
        <v>236</v>
      </c>
      <c r="F308" s="6">
        <f>VLOOKUP(D308,DEFINICJE!$E$2:$H$31,4,0)</f>
        <v>65.721311475409848</v>
      </c>
      <c r="G308" s="6">
        <f>E308*F308</f>
        <v>15510.229508196724</v>
      </c>
      <c r="H308" s="26">
        <f>VLOOKUP(D308,DEFINICJE!$E$2:$H$31,3,0)</f>
        <v>0.22</v>
      </c>
      <c r="I308" s="6">
        <f>G308+H308*G308</f>
        <v>18922.480000000003</v>
      </c>
      <c r="J308" s="9">
        <f>MONTH(B308)</f>
        <v>7</v>
      </c>
      <c r="K308" s="9">
        <f>YEAR(B308)</f>
        <v>2019</v>
      </c>
      <c r="L308" s="9" t="str">
        <f>VLOOKUP(C308,DEFINICJE!$A$2:$B$11,2,0)</f>
        <v>Apex Innovators</v>
      </c>
    </row>
    <row r="309" spans="1:12" x14ac:dyDescent="0.2">
      <c r="A309" s="19" t="s">
        <v>366</v>
      </c>
      <c r="B309" s="20">
        <v>43648</v>
      </c>
      <c r="C309" s="4" t="s">
        <v>7</v>
      </c>
      <c r="D309" s="4" t="s">
        <v>18</v>
      </c>
      <c r="E309" s="21">
        <v>986</v>
      </c>
      <c r="F309" s="6">
        <f>VLOOKUP(D309,DEFINICJE!$E$2:$H$31,4,0)</f>
        <v>0.22429906542056072</v>
      </c>
      <c r="G309" s="6">
        <f>E309*F309</f>
        <v>221.15887850467286</v>
      </c>
      <c r="H309" s="26">
        <f>VLOOKUP(D309,DEFINICJE!$E$2:$H$31,3,0)</f>
        <v>7.0000000000000007E-2</v>
      </c>
      <c r="I309" s="6">
        <f>G309+H309*G309</f>
        <v>236.63999999999996</v>
      </c>
      <c r="J309" s="9">
        <f>MONTH(B309)</f>
        <v>7</v>
      </c>
      <c r="K309" s="9">
        <f>YEAR(B309)</f>
        <v>2019</v>
      </c>
      <c r="L309" s="9" t="str">
        <f>VLOOKUP(C309,DEFINICJE!$A$2:$B$11,2,0)</f>
        <v>Fusion Dynamics</v>
      </c>
    </row>
    <row r="310" spans="1:12" x14ac:dyDescent="0.2">
      <c r="A310" s="19" t="s">
        <v>367</v>
      </c>
      <c r="B310" s="20">
        <v>43649</v>
      </c>
      <c r="C310" s="4" t="s">
        <v>4</v>
      </c>
      <c r="D310" s="4" t="s">
        <v>19</v>
      </c>
      <c r="E310" s="21">
        <v>95</v>
      </c>
      <c r="F310" s="6">
        <f>VLOOKUP(D310,DEFINICJE!$E$2:$H$31,4,0)</f>
        <v>73.073770491803288</v>
      </c>
      <c r="G310" s="6">
        <f>E310*F310</f>
        <v>6942.0081967213127</v>
      </c>
      <c r="H310" s="26">
        <f>VLOOKUP(D310,DEFINICJE!$E$2:$H$31,3,0)</f>
        <v>0.22</v>
      </c>
      <c r="I310" s="6">
        <f>G310+H310*G310</f>
        <v>8469.2500000000018</v>
      </c>
      <c r="J310" s="9">
        <f>MONTH(B310)</f>
        <v>7</v>
      </c>
      <c r="K310" s="9">
        <f>YEAR(B310)</f>
        <v>2019</v>
      </c>
      <c r="L310" s="9" t="str">
        <f>VLOOKUP(C310,DEFINICJE!$A$2:$B$11,2,0)</f>
        <v>BlueSky Enterprises</v>
      </c>
    </row>
    <row r="311" spans="1:12" x14ac:dyDescent="0.2">
      <c r="A311" s="19" t="s">
        <v>368</v>
      </c>
      <c r="B311" s="20">
        <v>43650</v>
      </c>
      <c r="C311" s="4" t="s">
        <v>3</v>
      </c>
      <c r="D311" s="4" t="s">
        <v>20</v>
      </c>
      <c r="E311" s="21">
        <v>525</v>
      </c>
      <c r="F311" s="6">
        <f>VLOOKUP(D311,DEFINICJE!$E$2:$H$31,4,0)</f>
        <v>10.093457943925234</v>
      </c>
      <c r="G311" s="6">
        <f>E311*F311</f>
        <v>5299.065420560748</v>
      </c>
      <c r="H311" s="26">
        <f>VLOOKUP(D311,DEFINICJE!$E$2:$H$31,3,0)</f>
        <v>7.0000000000000007E-2</v>
      </c>
      <c r="I311" s="6">
        <f>G311+H311*G311</f>
        <v>5670</v>
      </c>
      <c r="J311" s="9">
        <f>MONTH(B311)</f>
        <v>7</v>
      </c>
      <c r="K311" s="9">
        <f>YEAR(B311)</f>
        <v>2019</v>
      </c>
      <c r="L311" s="9" t="str">
        <f>VLOOKUP(C311,DEFINICJE!$A$2:$B$11,2,0)</f>
        <v>Quantum Innovations</v>
      </c>
    </row>
    <row r="312" spans="1:12" x14ac:dyDescent="0.2">
      <c r="A312" s="19" t="s">
        <v>369</v>
      </c>
      <c r="B312" s="20">
        <v>43651</v>
      </c>
      <c r="C312" s="4" t="s">
        <v>11</v>
      </c>
      <c r="D312" s="4" t="s">
        <v>21</v>
      </c>
      <c r="E312" s="21">
        <v>95</v>
      </c>
      <c r="F312" s="6">
        <f>VLOOKUP(D312,DEFINICJE!$E$2:$H$31,4,0)</f>
        <v>32.508196721311471</v>
      </c>
      <c r="G312" s="6">
        <f>E312*F312</f>
        <v>3088.2786885245896</v>
      </c>
      <c r="H312" s="26">
        <f>VLOOKUP(D312,DEFINICJE!$E$2:$H$31,3,0)</f>
        <v>0.22</v>
      </c>
      <c r="I312" s="6">
        <f>G312+H312*G312</f>
        <v>3767.6999999999994</v>
      </c>
      <c r="J312" s="9">
        <f>MONTH(B312)</f>
        <v>7</v>
      </c>
      <c r="K312" s="9">
        <f>YEAR(B312)</f>
        <v>2019</v>
      </c>
      <c r="L312" s="9" t="str">
        <f>VLOOKUP(C312,DEFINICJE!$A$2:$B$11,2,0)</f>
        <v>Green Capital</v>
      </c>
    </row>
    <row r="313" spans="1:12" x14ac:dyDescent="0.2">
      <c r="A313" s="19" t="s">
        <v>370</v>
      </c>
      <c r="B313" s="20">
        <v>43652</v>
      </c>
      <c r="C313" s="4" t="s">
        <v>10</v>
      </c>
      <c r="D313" s="4" t="s">
        <v>22</v>
      </c>
      <c r="E313" s="21">
        <v>719</v>
      </c>
      <c r="F313" s="6">
        <f>VLOOKUP(D313,DEFINICJE!$E$2:$H$31,4,0)</f>
        <v>17.588785046728972</v>
      </c>
      <c r="G313" s="6">
        <f>E313*F313</f>
        <v>12646.336448598131</v>
      </c>
      <c r="H313" s="26">
        <f>VLOOKUP(D313,DEFINICJE!$E$2:$H$31,3,0)</f>
        <v>7.0000000000000007E-2</v>
      </c>
      <c r="I313" s="6">
        <f>G313+H313*G313</f>
        <v>13531.58</v>
      </c>
      <c r="J313" s="9">
        <f>MONTH(B313)</f>
        <v>7</v>
      </c>
      <c r="K313" s="9">
        <f>YEAR(B313)</f>
        <v>2019</v>
      </c>
      <c r="L313" s="9" t="str">
        <f>VLOOKUP(C313,DEFINICJE!$A$2:$B$11,2,0)</f>
        <v>Nexus Solutions</v>
      </c>
    </row>
    <row r="314" spans="1:12" x14ac:dyDescent="0.2">
      <c r="A314" s="19" t="s">
        <v>371</v>
      </c>
      <c r="B314" s="20">
        <v>43653</v>
      </c>
      <c r="C314" s="4" t="s">
        <v>4</v>
      </c>
      <c r="D314" s="4" t="s">
        <v>23</v>
      </c>
      <c r="E314" s="21">
        <v>622</v>
      </c>
      <c r="F314" s="6">
        <f>VLOOKUP(D314,DEFINICJE!$E$2:$H$31,4,0)</f>
        <v>14.188524590163933</v>
      </c>
      <c r="G314" s="6">
        <f>E314*F314</f>
        <v>8825.2622950819659</v>
      </c>
      <c r="H314" s="26">
        <f>VLOOKUP(D314,DEFINICJE!$E$2:$H$31,3,0)</f>
        <v>0.22</v>
      </c>
      <c r="I314" s="6">
        <f>G314+H314*G314</f>
        <v>10766.819999999998</v>
      </c>
      <c r="J314" s="9">
        <f>MONTH(B314)</f>
        <v>7</v>
      </c>
      <c r="K314" s="9">
        <f>YEAR(B314)</f>
        <v>2019</v>
      </c>
      <c r="L314" s="9" t="str">
        <f>VLOOKUP(C314,DEFINICJE!$A$2:$B$11,2,0)</f>
        <v>BlueSky Enterprises</v>
      </c>
    </row>
    <row r="315" spans="1:12" x14ac:dyDescent="0.2">
      <c r="A315" s="19" t="s">
        <v>372</v>
      </c>
      <c r="B315" s="20">
        <v>43653</v>
      </c>
      <c r="C315" s="4" t="s">
        <v>5</v>
      </c>
      <c r="D315" s="4" t="s">
        <v>24</v>
      </c>
      <c r="E315" s="21">
        <v>721</v>
      </c>
      <c r="F315" s="6">
        <f>VLOOKUP(D315,DEFINICJE!$E$2:$H$31,4,0)</f>
        <v>7.5700934579439245</v>
      </c>
      <c r="G315" s="6">
        <f>E315*F315</f>
        <v>5458.0373831775696</v>
      </c>
      <c r="H315" s="26">
        <f>VLOOKUP(D315,DEFINICJE!$E$2:$H$31,3,0)</f>
        <v>7.0000000000000007E-2</v>
      </c>
      <c r="I315" s="6">
        <f>G315+H315*G315</f>
        <v>5840.0999999999995</v>
      </c>
      <c r="J315" s="9">
        <f>MONTH(B315)</f>
        <v>7</v>
      </c>
      <c r="K315" s="9">
        <f>YEAR(B315)</f>
        <v>2019</v>
      </c>
      <c r="L315" s="9" t="str">
        <f>VLOOKUP(C315,DEFINICJE!$A$2:$B$11,2,0)</f>
        <v>Infinity Systems</v>
      </c>
    </row>
    <row r="316" spans="1:12" x14ac:dyDescent="0.2">
      <c r="A316" s="19" t="s">
        <v>373</v>
      </c>
      <c r="B316" s="20">
        <v>43653</v>
      </c>
      <c r="C316" s="4" t="s">
        <v>10</v>
      </c>
      <c r="D316" s="4" t="s">
        <v>25</v>
      </c>
      <c r="E316" s="21">
        <v>285</v>
      </c>
      <c r="F316" s="6">
        <f>VLOOKUP(D316,DEFINICJE!$E$2:$H$31,4,0)</f>
        <v>33.655737704918039</v>
      </c>
      <c r="G316" s="6">
        <f>E316*F316</f>
        <v>9591.8852459016416</v>
      </c>
      <c r="H316" s="26">
        <f>VLOOKUP(D316,DEFINICJE!$E$2:$H$31,3,0)</f>
        <v>0.22</v>
      </c>
      <c r="I316" s="6">
        <f>G316+H316*G316</f>
        <v>11702.100000000002</v>
      </c>
      <c r="J316" s="9">
        <f>MONTH(B316)</f>
        <v>7</v>
      </c>
      <c r="K316" s="9">
        <f>YEAR(B316)</f>
        <v>2019</v>
      </c>
      <c r="L316" s="9" t="str">
        <f>VLOOKUP(C316,DEFINICJE!$A$2:$B$11,2,0)</f>
        <v>Nexus Solutions</v>
      </c>
    </row>
    <row r="317" spans="1:12" x14ac:dyDescent="0.2">
      <c r="A317" s="19" t="s">
        <v>374</v>
      </c>
      <c r="B317" s="20">
        <v>43653</v>
      </c>
      <c r="C317" s="4" t="s">
        <v>8</v>
      </c>
      <c r="D317" s="4" t="s">
        <v>26</v>
      </c>
      <c r="E317" s="21">
        <v>628</v>
      </c>
      <c r="F317" s="6">
        <f>VLOOKUP(D317,DEFINICJE!$E$2:$H$31,4,0)</f>
        <v>57.588785046728965</v>
      </c>
      <c r="G317" s="6">
        <f>E317*F317</f>
        <v>36165.757009345791</v>
      </c>
      <c r="H317" s="26">
        <f>VLOOKUP(D317,DEFINICJE!$E$2:$H$31,3,0)</f>
        <v>7.0000000000000007E-2</v>
      </c>
      <c r="I317" s="6">
        <f>G317+H317*G317</f>
        <v>38697.359999999993</v>
      </c>
      <c r="J317" s="9">
        <f>MONTH(B317)</f>
        <v>7</v>
      </c>
      <c r="K317" s="9">
        <f>YEAR(B317)</f>
        <v>2019</v>
      </c>
      <c r="L317" s="9" t="str">
        <f>VLOOKUP(C317,DEFINICJE!$A$2:$B$11,2,0)</f>
        <v>Apex Innovators</v>
      </c>
    </row>
    <row r="318" spans="1:12" x14ac:dyDescent="0.2">
      <c r="A318" s="19" t="s">
        <v>375</v>
      </c>
      <c r="B318" s="20">
        <v>43653</v>
      </c>
      <c r="C318" s="4" t="s">
        <v>7</v>
      </c>
      <c r="D318" s="4" t="s">
        <v>27</v>
      </c>
      <c r="E318" s="21">
        <v>930</v>
      </c>
      <c r="F318" s="6">
        <f>VLOOKUP(D318,DEFINICJE!$E$2:$H$31,4,0)</f>
        <v>27.262295081967213</v>
      </c>
      <c r="G318" s="6">
        <f>E318*F318</f>
        <v>25353.934426229509</v>
      </c>
      <c r="H318" s="26">
        <f>VLOOKUP(D318,DEFINICJE!$E$2:$H$31,3,0)</f>
        <v>0.22</v>
      </c>
      <c r="I318" s="6">
        <f>G318+H318*G318</f>
        <v>30931.800000000003</v>
      </c>
      <c r="J318" s="9">
        <f>MONTH(B318)</f>
        <v>7</v>
      </c>
      <c r="K318" s="9">
        <f>YEAR(B318)</f>
        <v>2019</v>
      </c>
      <c r="L318" s="9" t="str">
        <f>VLOOKUP(C318,DEFINICJE!$A$2:$B$11,2,0)</f>
        <v>Fusion Dynamics</v>
      </c>
    </row>
    <row r="319" spans="1:12" x14ac:dyDescent="0.2">
      <c r="A319" s="19" t="s">
        <v>376</v>
      </c>
      <c r="B319" s="20">
        <v>43653</v>
      </c>
      <c r="C319" s="4" t="s">
        <v>10</v>
      </c>
      <c r="D319" s="4" t="s">
        <v>28</v>
      </c>
      <c r="E319" s="21">
        <v>193</v>
      </c>
      <c r="F319" s="6">
        <f>VLOOKUP(D319,DEFINICJE!$E$2:$H$31,4,0)</f>
        <v>74.299065420560737</v>
      </c>
      <c r="G319" s="6">
        <f>E319*F319</f>
        <v>14339.719626168222</v>
      </c>
      <c r="H319" s="26">
        <f>VLOOKUP(D319,DEFINICJE!$E$2:$H$31,3,0)</f>
        <v>7.0000000000000007E-2</v>
      </c>
      <c r="I319" s="6">
        <f>G319+H319*G319</f>
        <v>15343.499999999998</v>
      </c>
      <c r="J319" s="9">
        <f>MONTH(B319)</f>
        <v>7</v>
      </c>
      <c r="K319" s="9">
        <f>YEAR(B319)</f>
        <v>2019</v>
      </c>
      <c r="L319" s="9" t="str">
        <f>VLOOKUP(C319,DEFINICJE!$A$2:$B$11,2,0)</f>
        <v>Nexus Solutions</v>
      </c>
    </row>
    <row r="320" spans="1:12" x14ac:dyDescent="0.2">
      <c r="A320" s="19" t="s">
        <v>377</v>
      </c>
      <c r="B320" s="20">
        <v>43653</v>
      </c>
      <c r="C320" s="4" t="s">
        <v>5</v>
      </c>
      <c r="D320" s="4" t="s">
        <v>29</v>
      </c>
      <c r="E320" s="21">
        <v>95</v>
      </c>
      <c r="F320" s="6">
        <f>VLOOKUP(D320,DEFINICJE!$E$2:$H$31,4,0)</f>
        <v>19.409836065573771</v>
      </c>
      <c r="G320" s="6">
        <f>E320*F320</f>
        <v>1843.9344262295083</v>
      </c>
      <c r="H320" s="26">
        <f>VLOOKUP(D320,DEFINICJE!$E$2:$H$31,3,0)</f>
        <v>0.22</v>
      </c>
      <c r="I320" s="6">
        <f>G320+H320*G320</f>
        <v>2249.6000000000004</v>
      </c>
      <c r="J320" s="9">
        <f>MONTH(B320)</f>
        <v>7</v>
      </c>
      <c r="K320" s="9">
        <f>YEAR(B320)</f>
        <v>2019</v>
      </c>
      <c r="L320" s="9" t="str">
        <f>VLOOKUP(C320,DEFINICJE!$A$2:$B$11,2,0)</f>
        <v>Infinity Systems</v>
      </c>
    </row>
    <row r="321" spans="1:12" x14ac:dyDescent="0.2">
      <c r="A321" s="19" t="s">
        <v>378</v>
      </c>
      <c r="B321" s="20">
        <v>43653</v>
      </c>
      <c r="C321" s="4" t="s">
        <v>5</v>
      </c>
      <c r="D321" s="4" t="s">
        <v>30</v>
      </c>
      <c r="E321" s="21">
        <v>970</v>
      </c>
      <c r="F321" s="6">
        <f>VLOOKUP(D321,DEFINICJE!$E$2:$H$31,4,0)</f>
        <v>16.345794392523363</v>
      </c>
      <c r="G321" s="6">
        <f>E321*F321</f>
        <v>15855.420560747662</v>
      </c>
      <c r="H321" s="26">
        <f>VLOOKUP(D321,DEFINICJE!$E$2:$H$31,3,0)</f>
        <v>7.0000000000000007E-2</v>
      </c>
      <c r="I321" s="6">
        <f>G321+H321*G321</f>
        <v>16965.3</v>
      </c>
      <c r="J321" s="9">
        <f>MONTH(B321)</f>
        <v>7</v>
      </c>
      <c r="K321" s="9">
        <f>YEAR(B321)</f>
        <v>2019</v>
      </c>
      <c r="L321" s="9" t="str">
        <f>VLOOKUP(C321,DEFINICJE!$A$2:$B$11,2,0)</f>
        <v>Infinity Systems</v>
      </c>
    </row>
    <row r="322" spans="1:12" x14ac:dyDescent="0.2">
      <c r="A322" s="19" t="s">
        <v>379</v>
      </c>
      <c r="B322" s="20">
        <v>43654</v>
      </c>
      <c r="C322" s="4" t="s">
        <v>7</v>
      </c>
      <c r="D322" s="4" t="s">
        <v>31</v>
      </c>
      <c r="E322" s="21">
        <v>138</v>
      </c>
      <c r="F322" s="6">
        <f>VLOOKUP(D322,DEFINICJE!$E$2:$H$31,4,0)</f>
        <v>31.516393442622952</v>
      </c>
      <c r="G322" s="6">
        <f>E322*F322</f>
        <v>4349.2622950819677</v>
      </c>
      <c r="H322" s="26">
        <f>VLOOKUP(D322,DEFINICJE!$E$2:$H$31,3,0)</f>
        <v>0.22</v>
      </c>
      <c r="I322" s="6">
        <f>G322+H322*G322</f>
        <v>5306.1</v>
      </c>
      <c r="J322" s="9">
        <f>MONTH(B322)</f>
        <v>7</v>
      </c>
      <c r="K322" s="9">
        <f>YEAR(B322)</f>
        <v>2019</v>
      </c>
      <c r="L322" s="9" t="str">
        <f>VLOOKUP(C322,DEFINICJE!$A$2:$B$11,2,0)</f>
        <v>Fusion Dynamics</v>
      </c>
    </row>
    <row r="323" spans="1:12" x14ac:dyDescent="0.2">
      <c r="A323" s="19" t="s">
        <v>380</v>
      </c>
      <c r="B323" s="20">
        <v>43655</v>
      </c>
      <c r="C323" s="4" t="s">
        <v>11</v>
      </c>
      <c r="D323" s="4" t="s">
        <v>32</v>
      </c>
      <c r="E323" s="21">
        <v>99</v>
      </c>
      <c r="F323" s="6">
        <f>VLOOKUP(D323,DEFINICJE!$E$2:$H$31,4,0)</f>
        <v>59.018691588785039</v>
      </c>
      <c r="G323" s="6">
        <f>E323*F323</f>
        <v>5842.8504672897188</v>
      </c>
      <c r="H323" s="26">
        <f>VLOOKUP(D323,DEFINICJE!$E$2:$H$31,3,0)</f>
        <v>7.0000000000000007E-2</v>
      </c>
      <c r="I323" s="6">
        <f>G323+H323*G323</f>
        <v>6251.8499999999995</v>
      </c>
      <c r="J323" s="9">
        <f>MONTH(B323)</f>
        <v>7</v>
      </c>
      <c r="K323" s="9">
        <f>YEAR(B323)</f>
        <v>2019</v>
      </c>
      <c r="L323" s="9" t="str">
        <f>VLOOKUP(C323,DEFINICJE!$A$2:$B$11,2,0)</f>
        <v>Green Capital</v>
      </c>
    </row>
    <row r="324" spans="1:12" x14ac:dyDescent="0.2">
      <c r="A324" s="19" t="s">
        <v>381</v>
      </c>
      <c r="B324" s="20">
        <v>43656</v>
      </c>
      <c r="C324" s="4" t="s">
        <v>6</v>
      </c>
      <c r="D324" s="4" t="s">
        <v>33</v>
      </c>
      <c r="E324" s="21">
        <v>419</v>
      </c>
      <c r="F324" s="6">
        <f>VLOOKUP(D324,DEFINICJE!$E$2:$H$31,4,0)</f>
        <v>78.893442622950815</v>
      </c>
      <c r="G324" s="6">
        <f>E324*F324</f>
        <v>33056.352459016394</v>
      </c>
      <c r="H324" s="26">
        <f>VLOOKUP(D324,DEFINICJE!$E$2:$H$31,3,0)</f>
        <v>0.22</v>
      </c>
      <c r="I324" s="6">
        <f>G324+H324*G324</f>
        <v>40328.75</v>
      </c>
      <c r="J324" s="9">
        <f>MONTH(B324)</f>
        <v>7</v>
      </c>
      <c r="K324" s="9">
        <f>YEAR(B324)</f>
        <v>2019</v>
      </c>
      <c r="L324" s="9" t="str">
        <f>VLOOKUP(C324,DEFINICJE!$A$2:$B$11,2,0)</f>
        <v>SwiftWave Technologies</v>
      </c>
    </row>
    <row r="325" spans="1:12" x14ac:dyDescent="0.2">
      <c r="A325" s="19" t="s">
        <v>382</v>
      </c>
      <c r="B325" s="20">
        <v>43657</v>
      </c>
      <c r="C325" s="4" t="s">
        <v>8</v>
      </c>
      <c r="D325" s="4" t="s">
        <v>34</v>
      </c>
      <c r="E325" s="21">
        <v>407</v>
      </c>
      <c r="F325" s="6">
        <f>VLOOKUP(D325,DEFINICJE!$E$2:$H$31,4,0)</f>
        <v>34.177570093457945</v>
      </c>
      <c r="G325" s="6">
        <f>E325*F325</f>
        <v>13910.271028037383</v>
      </c>
      <c r="H325" s="26">
        <f>VLOOKUP(D325,DEFINICJE!$E$2:$H$31,3,0)</f>
        <v>7.0000000000000007E-2</v>
      </c>
      <c r="I325" s="6">
        <f>G325+H325*G325</f>
        <v>14883.99</v>
      </c>
      <c r="J325" s="9">
        <f>MONTH(B325)</f>
        <v>7</v>
      </c>
      <c r="K325" s="9">
        <f>YEAR(B325)</f>
        <v>2019</v>
      </c>
      <c r="L325" s="9" t="str">
        <f>VLOOKUP(C325,DEFINICJE!$A$2:$B$11,2,0)</f>
        <v>Apex Innovators</v>
      </c>
    </row>
    <row r="326" spans="1:12" x14ac:dyDescent="0.2">
      <c r="A326" s="19" t="s">
        <v>383</v>
      </c>
      <c r="B326" s="20">
        <v>43658</v>
      </c>
      <c r="C326" s="4" t="s">
        <v>10</v>
      </c>
      <c r="D326" s="4" t="s">
        <v>35</v>
      </c>
      <c r="E326" s="21">
        <v>622</v>
      </c>
      <c r="F326" s="6">
        <f>VLOOKUP(D326,DEFINICJE!$E$2:$H$31,4,0)</f>
        <v>92.429906542056074</v>
      </c>
      <c r="G326" s="6">
        <f>E326*F326</f>
        <v>57491.401869158879</v>
      </c>
      <c r="H326" s="26">
        <f>VLOOKUP(D326,DEFINICJE!$E$2:$H$31,3,0)</f>
        <v>7.0000000000000007E-2</v>
      </c>
      <c r="I326" s="6">
        <f>G326+H326*G326</f>
        <v>61515.8</v>
      </c>
      <c r="J326" s="9">
        <f>MONTH(B326)</f>
        <v>7</v>
      </c>
      <c r="K326" s="9">
        <f>YEAR(B326)</f>
        <v>2019</v>
      </c>
      <c r="L326" s="9" t="str">
        <f>VLOOKUP(C326,DEFINICJE!$A$2:$B$11,2,0)</f>
        <v>Nexus Solutions</v>
      </c>
    </row>
    <row r="327" spans="1:12" x14ac:dyDescent="0.2">
      <c r="A327" s="19" t="s">
        <v>384</v>
      </c>
      <c r="B327" s="20">
        <v>43659</v>
      </c>
      <c r="C327" s="4" t="s">
        <v>7</v>
      </c>
      <c r="D327" s="4" t="s">
        <v>36</v>
      </c>
      <c r="E327" s="21">
        <v>904</v>
      </c>
      <c r="F327" s="6">
        <f>VLOOKUP(D327,DEFINICJE!$E$2:$H$31,4,0)</f>
        <v>32.551401869158873</v>
      </c>
      <c r="G327" s="6">
        <f>E327*F327</f>
        <v>29426.467289719621</v>
      </c>
      <c r="H327" s="26">
        <f>VLOOKUP(D327,DEFINICJE!$E$2:$H$31,3,0)</f>
        <v>7.0000000000000007E-2</v>
      </c>
      <c r="I327" s="6">
        <f>G327+H327*G327</f>
        <v>31486.319999999996</v>
      </c>
      <c r="J327" s="9">
        <f>MONTH(B327)</f>
        <v>7</v>
      </c>
      <c r="K327" s="9">
        <f>YEAR(B327)</f>
        <v>2019</v>
      </c>
      <c r="L327" s="9" t="str">
        <f>VLOOKUP(C327,DEFINICJE!$A$2:$B$11,2,0)</f>
        <v>Fusion Dynamics</v>
      </c>
    </row>
    <row r="328" spans="1:12" x14ac:dyDescent="0.2">
      <c r="A328" s="19" t="s">
        <v>385</v>
      </c>
      <c r="B328" s="20">
        <v>43660</v>
      </c>
      <c r="C328" s="4" t="s">
        <v>6</v>
      </c>
      <c r="D328" s="4" t="s">
        <v>37</v>
      </c>
      <c r="E328" s="21">
        <v>117</v>
      </c>
      <c r="F328" s="6">
        <f>VLOOKUP(D328,DEFINICJE!$E$2:$H$31,4,0)</f>
        <v>29.762295081967217</v>
      </c>
      <c r="G328" s="6">
        <f>E328*F328</f>
        <v>3482.1885245901644</v>
      </c>
      <c r="H328" s="26">
        <f>VLOOKUP(D328,DEFINICJE!$E$2:$H$31,3,0)</f>
        <v>0.22</v>
      </c>
      <c r="I328" s="6">
        <f>G328+H328*G328</f>
        <v>4248.2700000000004</v>
      </c>
      <c r="J328" s="9">
        <f>MONTH(B328)</f>
        <v>7</v>
      </c>
      <c r="K328" s="9">
        <f>YEAR(B328)</f>
        <v>2019</v>
      </c>
      <c r="L328" s="9" t="str">
        <f>VLOOKUP(C328,DEFINICJE!$A$2:$B$11,2,0)</f>
        <v>SwiftWave Technologies</v>
      </c>
    </row>
    <row r="329" spans="1:12" x14ac:dyDescent="0.2">
      <c r="A329" s="19" t="s">
        <v>386</v>
      </c>
      <c r="B329" s="20">
        <v>43661</v>
      </c>
      <c r="C329" s="4" t="s">
        <v>7</v>
      </c>
      <c r="D329" s="4" t="s">
        <v>14</v>
      </c>
      <c r="E329" s="21">
        <v>562</v>
      </c>
      <c r="F329" s="6">
        <f>VLOOKUP(D329,DEFINICJE!$E$2:$H$31,4,0)</f>
        <v>73.897196261682225</v>
      </c>
      <c r="G329" s="6">
        <f>E329*F329</f>
        <v>41530.224299065412</v>
      </c>
      <c r="H329" s="26">
        <f>VLOOKUP(D329,DEFINICJE!$E$2:$H$31,3,0)</f>
        <v>7.0000000000000007E-2</v>
      </c>
      <c r="I329" s="6">
        <f>G329+H329*G329</f>
        <v>44437.339999999989</v>
      </c>
      <c r="J329" s="9">
        <f>MONTH(B329)</f>
        <v>7</v>
      </c>
      <c r="K329" s="9">
        <f>YEAR(B329)</f>
        <v>2019</v>
      </c>
      <c r="L329" s="9" t="str">
        <f>VLOOKUP(C329,DEFINICJE!$A$2:$B$11,2,0)</f>
        <v>Fusion Dynamics</v>
      </c>
    </row>
    <row r="330" spans="1:12" x14ac:dyDescent="0.2">
      <c r="A330" s="19" t="s">
        <v>387</v>
      </c>
      <c r="B330" s="20">
        <v>43662</v>
      </c>
      <c r="C330" s="4" t="s">
        <v>4</v>
      </c>
      <c r="D330" s="4" t="s">
        <v>15</v>
      </c>
      <c r="E330" s="21">
        <v>399</v>
      </c>
      <c r="F330" s="6">
        <f>VLOOKUP(D330,DEFINICJE!$E$2:$H$31,4,0)</f>
        <v>43.180327868852459</v>
      </c>
      <c r="G330" s="6">
        <f>E330*F330</f>
        <v>17228.950819672133</v>
      </c>
      <c r="H330" s="26">
        <f>VLOOKUP(D330,DEFINICJE!$E$2:$H$31,3,0)</f>
        <v>0.22</v>
      </c>
      <c r="I330" s="6">
        <f>G330+H330*G330</f>
        <v>21019.320000000003</v>
      </c>
      <c r="J330" s="9">
        <f>MONTH(B330)</f>
        <v>7</v>
      </c>
      <c r="K330" s="9">
        <f>YEAR(B330)</f>
        <v>2019</v>
      </c>
      <c r="L330" s="9" t="str">
        <f>VLOOKUP(C330,DEFINICJE!$A$2:$B$11,2,0)</f>
        <v>BlueSky Enterprises</v>
      </c>
    </row>
    <row r="331" spans="1:12" x14ac:dyDescent="0.2">
      <c r="A331" s="19" t="s">
        <v>388</v>
      </c>
      <c r="B331" s="20">
        <v>43663</v>
      </c>
      <c r="C331" s="4" t="s">
        <v>11</v>
      </c>
      <c r="D331" s="4" t="s">
        <v>16</v>
      </c>
      <c r="E331" s="21">
        <v>144</v>
      </c>
      <c r="F331" s="6">
        <f>VLOOKUP(D331,DEFINICJE!$E$2:$H$31,4,0)</f>
        <v>25.897196261682243</v>
      </c>
      <c r="G331" s="6">
        <f>E331*F331</f>
        <v>3729.1962616822429</v>
      </c>
      <c r="H331" s="26">
        <f>VLOOKUP(D331,DEFINICJE!$E$2:$H$31,3,0)</f>
        <v>7.0000000000000007E-2</v>
      </c>
      <c r="I331" s="6">
        <f>G331+H331*G331</f>
        <v>3990.24</v>
      </c>
      <c r="J331" s="9">
        <f>MONTH(B331)</f>
        <v>7</v>
      </c>
      <c r="K331" s="9">
        <f>YEAR(B331)</f>
        <v>2019</v>
      </c>
      <c r="L331" s="9" t="str">
        <f>VLOOKUP(C331,DEFINICJE!$A$2:$B$11,2,0)</f>
        <v>Green Capital</v>
      </c>
    </row>
    <row r="332" spans="1:12" x14ac:dyDescent="0.2">
      <c r="A332" s="19" t="s">
        <v>389</v>
      </c>
      <c r="B332" s="20">
        <v>43664</v>
      </c>
      <c r="C332" s="4" t="s">
        <v>4</v>
      </c>
      <c r="D332" s="4" t="s">
        <v>17</v>
      </c>
      <c r="E332" s="21">
        <v>600</v>
      </c>
      <c r="F332" s="6">
        <f>VLOOKUP(D332,DEFINICJE!$E$2:$H$31,4,0)</f>
        <v>65.721311475409848</v>
      </c>
      <c r="G332" s="6">
        <f>E332*F332</f>
        <v>39432.786885245907</v>
      </c>
      <c r="H332" s="26">
        <f>VLOOKUP(D332,DEFINICJE!$E$2:$H$31,3,0)</f>
        <v>0.22</v>
      </c>
      <c r="I332" s="6">
        <f>G332+H332*G332</f>
        <v>48108.000000000007</v>
      </c>
      <c r="J332" s="9">
        <f>MONTH(B332)</f>
        <v>7</v>
      </c>
      <c r="K332" s="9">
        <f>YEAR(B332)</f>
        <v>2019</v>
      </c>
      <c r="L332" s="9" t="str">
        <f>VLOOKUP(C332,DEFINICJE!$A$2:$B$11,2,0)</f>
        <v>BlueSky Enterprises</v>
      </c>
    </row>
    <row r="333" spans="1:12" x14ac:dyDescent="0.2">
      <c r="A333" s="19" t="s">
        <v>390</v>
      </c>
      <c r="B333" s="20">
        <v>43664</v>
      </c>
      <c r="C333" s="4" t="s">
        <v>3</v>
      </c>
      <c r="D333" s="4" t="s">
        <v>18</v>
      </c>
      <c r="E333" s="21">
        <v>46</v>
      </c>
      <c r="F333" s="6">
        <f>VLOOKUP(D333,DEFINICJE!$E$2:$H$31,4,0)</f>
        <v>0.22429906542056072</v>
      </c>
      <c r="G333" s="6">
        <f>E333*F333</f>
        <v>10.317757009345794</v>
      </c>
      <c r="H333" s="26">
        <f>VLOOKUP(D333,DEFINICJE!$E$2:$H$31,3,0)</f>
        <v>7.0000000000000007E-2</v>
      </c>
      <c r="I333" s="6">
        <f>G333+H333*G333</f>
        <v>11.04</v>
      </c>
      <c r="J333" s="9">
        <f>MONTH(B333)</f>
        <v>7</v>
      </c>
      <c r="K333" s="9">
        <f>YEAR(B333)</f>
        <v>2019</v>
      </c>
      <c r="L333" s="9" t="str">
        <f>VLOOKUP(C333,DEFINICJE!$A$2:$B$11,2,0)</f>
        <v>Quantum Innovations</v>
      </c>
    </row>
    <row r="334" spans="1:12" x14ac:dyDescent="0.2">
      <c r="A334" s="19" t="s">
        <v>391</v>
      </c>
      <c r="B334" s="20">
        <v>43664</v>
      </c>
      <c r="C334" s="4" t="s">
        <v>7</v>
      </c>
      <c r="D334" s="4" t="s">
        <v>19</v>
      </c>
      <c r="E334" s="21">
        <v>328</v>
      </c>
      <c r="F334" s="6">
        <f>VLOOKUP(D334,DEFINICJE!$E$2:$H$31,4,0)</f>
        <v>73.073770491803288</v>
      </c>
      <c r="G334" s="6">
        <f>E334*F334</f>
        <v>23968.196721311477</v>
      </c>
      <c r="H334" s="26">
        <f>VLOOKUP(D334,DEFINICJE!$E$2:$H$31,3,0)</f>
        <v>0.22</v>
      </c>
      <c r="I334" s="6">
        <f>G334+H334*G334</f>
        <v>29241.200000000001</v>
      </c>
      <c r="J334" s="9">
        <f>MONTH(B334)</f>
        <v>7</v>
      </c>
      <c r="K334" s="9">
        <f>YEAR(B334)</f>
        <v>2019</v>
      </c>
      <c r="L334" s="9" t="str">
        <f>VLOOKUP(C334,DEFINICJE!$A$2:$B$11,2,0)</f>
        <v>Fusion Dynamics</v>
      </c>
    </row>
    <row r="335" spans="1:12" x14ac:dyDescent="0.2">
      <c r="A335" s="19" t="s">
        <v>392</v>
      </c>
      <c r="B335" s="20">
        <v>43664</v>
      </c>
      <c r="C335" s="4" t="s">
        <v>5</v>
      </c>
      <c r="D335" s="4" t="s">
        <v>20</v>
      </c>
      <c r="E335" s="21">
        <v>375</v>
      </c>
      <c r="F335" s="6">
        <f>VLOOKUP(D335,DEFINICJE!$E$2:$H$31,4,0)</f>
        <v>10.093457943925234</v>
      </c>
      <c r="G335" s="6">
        <f>E335*F335</f>
        <v>3785.0467289719627</v>
      </c>
      <c r="H335" s="26">
        <f>VLOOKUP(D335,DEFINICJE!$E$2:$H$31,3,0)</f>
        <v>7.0000000000000007E-2</v>
      </c>
      <c r="I335" s="6">
        <f>G335+H335*G335</f>
        <v>4050</v>
      </c>
      <c r="J335" s="9">
        <f>MONTH(B335)</f>
        <v>7</v>
      </c>
      <c r="K335" s="9">
        <f>YEAR(B335)</f>
        <v>2019</v>
      </c>
      <c r="L335" s="9" t="str">
        <f>VLOOKUP(C335,DEFINICJE!$A$2:$B$11,2,0)</f>
        <v>Infinity Systems</v>
      </c>
    </row>
    <row r="336" spans="1:12" x14ac:dyDescent="0.2">
      <c r="A336" s="19" t="s">
        <v>393</v>
      </c>
      <c r="B336" s="20">
        <v>43664</v>
      </c>
      <c r="C336" s="4" t="s">
        <v>10</v>
      </c>
      <c r="D336" s="4" t="s">
        <v>21</v>
      </c>
      <c r="E336" s="21">
        <v>466</v>
      </c>
      <c r="F336" s="6">
        <f>VLOOKUP(D336,DEFINICJE!$E$2:$H$31,4,0)</f>
        <v>32.508196721311471</v>
      </c>
      <c r="G336" s="6">
        <f>E336*F336</f>
        <v>15148.819672131145</v>
      </c>
      <c r="H336" s="26">
        <f>VLOOKUP(D336,DEFINICJE!$E$2:$H$31,3,0)</f>
        <v>0.22</v>
      </c>
      <c r="I336" s="6">
        <f>G336+H336*G336</f>
        <v>18481.559999999998</v>
      </c>
      <c r="J336" s="9">
        <f>MONTH(B336)</f>
        <v>7</v>
      </c>
      <c r="K336" s="9">
        <f>YEAR(B336)</f>
        <v>2019</v>
      </c>
      <c r="L336" s="9" t="str">
        <f>VLOOKUP(C336,DEFINICJE!$A$2:$B$11,2,0)</f>
        <v>Nexus Solutions</v>
      </c>
    </row>
    <row r="337" spans="1:12" x14ac:dyDescent="0.2">
      <c r="A337" s="19" t="s">
        <v>394</v>
      </c>
      <c r="B337" s="20">
        <v>43664</v>
      </c>
      <c r="C337" s="4" t="s">
        <v>4</v>
      </c>
      <c r="D337" s="4" t="s">
        <v>22</v>
      </c>
      <c r="E337" s="21">
        <v>952</v>
      </c>
      <c r="F337" s="6">
        <f>VLOOKUP(D337,DEFINICJE!$E$2:$H$31,4,0)</f>
        <v>17.588785046728972</v>
      </c>
      <c r="G337" s="6">
        <f>E337*F337</f>
        <v>16744.52336448598</v>
      </c>
      <c r="H337" s="26">
        <f>VLOOKUP(D337,DEFINICJE!$E$2:$H$31,3,0)</f>
        <v>7.0000000000000007E-2</v>
      </c>
      <c r="I337" s="6">
        <f>G337+H337*G337</f>
        <v>17916.64</v>
      </c>
      <c r="J337" s="9">
        <f>MONTH(B337)</f>
        <v>7</v>
      </c>
      <c r="K337" s="9">
        <f>YEAR(B337)</f>
        <v>2019</v>
      </c>
      <c r="L337" s="9" t="str">
        <f>VLOOKUP(C337,DEFINICJE!$A$2:$B$11,2,0)</f>
        <v>BlueSky Enterprises</v>
      </c>
    </row>
    <row r="338" spans="1:12" x14ac:dyDescent="0.2">
      <c r="A338" s="19" t="s">
        <v>395</v>
      </c>
      <c r="B338" s="20">
        <v>43664</v>
      </c>
      <c r="C338" s="4" t="s">
        <v>6</v>
      </c>
      <c r="D338" s="4" t="s">
        <v>23</v>
      </c>
      <c r="E338" s="21">
        <v>764</v>
      </c>
      <c r="F338" s="6">
        <f>VLOOKUP(D338,DEFINICJE!$E$2:$H$31,4,0)</f>
        <v>14.188524590163933</v>
      </c>
      <c r="G338" s="6">
        <f>E338*F338</f>
        <v>10840.032786885246</v>
      </c>
      <c r="H338" s="26">
        <f>VLOOKUP(D338,DEFINICJE!$E$2:$H$31,3,0)</f>
        <v>0.22</v>
      </c>
      <c r="I338" s="6">
        <f>G338+H338*G338</f>
        <v>13224.84</v>
      </c>
      <c r="J338" s="9">
        <f>MONTH(B338)</f>
        <v>7</v>
      </c>
      <c r="K338" s="9">
        <f>YEAR(B338)</f>
        <v>2019</v>
      </c>
      <c r="L338" s="9" t="str">
        <f>VLOOKUP(C338,DEFINICJE!$A$2:$B$11,2,0)</f>
        <v>SwiftWave Technologies</v>
      </c>
    </row>
    <row r="339" spans="1:12" x14ac:dyDescent="0.2">
      <c r="A339" s="19" t="s">
        <v>396</v>
      </c>
      <c r="B339" s="20">
        <v>43664</v>
      </c>
      <c r="C339" s="4" t="s">
        <v>8</v>
      </c>
      <c r="D339" s="4" t="s">
        <v>24</v>
      </c>
      <c r="E339" s="21">
        <v>944</v>
      </c>
      <c r="F339" s="6">
        <f>VLOOKUP(D339,DEFINICJE!$E$2:$H$31,4,0)</f>
        <v>7.5700934579439245</v>
      </c>
      <c r="G339" s="6">
        <f>E339*F339</f>
        <v>7146.1682242990646</v>
      </c>
      <c r="H339" s="26">
        <f>VLOOKUP(D339,DEFINICJE!$E$2:$H$31,3,0)</f>
        <v>7.0000000000000007E-2</v>
      </c>
      <c r="I339" s="6">
        <f>G339+H339*G339</f>
        <v>7646.4</v>
      </c>
      <c r="J339" s="9">
        <f>MONTH(B339)</f>
        <v>7</v>
      </c>
      <c r="K339" s="9">
        <f>YEAR(B339)</f>
        <v>2019</v>
      </c>
      <c r="L339" s="9" t="str">
        <f>VLOOKUP(C339,DEFINICJE!$A$2:$B$11,2,0)</f>
        <v>Apex Innovators</v>
      </c>
    </row>
    <row r="340" spans="1:12" x14ac:dyDescent="0.2">
      <c r="A340" s="19" t="s">
        <v>397</v>
      </c>
      <c r="B340" s="20">
        <v>43665</v>
      </c>
      <c r="C340" s="4" t="s">
        <v>4</v>
      </c>
      <c r="D340" s="4" t="s">
        <v>25</v>
      </c>
      <c r="E340" s="21">
        <v>65</v>
      </c>
      <c r="F340" s="6">
        <f>VLOOKUP(D340,DEFINICJE!$E$2:$H$31,4,0)</f>
        <v>33.655737704918039</v>
      </c>
      <c r="G340" s="6">
        <f>E340*F340</f>
        <v>2187.6229508196725</v>
      </c>
      <c r="H340" s="26">
        <f>VLOOKUP(D340,DEFINICJE!$E$2:$H$31,3,0)</f>
        <v>0.22</v>
      </c>
      <c r="I340" s="6">
        <f>G340+H340*G340</f>
        <v>2668.9000000000005</v>
      </c>
      <c r="J340" s="9">
        <f>MONTH(B340)</f>
        <v>7</v>
      </c>
      <c r="K340" s="9">
        <f>YEAR(B340)</f>
        <v>2019</v>
      </c>
      <c r="L340" s="9" t="str">
        <f>VLOOKUP(C340,DEFINICJE!$A$2:$B$11,2,0)</f>
        <v>BlueSky Enterprises</v>
      </c>
    </row>
    <row r="341" spans="1:12" x14ac:dyDescent="0.2">
      <c r="A341" s="19" t="s">
        <v>398</v>
      </c>
      <c r="B341" s="20">
        <v>43666</v>
      </c>
      <c r="C341" s="4" t="s">
        <v>7</v>
      </c>
      <c r="D341" s="4" t="s">
        <v>26</v>
      </c>
      <c r="E341" s="21">
        <v>141</v>
      </c>
      <c r="F341" s="6">
        <f>VLOOKUP(D341,DEFINICJE!$E$2:$H$31,4,0)</f>
        <v>57.588785046728965</v>
      </c>
      <c r="G341" s="6">
        <f>E341*F341</f>
        <v>8120.0186915887843</v>
      </c>
      <c r="H341" s="26">
        <f>VLOOKUP(D341,DEFINICJE!$E$2:$H$31,3,0)</f>
        <v>7.0000000000000007E-2</v>
      </c>
      <c r="I341" s="6">
        <f>G341+H341*G341</f>
        <v>8688.42</v>
      </c>
      <c r="J341" s="9">
        <f>MONTH(B341)</f>
        <v>7</v>
      </c>
      <c r="K341" s="9">
        <f>YEAR(B341)</f>
        <v>2019</v>
      </c>
      <c r="L341" s="9" t="str">
        <f>VLOOKUP(C341,DEFINICJE!$A$2:$B$11,2,0)</f>
        <v>Fusion Dynamics</v>
      </c>
    </row>
    <row r="342" spans="1:12" x14ac:dyDescent="0.2">
      <c r="A342" s="19" t="s">
        <v>399</v>
      </c>
      <c r="B342" s="20">
        <v>43667</v>
      </c>
      <c r="C342" s="4" t="s">
        <v>3</v>
      </c>
      <c r="D342" s="4" t="s">
        <v>27</v>
      </c>
      <c r="E342" s="21">
        <v>59</v>
      </c>
      <c r="F342" s="6">
        <f>VLOOKUP(D342,DEFINICJE!$E$2:$H$31,4,0)</f>
        <v>27.262295081967213</v>
      </c>
      <c r="G342" s="6">
        <f>E342*F342</f>
        <v>1608.4754098360656</v>
      </c>
      <c r="H342" s="26">
        <f>VLOOKUP(D342,DEFINICJE!$E$2:$H$31,3,0)</f>
        <v>0.22</v>
      </c>
      <c r="I342" s="6">
        <f>G342+H342*G342</f>
        <v>1962.3400000000001</v>
      </c>
      <c r="J342" s="9">
        <f>MONTH(B342)</f>
        <v>7</v>
      </c>
      <c r="K342" s="9">
        <f>YEAR(B342)</f>
        <v>2019</v>
      </c>
      <c r="L342" s="9" t="str">
        <f>VLOOKUP(C342,DEFINICJE!$A$2:$B$11,2,0)</f>
        <v>Quantum Innovations</v>
      </c>
    </row>
    <row r="343" spans="1:12" x14ac:dyDescent="0.2">
      <c r="A343" s="19" t="s">
        <v>400</v>
      </c>
      <c r="B343" s="20">
        <v>43668</v>
      </c>
      <c r="C343" s="4" t="s">
        <v>9</v>
      </c>
      <c r="D343" s="4" t="s">
        <v>28</v>
      </c>
      <c r="E343" s="21">
        <v>151</v>
      </c>
      <c r="F343" s="6">
        <f>VLOOKUP(D343,DEFINICJE!$E$2:$H$31,4,0)</f>
        <v>74.299065420560737</v>
      </c>
      <c r="G343" s="6">
        <f>E343*F343</f>
        <v>11219.158878504672</v>
      </c>
      <c r="H343" s="26">
        <f>VLOOKUP(D343,DEFINICJE!$E$2:$H$31,3,0)</f>
        <v>7.0000000000000007E-2</v>
      </c>
      <c r="I343" s="6">
        <f>G343+H343*G343</f>
        <v>12004.499999999998</v>
      </c>
      <c r="J343" s="9">
        <f>MONTH(B343)</f>
        <v>7</v>
      </c>
      <c r="K343" s="9">
        <f>YEAR(B343)</f>
        <v>2019</v>
      </c>
      <c r="L343" s="9" t="str">
        <f>VLOOKUP(C343,DEFINICJE!$A$2:$B$11,2,0)</f>
        <v>Aurora Ventures</v>
      </c>
    </row>
    <row r="344" spans="1:12" x14ac:dyDescent="0.2">
      <c r="A344" s="19" t="s">
        <v>401</v>
      </c>
      <c r="B344" s="20">
        <v>43669</v>
      </c>
      <c r="C344" s="4" t="s">
        <v>8</v>
      </c>
      <c r="D344" s="4" t="s">
        <v>29</v>
      </c>
      <c r="E344" s="21">
        <v>118</v>
      </c>
      <c r="F344" s="6">
        <f>VLOOKUP(D344,DEFINICJE!$E$2:$H$31,4,0)</f>
        <v>19.409836065573771</v>
      </c>
      <c r="G344" s="6">
        <f>E344*F344</f>
        <v>2290.3606557377047</v>
      </c>
      <c r="H344" s="26">
        <f>VLOOKUP(D344,DEFINICJE!$E$2:$H$31,3,0)</f>
        <v>0.22</v>
      </c>
      <c r="I344" s="6">
        <f>G344+H344*G344</f>
        <v>2794.24</v>
      </c>
      <c r="J344" s="9">
        <f>MONTH(B344)</f>
        <v>7</v>
      </c>
      <c r="K344" s="9">
        <f>YEAR(B344)</f>
        <v>2019</v>
      </c>
      <c r="L344" s="9" t="str">
        <f>VLOOKUP(C344,DEFINICJE!$A$2:$B$11,2,0)</f>
        <v>Apex Innovators</v>
      </c>
    </row>
    <row r="345" spans="1:12" x14ac:dyDescent="0.2">
      <c r="A345" s="19" t="s">
        <v>402</v>
      </c>
      <c r="B345" s="20">
        <v>43670</v>
      </c>
      <c r="C345" s="4" t="s">
        <v>8</v>
      </c>
      <c r="D345" s="4" t="s">
        <v>30</v>
      </c>
      <c r="E345" s="21">
        <v>990</v>
      </c>
      <c r="F345" s="6">
        <f>VLOOKUP(D345,DEFINICJE!$E$2:$H$31,4,0)</f>
        <v>16.345794392523363</v>
      </c>
      <c r="G345" s="6">
        <f>E345*F345</f>
        <v>16182.336448598129</v>
      </c>
      <c r="H345" s="26">
        <f>VLOOKUP(D345,DEFINICJE!$E$2:$H$31,3,0)</f>
        <v>7.0000000000000007E-2</v>
      </c>
      <c r="I345" s="6">
        <f>G345+H345*G345</f>
        <v>17315.099999999999</v>
      </c>
      <c r="J345" s="9">
        <f>MONTH(B345)</f>
        <v>7</v>
      </c>
      <c r="K345" s="9">
        <f>YEAR(B345)</f>
        <v>2019</v>
      </c>
      <c r="L345" s="9" t="str">
        <f>VLOOKUP(C345,DEFINICJE!$A$2:$B$11,2,0)</f>
        <v>Apex Innovators</v>
      </c>
    </row>
    <row r="346" spans="1:12" x14ac:dyDescent="0.2">
      <c r="A346" s="19" t="s">
        <v>403</v>
      </c>
      <c r="B346" s="20">
        <v>43671</v>
      </c>
      <c r="C346" s="4" t="s">
        <v>5</v>
      </c>
      <c r="D346" s="4" t="s">
        <v>31</v>
      </c>
      <c r="E346" s="21">
        <v>150</v>
      </c>
      <c r="F346" s="6">
        <f>VLOOKUP(D346,DEFINICJE!$E$2:$H$31,4,0)</f>
        <v>31.516393442622952</v>
      </c>
      <c r="G346" s="6">
        <f>E346*F346</f>
        <v>4727.4590163934427</v>
      </c>
      <c r="H346" s="26">
        <f>VLOOKUP(D346,DEFINICJE!$E$2:$H$31,3,0)</f>
        <v>0.22</v>
      </c>
      <c r="I346" s="6">
        <f>G346+H346*G346</f>
        <v>5767.5</v>
      </c>
      <c r="J346" s="9">
        <f>MONTH(B346)</f>
        <v>7</v>
      </c>
      <c r="K346" s="9">
        <f>YEAR(B346)</f>
        <v>2019</v>
      </c>
      <c r="L346" s="9" t="str">
        <f>VLOOKUP(C346,DEFINICJE!$A$2:$B$11,2,0)</f>
        <v>Infinity Systems</v>
      </c>
    </row>
    <row r="347" spans="1:12" x14ac:dyDescent="0.2">
      <c r="A347" s="19" t="s">
        <v>404</v>
      </c>
      <c r="B347" s="20">
        <v>43672</v>
      </c>
      <c r="C347" s="4" t="s">
        <v>3</v>
      </c>
      <c r="D347" s="4" t="s">
        <v>32</v>
      </c>
      <c r="E347" s="21">
        <v>685</v>
      </c>
      <c r="F347" s="6">
        <f>VLOOKUP(D347,DEFINICJE!$E$2:$H$31,4,0)</f>
        <v>59.018691588785039</v>
      </c>
      <c r="G347" s="6">
        <f>E347*F347</f>
        <v>40427.803738317751</v>
      </c>
      <c r="H347" s="26">
        <f>VLOOKUP(D347,DEFINICJE!$E$2:$H$31,3,0)</f>
        <v>7.0000000000000007E-2</v>
      </c>
      <c r="I347" s="6">
        <f>G347+H347*G347</f>
        <v>43257.749999999993</v>
      </c>
      <c r="J347" s="9">
        <f>MONTH(B347)</f>
        <v>7</v>
      </c>
      <c r="K347" s="9">
        <f>YEAR(B347)</f>
        <v>2019</v>
      </c>
      <c r="L347" s="9" t="str">
        <f>VLOOKUP(C347,DEFINICJE!$A$2:$B$11,2,0)</f>
        <v>Quantum Innovations</v>
      </c>
    </row>
    <row r="348" spans="1:12" x14ac:dyDescent="0.2">
      <c r="A348" s="19" t="s">
        <v>405</v>
      </c>
      <c r="B348" s="20">
        <v>43673</v>
      </c>
      <c r="C348" s="4" t="s">
        <v>6</v>
      </c>
      <c r="D348" s="4" t="s">
        <v>33</v>
      </c>
      <c r="E348" s="21">
        <v>571</v>
      </c>
      <c r="F348" s="6">
        <f>VLOOKUP(D348,DEFINICJE!$E$2:$H$31,4,0)</f>
        <v>78.893442622950815</v>
      </c>
      <c r="G348" s="6">
        <f>E348*F348</f>
        <v>45048.155737704918</v>
      </c>
      <c r="H348" s="26">
        <f>VLOOKUP(D348,DEFINICJE!$E$2:$H$31,3,0)</f>
        <v>0.22</v>
      </c>
      <c r="I348" s="6">
        <f>G348+H348*G348</f>
        <v>54958.75</v>
      </c>
      <c r="J348" s="9">
        <f>MONTH(B348)</f>
        <v>7</v>
      </c>
      <c r="K348" s="9">
        <f>YEAR(B348)</f>
        <v>2019</v>
      </c>
      <c r="L348" s="9" t="str">
        <f>VLOOKUP(C348,DEFINICJE!$A$2:$B$11,2,0)</f>
        <v>SwiftWave Technologies</v>
      </c>
    </row>
    <row r="349" spans="1:12" x14ac:dyDescent="0.2">
      <c r="A349" s="19" t="s">
        <v>406</v>
      </c>
      <c r="B349" s="20">
        <v>43674</v>
      </c>
      <c r="C349" s="4" t="s">
        <v>7</v>
      </c>
      <c r="D349" s="4" t="s">
        <v>34</v>
      </c>
      <c r="E349" s="21">
        <v>377</v>
      </c>
      <c r="F349" s="6">
        <f>VLOOKUP(D349,DEFINICJE!$E$2:$H$31,4,0)</f>
        <v>34.177570093457945</v>
      </c>
      <c r="G349" s="6">
        <f>E349*F349</f>
        <v>12884.943925233645</v>
      </c>
      <c r="H349" s="26">
        <f>VLOOKUP(D349,DEFINICJE!$E$2:$H$31,3,0)</f>
        <v>7.0000000000000007E-2</v>
      </c>
      <c r="I349" s="6">
        <f>G349+H349*G349</f>
        <v>13786.89</v>
      </c>
      <c r="J349" s="9">
        <f>MONTH(B349)</f>
        <v>7</v>
      </c>
      <c r="K349" s="9">
        <f>YEAR(B349)</f>
        <v>2019</v>
      </c>
      <c r="L349" s="9" t="str">
        <f>VLOOKUP(C349,DEFINICJE!$A$2:$B$11,2,0)</f>
        <v>Fusion Dynamics</v>
      </c>
    </row>
    <row r="350" spans="1:12" x14ac:dyDescent="0.2">
      <c r="A350" s="19" t="s">
        <v>407</v>
      </c>
      <c r="B350" s="20">
        <v>43675</v>
      </c>
      <c r="C350" s="4" t="s">
        <v>6</v>
      </c>
      <c r="D350" s="4" t="s">
        <v>35</v>
      </c>
      <c r="E350" s="21">
        <v>774</v>
      </c>
      <c r="F350" s="6">
        <f>VLOOKUP(D350,DEFINICJE!$E$2:$H$31,4,0)</f>
        <v>92.429906542056074</v>
      </c>
      <c r="G350" s="6">
        <f>E350*F350</f>
        <v>71540.747663551403</v>
      </c>
      <c r="H350" s="26">
        <f>VLOOKUP(D350,DEFINICJE!$E$2:$H$31,3,0)</f>
        <v>7.0000000000000007E-2</v>
      </c>
      <c r="I350" s="6">
        <f>G350+H350*G350</f>
        <v>76548.600000000006</v>
      </c>
      <c r="J350" s="9">
        <f>MONTH(B350)</f>
        <v>7</v>
      </c>
      <c r="K350" s="9">
        <f>YEAR(B350)</f>
        <v>2019</v>
      </c>
      <c r="L350" s="9" t="str">
        <f>VLOOKUP(C350,DEFINICJE!$A$2:$B$11,2,0)</f>
        <v>SwiftWave Technologies</v>
      </c>
    </row>
    <row r="351" spans="1:12" x14ac:dyDescent="0.2">
      <c r="A351" s="19" t="s">
        <v>408</v>
      </c>
      <c r="B351" s="20">
        <v>43675</v>
      </c>
      <c r="C351" s="4" t="s">
        <v>6</v>
      </c>
      <c r="D351" s="4" t="s">
        <v>36</v>
      </c>
      <c r="E351" s="21">
        <v>35</v>
      </c>
      <c r="F351" s="6">
        <f>VLOOKUP(D351,DEFINICJE!$E$2:$H$31,4,0)</f>
        <v>32.551401869158873</v>
      </c>
      <c r="G351" s="6">
        <f>E351*F351</f>
        <v>1139.2990654205605</v>
      </c>
      <c r="H351" s="26">
        <f>VLOOKUP(D351,DEFINICJE!$E$2:$H$31,3,0)</f>
        <v>7.0000000000000007E-2</v>
      </c>
      <c r="I351" s="6">
        <f>G351+H351*G351</f>
        <v>1219.0499999999997</v>
      </c>
      <c r="J351" s="9">
        <f>MONTH(B351)</f>
        <v>7</v>
      </c>
      <c r="K351" s="9">
        <f>YEAR(B351)</f>
        <v>2019</v>
      </c>
      <c r="L351" s="9" t="str">
        <f>VLOOKUP(C351,DEFINICJE!$A$2:$B$11,2,0)</f>
        <v>SwiftWave Technologies</v>
      </c>
    </row>
    <row r="352" spans="1:12" x14ac:dyDescent="0.2">
      <c r="A352" s="19" t="s">
        <v>409</v>
      </c>
      <c r="B352" s="20">
        <v>43675</v>
      </c>
      <c r="C352" s="4" t="s">
        <v>3</v>
      </c>
      <c r="D352" s="4" t="s">
        <v>37</v>
      </c>
      <c r="E352" s="21">
        <v>975</v>
      </c>
      <c r="F352" s="6">
        <f>VLOOKUP(D352,DEFINICJE!$E$2:$H$31,4,0)</f>
        <v>29.762295081967217</v>
      </c>
      <c r="G352" s="6">
        <f>E352*F352</f>
        <v>29018.237704918036</v>
      </c>
      <c r="H352" s="26">
        <f>VLOOKUP(D352,DEFINICJE!$E$2:$H$31,3,0)</f>
        <v>0.22</v>
      </c>
      <c r="I352" s="6">
        <f>G352+H352*G352</f>
        <v>35402.25</v>
      </c>
      <c r="J352" s="9">
        <f>MONTH(B352)</f>
        <v>7</v>
      </c>
      <c r="K352" s="9">
        <f>YEAR(B352)</f>
        <v>2019</v>
      </c>
      <c r="L352" s="9" t="str">
        <f>VLOOKUP(C352,DEFINICJE!$A$2:$B$11,2,0)</f>
        <v>Quantum Innovations</v>
      </c>
    </row>
    <row r="353" spans="1:12" x14ac:dyDescent="0.2">
      <c r="A353" s="19" t="s">
        <v>410</v>
      </c>
      <c r="B353" s="20">
        <v>43675</v>
      </c>
      <c r="C353" s="4" t="s">
        <v>5</v>
      </c>
      <c r="D353" s="4" t="s">
        <v>38</v>
      </c>
      <c r="E353" s="21">
        <v>926</v>
      </c>
      <c r="F353" s="6">
        <f>VLOOKUP(D353,DEFINICJE!$E$2:$H$31,4,0)</f>
        <v>3.1121495327102804</v>
      </c>
      <c r="G353" s="6">
        <f>E353*F353</f>
        <v>2881.8504672897197</v>
      </c>
      <c r="H353" s="26">
        <f>VLOOKUP(D353,DEFINICJE!$E$2:$H$31,3,0)</f>
        <v>7.0000000000000007E-2</v>
      </c>
      <c r="I353" s="6">
        <f>G353+H353*G353</f>
        <v>3083.58</v>
      </c>
      <c r="J353" s="9">
        <f>MONTH(B353)</f>
        <v>7</v>
      </c>
      <c r="K353" s="9">
        <f>YEAR(B353)</f>
        <v>2019</v>
      </c>
      <c r="L353" s="9" t="str">
        <f>VLOOKUP(C353,DEFINICJE!$A$2:$B$11,2,0)</f>
        <v>Infinity Systems</v>
      </c>
    </row>
    <row r="354" spans="1:12" x14ac:dyDescent="0.2">
      <c r="A354" s="19" t="s">
        <v>411</v>
      </c>
      <c r="B354" s="20">
        <v>43675</v>
      </c>
      <c r="C354" s="4" t="s">
        <v>6</v>
      </c>
      <c r="D354" s="4" t="s">
        <v>39</v>
      </c>
      <c r="E354" s="21">
        <v>239</v>
      </c>
      <c r="F354" s="6">
        <f>VLOOKUP(D354,DEFINICJE!$E$2:$H$31,4,0)</f>
        <v>56.56557377049181</v>
      </c>
      <c r="G354" s="6">
        <f>E354*F354</f>
        <v>13519.172131147543</v>
      </c>
      <c r="H354" s="26">
        <f>VLOOKUP(D354,DEFINICJE!$E$2:$H$31,3,0)</f>
        <v>0.22</v>
      </c>
      <c r="I354" s="6">
        <f>G354+H354*G354</f>
        <v>16493.390000000003</v>
      </c>
      <c r="J354" s="9">
        <f>MONTH(B354)</f>
        <v>7</v>
      </c>
      <c r="K354" s="9">
        <f>YEAR(B354)</f>
        <v>2019</v>
      </c>
      <c r="L354" s="9" t="str">
        <f>VLOOKUP(C354,DEFINICJE!$A$2:$B$11,2,0)</f>
        <v>SwiftWave Technologies</v>
      </c>
    </row>
    <row r="355" spans="1:12" x14ac:dyDescent="0.2">
      <c r="A355" s="19" t="s">
        <v>412</v>
      </c>
      <c r="B355" s="20">
        <v>43675</v>
      </c>
      <c r="C355" s="4" t="s">
        <v>10</v>
      </c>
      <c r="D355" s="4" t="s">
        <v>40</v>
      </c>
      <c r="E355" s="21">
        <v>961</v>
      </c>
      <c r="F355" s="6">
        <f>VLOOKUP(D355,DEFINICJE!$E$2:$H$31,4,0)</f>
        <v>39.345794392523366</v>
      </c>
      <c r="G355" s="6">
        <f>E355*F355</f>
        <v>37811.308411214952</v>
      </c>
      <c r="H355" s="26">
        <f>VLOOKUP(D355,DEFINICJE!$E$2:$H$31,3,0)</f>
        <v>7.0000000000000007E-2</v>
      </c>
      <c r="I355" s="6">
        <f>G355+H355*G355</f>
        <v>40458.1</v>
      </c>
      <c r="J355" s="9">
        <f>MONTH(B355)</f>
        <v>7</v>
      </c>
      <c r="K355" s="9">
        <f>YEAR(B355)</f>
        <v>2019</v>
      </c>
      <c r="L355" s="9" t="str">
        <f>VLOOKUP(C355,DEFINICJE!$A$2:$B$11,2,0)</f>
        <v>Nexus Solutions</v>
      </c>
    </row>
    <row r="356" spans="1:12" x14ac:dyDescent="0.2">
      <c r="A356" s="19" t="s">
        <v>413</v>
      </c>
      <c r="B356" s="20">
        <v>43675</v>
      </c>
      <c r="C356" s="4" t="s">
        <v>6</v>
      </c>
      <c r="D356" s="4" t="s">
        <v>41</v>
      </c>
      <c r="E356" s="21">
        <v>618</v>
      </c>
      <c r="F356" s="6">
        <f>VLOOKUP(D356,DEFINICJE!$E$2:$H$31,4,0)</f>
        <v>3.7868852459016393</v>
      </c>
      <c r="G356" s="6">
        <f>E356*F356</f>
        <v>2340.2950819672133</v>
      </c>
      <c r="H356" s="26">
        <f>VLOOKUP(D356,DEFINICJE!$E$2:$H$31,3,0)</f>
        <v>0.22</v>
      </c>
      <c r="I356" s="6">
        <f>G356+H356*G356</f>
        <v>2855.1600000000003</v>
      </c>
      <c r="J356" s="9">
        <f>MONTH(B356)</f>
        <v>7</v>
      </c>
      <c r="K356" s="9">
        <f>YEAR(B356)</f>
        <v>2019</v>
      </c>
      <c r="L356" s="9" t="str">
        <f>VLOOKUP(C356,DEFINICJE!$A$2:$B$11,2,0)</f>
        <v>SwiftWave Technologies</v>
      </c>
    </row>
    <row r="357" spans="1:12" x14ac:dyDescent="0.2">
      <c r="A357" s="19" t="s">
        <v>414</v>
      </c>
      <c r="B357" s="20">
        <v>43675</v>
      </c>
      <c r="C357" s="4" t="s">
        <v>7</v>
      </c>
      <c r="D357" s="4" t="s">
        <v>42</v>
      </c>
      <c r="E357" s="21">
        <v>891</v>
      </c>
      <c r="F357" s="6">
        <f>VLOOKUP(D357,DEFINICJE!$E$2:$H$31,4,0)</f>
        <v>17.11214953271028</v>
      </c>
      <c r="G357" s="6">
        <f>E357*F357</f>
        <v>15246.925233644859</v>
      </c>
      <c r="H357" s="26">
        <f>VLOOKUP(D357,DEFINICJE!$E$2:$H$31,3,0)</f>
        <v>7.0000000000000007E-2</v>
      </c>
      <c r="I357" s="6">
        <f>G357+H357*G357</f>
        <v>16314.21</v>
      </c>
      <c r="J357" s="9">
        <f>MONTH(B357)</f>
        <v>7</v>
      </c>
      <c r="K357" s="9">
        <f>YEAR(B357)</f>
        <v>2019</v>
      </c>
      <c r="L357" s="9" t="str">
        <f>VLOOKUP(C357,DEFINICJE!$A$2:$B$11,2,0)</f>
        <v>Fusion Dynamics</v>
      </c>
    </row>
    <row r="358" spans="1:12" x14ac:dyDescent="0.2">
      <c r="A358" s="19" t="s">
        <v>415</v>
      </c>
      <c r="B358" s="20">
        <v>43676</v>
      </c>
      <c r="C358" s="4" t="s">
        <v>4</v>
      </c>
      <c r="D358" s="4" t="s">
        <v>43</v>
      </c>
      <c r="E358" s="21">
        <v>814</v>
      </c>
      <c r="F358" s="6">
        <f>VLOOKUP(D358,DEFINICJE!$E$2:$H$31,4,0)</f>
        <v>42.196721311475407</v>
      </c>
      <c r="G358" s="6">
        <f>E358*F358</f>
        <v>34348.131147540982</v>
      </c>
      <c r="H358" s="26">
        <f>VLOOKUP(D358,DEFINICJE!$E$2:$H$31,3,0)</f>
        <v>0.22</v>
      </c>
      <c r="I358" s="6">
        <f>G358+H358*G358</f>
        <v>41904.720000000001</v>
      </c>
      <c r="J358" s="9">
        <f>MONTH(B358)</f>
        <v>7</v>
      </c>
      <c r="K358" s="9">
        <f>YEAR(B358)</f>
        <v>2019</v>
      </c>
      <c r="L358" s="9" t="str">
        <f>VLOOKUP(C358,DEFINICJE!$A$2:$B$11,2,0)</f>
        <v>BlueSky Enterprises</v>
      </c>
    </row>
    <row r="359" spans="1:12" x14ac:dyDescent="0.2">
      <c r="A359" s="19" t="s">
        <v>416</v>
      </c>
      <c r="B359" s="20">
        <v>43677</v>
      </c>
      <c r="C359" s="4" t="s">
        <v>10</v>
      </c>
      <c r="D359" s="4" t="s">
        <v>14</v>
      </c>
      <c r="E359" s="21">
        <v>526</v>
      </c>
      <c r="F359" s="6">
        <f>VLOOKUP(D359,DEFINICJE!$E$2:$H$31,4,0)</f>
        <v>73.897196261682225</v>
      </c>
      <c r="G359" s="6">
        <f>E359*F359</f>
        <v>38869.925233644848</v>
      </c>
      <c r="H359" s="26">
        <f>VLOOKUP(D359,DEFINICJE!$E$2:$H$31,3,0)</f>
        <v>7.0000000000000007E-2</v>
      </c>
      <c r="I359" s="6">
        <f>G359+H359*G359</f>
        <v>41590.819999999985</v>
      </c>
      <c r="J359" s="9">
        <f>MONTH(B359)</f>
        <v>7</v>
      </c>
      <c r="K359" s="9">
        <f>YEAR(B359)</f>
        <v>2019</v>
      </c>
      <c r="L359" s="9" t="str">
        <f>VLOOKUP(C359,DEFINICJE!$A$2:$B$11,2,0)</f>
        <v>Nexus Solutions</v>
      </c>
    </row>
    <row r="360" spans="1:12" x14ac:dyDescent="0.2">
      <c r="A360" s="19" t="s">
        <v>417</v>
      </c>
      <c r="B360" s="20">
        <v>43678</v>
      </c>
      <c r="C360" s="4" t="s">
        <v>11</v>
      </c>
      <c r="D360" s="4" t="s">
        <v>15</v>
      </c>
      <c r="E360" s="21">
        <v>687</v>
      </c>
      <c r="F360" s="6">
        <f>VLOOKUP(D360,DEFINICJE!$E$2:$H$31,4,0)</f>
        <v>43.180327868852459</v>
      </c>
      <c r="G360" s="6">
        <f>E360*F360</f>
        <v>29664.885245901638</v>
      </c>
      <c r="H360" s="26">
        <f>VLOOKUP(D360,DEFINICJE!$E$2:$H$31,3,0)</f>
        <v>0.22</v>
      </c>
      <c r="I360" s="6">
        <f>G360+H360*G360</f>
        <v>36191.159999999996</v>
      </c>
      <c r="J360" s="9">
        <f>MONTH(B360)</f>
        <v>8</v>
      </c>
      <c r="K360" s="9">
        <f>YEAR(B360)</f>
        <v>2019</v>
      </c>
      <c r="L360" s="9" t="str">
        <f>VLOOKUP(C360,DEFINICJE!$A$2:$B$11,2,0)</f>
        <v>Green Capital</v>
      </c>
    </row>
    <row r="361" spans="1:12" x14ac:dyDescent="0.2">
      <c r="A361" s="19" t="s">
        <v>418</v>
      </c>
      <c r="B361" s="20">
        <v>43679</v>
      </c>
      <c r="C361" s="4" t="s">
        <v>8</v>
      </c>
      <c r="D361" s="4" t="s">
        <v>16</v>
      </c>
      <c r="E361" s="21">
        <v>231</v>
      </c>
      <c r="F361" s="6">
        <f>VLOOKUP(D361,DEFINICJE!$E$2:$H$31,4,0)</f>
        <v>25.897196261682243</v>
      </c>
      <c r="G361" s="6">
        <f>E361*F361</f>
        <v>5982.2523364485978</v>
      </c>
      <c r="H361" s="26">
        <f>VLOOKUP(D361,DEFINICJE!$E$2:$H$31,3,0)</f>
        <v>7.0000000000000007E-2</v>
      </c>
      <c r="I361" s="6">
        <f>G361+H361*G361</f>
        <v>6401.0099999999993</v>
      </c>
      <c r="J361" s="9">
        <f>MONTH(B361)</f>
        <v>8</v>
      </c>
      <c r="K361" s="9">
        <f>YEAR(B361)</f>
        <v>2019</v>
      </c>
      <c r="L361" s="9" t="str">
        <f>VLOOKUP(C361,DEFINICJE!$A$2:$B$11,2,0)</f>
        <v>Apex Innovators</v>
      </c>
    </row>
    <row r="362" spans="1:12" x14ac:dyDescent="0.2">
      <c r="A362" s="19" t="s">
        <v>419</v>
      </c>
      <c r="B362" s="20">
        <v>43680</v>
      </c>
      <c r="C362" s="4" t="s">
        <v>2</v>
      </c>
      <c r="D362" s="4" t="s">
        <v>17</v>
      </c>
      <c r="E362" s="21">
        <v>984</v>
      </c>
      <c r="F362" s="6">
        <f>VLOOKUP(D362,DEFINICJE!$E$2:$H$31,4,0)</f>
        <v>65.721311475409848</v>
      </c>
      <c r="G362" s="6">
        <f>E362*F362</f>
        <v>64669.77049180329</v>
      </c>
      <c r="H362" s="26">
        <f>VLOOKUP(D362,DEFINICJE!$E$2:$H$31,3,0)</f>
        <v>0.22</v>
      </c>
      <c r="I362" s="6">
        <f>G362+H362*G362</f>
        <v>78897.12000000001</v>
      </c>
      <c r="J362" s="9">
        <f>MONTH(B362)</f>
        <v>8</v>
      </c>
      <c r="K362" s="9">
        <f>YEAR(B362)</f>
        <v>2019</v>
      </c>
      <c r="L362" s="9" t="str">
        <f>VLOOKUP(C362,DEFINICJE!$A$2:$B$11,2,0)</f>
        <v>StellarTech Solutions</v>
      </c>
    </row>
    <row r="363" spans="1:12" x14ac:dyDescent="0.2">
      <c r="A363" s="19" t="s">
        <v>420</v>
      </c>
      <c r="B363" s="20">
        <v>43681</v>
      </c>
      <c r="C363" s="4" t="s">
        <v>7</v>
      </c>
      <c r="D363" s="4" t="s">
        <v>18</v>
      </c>
      <c r="E363" s="21">
        <v>476</v>
      </c>
      <c r="F363" s="6">
        <f>VLOOKUP(D363,DEFINICJE!$E$2:$H$31,4,0)</f>
        <v>0.22429906542056072</v>
      </c>
      <c r="G363" s="6">
        <f>E363*F363</f>
        <v>106.7663551401869</v>
      </c>
      <c r="H363" s="26">
        <f>VLOOKUP(D363,DEFINICJE!$E$2:$H$31,3,0)</f>
        <v>7.0000000000000007E-2</v>
      </c>
      <c r="I363" s="6">
        <f>G363+H363*G363</f>
        <v>114.23999999999998</v>
      </c>
      <c r="J363" s="9">
        <f>MONTH(B363)</f>
        <v>8</v>
      </c>
      <c r="K363" s="9">
        <f>YEAR(B363)</f>
        <v>2019</v>
      </c>
      <c r="L363" s="9" t="str">
        <f>VLOOKUP(C363,DEFINICJE!$A$2:$B$11,2,0)</f>
        <v>Fusion Dynamics</v>
      </c>
    </row>
    <row r="364" spans="1:12" x14ac:dyDescent="0.2">
      <c r="A364" s="19" t="s">
        <v>421</v>
      </c>
      <c r="B364" s="20">
        <v>43682</v>
      </c>
      <c r="C364" s="4" t="s">
        <v>9</v>
      </c>
      <c r="D364" s="4" t="s">
        <v>19</v>
      </c>
      <c r="E364" s="21">
        <v>935</v>
      </c>
      <c r="F364" s="6">
        <f>VLOOKUP(D364,DEFINICJE!$E$2:$H$31,4,0)</f>
        <v>73.073770491803288</v>
      </c>
      <c r="G364" s="6">
        <f>E364*F364</f>
        <v>68323.975409836072</v>
      </c>
      <c r="H364" s="26">
        <f>VLOOKUP(D364,DEFINICJE!$E$2:$H$31,3,0)</f>
        <v>0.22</v>
      </c>
      <c r="I364" s="6">
        <f>G364+H364*G364</f>
        <v>83355.25</v>
      </c>
      <c r="J364" s="9">
        <f>MONTH(B364)</f>
        <v>8</v>
      </c>
      <c r="K364" s="9">
        <f>YEAR(B364)</f>
        <v>2019</v>
      </c>
      <c r="L364" s="9" t="str">
        <f>VLOOKUP(C364,DEFINICJE!$A$2:$B$11,2,0)</f>
        <v>Aurora Ventures</v>
      </c>
    </row>
    <row r="365" spans="1:12" x14ac:dyDescent="0.2">
      <c r="A365" s="19" t="s">
        <v>422</v>
      </c>
      <c r="B365" s="20">
        <v>43683</v>
      </c>
      <c r="C365" s="4" t="s">
        <v>5</v>
      </c>
      <c r="D365" s="4" t="s">
        <v>20</v>
      </c>
      <c r="E365" s="21">
        <v>296</v>
      </c>
      <c r="F365" s="6">
        <f>VLOOKUP(D365,DEFINICJE!$E$2:$H$31,4,0)</f>
        <v>10.093457943925234</v>
      </c>
      <c r="G365" s="6">
        <f>E365*F365</f>
        <v>2987.6635514018694</v>
      </c>
      <c r="H365" s="26">
        <f>VLOOKUP(D365,DEFINICJE!$E$2:$H$31,3,0)</f>
        <v>7.0000000000000007E-2</v>
      </c>
      <c r="I365" s="6">
        <f>G365+H365*G365</f>
        <v>3196.8</v>
      </c>
      <c r="J365" s="9">
        <f>MONTH(B365)</f>
        <v>8</v>
      </c>
      <c r="K365" s="9">
        <f>YEAR(B365)</f>
        <v>2019</v>
      </c>
      <c r="L365" s="9" t="str">
        <f>VLOOKUP(C365,DEFINICJE!$A$2:$B$11,2,0)</f>
        <v>Infinity Systems</v>
      </c>
    </row>
    <row r="366" spans="1:12" x14ac:dyDescent="0.2">
      <c r="A366" s="19" t="s">
        <v>423</v>
      </c>
      <c r="B366" s="20">
        <v>43684</v>
      </c>
      <c r="C366" s="4" t="s">
        <v>6</v>
      </c>
      <c r="D366" s="4" t="s">
        <v>21</v>
      </c>
      <c r="E366" s="21">
        <v>319</v>
      </c>
      <c r="F366" s="6">
        <f>VLOOKUP(D366,DEFINICJE!$E$2:$H$31,4,0)</f>
        <v>32.508196721311471</v>
      </c>
      <c r="G366" s="6">
        <f>E366*F366</f>
        <v>10370.114754098358</v>
      </c>
      <c r="H366" s="26">
        <f>VLOOKUP(D366,DEFINICJE!$E$2:$H$31,3,0)</f>
        <v>0.22</v>
      </c>
      <c r="I366" s="6">
        <f>G366+H366*G366</f>
        <v>12651.539999999997</v>
      </c>
      <c r="J366" s="9">
        <f>MONTH(B366)</f>
        <v>8</v>
      </c>
      <c r="K366" s="9">
        <f>YEAR(B366)</f>
        <v>2019</v>
      </c>
      <c r="L366" s="9" t="str">
        <f>VLOOKUP(C366,DEFINICJE!$A$2:$B$11,2,0)</f>
        <v>SwiftWave Technologies</v>
      </c>
    </row>
    <row r="367" spans="1:12" x14ac:dyDescent="0.2">
      <c r="A367" s="19" t="s">
        <v>424</v>
      </c>
      <c r="B367" s="20">
        <v>43685</v>
      </c>
      <c r="C367" s="4" t="s">
        <v>9</v>
      </c>
      <c r="D367" s="4" t="s">
        <v>22</v>
      </c>
      <c r="E367" s="21">
        <v>749</v>
      </c>
      <c r="F367" s="6">
        <f>VLOOKUP(D367,DEFINICJE!$E$2:$H$31,4,0)</f>
        <v>17.588785046728972</v>
      </c>
      <c r="G367" s="6">
        <f>E367*F367</f>
        <v>13174</v>
      </c>
      <c r="H367" s="26">
        <f>VLOOKUP(D367,DEFINICJE!$E$2:$H$31,3,0)</f>
        <v>7.0000000000000007E-2</v>
      </c>
      <c r="I367" s="6">
        <f>G367+H367*G367</f>
        <v>14096.18</v>
      </c>
      <c r="J367" s="9">
        <f>MONTH(B367)</f>
        <v>8</v>
      </c>
      <c r="K367" s="9">
        <f>YEAR(B367)</f>
        <v>2019</v>
      </c>
      <c r="L367" s="9" t="str">
        <f>VLOOKUP(C367,DEFINICJE!$A$2:$B$11,2,0)</f>
        <v>Aurora Ventures</v>
      </c>
    </row>
    <row r="368" spans="1:12" x14ac:dyDescent="0.2">
      <c r="A368" s="19" t="s">
        <v>425</v>
      </c>
      <c r="B368" s="20">
        <v>43686</v>
      </c>
      <c r="C368" s="4" t="s">
        <v>11</v>
      </c>
      <c r="D368" s="4" t="s">
        <v>23</v>
      </c>
      <c r="E368" s="21">
        <v>512</v>
      </c>
      <c r="F368" s="6">
        <f>VLOOKUP(D368,DEFINICJE!$E$2:$H$31,4,0)</f>
        <v>14.188524590163933</v>
      </c>
      <c r="G368" s="6">
        <f>E368*F368</f>
        <v>7264.5245901639337</v>
      </c>
      <c r="H368" s="26">
        <f>VLOOKUP(D368,DEFINICJE!$E$2:$H$31,3,0)</f>
        <v>0.22</v>
      </c>
      <c r="I368" s="6">
        <f>G368+H368*G368</f>
        <v>8862.7199999999993</v>
      </c>
      <c r="J368" s="9">
        <f>MONTH(B368)</f>
        <v>8</v>
      </c>
      <c r="K368" s="9">
        <f>YEAR(B368)</f>
        <v>2019</v>
      </c>
      <c r="L368" s="9" t="str">
        <f>VLOOKUP(C368,DEFINICJE!$A$2:$B$11,2,0)</f>
        <v>Green Capital</v>
      </c>
    </row>
    <row r="369" spans="1:12" x14ac:dyDescent="0.2">
      <c r="A369" s="19" t="s">
        <v>426</v>
      </c>
      <c r="B369" s="20">
        <v>43686</v>
      </c>
      <c r="C369" s="4" t="s">
        <v>8</v>
      </c>
      <c r="D369" s="4" t="s">
        <v>24</v>
      </c>
      <c r="E369" s="21">
        <v>446</v>
      </c>
      <c r="F369" s="6">
        <f>VLOOKUP(D369,DEFINICJE!$E$2:$H$31,4,0)</f>
        <v>7.5700934579439245</v>
      </c>
      <c r="G369" s="6">
        <f>E369*F369</f>
        <v>3376.2616822429904</v>
      </c>
      <c r="H369" s="26">
        <f>VLOOKUP(D369,DEFINICJE!$E$2:$H$31,3,0)</f>
        <v>7.0000000000000007E-2</v>
      </c>
      <c r="I369" s="6">
        <f>G369+H369*G369</f>
        <v>3612.6</v>
      </c>
      <c r="J369" s="9">
        <f>MONTH(B369)</f>
        <v>8</v>
      </c>
      <c r="K369" s="9">
        <f>YEAR(B369)</f>
        <v>2019</v>
      </c>
      <c r="L369" s="9" t="str">
        <f>VLOOKUP(C369,DEFINICJE!$A$2:$B$11,2,0)</f>
        <v>Apex Innovators</v>
      </c>
    </row>
    <row r="370" spans="1:12" x14ac:dyDescent="0.2">
      <c r="A370" s="19" t="s">
        <v>427</v>
      </c>
      <c r="B370" s="20">
        <v>43686</v>
      </c>
      <c r="C370" s="4" t="s">
        <v>11</v>
      </c>
      <c r="D370" s="4" t="s">
        <v>25</v>
      </c>
      <c r="E370" s="21">
        <v>509</v>
      </c>
      <c r="F370" s="6">
        <f>VLOOKUP(D370,DEFINICJE!$E$2:$H$31,4,0)</f>
        <v>33.655737704918039</v>
      </c>
      <c r="G370" s="6">
        <f>E370*F370</f>
        <v>17130.770491803283</v>
      </c>
      <c r="H370" s="26">
        <f>VLOOKUP(D370,DEFINICJE!$E$2:$H$31,3,0)</f>
        <v>0.22</v>
      </c>
      <c r="I370" s="6">
        <f>G370+H370*G370</f>
        <v>20899.540000000005</v>
      </c>
      <c r="J370" s="9">
        <f>MONTH(B370)</f>
        <v>8</v>
      </c>
      <c r="K370" s="9">
        <f>YEAR(B370)</f>
        <v>2019</v>
      </c>
      <c r="L370" s="9" t="str">
        <f>VLOOKUP(C370,DEFINICJE!$A$2:$B$11,2,0)</f>
        <v>Green Capital</v>
      </c>
    </row>
    <row r="371" spans="1:12" x14ac:dyDescent="0.2">
      <c r="A371" s="19" t="s">
        <v>428</v>
      </c>
      <c r="B371" s="20">
        <v>43686</v>
      </c>
      <c r="C371" s="4" t="s">
        <v>4</v>
      </c>
      <c r="D371" s="4" t="s">
        <v>26</v>
      </c>
      <c r="E371" s="21">
        <v>641</v>
      </c>
      <c r="F371" s="6">
        <f>VLOOKUP(D371,DEFINICJE!$E$2:$H$31,4,0)</f>
        <v>57.588785046728965</v>
      </c>
      <c r="G371" s="6">
        <f>E371*F371</f>
        <v>36914.411214953267</v>
      </c>
      <c r="H371" s="26">
        <f>VLOOKUP(D371,DEFINICJE!$E$2:$H$31,3,0)</f>
        <v>7.0000000000000007E-2</v>
      </c>
      <c r="I371" s="6">
        <f>G371+H371*G371</f>
        <v>39498.42</v>
      </c>
      <c r="J371" s="9">
        <f>MONTH(B371)</f>
        <v>8</v>
      </c>
      <c r="K371" s="9">
        <f>YEAR(B371)</f>
        <v>2019</v>
      </c>
      <c r="L371" s="9" t="str">
        <f>VLOOKUP(C371,DEFINICJE!$A$2:$B$11,2,0)</f>
        <v>BlueSky Enterprises</v>
      </c>
    </row>
    <row r="372" spans="1:12" x14ac:dyDescent="0.2">
      <c r="A372" s="19" t="s">
        <v>429</v>
      </c>
      <c r="B372" s="20">
        <v>43686</v>
      </c>
      <c r="C372" s="4" t="s">
        <v>3</v>
      </c>
      <c r="D372" s="4" t="s">
        <v>27</v>
      </c>
      <c r="E372" s="21">
        <v>874</v>
      </c>
      <c r="F372" s="6">
        <f>VLOOKUP(D372,DEFINICJE!$E$2:$H$31,4,0)</f>
        <v>27.262295081967213</v>
      </c>
      <c r="G372" s="6">
        <f>E372*F372</f>
        <v>23827.245901639344</v>
      </c>
      <c r="H372" s="26">
        <f>VLOOKUP(D372,DEFINICJE!$E$2:$H$31,3,0)</f>
        <v>0.22</v>
      </c>
      <c r="I372" s="6">
        <f>G372+H372*G372</f>
        <v>29069.239999999998</v>
      </c>
      <c r="J372" s="9">
        <f>MONTH(B372)</f>
        <v>8</v>
      </c>
      <c r="K372" s="9">
        <f>YEAR(B372)</f>
        <v>2019</v>
      </c>
      <c r="L372" s="9" t="str">
        <f>VLOOKUP(C372,DEFINICJE!$A$2:$B$11,2,0)</f>
        <v>Quantum Innovations</v>
      </c>
    </row>
    <row r="373" spans="1:12" x14ac:dyDescent="0.2">
      <c r="A373" s="19" t="s">
        <v>430</v>
      </c>
      <c r="B373" s="20">
        <v>43686</v>
      </c>
      <c r="C373" s="4" t="s">
        <v>9</v>
      </c>
      <c r="D373" s="4" t="s">
        <v>28</v>
      </c>
      <c r="E373" s="21">
        <v>880</v>
      </c>
      <c r="F373" s="6">
        <f>VLOOKUP(D373,DEFINICJE!$E$2:$H$31,4,0)</f>
        <v>74.299065420560737</v>
      </c>
      <c r="G373" s="6">
        <f>E373*F373</f>
        <v>65383.177570093452</v>
      </c>
      <c r="H373" s="26">
        <f>VLOOKUP(D373,DEFINICJE!$E$2:$H$31,3,0)</f>
        <v>7.0000000000000007E-2</v>
      </c>
      <c r="I373" s="6">
        <f>G373+H373*G373</f>
        <v>69960</v>
      </c>
      <c r="J373" s="9">
        <f>MONTH(B373)</f>
        <v>8</v>
      </c>
      <c r="K373" s="9">
        <f>YEAR(B373)</f>
        <v>2019</v>
      </c>
      <c r="L373" s="9" t="str">
        <f>VLOOKUP(C373,DEFINICJE!$A$2:$B$11,2,0)</f>
        <v>Aurora Ventures</v>
      </c>
    </row>
    <row r="374" spans="1:12" x14ac:dyDescent="0.2">
      <c r="A374" s="19" t="s">
        <v>431</v>
      </c>
      <c r="B374" s="20">
        <v>43686</v>
      </c>
      <c r="C374" s="4" t="s">
        <v>7</v>
      </c>
      <c r="D374" s="4" t="s">
        <v>14</v>
      </c>
      <c r="E374" s="21">
        <v>674</v>
      </c>
      <c r="F374" s="6">
        <f>VLOOKUP(D374,DEFINICJE!$E$2:$H$31,4,0)</f>
        <v>73.897196261682225</v>
      </c>
      <c r="G374" s="6">
        <f>E374*F374</f>
        <v>49806.710280373823</v>
      </c>
      <c r="H374" s="26">
        <f>VLOOKUP(D374,DEFINICJE!$E$2:$H$31,3,0)</f>
        <v>7.0000000000000007E-2</v>
      </c>
      <c r="I374" s="6">
        <f>G374+H374*G374</f>
        <v>53293.179999999993</v>
      </c>
      <c r="J374" s="9">
        <f>MONTH(B374)</f>
        <v>8</v>
      </c>
      <c r="K374" s="9">
        <f>YEAR(B374)</f>
        <v>2019</v>
      </c>
      <c r="L374" s="9" t="str">
        <f>VLOOKUP(C374,DEFINICJE!$A$2:$B$11,2,0)</f>
        <v>Fusion Dynamics</v>
      </c>
    </row>
    <row r="375" spans="1:12" x14ac:dyDescent="0.2">
      <c r="A375" s="19" t="s">
        <v>432</v>
      </c>
      <c r="B375" s="20">
        <v>43686</v>
      </c>
      <c r="C375" s="4" t="s">
        <v>3</v>
      </c>
      <c r="D375" s="4" t="s">
        <v>15</v>
      </c>
      <c r="E375" s="21">
        <v>447</v>
      </c>
      <c r="F375" s="6">
        <f>VLOOKUP(D375,DEFINICJE!$E$2:$H$31,4,0)</f>
        <v>43.180327868852459</v>
      </c>
      <c r="G375" s="6">
        <f>E375*F375</f>
        <v>19301.60655737705</v>
      </c>
      <c r="H375" s="26">
        <f>VLOOKUP(D375,DEFINICJE!$E$2:$H$31,3,0)</f>
        <v>0.22</v>
      </c>
      <c r="I375" s="6">
        <f>G375+H375*G375</f>
        <v>23547.96</v>
      </c>
      <c r="J375" s="9">
        <f>MONTH(B375)</f>
        <v>8</v>
      </c>
      <c r="K375" s="9">
        <f>YEAR(B375)</f>
        <v>2019</v>
      </c>
      <c r="L375" s="9" t="str">
        <f>VLOOKUP(C375,DEFINICJE!$A$2:$B$11,2,0)</f>
        <v>Quantum Innovations</v>
      </c>
    </row>
    <row r="376" spans="1:12" x14ac:dyDescent="0.2">
      <c r="A376" s="19" t="s">
        <v>433</v>
      </c>
      <c r="B376" s="20">
        <v>43687</v>
      </c>
      <c r="C376" s="4" t="s">
        <v>10</v>
      </c>
      <c r="D376" s="4" t="s">
        <v>16</v>
      </c>
      <c r="E376" s="21">
        <v>918</v>
      </c>
      <c r="F376" s="6">
        <f>VLOOKUP(D376,DEFINICJE!$E$2:$H$31,4,0)</f>
        <v>25.897196261682243</v>
      </c>
      <c r="G376" s="6">
        <f>E376*F376</f>
        <v>23773.626168224298</v>
      </c>
      <c r="H376" s="26">
        <f>VLOOKUP(D376,DEFINICJE!$E$2:$H$31,3,0)</f>
        <v>7.0000000000000007E-2</v>
      </c>
      <c r="I376" s="6">
        <f>G376+H376*G376</f>
        <v>25437.78</v>
      </c>
      <c r="J376" s="9">
        <f>MONTH(B376)</f>
        <v>8</v>
      </c>
      <c r="K376" s="9">
        <f>YEAR(B376)</f>
        <v>2019</v>
      </c>
      <c r="L376" s="9" t="str">
        <f>VLOOKUP(C376,DEFINICJE!$A$2:$B$11,2,0)</f>
        <v>Nexus Solutions</v>
      </c>
    </row>
    <row r="377" spans="1:12" x14ac:dyDescent="0.2">
      <c r="A377" s="19" t="s">
        <v>434</v>
      </c>
      <c r="B377" s="20">
        <v>43688</v>
      </c>
      <c r="C377" s="4" t="s">
        <v>9</v>
      </c>
      <c r="D377" s="4" t="s">
        <v>17</v>
      </c>
      <c r="E377" s="21">
        <v>112</v>
      </c>
      <c r="F377" s="6">
        <f>VLOOKUP(D377,DEFINICJE!$E$2:$H$31,4,0)</f>
        <v>65.721311475409848</v>
      </c>
      <c r="G377" s="6">
        <f>E377*F377</f>
        <v>7360.7868852459032</v>
      </c>
      <c r="H377" s="26">
        <f>VLOOKUP(D377,DEFINICJE!$E$2:$H$31,3,0)</f>
        <v>0.22</v>
      </c>
      <c r="I377" s="6">
        <f>G377+H377*G377</f>
        <v>8980.1600000000017</v>
      </c>
      <c r="J377" s="9">
        <f>MONTH(B377)</f>
        <v>8</v>
      </c>
      <c r="K377" s="9">
        <f>YEAR(B377)</f>
        <v>2019</v>
      </c>
      <c r="L377" s="9" t="str">
        <f>VLOOKUP(C377,DEFINICJE!$A$2:$B$11,2,0)</f>
        <v>Aurora Ventures</v>
      </c>
    </row>
    <row r="378" spans="1:12" x14ac:dyDescent="0.2">
      <c r="A378" s="19" t="s">
        <v>435</v>
      </c>
      <c r="B378" s="20">
        <v>43689</v>
      </c>
      <c r="C378" s="4" t="s">
        <v>5</v>
      </c>
      <c r="D378" s="4" t="s">
        <v>18</v>
      </c>
      <c r="E378" s="21">
        <v>695</v>
      </c>
      <c r="F378" s="6">
        <f>VLOOKUP(D378,DEFINICJE!$E$2:$H$31,4,0)</f>
        <v>0.22429906542056072</v>
      </c>
      <c r="G378" s="6">
        <f>E378*F378</f>
        <v>155.8878504672897</v>
      </c>
      <c r="H378" s="26">
        <f>VLOOKUP(D378,DEFINICJE!$E$2:$H$31,3,0)</f>
        <v>7.0000000000000007E-2</v>
      </c>
      <c r="I378" s="6">
        <f>G378+H378*G378</f>
        <v>166.79999999999998</v>
      </c>
      <c r="J378" s="9">
        <f>MONTH(B378)</f>
        <v>8</v>
      </c>
      <c r="K378" s="9">
        <f>YEAR(B378)</f>
        <v>2019</v>
      </c>
      <c r="L378" s="9" t="str">
        <f>VLOOKUP(C378,DEFINICJE!$A$2:$B$11,2,0)</f>
        <v>Infinity Systems</v>
      </c>
    </row>
    <row r="379" spans="1:12" x14ac:dyDescent="0.2">
      <c r="A379" s="19" t="s">
        <v>436</v>
      </c>
      <c r="B379" s="20">
        <v>43690</v>
      </c>
      <c r="C379" s="4" t="s">
        <v>8</v>
      </c>
      <c r="D379" s="4" t="s">
        <v>19</v>
      </c>
      <c r="E379" s="21">
        <v>731</v>
      </c>
      <c r="F379" s="6">
        <f>VLOOKUP(D379,DEFINICJE!$E$2:$H$31,4,0)</f>
        <v>73.073770491803288</v>
      </c>
      <c r="G379" s="6">
        <f>E379*F379</f>
        <v>53416.926229508201</v>
      </c>
      <c r="H379" s="26">
        <f>VLOOKUP(D379,DEFINICJE!$E$2:$H$31,3,0)</f>
        <v>0.22</v>
      </c>
      <c r="I379" s="6">
        <f>G379+H379*G379</f>
        <v>65168.650000000009</v>
      </c>
      <c r="J379" s="9">
        <f>MONTH(B379)</f>
        <v>8</v>
      </c>
      <c r="K379" s="9">
        <f>YEAR(B379)</f>
        <v>2019</v>
      </c>
      <c r="L379" s="9" t="str">
        <f>VLOOKUP(C379,DEFINICJE!$A$2:$B$11,2,0)</f>
        <v>Apex Innovators</v>
      </c>
    </row>
    <row r="380" spans="1:12" x14ac:dyDescent="0.2">
      <c r="A380" s="19" t="s">
        <v>437</v>
      </c>
      <c r="B380" s="20">
        <v>43691</v>
      </c>
      <c r="C380" s="4" t="s">
        <v>9</v>
      </c>
      <c r="D380" s="4" t="s">
        <v>20</v>
      </c>
      <c r="E380" s="21">
        <v>688</v>
      </c>
      <c r="F380" s="6">
        <f>VLOOKUP(D380,DEFINICJE!$E$2:$H$31,4,0)</f>
        <v>10.093457943925234</v>
      </c>
      <c r="G380" s="6">
        <f>E380*F380</f>
        <v>6944.2990654205605</v>
      </c>
      <c r="H380" s="26">
        <f>VLOOKUP(D380,DEFINICJE!$E$2:$H$31,3,0)</f>
        <v>7.0000000000000007E-2</v>
      </c>
      <c r="I380" s="6">
        <f>G380+H380*G380</f>
        <v>7430.4</v>
      </c>
      <c r="J380" s="9">
        <f>MONTH(B380)</f>
        <v>8</v>
      </c>
      <c r="K380" s="9">
        <f>YEAR(B380)</f>
        <v>2019</v>
      </c>
      <c r="L380" s="9" t="str">
        <f>VLOOKUP(C380,DEFINICJE!$A$2:$B$11,2,0)</f>
        <v>Aurora Ventures</v>
      </c>
    </row>
    <row r="381" spans="1:12" x14ac:dyDescent="0.2">
      <c r="A381" s="19" t="s">
        <v>438</v>
      </c>
      <c r="B381" s="20">
        <v>43692</v>
      </c>
      <c r="C381" s="4" t="s">
        <v>3</v>
      </c>
      <c r="D381" s="4" t="s">
        <v>21</v>
      </c>
      <c r="E381" s="21">
        <v>906</v>
      </c>
      <c r="F381" s="6">
        <f>VLOOKUP(D381,DEFINICJE!$E$2:$H$31,4,0)</f>
        <v>32.508196721311471</v>
      </c>
      <c r="G381" s="6">
        <f>E381*F381</f>
        <v>29452.426229508194</v>
      </c>
      <c r="H381" s="26">
        <f>VLOOKUP(D381,DEFINICJE!$E$2:$H$31,3,0)</f>
        <v>0.22</v>
      </c>
      <c r="I381" s="6">
        <f>G381+H381*G381</f>
        <v>35931.96</v>
      </c>
      <c r="J381" s="9">
        <f>MONTH(B381)</f>
        <v>8</v>
      </c>
      <c r="K381" s="9">
        <f>YEAR(B381)</f>
        <v>2019</v>
      </c>
      <c r="L381" s="9" t="str">
        <f>VLOOKUP(C381,DEFINICJE!$A$2:$B$11,2,0)</f>
        <v>Quantum Innovations</v>
      </c>
    </row>
    <row r="382" spans="1:12" x14ac:dyDescent="0.2">
      <c r="A382" s="19" t="s">
        <v>439</v>
      </c>
      <c r="B382" s="20">
        <v>43693</v>
      </c>
      <c r="C382" s="4" t="s">
        <v>4</v>
      </c>
      <c r="D382" s="4" t="s">
        <v>22</v>
      </c>
      <c r="E382" s="21">
        <v>473</v>
      </c>
      <c r="F382" s="6">
        <f>VLOOKUP(D382,DEFINICJE!$E$2:$H$31,4,0)</f>
        <v>17.588785046728972</v>
      </c>
      <c r="G382" s="6">
        <f>E382*F382</f>
        <v>8319.4953271028044</v>
      </c>
      <c r="H382" s="26">
        <f>VLOOKUP(D382,DEFINICJE!$E$2:$H$31,3,0)</f>
        <v>7.0000000000000007E-2</v>
      </c>
      <c r="I382" s="6">
        <f>G382+H382*G382</f>
        <v>8901.86</v>
      </c>
      <c r="J382" s="9">
        <f>MONTH(B382)</f>
        <v>8</v>
      </c>
      <c r="K382" s="9">
        <f>YEAR(B382)</f>
        <v>2019</v>
      </c>
      <c r="L382" s="9" t="str">
        <f>VLOOKUP(C382,DEFINICJE!$A$2:$B$11,2,0)</f>
        <v>BlueSky Enterprises</v>
      </c>
    </row>
    <row r="383" spans="1:12" x14ac:dyDescent="0.2">
      <c r="A383" s="19" t="s">
        <v>440</v>
      </c>
      <c r="B383" s="20">
        <v>43694</v>
      </c>
      <c r="C383" s="4" t="s">
        <v>11</v>
      </c>
      <c r="D383" s="4" t="s">
        <v>23</v>
      </c>
      <c r="E383" s="21">
        <v>538</v>
      </c>
      <c r="F383" s="6">
        <f>VLOOKUP(D383,DEFINICJE!$E$2:$H$31,4,0)</f>
        <v>14.188524590163933</v>
      </c>
      <c r="G383" s="6">
        <f>E383*F383</f>
        <v>7633.4262295081962</v>
      </c>
      <c r="H383" s="26">
        <f>VLOOKUP(D383,DEFINICJE!$E$2:$H$31,3,0)</f>
        <v>0.22</v>
      </c>
      <c r="I383" s="6">
        <f>G383+H383*G383</f>
        <v>9312.7799999999988</v>
      </c>
      <c r="J383" s="9">
        <f>MONTH(B383)</f>
        <v>8</v>
      </c>
      <c r="K383" s="9">
        <f>YEAR(B383)</f>
        <v>2019</v>
      </c>
      <c r="L383" s="9" t="str">
        <f>VLOOKUP(C383,DEFINICJE!$A$2:$B$11,2,0)</f>
        <v>Green Capital</v>
      </c>
    </row>
    <row r="384" spans="1:12" x14ac:dyDescent="0.2">
      <c r="A384" s="19" t="s">
        <v>441</v>
      </c>
      <c r="B384" s="20">
        <v>43695</v>
      </c>
      <c r="C384" s="4" t="s">
        <v>10</v>
      </c>
      <c r="D384" s="4" t="s">
        <v>24</v>
      </c>
      <c r="E384" s="21">
        <v>38</v>
      </c>
      <c r="F384" s="6">
        <f>VLOOKUP(D384,DEFINICJE!$E$2:$H$31,4,0)</f>
        <v>7.5700934579439245</v>
      </c>
      <c r="G384" s="6">
        <f>E384*F384</f>
        <v>287.66355140186914</v>
      </c>
      <c r="H384" s="26">
        <f>VLOOKUP(D384,DEFINICJE!$E$2:$H$31,3,0)</f>
        <v>7.0000000000000007E-2</v>
      </c>
      <c r="I384" s="6">
        <f>G384+H384*G384</f>
        <v>307.79999999999995</v>
      </c>
      <c r="J384" s="9">
        <f>MONTH(B384)</f>
        <v>8</v>
      </c>
      <c r="K384" s="9">
        <f>YEAR(B384)</f>
        <v>2019</v>
      </c>
      <c r="L384" s="9" t="str">
        <f>VLOOKUP(C384,DEFINICJE!$A$2:$B$11,2,0)</f>
        <v>Nexus Solutions</v>
      </c>
    </row>
    <row r="385" spans="1:12" x14ac:dyDescent="0.2">
      <c r="A385" s="19" t="s">
        <v>442</v>
      </c>
      <c r="B385" s="20">
        <v>43696</v>
      </c>
      <c r="C385" s="4" t="s">
        <v>10</v>
      </c>
      <c r="D385" s="4" t="s">
        <v>25</v>
      </c>
      <c r="E385" s="21">
        <v>19</v>
      </c>
      <c r="F385" s="6">
        <f>VLOOKUP(D385,DEFINICJE!$E$2:$H$31,4,0)</f>
        <v>33.655737704918039</v>
      </c>
      <c r="G385" s="6">
        <f>E385*F385</f>
        <v>639.45901639344277</v>
      </c>
      <c r="H385" s="26">
        <f>VLOOKUP(D385,DEFINICJE!$E$2:$H$31,3,0)</f>
        <v>0.22</v>
      </c>
      <c r="I385" s="6">
        <f>G385+H385*G385</f>
        <v>780.14000000000021</v>
      </c>
      <c r="J385" s="9">
        <f>MONTH(B385)</f>
        <v>8</v>
      </c>
      <c r="K385" s="9">
        <f>YEAR(B385)</f>
        <v>2019</v>
      </c>
      <c r="L385" s="9" t="str">
        <f>VLOOKUP(C385,DEFINICJE!$A$2:$B$11,2,0)</f>
        <v>Nexus Solutions</v>
      </c>
    </row>
    <row r="386" spans="1:12" x14ac:dyDescent="0.2">
      <c r="A386" s="19" t="s">
        <v>443</v>
      </c>
      <c r="B386" s="20">
        <v>43697</v>
      </c>
      <c r="C386" s="4" t="s">
        <v>4</v>
      </c>
      <c r="D386" s="4" t="s">
        <v>26</v>
      </c>
      <c r="E386" s="21">
        <v>843</v>
      </c>
      <c r="F386" s="6">
        <f>VLOOKUP(D386,DEFINICJE!$E$2:$H$31,4,0)</f>
        <v>57.588785046728965</v>
      </c>
      <c r="G386" s="6">
        <f>E386*F386</f>
        <v>48547.345794392517</v>
      </c>
      <c r="H386" s="26">
        <f>VLOOKUP(D386,DEFINICJE!$E$2:$H$31,3,0)</f>
        <v>7.0000000000000007E-2</v>
      </c>
      <c r="I386" s="6">
        <f>G386+H386*G386</f>
        <v>51945.659999999996</v>
      </c>
      <c r="J386" s="9">
        <f>MONTH(B386)</f>
        <v>8</v>
      </c>
      <c r="K386" s="9">
        <f>YEAR(B386)</f>
        <v>2019</v>
      </c>
      <c r="L386" s="9" t="str">
        <f>VLOOKUP(C386,DEFINICJE!$A$2:$B$11,2,0)</f>
        <v>BlueSky Enterprises</v>
      </c>
    </row>
    <row r="387" spans="1:12" x14ac:dyDescent="0.2">
      <c r="A387" s="19" t="s">
        <v>444</v>
      </c>
      <c r="B387" s="20">
        <v>43697</v>
      </c>
      <c r="C387" s="4" t="s">
        <v>7</v>
      </c>
      <c r="D387" s="4" t="s">
        <v>27</v>
      </c>
      <c r="E387" s="21">
        <v>717</v>
      </c>
      <c r="F387" s="6">
        <f>VLOOKUP(D387,DEFINICJE!$E$2:$H$31,4,0)</f>
        <v>27.262295081967213</v>
      </c>
      <c r="G387" s="6">
        <f>E387*F387</f>
        <v>19547.065573770491</v>
      </c>
      <c r="H387" s="26">
        <f>VLOOKUP(D387,DEFINICJE!$E$2:$H$31,3,0)</f>
        <v>0.22</v>
      </c>
      <c r="I387" s="6">
        <f>G387+H387*G387</f>
        <v>23847.42</v>
      </c>
      <c r="J387" s="9">
        <f>MONTH(B387)</f>
        <v>8</v>
      </c>
      <c r="K387" s="9">
        <f>YEAR(B387)</f>
        <v>2019</v>
      </c>
      <c r="L387" s="9" t="str">
        <f>VLOOKUP(C387,DEFINICJE!$A$2:$B$11,2,0)</f>
        <v>Fusion Dynamics</v>
      </c>
    </row>
    <row r="388" spans="1:12" x14ac:dyDescent="0.2">
      <c r="A388" s="19" t="s">
        <v>445</v>
      </c>
      <c r="B388" s="20">
        <v>43697</v>
      </c>
      <c r="C388" s="4" t="s">
        <v>4</v>
      </c>
      <c r="D388" s="4" t="s">
        <v>28</v>
      </c>
      <c r="E388" s="21">
        <v>226</v>
      </c>
      <c r="F388" s="6">
        <f>VLOOKUP(D388,DEFINICJE!$E$2:$H$31,4,0)</f>
        <v>74.299065420560737</v>
      </c>
      <c r="G388" s="6">
        <f>E388*F388</f>
        <v>16791.588785046726</v>
      </c>
      <c r="H388" s="26">
        <f>VLOOKUP(D388,DEFINICJE!$E$2:$H$31,3,0)</f>
        <v>7.0000000000000007E-2</v>
      </c>
      <c r="I388" s="6">
        <f>G388+H388*G388</f>
        <v>17966.999999999996</v>
      </c>
      <c r="J388" s="9">
        <f>MONTH(B388)</f>
        <v>8</v>
      </c>
      <c r="K388" s="9">
        <f>YEAR(B388)</f>
        <v>2019</v>
      </c>
      <c r="L388" s="9" t="str">
        <f>VLOOKUP(C388,DEFINICJE!$A$2:$B$11,2,0)</f>
        <v>BlueSky Enterprises</v>
      </c>
    </row>
    <row r="389" spans="1:12" x14ac:dyDescent="0.2">
      <c r="A389" s="19" t="s">
        <v>446</v>
      </c>
      <c r="B389" s="20">
        <v>43697</v>
      </c>
      <c r="C389" s="4" t="s">
        <v>6</v>
      </c>
      <c r="D389" s="4" t="s">
        <v>29</v>
      </c>
      <c r="E389" s="21">
        <v>87</v>
      </c>
      <c r="F389" s="6">
        <f>VLOOKUP(D389,DEFINICJE!$E$2:$H$31,4,0)</f>
        <v>19.409836065573771</v>
      </c>
      <c r="G389" s="6">
        <f>E389*F389</f>
        <v>1688.655737704918</v>
      </c>
      <c r="H389" s="26">
        <f>VLOOKUP(D389,DEFINICJE!$E$2:$H$31,3,0)</f>
        <v>0.22</v>
      </c>
      <c r="I389" s="6">
        <f>G389+H389*G389</f>
        <v>2060.16</v>
      </c>
      <c r="J389" s="9">
        <f>MONTH(B389)</f>
        <v>8</v>
      </c>
      <c r="K389" s="9">
        <f>YEAR(B389)</f>
        <v>2019</v>
      </c>
      <c r="L389" s="9" t="str">
        <f>VLOOKUP(C389,DEFINICJE!$A$2:$B$11,2,0)</f>
        <v>SwiftWave Technologies</v>
      </c>
    </row>
    <row r="390" spans="1:12" x14ac:dyDescent="0.2">
      <c r="A390" s="19" t="s">
        <v>447</v>
      </c>
      <c r="B390" s="20">
        <v>43697</v>
      </c>
      <c r="C390" s="4" t="s">
        <v>10</v>
      </c>
      <c r="D390" s="4" t="s">
        <v>30</v>
      </c>
      <c r="E390" s="21">
        <v>195</v>
      </c>
      <c r="F390" s="6">
        <f>VLOOKUP(D390,DEFINICJE!$E$2:$H$31,4,0)</f>
        <v>16.345794392523363</v>
      </c>
      <c r="G390" s="6">
        <f>E390*F390</f>
        <v>3187.429906542056</v>
      </c>
      <c r="H390" s="26">
        <f>VLOOKUP(D390,DEFINICJE!$E$2:$H$31,3,0)</f>
        <v>7.0000000000000007E-2</v>
      </c>
      <c r="I390" s="6">
        <f>G390+H390*G390</f>
        <v>3410.5499999999997</v>
      </c>
      <c r="J390" s="9">
        <f>MONTH(B390)</f>
        <v>8</v>
      </c>
      <c r="K390" s="9">
        <f>YEAR(B390)</f>
        <v>2019</v>
      </c>
      <c r="L390" s="9" t="str">
        <f>VLOOKUP(C390,DEFINICJE!$A$2:$B$11,2,0)</f>
        <v>Nexus Solutions</v>
      </c>
    </row>
    <row r="391" spans="1:12" x14ac:dyDescent="0.2">
      <c r="A391" s="19" t="s">
        <v>448</v>
      </c>
      <c r="B391" s="20">
        <v>43697</v>
      </c>
      <c r="C391" s="4" t="s">
        <v>7</v>
      </c>
      <c r="D391" s="4" t="s">
        <v>31</v>
      </c>
      <c r="E391" s="21">
        <v>554</v>
      </c>
      <c r="F391" s="6">
        <f>VLOOKUP(D391,DEFINICJE!$E$2:$H$31,4,0)</f>
        <v>31.516393442622952</v>
      </c>
      <c r="G391" s="6">
        <f>E391*F391</f>
        <v>17460.081967213115</v>
      </c>
      <c r="H391" s="26">
        <f>VLOOKUP(D391,DEFINICJE!$E$2:$H$31,3,0)</f>
        <v>0.22</v>
      </c>
      <c r="I391" s="6">
        <f>G391+H391*G391</f>
        <v>21301.3</v>
      </c>
      <c r="J391" s="9">
        <f>MONTH(B391)</f>
        <v>8</v>
      </c>
      <c r="K391" s="9">
        <f>YEAR(B391)</f>
        <v>2019</v>
      </c>
      <c r="L391" s="9" t="str">
        <f>VLOOKUP(C391,DEFINICJE!$A$2:$B$11,2,0)</f>
        <v>Fusion Dynamics</v>
      </c>
    </row>
    <row r="392" spans="1:12" x14ac:dyDescent="0.2">
      <c r="A392" s="19" t="s">
        <v>449</v>
      </c>
      <c r="B392" s="20">
        <v>43697</v>
      </c>
      <c r="C392" s="4" t="s">
        <v>10</v>
      </c>
      <c r="D392" s="4" t="s">
        <v>32</v>
      </c>
      <c r="E392" s="21">
        <v>820</v>
      </c>
      <c r="F392" s="6">
        <f>VLOOKUP(D392,DEFINICJE!$E$2:$H$31,4,0)</f>
        <v>59.018691588785039</v>
      </c>
      <c r="G392" s="6">
        <f>E392*F392</f>
        <v>48395.327102803734</v>
      </c>
      <c r="H392" s="26">
        <f>VLOOKUP(D392,DEFINICJE!$E$2:$H$31,3,0)</f>
        <v>7.0000000000000007E-2</v>
      </c>
      <c r="I392" s="6">
        <f>G392+H392*G392</f>
        <v>51782.999999999993</v>
      </c>
      <c r="J392" s="9">
        <f>MONTH(B392)</f>
        <v>8</v>
      </c>
      <c r="K392" s="9">
        <f>YEAR(B392)</f>
        <v>2019</v>
      </c>
      <c r="L392" s="9" t="str">
        <f>VLOOKUP(C392,DEFINICJE!$A$2:$B$11,2,0)</f>
        <v>Nexus Solutions</v>
      </c>
    </row>
    <row r="393" spans="1:12" x14ac:dyDescent="0.2">
      <c r="A393" s="19" t="s">
        <v>450</v>
      </c>
      <c r="B393" s="20">
        <v>43697</v>
      </c>
      <c r="C393" s="4" t="s">
        <v>4</v>
      </c>
      <c r="D393" s="4" t="s">
        <v>33</v>
      </c>
      <c r="E393" s="21">
        <v>759</v>
      </c>
      <c r="F393" s="6">
        <f>VLOOKUP(D393,DEFINICJE!$E$2:$H$31,4,0)</f>
        <v>78.893442622950815</v>
      </c>
      <c r="G393" s="6">
        <f>E393*F393</f>
        <v>59880.12295081967</v>
      </c>
      <c r="H393" s="26">
        <f>VLOOKUP(D393,DEFINICJE!$E$2:$H$31,3,0)</f>
        <v>0.22</v>
      </c>
      <c r="I393" s="6">
        <f>G393+H393*G393</f>
        <v>73053.75</v>
      </c>
      <c r="J393" s="9">
        <f>MONTH(B393)</f>
        <v>8</v>
      </c>
      <c r="K393" s="9">
        <f>YEAR(B393)</f>
        <v>2019</v>
      </c>
      <c r="L393" s="9" t="str">
        <f>VLOOKUP(C393,DEFINICJE!$A$2:$B$11,2,0)</f>
        <v>BlueSky Enterprises</v>
      </c>
    </row>
    <row r="394" spans="1:12" x14ac:dyDescent="0.2">
      <c r="A394" s="19" t="s">
        <v>451</v>
      </c>
      <c r="B394" s="20">
        <v>43697</v>
      </c>
      <c r="C394" s="4" t="s">
        <v>5</v>
      </c>
      <c r="D394" s="4" t="s">
        <v>34</v>
      </c>
      <c r="E394" s="21">
        <v>193</v>
      </c>
      <c r="F394" s="6">
        <f>VLOOKUP(D394,DEFINICJE!$E$2:$H$31,4,0)</f>
        <v>34.177570093457945</v>
      </c>
      <c r="G394" s="6">
        <f>E394*F394</f>
        <v>6596.2710280373831</v>
      </c>
      <c r="H394" s="26">
        <f>VLOOKUP(D394,DEFINICJE!$E$2:$H$31,3,0)</f>
        <v>7.0000000000000007E-2</v>
      </c>
      <c r="I394" s="6">
        <f>G394+H394*G394</f>
        <v>7058.01</v>
      </c>
      <c r="J394" s="9">
        <f>MONTH(B394)</f>
        <v>8</v>
      </c>
      <c r="K394" s="9">
        <f>YEAR(B394)</f>
        <v>2019</v>
      </c>
      <c r="L394" s="9" t="str">
        <f>VLOOKUP(C394,DEFINICJE!$A$2:$B$11,2,0)</f>
        <v>Infinity Systems</v>
      </c>
    </row>
    <row r="395" spans="1:12" x14ac:dyDescent="0.2">
      <c r="A395" s="19" t="s">
        <v>452</v>
      </c>
      <c r="B395" s="20">
        <v>43697</v>
      </c>
      <c r="C395" s="4" t="s">
        <v>6</v>
      </c>
      <c r="D395" s="4" t="s">
        <v>35</v>
      </c>
      <c r="E395" s="21">
        <v>337</v>
      </c>
      <c r="F395" s="6">
        <f>VLOOKUP(D395,DEFINICJE!$E$2:$H$31,4,0)</f>
        <v>92.429906542056074</v>
      </c>
      <c r="G395" s="6">
        <f>E395*F395</f>
        <v>31148.878504672895</v>
      </c>
      <c r="H395" s="26">
        <f>VLOOKUP(D395,DEFINICJE!$E$2:$H$31,3,0)</f>
        <v>7.0000000000000007E-2</v>
      </c>
      <c r="I395" s="6">
        <f>G395+H395*G395</f>
        <v>33329.299999999996</v>
      </c>
      <c r="J395" s="9">
        <f>MONTH(B395)</f>
        <v>8</v>
      </c>
      <c r="K395" s="9">
        <f>YEAR(B395)</f>
        <v>2019</v>
      </c>
      <c r="L395" s="9" t="str">
        <f>VLOOKUP(C395,DEFINICJE!$A$2:$B$11,2,0)</f>
        <v>SwiftWave Technologies</v>
      </c>
    </row>
    <row r="396" spans="1:12" x14ac:dyDescent="0.2">
      <c r="A396" s="19" t="s">
        <v>453</v>
      </c>
      <c r="B396" s="20">
        <v>43698</v>
      </c>
      <c r="C396" s="4" t="s">
        <v>11</v>
      </c>
      <c r="D396" s="4" t="s">
        <v>36</v>
      </c>
      <c r="E396" s="21">
        <v>648</v>
      </c>
      <c r="F396" s="6">
        <f>VLOOKUP(D396,DEFINICJE!$E$2:$H$31,4,0)</f>
        <v>32.551401869158873</v>
      </c>
      <c r="G396" s="6">
        <f>E396*F396</f>
        <v>21093.308411214948</v>
      </c>
      <c r="H396" s="26">
        <f>VLOOKUP(D396,DEFINICJE!$E$2:$H$31,3,0)</f>
        <v>7.0000000000000007E-2</v>
      </c>
      <c r="I396" s="6">
        <f>G396+H396*G396</f>
        <v>22569.839999999997</v>
      </c>
      <c r="J396" s="9">
        <f>MONTH(B396)</f>
        <v>8</v>
      </c>
      <c r="K396" s="9">
        <f>YEAR(B396)</f>
        <v>2019</v>
      </c>
      <c r="L396" s="9" t="str">
        <f>VLOOKUP(C396,DEFINICJE!$A$2:$B$11,2,0)</f>
        <v>Green Capital</v>
      </c>
    </row>
    <row r="397" spans="1:12" x14ac:dyDescent="0.2">
      <c r="A397" s="19" t="s">
        <v>454</v>
      </c>
      <c r="B397" s="20">
        <v>43699</v>
      </c>
      <c r="C397" s="4" t="s">
        <v>9</v>
      </c>
      <c r="D397" s="4" t="s">
        <v>37</v>
      </c>
      <c r="E397" s="21">
        <v>456</v>
      </c>
      <c r="F397" s="6">
        <f>VLOOKUP(D397,DEFINICJE!$E$2:$H$31,4,0)</f>
        <v>29.762295081967217</v>
      </c>
      <c r="G397" s="6">
        <f>E397*F397</f>
        <v>13571.60655737705</v>
      </c>
      <c r="H397" s="26">
        <f>VLOOKUP(D397,DEFINICJE!$E$2:$H$31,3,0)</f>
        <v>0.22</v>
      </c>
      <c r="I397" s="6">
        <f>G397+H397*G397</f>
        <v>16557.36</v>
      </c>
      <c r="J397" s="9">
        <f>MONTH(B397)</f>
        <v>8</v>
      </c>
      <c r="K397" s="9">
        <f>YEAR(B397)</f>
        <v>2019</v>
      </c>
      <c r="L397" s="9" t="str">
        <f>VLOOKUP(C397,DEFINICJE!$A$2:$B$11,2,0)</f>
        <v>Aurora Ventures</v>
      </c>
    </row>
    <row r="398" spans="1:12" x14ac:dyDescent="0.2">
      <c r="A398" s="19" t="s">
        <v>455</v>
      </c>
      <c r="B398" s="20">
        <v>43700</v>
      </c>
      <c r="C398" s="4" t="s">
        <v>7</v>
      </c>
      <c r="D398" s="4" t="s">
        <v>38</v>
      </c>
      <c r="E398" s="21">
        <v>277</v>
      </c>
      <c r="F398" s="6">
        <f>VLOOKUP(D398,DEFINICJE!$E$2:$H$31,4,0)</f>
        <v>3.1121495327102804</v>
      </c>
      <c r="G398" s="6">
        <f>E398*F398</f>
        <v>862.06542056074761</v>
      </c>
      <c r="H398" s="26">
        <f>VLOOKUP(D398,DEFINICJE!$E$2:$H$31,3,0)</f>
        <v>7.0000000000000007E-2</v>
      </c>
      <c r="I398" s="6">
        <f>G398+H398*G398</f>
        <v>922.41</v>
      </c>
      <c r="J398" s="9">
        <f>MONTH(B398)</f>
        <v>8</v>
      </c>
      <c r="K398" s="9">
        <f>YEAR(B398)</f>
        <v>2019</v>
      </c>
      <c r="L398" s="9" t="str">
        <f>VLOOKUP(C398,DEFINICJE!$A$2:$B$11,2,0)</f>
        <v>Fusion Dynamics</v>
      </c>
    </row>
    <row r="399" spans="1:12" x14ac:dyDescent="0.2">
      <c r="A399" s="19" t="s">
        <v>456</v>
      </c>
      <c r="B399" s="20">
        <v>43701</v>
      </c>
      <c r="C399" s="4" t="s">
        <v>11</v>
      </c>
      <c r="D399" s="4" t="s">
        <v>14</v>
      </c>
      <c r="E399" s="21">
        <v>79</v>
      </c>
      <c r="F399" s="6">
        <f>VLOOKUP(D399,DEFINICJE!$E$2:$H$31,4,0)</f>
        <v>73.897196261682225</v>
      </c>
      <c r="G399" s="6">
        <f>E399*F399</f>
        <v>5837.8785046728954</v>
      </c>
      <c r="H399" s="26">
        <f>VLOOKUP(D399,DEFINICJE!$E$2:$H$31,3,0)</f>
        <v>7.0000000000000007E-2</v>
      </c>
      <c r="I399" s="6">
        <f>G399+H399*G399</f>
        <v>6246.5299999999979</v>
      </c>
      <c r="J399" s="9">
        <f>MONTH(B399)</f>
        <v>8</v>
      </c>
      <c r="K399" s="9">
        <f>YEAR(B399)</f>
        <v>2019</v>
      </c>
      <c r="L399" s="9" t="str">
        <f>VLOOKUP(C399,DEFINICJE!$A$2:$B$11,2,0)</f>
        <v>Green Capital</v>
      </c>
    </row>
    <row r="400" spans="1:12" x14ac:dyDescent="0.2">
      <c r="A400" s="19" t="s">
        <v>457</v>
      </c>
      <c r="B400" s="20">
        <v>43702</v>
      </c>
      <c r="C400" s="4" t="s">
        <v>8</v>
      </c>
      <c r="D400" s="4" t="s">
        <v>15</v>
      </c>
      <c r="E400" s="21">
        <v>210</v>
      </c>
      <c r="F400" s="6">
        <f>VLOOKUP(D400,DEFINICJE!$E$2:$H$31,4,0)</f>
        <v>43.180327868852459</v>
      </c>
      <c r="G400" s="6">
        <f>E400*F400</f>
        <v>9067.8688524590161</v>
      </c>
      <c r="H400" s="26">
        <f>VLOOKUP(D400,DEFINICJE!$E$2:$H$31,3,0)</f>
        <v>0.22</v>
      </c>
      <c r="I400" s="6">
        <f>G400+H400*G400</f>
        <v>11062.8</v>
      </c>
      <c r="J400" s="9">
        <f>MONTH(B400)</f>
        <v>8</v>
      </c>
      <c r="K400" s="9">
        <f>YEAR(B400)</f>
        <v>2019</v>
      </c>
      <c r="L400" s="9" t="str">
        <f>VLOOKUP(C400,DEFINICJE!$A$2:$B$11,2,0)</f>
        <v>Apex Innovators</v>
      </c>
    </row>
    <row r="401" spans="1:12" x14ac:dyDescent="0.2">
      <c r="A401" s="19" t="s">
        <v>458</v>
      </c>
      <c r="B401" s="20">
        <v>43703</v>
      </c>
      <c r="C401" s="4" t="s">
        <v>5</v>
      </c>
      <c r="D401" s="4" t="s">
        <v>16</v>
      </c>
      <c r="E401" s="21">
        <v>305</v>
      </c>
      <c r="F401" s="6">
        <f>VLOOKUP(D401,DEFINICJE!$E$2:$H$31,4,0)</f>
        <v>25.897196261682243</v>
      </c>
      <c r="G401" s="6">
        <f>E401*F401</f>
        <v>7898.6448598130837</v>
      </c>
      <c r="H401" s="26">
        <f>VLOOKUP(D401,DEFINICJE!$E$2:$H$31,3,0)</f>
        <v>7.0000000000000007E-2</v>
      </c>
      <c r="I401" s="6">
        <f>G401+H401*G401</f>
        <v>8451.5499999999993</v>
      </c>
      <c r="J401" s="9">
        <f>MONTH(B401)</f>
        <v>8</v>
      </c>
      <c r="K401" s="9">
        <f>YEAR(B401)</f>
        <v>2019</v>
      </c>
      <c r="L401" s="9" t="str">
        <f>VLOOKUP(C401,DEFINICJE!$A$2:$B$11,2,0)</f>
        <v>Infinity Systems</v>
      </c>
    </row>
    <row r="402" spans="1:12" x14ac:dyDescent="0.2">
      <c r="A402" s="19" t="s">
        <v>459</v>
      </c>
      <c r="B402" s="20">
        <v>43704</v>
      </c>
      <c r="C402" s="4" t="s">
        <v>9</v>
      </c>
      <c r="D402" s="4" t="s">
        <v>17</v>
      </c>
      <c r="E402" s="21">
        <v>541</v>
      </c>
      <c r="F402" s="6">
        <f>VLOOKUP(D402,DEFINICJE!$E$2:$H$31,4,0)</f>
        <v>65.721311475409848</v>
      </c>
      <c r="G402" s="6">
        <f>E402*F402</f>
        <v>35555.229508196731</v>
      </c>
      <c r="H402" s="26">
        <f>VLOOKUP(D402,DEFINICJE!$E$2:$H$31,3,0)</f>
        <v>0.22</v>
      </c>
      <c r="I402" s="6">
        <f>G402+H402*G402</f>
        <v>43377.380000000012</v>
      </c>
      <c r="J402" s="9">
        <f>MONTH(B402)</f>
        <v>8</v>
      </c>
      <c r="K402" s="9">
        <f>YEAR(B402)</f>
        <v>2019</v>
      </c>
      <c r="L402" s="9" t="str">
        <f>VLOOKUP(C402,DEFINICJE!$A$2:$B$11,2,0)</f>
        <v>Aurora Ventures</v>
      </c>
    </row>
    <row r="403" spans="1:12" x14ac:dyDescent="0.2">
      <c r="A403" s="19" t="s">
        <v>460</v>
      </c>
      <c r="B403" s="20">
        <v>43705</v>
      </c>
      <c r="C403" s="4" t="s">
        <v>9</v>
      </c>
      <c r="D403" s="4" t="s">
        <v>18</v>
      </c>
      <c r="E403" s="21">
        <v>676</v>
      </c>
      <c r="F403" s="6">
        <f>VLOOKUP(D403,DEFINICJE!$E$2:$H$31,4,0)</f>
        <v>0.22429906542056072</v>
      </c>
      <c r="G403" s="6">
        <f>E403*F403</f>
        <v>151.62616822429905</v>
      </c>
      <c r="H403" s="26">
        <f>VLOOKUP(D403,DEFINICJE!$E$2:$H$31,3,0)</f>
        <v>7.0000000000000007E-2</v>
      </c>
      <c r="I403" s="6">
        <f>G403+H403*G403</f>
        <v>162.23999999999998</v>
      </c>
      <c r="J403" s="9">
        <f>MONTH(B403)</f>
        <v>8</v>
      </c>
      <c r="K403" s="9">
        <f>YEAR(B403)</f>
        <v>2019</v>
      </c>
      <c r="L403" s="9" t="str">
        <f>VLOOKUP(C403,DEFINICJE!$A$2:$B$11,2,0)</f>
        <v>Aurora Ventures</v>
      </c>
    </row>
    <row r="404" spans="1:12" x14ac:dyDescent="0.2">
      <c r="A404" s="19" t="s">
        <v>461</v>
      </c>
      <c r="B404" s="20">
        <v>43706</v>
      </c>
      <c r="C404" s="4" t="s">
        <v>9</v>
      </c>
      <c r="D404" s="4" t="s">
        <v>19</v>
      </c>
      <c r="E404" s="21">
        <v>270</v>
      </c>
      <c r="F404" s="6">
        <f>VLOOKUP(D404,DEFINICJE!$E$2:$H$31,4,0)</f>
        <v>73.073770491803288</v>
      </c>
      <c r="G404" s="6">
        <f>E404*F404</f>
        <v>19729.918032786889</v>
      </c>
      <c r="H404" s="26">
        <f>VLOOKUP(D404,DEFINICJE!$E$2:$H$31,3,0)</f>
        <v>0.22</v>
      </c>
      <c r="I404" s="6">
        <f>G404+H404*G404</f>
        <v>24070.500000000004</v>
      </c>
      <c r="J404" s="9">
        <f>MONTH(B404)</f>
        <v>8</v>
      </c>
      <c r="K404" s="9">
        <f>YEAR(B404)</f>
        <v>2019</v>
      </c>
      <c r="L404" s="9" t="str">
        <f>VLOOKUP(C404,DEFINICJE!$A$2:$B$11,2,0)</f>
        <v>Aurora Ventures</v>
      </c>
    </row>
    <row r="405" spans="1:12" x14ac:dyDescent="0.2">
      <c r="A405" s="19" t="s">
        <v>462</v>
      </c>
      <c r="B405" s="20">
        <v>43707</v>
      </c>
      <c r="C405" s="4" t="s">
        <v>9</v>
      </c>
      <c r="D405" s="4" t="s">
        <v>20</v>
      </c>
      <c r="E405" s="21">
        <v>272</v>
      </c>
      <c r="F405" s="6">
        <f>VLOOKUP(D405,DEFINICJE!$E$2:$H$31,4,0)</f>
        <v>10.093457943925234</v>
      </c>
      <c r="G405" s="6">
        <f>E405*F405</f>
        <v>2745.4205607476638</v>
      </c>
      <c r="H405" s="26">
        <f>VLOOKUP(D405,DEFINICJE!$E$2:$H$31,3,0)</f>
        <v>7.0000000000000007E-2</v>
      </c>
      <c r="I405" s="6">
        <f>G405+H405*G405</f>
        <v>2937.6000000000004</v>
      </c>
      <c r="J405" s="9">
        <f>MONTH(B405)</f>
        <v>8</v>
      </c>
      <c r="K405" s="9">
        <f>YEAR(B405)</f>
        <v>2019</v>
      </c>
      <c r="L405" s="9" t="str">
        <f>VLOOKUP(C405,DEFINICJE!$A$2:$B$11,2,0)</f>
        <v>Aurora Ventures</v>
      </c>
    </row>
    <row r="406" spans="1:12" x14ac:dyDescent="0.2">
      <c r="A406" s="19" t="s">
        <v>463</v>
      </c>
      <c r="B406" s="20">
        <v>43708</v>
      </c>
      <c r="C406" s="4" t="s">
        <v>11</v>
      </c>
      <c r="D406" s="4" t="s">
        <v>21</v>
      </c>
      <c r="E406" s="21">
        <v>224</v>
      </c>
      <c r="F406" s="6">
        <f>VLOOKUP(D406,DEFINICJE!$E$2:$H$31,4,0)</f>
        <v>32.508196721311471</v>
      </c>
      <c r="G406" s="6">
        <f>E406*F406</f>
        <v>7281.8360655737697</v>
      </c>
      <c r="H406" s="26">
        <f>VLOOKUP(D406,DEFINICJE!$E$2:$H$31,3,0)</f>
        <v>0.22</v>
      </c>
      <c r="I406" s="6">
        <f>G406+H406*G406</f>
        <v>8883.8399999999983</v>
      </c>
      <c r="J406" s="9">
        <f>MONTH(B406)</f>
        <v>8</v>
      </c>
      <c r="K406" s="9">
        <f>YEAR(B406)</f>
        <v>2019</v>
      </c>
      <c r="L406" s="9" t="str">
        <f>VLOOKUP(C406,DEFINICJE!$A$2:$B$11,2,0)</f>
        <v>Green Capital</v>
      </c>
    </row>
    <row r="407" spans="1:12" x14ac:dyDescent="0.2">
      <c r="A407" s="19" t="s">
        <v>464</v>
      </c>
      <c r="B407" s="20">
        <v>43708</v>
      </c>
      <c r="C407" s="4" t="s">
        <v>6</v>
      </c>
      <c r="D407" s="4" t="s">
        <v>22</v>
      </c>
      <c r="E407" s="21">
        <v>829</v>
      </c>
      <c r="F407" s="6">
        <f>VLOOKUP(D407,DEFINICJE!$E$2:$H$31,4,0)</f>
        <v>17.588785046728972</v>
      </c>
      <c r="G407" s="6">
        <f>E407*F407</f>
        <v>14581.102803738318</v>
      </c>
      <c r="H407" s="26">
        <f>VLOOKUP(D407,DEFINICJE!$E$2:$H$31,3,0)</f>
        <v>7.0000000000000007E-2</v>
      </c>
      <c r="I407" s="6">
        <f>G407+H407*G407</f>
        <v>15601.78</v>
      </c>
      <c r="J407" s="9">
        <f>MONTH(B407)</f>
        <v>8</v>
      </c>
      <c r="K407" s="9">
        <f>YEAR(B407)</f>
        <v>2019</v>
      </c>
      <c r="L407" s="9" t="str">
        <f>VLOOKUP(C407,DEFINICJE!$A$2:$B$11,2,0)</f>
        <v>SwiftWave Technologies</v>
      </c>
    </row>
    <row r="408" spans="1:12" x14ac:dyDescent="0.2">
      <c r="A408" s="19" t="s">
        <v>465</v>
      </c>
      <c r="B408" s="20">
        <v>43708</v>
      </c>
      <c r="C408" s="4" t="s">
        <v>3</v>
      </c>
      <c r="D408" s="4" t="s">
        <v>23</v>
      </c>
      <c r="E408" s="21">
        <v>716</v>
      </c>
      <c r="F408" s="6">
        <f>VLOOKUP(D408,DEFINICJE!$E$2:$H$31,4,0)</f>
        <v>14.188524590163933</v>
      </c>
      <c r="G408" s="6">
        <f>E408*F408</f>
        <v>10158.983606557376</v>
      </c>
      <c r="H408" s="26">
        <f>VLOOKUP(D408,DEFINICJE!$E$2:$H$31,3,0)</f>
        <v>0.22</v>
      </c>
      <c r="I408" s="6">
        <f>G408+H408*G408</f>
        <v>12393.96</v>
      </c>
      <c r="J408" s="9">
        <f>MONTH(B408)</f>
        <v>8</v>
      </c>
      <c r="K408" s="9">
        <f>YEAR(B408)</f>
        <v>2019</v>
      </c>
      <c r="L408" s="9" t="str">
        <f>VLOOKUP(C408,DEFINICJE!$A$2:$B$11,2,0)</f>
        <v>Quantum Innovations</v>
      </c>
    </row>
    <row r="409" spans="1:12" x14ac:dyDescent="0.2">
      <c r="A409" s="19" t="s">
        <v>466</v>
      </c>
      <c r="B409" s="20">
        <v>43708</v>
      </c>
      <c r="C409" s="4" t="s">
        <v>5</v>
      </c>
      <c r="D409" s="4" t="s">
        <v>24</v>
      </c>
      <c r="E409" s="21">
        <v>146</v>
      </c>
      <c r="F409" s="6">
        <f>VLOOKUP(D409,DEFINICJE!$E$2:$H$31,4,0)</f>
        <v>7.5700934579439245</v>
      </c>
      <c r="G409" s="6">
        <f>E409*F409</f>
        <v>1105.233644859813</v>
      </c>
      <c r="H409" s="26">
        <f>VLOOKUP(D409,DEFINICJE!$E$2:$H$31,3,0)</f>
        <v>7.0000000000000007E-2</v>
      </c>
      <c r="I409" s="6">
        <f>G409+H409*G409</f>
        <v>1182.5999999999999</v>
      </c>
      <c r="J409" s="9">
        <f>MONTH(B409)</f>
        <v>8</v>
      </c>
      <c r="K409" s="9">
        <f>YEAR(B409)</f>
        <v>2019</v>
      </c>
      <c r="L409" s="9" t="str">
        <f>VLOOKUP(C409,DEFINICJE!$A$2:$B$11,2,0)</f>
        <v>Infinity Systems</v>
      </c>
    </row>
    <row r="410" spans="1:12" x14ac:dyDescent="0.2">
      <c r="A410" s="19" t="s">
        <v>467</v>
      </c>
      <c r="B410" s="20">
        <v>43708</v>
      </c>
      <c r="C410" s="4" t="s">
        <v>7</v>
      </c>
      <c r="D410" s="4" t="s">
        <v>25</v>
      </c>
      <c r="E410" s="21">
        <v>478</v>
      </c>
      <c r="F410" s="6">
        <f>VLOOKUP(D410,DEFINICJE!$E$2:$H$31,4,0)</f>
        <v>33.655737704918039</v>
      </c>
      <c r="G410" s="6">
        <f>E410*F410</f>
        <v>16087.442622950823</v>
      </c>
      <c r="H410" s="26">
        <f>VLOOKUP(D410,DEFINICJE!$E$2:$H$31,3,0)</f>
        <v>0.22</v>
      </c>
      <c r="I410" s="6">
        <f>G410+H410*G410</f>
        <v>19626.680000000004</v>
      </c>
      <c r="J410" s="9">
        <f>MONTH(B410)</f>
        <v>8</v>
      </c>
      <c r="K410" s="9">
        <f>YEAR(B410)</f>
        <v>2019</v>
      </c>
      <c r="L410" s="9" t="str">
        <f>VLOOKUP(C410,DEFINICJE!$A$2:$B$11,2,0)</f>
        <v>Fusion Dynamics</v>
      </c>
    </row>
    <row r="411" spans="1:12" x14ac:dyDescent="0.2">
      <c r="A411" s="19" t="s">
        <v>468</v>
      </c>
      <c r="B411" s="20">
        <v>43708</v>
      </c>
      <c r="C411" s="4" t="s">
        <v>6</v>
      </c>
      <c r="D411" s="4" t="s">
        <v>26</v>
      </c>
      <c r="E411" s="21">
        <v>802</v>
      </c>
      <c r="F411" s="6">
        <f>VLOOKUP(D411,DEFINICJE!$E$2:$H$31,4,0)</f>
        <v>57.588785046728965</v>
      </c>
      <c r="G411" s="6">
        <f>E411*F411</f>
        <v>46186.20560747663</v>
      </c>
      <c r="H411" s="26">
        <f>VLOOKUP(D411,DEFINICJE!$E$2:$H$31,3,0)</f>
        <v>7.0000000000000007E-2</v>
      </c>
      <c r="I411" s="6">
        <f>G411+H411*G411</f>
        <v>49419.239999999991</v>
      </c>
      <c r="J411" s="9">
        <f>MONTH(B411)</f>
        <v>8</v>
      </c>
      <c r="K411" s="9">
        <f>YEAR(B411)</f>
        <v>2019</v>
      </c>
      <c r="L411" s="9" t="str">
        <f>VLOOKUP(C411,DEFINICJE!$A$2:$B$11,2,0)</f>
        <v>SwiftWave Technologies</v>
      </c>
    </row>
    <row r="412" spans="1:12" x14ac:dyDescent="0.2">
      <c r="A412" s="19" t="s">
        <v>469</v>
      </c>
      <c r="B412" s="20">
        <v>43708</v>
      </c>
      <c r="C412" s="4" t="s">
        <v>6</v>
      </c>
      <c r="D412" s="4" t="s">
        <v>27</v>
      </c>
      <c r="E412" s="21">
        <v>804</v>
      </c>
      <c r="F412" s="6">
        <f>VLOOKUP(D412,DEFINICJE!$E$2:$H$31,4,0)</f>
        <v>27.262295081967213</v>
      </c>
      <c r="G412" s="6">
        <f>E412*F412</f>
        <v>21918.885245901638</v>
      </c>
      <c r="H412" s="26">
        <f>VLOOKUP(D412,DEFINICJE!$E$2:$H$31,3,0)</f>
        <v>0.22</v>
      </c>
      <c r="I412" s="6">
        <f>G412+H412*G412</f>
        <v>26741.039999999997</v>
      </c>
      <c r="J412" s="9">
        <f>MONTH(B412)</f>
        <v>8</v>
      </c>
      <c r="K412" s="9">
        <f>YEAR(B412)</f>
        <v>2019</v>
      </c>
      <c r="L412" s="9" t="str">
        <f>VLOOKUP(C412,DEFINICJE!$A$2:$B$11,2,0)</f>
        <v>SwiftWave Technologies</v>
      </c>
    </row>
    <row r="413" spans="1:12" x14ac:dyDescent="0.2">
      <c r="A413" s="19" t="s">
        <v>470</v>
      </c>
      <c r="B413" s="20">
        <v>43708</v>
      </c>
      <c r="C413" s="4" t="s">
        <v>7</v>
      </c>
      <c r="D413" s="4" t="s">
        <v>28</v>
      </c>
      <c r="E413" s="21">
        <v>345</v>
      </c>
      <c r="F413" s="6">
        <f>VLOOKUP(D413,DEFINICJE!$E$2:$H$31,4,0)</f>
        <v>74.299065420560737</v>
      </c>
      <c r="G413" s="6">
        <f>E413*F413</f>
        <v>25633.177570093456</v>
      </c>
      <c r="H413" s="26">
        <f>VLOOKUP(D413,DEFINICJE!$E$2:$H$31,3,0)</f>
        <v>7.0000000000000007E-2</v>
      </c>
      <c r="I413" s="6">
        <f>G413+H413*G413</f>
        <v>27427.499999999996</v>
      </c>
      <c r="J413" s="9">
        <f>MONTH(B413)</f>
        <v>8</v>
      </c>
      <c r="K413" s="9">
        <f>YEAR(B413)</f>
        <v>2019</v>
      </c>
      <c r="L413" s="9" t="str">
        <f>VLOOKUP(C413,DEFINICJE!$A$2:$B$11,2,0)</f>
        <v>Fusion Dynamics</v>
      </c>
    </row>
    <row r="414" spans="1:12" x14ac:dyDescent="0.2">
      <c r="A414" s="19" t="s">
        <v>471</v>
      </c>
      <c r="B414" s="20">
        <v>43709</v>
      </c>
      <c r="C414" s="4" t="s">
        <v>4</v>
      </c>
      <c r="D414" s="4" t="s">
        <v>29</v>
      </c>
      <c r="E414" s="21">
        <v>862</v>
      </c>
      <c r="F414" s="6">
        <f>VLOOKUP(D414,DEFINICJE!$E$2:$H$31,4,0)</f>
        <v>19.409836065573771</v>
      </c>
      <c r="G414" s="6">
        <f>E414*F414</f>
        <v>16731.278688524591</v>
      </c>
      <c r="H414" s="26">
        <f>VLOOKUP(D414,DEFINICJE!$E$2:$H$31,3,0)</f>
        <v>0.22</v>
      </c>
      <c r="I414" s="6">
        <f>G414+H414*G414</f>
        <v>20412.160000000003</v>
      </c>
      <c r="J414" s="9">
        <f>MONTH(B414)</f>
        <v>9</v>
      </c>
      <c r="K414" s="9">
        <f>YEAR(B414)</f>
        <v>2019</v>
      </c>
      <c r="L414" s="9" t="str">
        <f>VLOOKUP(C414,DEFINICJE!$A$2:$B$11,2,0)</f>
        <v>BlueSky Enterprises</v>
      </c>
    </row>
    <row r="415" spans="1:12" x14ac:dyDescent="0.2">
      <c r="A415" s="19" t="s">
        <v>472</v>
      </c>
      <c r="B415" s="20">
        <v>43710</v>
      </c>
      <c r="C415" s="4" t="s">
        <v>5</v>
      </c>
      <c r="D415" s="4" t="s">
        <v>30</v>
      </c>
      <c r="E415" s="21">
        <v>407</v>
      </c>
      <c r="F415" s="6">
        <f>VLOOKUP(D415,DEFINICJE!$E$2:$H$31,4,0)</f>
        <v>16.345794392523363</v>
      </c>
      <c r="G415" s="6">
        <f>E415*F415</f>
        <v>6652.7383177570091</v>
      </c>
      <c r="H415" s="26">
        <f>VLOOKUP(D415,DEFINICJE!$E$2:$H$31,3,0)</f>
        <v>7.0000000000000007E-2</v>
      </c>
      <c r="I415" s="6">
        <f>G415+H415*G415</f>
        <v>7118.4299999999994</v>
      </c>
      <c r="J415" s="9">
        <f>MONTH(B415)</f>
        <v>9</v>
      </c>
      <c r="K415" s="9">
        <f>YEAR(B415)</f>
        <v>2019</v>
      </c>
      <c r="L415" s="9" t="str">
        <f>VLOOKUP(C415,DEFINICJE!$A$2:$B$11,2,0)</f>
        <v>Infinity Systems</v>
      </c>
    </row>
    <row r="416" spans="1:12" x14ac:dyDescent="0.2">
      <c r="A416" s="19" t="s">
        <v>473</v>
      </c>
      <c r="B416" s="20">
        <v>43711</v>
      </c>
      <c r="C416" s="4" t="s">
        <v>10</v>
      </c>
      <c r="D416" s="4" t="s">
        <v>31</v>
      </c>
      <c r="E416" s="21">
        <v>331</v>
      </c>
      <c r="F416" s="6">
        <f>VLOOKUP(D416,DEFINICJE!$E$2:$H$31,4,0)</f>
        <v>31.516393442622952</v>
      </c>
      <c r="G416" s="6">
        <f>E416*F416</f>
        <v>10431.926229508197</v>
      </c>
      <c r="H416" s="26">
        <f>VLOOKUP(D416,DEFINICJE!$E$2:$H$31,3,0)</f>
        <v>0.22</v>
      </c>
      <c r="I416" s="6">
        <f>G416+H416*G416</f>
        <v>12726.95</v>
      </c>
      <c r="J416" s="9">
        <f>MONTH(B416)</f>
        <v>9</v>
      </c>
      <c r="K416" s="9">
        <f>YEAR(B416)</f>
        <v>2019</v>
      </c>
      <c r="L416" s="9" t="str">
        <f>VLOOKUP(C416,DEFINICJE!$A$2:$B$11,2,0)</f>
        <v>Nexus Solutions</v>
      </c>
    </row>
    <row r="417" spans="1:12" x14ac:dyDescent="0.2">
      <c r="A417" s="19" t="s">
        <v>474</v>
      </c>
      <c r="B417" s="20">
        <v>43712</v>
      </c>
      <c r="C417" s="4" t="s">
        <v>6</v>
      </c>
      <c r="D417" s="4" t="s">
        <v>32</v>
      </c>
      <c r="E417" s="21">
        <v>48</v>
      </c>
      <c r="F417" s="6">
        <f>VLOOKUP(D417,DEFINICJE!$E$2:$H$31,4,0)</f>
        <v>59.018691588785039</v>
      </c>
      <c r="G417" s="6">
        <f>E417*F417</f>
        <v>2832.897196261682</v>
      </c>
      <c r="H417" s="26">
        <f>VLOOKUP(D417,DEFINICJE!$E$2:$H$31,3,0)</f>
        <v>7.0000000000000007E-2</v>
      </c>
      <c r="I417" s="6">
        <f>G417+H417*G417</f>
        <v>3031.2</v>
      </c>
      <c r="J417" s="9">
        <f>MONTH(B417)</f>
        <v>9</v>
      </c>
      <c r="K417" s="9">
        <f>YEAR(B417)</f>
        <v>2019</v>
      </c>
      <c r="L417" s="9" t="str">
        <f>VLOOKUP(C417,DEFINICJE!$A$2:$B$11,2,0)</f>
        <v>SwiftWave Technologies</v>
      </c>
    </row>
    <row r="418" spans="1:12" x14ac:dyDescent="0.2">
      <c r="A418" s="19" t="s">
        <v>475</v>
      </c>
      <c r="B418" s="20">
        <v>43713</v>
      </c>
      <c r="C418" s="4" t="s">
        <v>8</v>
      </c>
      <c r="D418" s="4" t="s">
        <v>33</v>
      </c>
      <c r="E418" s="21">
        <v>171</v>
      </c>
      <c r="F418" s="6">
        <f>VLOOKUP(D418,DEFINICJE!$E$2:$H$31,4,0)</f>
        <v>78.893442622950815</v>
      </c>
      <c r="G418" s="6">
        <f>E418*F418</f>
        <v>13490.77868852459</v>
      </c>
      <c r="H418" s="26">
        <f>VLOOKUP(D418,DEFINICJE!$E$2:$H$31,3,0)</f>
        <v>0.22</v>
      </c>
      <c r="I418" s="6">
        <f>G418+H418*G418</f>
        <v>16458.75</v>
      </c>
      <c r="J418" s="9">
        <f>MONTH(B418)</f>
        <v>9</v>
      </c>
      <c r="K418" s="9">
        <f>YEAR(B418)</f>
        <v>2019</v>
      </c>
      <c r="L418" s="9" t="str">
        <f>VLOOKUP(C418,DEFINICJE!$A$2:$B$11,2,0)</f>
        <v>Apex Innovators</v>
      </c>
    </row>
    <row r="419" spans="1:12" x14ac:dyDescent="0.2">
      <c r="A419" s="19" t="s">
        <v>476</v>
      </c>
      <c r="B419" s="20">
        <v>43714</v>
      </c>
      <c r="C419" s="4" t="s">
        <v>3</v>
      </c>
      <c r="D419" s="4" t="s">
        <v>34</v>
      </c>
      <c r="E419" s="21">
        <v>47</v>
      </c>
      <c r="F419" s="6">
        <f>VLOOKUP(D419,DEFINICJE!$E$2:$H$31,4,0)</f>
        <v>34.177570093457945</v>
      </c>
      <c r="G419" s="6">
        <f>E419*F419</f>
        <v>1606.3457943925234</v>
      </c>
      <c r="H419" s="26">
        <f>VLOOKUP(D419,DEFINICJE!$E$2:$H$31,3,0)</f>
        <v>7.0000000000000007E-2</v>
      </c>
      <c r="I419" s="6">
        <f>G419+H419*G419</f>
        <v>1718.79</v>
      </c>
      <c r="J419" s="9">
        <f>MONTH(B419)</f>
        <v>9</v>
      </c>
      <c r="K419" s="9">
        <f>YEAR(B419)</f>
        <v>2019</v>
      </c>
      <c r="L419" s="9" t="str">
        <f>VLOOKUP(C419,DEFINICJE!$A$2:$B$11,2,0)</f>
        <v>Quantum Innovations</v>
      </c>
    </row>
    <row r="420" spans="1:12" x14ac:dyDescent="0.2">
      <c r="A420" s="19" t="s">
        <v>477</v>
      </c>
      <c r="B420" s="20">
        <v>43715</v>
      </c>
      <c r="C420" s="4" t="s">
        <v>5</v>
      </c>
      <c r="D420" s="4" t="s">
        <v>35</v>
      </c>
      <c r="E420" s="21">
        <v>799</v>
      </c>
      <c r="F420" s="6">
        <f>VLOOKUP(D420,DEFINICJE!$E$2:$H$31,4,0)</f>
        <v>92.429906542056074</v>
      </c>
      <c r="G420" s="6">
        <f>E420*F420</f>
        <v>73851.495327102806</v>
      </c>
      <c r="H420" s="26">
        <f>VLOOKUP(D420,DEFINICJE!$E$2:$H$31,3,0)</f>
        <v>7.0000000000000007E-2</v>
      </c>
      <c r="I420" s="6">
        <f>G420+H420*G420</f>
        <v>79021.100000000006</v>
      </c>
      <c r="J420" s="9">
        <f>MONTH(B420)</f>
        <v>9</v>
      </c>
      <c r="K420" s="9">
        <f>YEAR(B420)</f>
        <v>2019</v>
      </c>
      <c r="L420" s="9" t="str">
        <f>VLOOKUP(C420,DEFINICJE!$A$2:$B$11,2,0)</f>
        <v>Infinity Systems</v>
      </c>
    </row>
    <row r="421" spans="1:12" x14ac:dyDescent="0.2">
      <c r="A421" s="19" t="s">
        <v>478</v>
      </c>
      <c r="B421" s="20">
        <v>43716</v>
      </c>
      <c r="C421" s="4" t="s">
        <v>4</v>
      </c>
      <c r="D421" s="4" t="s">
        <v>36</v>
      </c>
      <c r="E421" s="21">
        <v>441</v>
      </c>
      <c r="F421" s="6">
        <f>VLOOKUP(D421,DEFINICJE!$E$2:$H$31,4,0)</f>
        <v>32.551401869158873</v>
      </c>
      <c r="G421" s="6">
        <f>E421*F421</f>
        <v>14355.168224299063</v>
      </c>
      <c r="H421" s="26">
        <f>VLOOKUP(D421,DEFINICJE!$E$2:$H$31,3,0)</f>
        <v>7.0000000000000007E-2</v>
      </c>
      <c r="I421" s="6">
        <f>G421+H421*G421</f>
        <v>15360.029999999997</v>
      </c>
      <c r="J421" s="9">
        <f>MONTH(B421)</f>
        <v>9</v>
      </c>
      <c r="K421" s="9">
        <f>YEAR(B421)</f>
        <v>2019</v>
      </c>
      <c r="L421" s="9" t="str">
        <f>VLOOKUP(C421,DEFINICJE!$A$2:$B$11,2,0)</f>
        <v>BlueSky Enterprises</v>
      </c>
    </row>
    <row r="422" spans="1:12" x14ac:dyDescent="0.2">
      <c r="A422" s="19" t="s">
        <v>479</v>
      </c>
      <c r="B422" s="20">
        <v>43717</v>
      </c>
      <c r="C422" s="4" t="s">
        <v>3</v>
      </c>
      <c r="D422" s="4" t="s">
        <v>37</v>
      </c>
      <c r="E422" s="21">
        <v>339</v>
      </c>
      <c r="F422" s="6">
        <f>VLOOKUP(D422,DEFINICJE!$E$2:$H$31,4,0)</f>
        <v>29.762295081967217</v>
      </c>
      <c r="G422" s="6">
        <f>E422*F422</f>
        <v>10089.418032786887</v>
      </c>
      <c r="H422" s="26">
        <f>VLOOKUP(D422,DEFINICJE!$E$2:$H$31,3,0)</f>
        <v>0.22</v>
      </c>
      <c r="I422" s="6">
        <f>G422+H422*G422</f>
        <v>12309.090000000002</v>
      </c>
      <c r="J422" s="9">
        <f>MONTH(B422)</f>
        <v>9</v>
      </c>
      <c r="K422" s="9">
        <f>YEAR(B422)</f>
        <v>2019</v>
      </c>
      <c r="L422" s="9" t="str">
        <f>VLOOKUP(C422,DEFINICJE!$A$2:$B$11,2,0)</f>
        <v>Quantum Innovations</v>
      </c>
    </row>
    <row r="423" spans="1:12" x14ac:dyDescent="0.2">
      <c r="A423" s="19" t="s">
        <v>480</v>
      </c>
      <c r="B423" s="20">
        <v>43718</v>
      </c>
      <c r="C423" s="4" t="s">
        <v>8</v>
      </c>
      <c r="D423" s="4" t="s">
        <v>14</v>
      </c>
      <c r="E423" s="21">
        <v>130</v>
      </c>
      <c r="F423" s="6">
        <f>VLOOKUP(D423,DEFINICJE!$E$2:$H$31,4,0)</f>
        <v>73.897196261682225</v>
      </c>
      <c r="G423" s="6">
        <f>E423*F423</f>
        <v>9606.6355140186897</v>
      </c>
      <c r="H423" s="26">
        <f>VLOOKUP(D423,DEFINICJE!$E$2:$H$31,3,0)</f>
        <v>7.0000000000000007E-2</v>
      </c>
      <c r="I423" s="6">
        <f>G423+H423*G423</f>
        <v>10279.099999999999</v>
      </c>
      <c r="J423" s="9">
        <f>MONTH(B423)</f>
        <v>9</v>
      </c>
      <c r="K423" s="9">
        <f>YEAR(B423)</f>
        <v>2019</v>
      </c>
      <c r="L423" s="9" t="str">
        <f>VLOOKUP(C423,DEFINICJE!$A$2:$B$11,2,0)</f>
        <v>Apex Innovators</v>
      </c>
    </row>
    <row r="424" spans="1:12" x14ac:dyDescent="0.2">
      <c r="A424" s="19" t="s">
        <v>481</v>
      </c>
      <c r="B424" s="20">
        <v>43719</v>
      </c>
      <c r="C424" s="4" t="s">
        <v>5</v>
      </c>
      <c r="D424" s="4" t="s">
        <v>15</v>
      </c>
      <c r="E424" s="21">
        <v>660</v>
      </c>
      <c r="F424" s="6">
        <f>VLOOKUP(D424,DEFINICJE!$E$2:$H$31,4,0)</f>
        <v>43.180327868852459</v>
      </c>
      <c r="G424" s="6">
        <f>E424*F424</f>
        <v>28499.016393442624</v>
      </c>
      <c r="H424" s="26">
        <f>VLOOKUP(D424,DEFINICJE!$E$2:$H$31,3,0)</f>
        <v>0.22</v>
      </c>
      <c r="I424" s="6">
        <f>G424+H424*G424</f>
        <v>34768.800000000003</v>
      </c>
      <c r="J424" s="9">
        <f>MONTH(B424)</f>
        <v>9</v>
      </c>
      <c r="K424" s="9">
        <f>YEAR(B424)</f>
        <v>2019</v>
      </c>
      <c r="L424" s="9" t="str">
        <f>VLOOKUP(C424,DEFINICJE!$A$2:$B$11,2,0)</f>
        <v>Infinity Systems</v>
      </c>
    </row>
    <row r="425" spans="1:12" x14ac:dyDescent="0.2">
      <c r="A425" s="19" t="s">
        <v>482</v>
      </c>
      <c r="B425" s="20">
        <v>43719</v>
      </c>
      <c r="C425" s="4" t="s">
        <v>5</v>
      </c>
      <c r="D425" s="4" t="s">
        <v>16</v>
      </c>
      <c r="E425" s="21">
        <v>63</v>
      </c>
      <c r="F425" s="6">
        <f>VLOOKUP(D425,DEFINICJE!$E$2:$H$31,4,0)</f>
        <v>25.897196261682243</v>
      </c>
      <c r="G425" s="6">
        <f>E425*F425</f>
        <v>1631.5233644859813</v>
      </c>
      <c r="H425" s="26">
        <f>VLOOKUP(D425,DEFINICJE!$E$2:$H$31,3,0)</f>
        <v>7.0000000000000007E-2</v>
      </c>
      <c r="I425" s="6">
        <f>G425+H425*G425</f>
        <v>1745.73</v>
      </c>
      <c r="J425" s="9">
        <f>MONTH(B425)</f>
        <v>9</v>
      </c>
      <c r="K425" s="9">
        <f>YEAR(B425)</f>
        <v>2019</v>
      </c>
      <c r="L425" s="9" t="str">
        <f>VLOOKUP(C425,DEFINICJE!$A$2:$B$11,2,0)</f>
        <v>Infinity Systems</v>
      </c>
    </row>
    <row r="426" spans="1:12" x14ac:dyDescent="0.2">
      <c r="A426" s="19" t="s">
        <v>483</v>
      </c>
      <c r="B426" s="20">
        <v>43719</v>
      </c>
      <c r="C426" s="4" t="s">
        <v>10</v>
      </c>
      <c r="D426" s="4" t="s">
        <v>17</v>
      </c>
      <c r="E426" s="21">
        <v>841</v>
      </c>
      <c r="F426" s="6">
        <f>VLOOKUP(D426,DEFINICJE!$E$2:$H$31,4,0)</f>
        <v>65.721311475409848</v>
      </c>
      <c r="G426" s="6">
        <f>E426*F426</f>
        <v>55271.622950819685</v>
      </c>
      <c r="H426" s="26">
        <f>VLOOKUP(D426,DEFINICJE!$E$2:$H$31,3,0)</f>
        <v>0.22</v>
      </c>
      <c r="I426" s="6">
        <f>G426+H426*G426</f>
        <v>67431.380000000019</v>
      </c>
      <c r="J426" s="9">
        <f>MONTH(B426)</f>
        <v>9</v>
      </c>
      <c r="K426" s="9">
        <f>YEAR(B426)</f>
        <v>2019</v>
      </c>
      <c r="L426" s="9" t="str">
        <f>VLOOKUP(C426,DEFINICJE!$A$2:$B$11,2,0)</f>
        <v>Nexus Solutions</v>
      </c>
    </row>
    <row r="427" spans="1:12" x14ac:dyDescent="0.2">
      <c r="A427" s="19" t="s">
        <v>484</v>
      </c>
      <c r="B427" s="20">
        <v>43719</v>
      </c>
      <c r="C427" s="4" t="s">
        <v>4</v>
      </c>
      <c r="D427" s="4" t="s">
        <v>18</v>
      </c>
      <c r="E427" s="21">
        <v>510</v>
      </c>
      <c r="F427" s="6">
        <f>VLOOKUP(D427,DEFINICJE!$E$2:$H$31,4,0)</f>
        <v>0.22429906542056072</v>
      </c>
      <c r="G427" s="6">
        <f>E427*F427</f>
        <v>114.39252336448597</v>
      </c>
      <c r="H427" s="26">
        <f>VLOOKUP(D427,DEFINICJE!$E$2:$H$31,3,0)</f>
        <v>7.0000000000000007E-2</v>
      </c>
      <c r="I427" s="6">
        <f>G427+H427*G427</f>
        <v>122.39999999999999</v>
      </c>
      <c r="J427" s="9">
        <f>MONTH(B427)</f>
        <v>9</v>
      </c>
      <c r="K427" s="9">
        <f>YEAR(B427)</f>
        <v>2019</v>
      </c>
      <c r="L427" s="9" t="str">
        <f>VLOOKUP(C427,DEFINICJE!$A$2:$B$11,2,0)</f>
        <v>BlueSky Enterprises</v>
      </c>
    </row>
    <row r="428" spans="1:12" x14ac:dyDescent="0.2">
      <c r="A428" s="19" t="s">
        <v>485</v>
      </c>
      <c r="B428" s="20">
        <v>43719</v>
      </c>
      <c r="C428" s="4" t="s">
        <v>3</v>
      </c>
      <c r="D428" s="4" t="s">
        <v>19</v>
      </c>
      <c r="E428" s="21">
        <v>191</v>
      </c>
      <c r="F428" s="6">
        <f>VLOOKUP(D428,DEFINICJE!$E$2:$H$31,4,0)</f>
        <v>73.073770491803288</v>
      </c>
      <c r="G428" s="6">
        <f>E428*F428</f>
        <v>13957.090163934428</v>
      </c>
      <c r="H428" s="26">
        <f>VLOOKUP(D428,DEFINICJE!$E$2:$H$31,3,0)</f>
        <v>0.22</v>
      </c>
      <c r="I428" s="6">
        <f>G428+H428*G428</f>
        <v>17027.650000000001</v>
      </c>
      <c r="J428" s="9">
        <f>MONTH(B428)</f>
        <v>9</v>
      </c>
      <c r="K428" s="9">
        <f>YEAR(B428)</f>
        <v>2019</v>
      </c>
      <c r="L428" s="9" t="str">
        <f>VLOOKUP(C428,DEFINICJE!$A$2:$B$11,2,0)</f>
        <v>Quantum Innovations</v>
      </c>
    </row>
    <row r="429" spans="1:12" x14ac:dyDescent="0.2">
      <c r="A429" s="19" t="s">
        <v>486</v>
      </c>
      <c r="B429" s="20">
        <v>43719</v>
      </c>
      <c r="C429" s="4" t="s">
        <v>3</v>
      </c>
      <c r="D429" s="4" t="s">
        <v>20</v>
      </c>
      <c r="E429" s="21">
        <v>750</v>
      </c>
      <c r="F429" s="6">
        <f>VLOOKUP(D429,DEFINICJE!$E$2:$H$31,4,0)</f>
        <v>10.093457943925234</v>
      </c>
      <c r="G429" s="6">
        <f>E429*F429</f>
        <v>7570.0934579439254</v>
      </c>
      <c r="H429" s="26">
        <f>VLOOKUP(D429,DEFINICJE!$E$2:$H$31,3,0)</f>
        <v>7.0000000000000007E-2</v>
      </c>
      <c r="I429" s="6">
        <f>G429+H429*G429</f>
        <v>8100</v>
      </c>
      <c r="J429" s="9">
        <f>MONTH(B429)</f>
        <v>9</v>
      </c>
      <c r="K429" s="9">
        <f>YEAR(B429)</f>
        <v>2019</v>
      </c>
      <c r="L429" s="9" t="str">
        <f>VLOOKUP(C429,DEFINICJE!$A$2:$B$11,2,0)</f>
        <v>Quantum Innovations</v>
      </c>
    </row>
    <row r="430" spans="1:12" x14ac:dyDescent="0.2">
      <c r="A430" s="19" t="s">
        <v>487</v>
      </c>
      <c r="B430" s="20">
        <v>43719</v>
      </c>
      <c r="C430" s="4" t="s">
        <v>3</v>
      </c>
      <c r="D430" s="4" t="s">
        <v>21</v>
      </c>
      <c r="E430" s="21">
        <v>990</v>
      </c>
      <c r="F430" s="6">
        <f>VLOOKUP(D430,DEFINICJE!$E$2:$H$31,4,0)</f>
        <v>32.508196721311471</v>
      </c>
      <c r="G430" s="6">
        <f>E430*F430</f>
        <v>32183.114754098355</v>
      </c>
      <c r="H430" s="26">
        <f>VLOOKUP(D430,DEFINICJE!$E$2:$H$31,3,0)</f>
        <v>0.22</v>
      </c>
      <c r="I430" s="6">
        <f>G430+H430*G430</f>
        <v>39263.399999999994</v>
      </c>
      <c r="J430" s="9">
        <f>MONTH(B430)</f>
        <v>9</v>
      </c>
      <c r="K430" s="9">
        <f>YEAR(B430)</f>
        <v>2019</v>
      </c>
      <c r="L430" s="9" t="str">
        <f>VLOOKUP(C430,DEFINICJE!$A$2:$B$11,2,0)</f>
        <v>Quantum Innovations</v>
      </c>
    </row>
    <row r="431" spans="1:12" x14ac:dyDescent="0.2">
      <c r="A431" s="19" t="s">
        <v>488</v>
      </c>
      <c r="B431" s="20">
        <v>43719</v>
      </c>
      <c r="C431" s="4" t="s">
        <v>2</v>
      </c>
      <c r="D431" s="4" t="s">
        <v>22</v>
      </c>
      <c r="E431" s="21">
        <v>251</v>
      </c>
      <c r="F431" s="6">
        <f>VLOOKUP(D431,DEFINICJE!$E$2:$H$31,4,0)</f>
        <v>17.588785046728972</v>
      </c>
      <c r="G431" s="6">
        <f>E431*F431</f>
        <v>4414.7850467289718</v>
      </c>
      <c r="H431" s="26">
        <f>VLOOKUP(D431,DEFINICJE!$E$2:$H$31,3,0)</f>
        <v>7.0000000000000007E-2</v>
      </c>
      <c r="I431" s="6">
        <f>G431+H431*G431</f>
        <v>4723.82</v>
      </c>
      <c r="J431" s="9">
        <f>MONTH(B431)</f>
        <v>9</v>
      </c>
      <c r="K431" s="9">
        <f>YEAR(B431)</f>
        <v>2019</v>
      </c>
      <c r="L431" s="9" t="str">
        <f>VLOOKUP(C431,DEFINICJE!$A$2:$B$11,2,0)</f>
        <v>StellarTech Solutions</v>
      </c>
    </row>
    <row r="432" spans="1:12" x14ac:dyDescent="0.2">
      <c r="A432" s="19" t="s">
        <v>489</v>
      </c>
      <c r="B432" s="20">
        <v>43720</v>
      </c>
      <c r="C432" s="4" t="s">
        <v>5</v>
      </c>
      <c r="D432" s="4" t="s">
        <v>23</v>
      </c>
      <c r="E432" s="21">
        <v>304</v>
      </c>
      <c r="F432" s="6">
        <f>VLOOKUP(D432,DEFINICJE!$E$2:$H$31,4,0)</f>
        <v>14.188524590163933</v>
      </c>
      <c r="G432" s="6">
        <f>E432*F432</f>
        <v>4313.311475409836</v>
      </c>
      <c r="H432" s="26">
        <f>VLOOKUP(D432,DEFINICJE!$E$2:$H$31,3,0)</f>
        <v>0.22</v>
      </c>
      <c r="I432" s="6">
        <f>G432+H432*G432</f>
        <v>5262.24</v>
      </c>
      <c r="J432" s="9">
        <f>MONTH(B432)</f>
        <v>9</v>
      </c>
      <c r="K432" s="9">
        <f>YEAR(B432)</f>
        <v>2019</v>
      </c>
      <c r="L432" s="9" t="str">
        <f>VLOOKUP(C432,DEFINICJE!$A$2:$B$11,2,0)</f>
        <v>Infinity Systems</v>
      </c>
    </row>
    <row r="433" spans="1:12" x14ac:dyDescent="0.2">
      <c r="A433" s="19" t="s">
        <v>490</v>
      </c>
      <c r="B433" s="20">
        <v>43721</v>
      </c>
      <c r="C433" s="4" t="s">
        <v>11</v>
      </c>
      <c r="D433" s="4" t="s">
        <v>24</v>
      </c>
      <c r="E433" s="21">
        <v>983</v>
      </c>
      <c r="F433" s="6">
        <f>VLOOKUP(D433,DEFINICJE!$E$2:$H$31,4,0)</f>
        <v>7.5700934579439245</v>
      </c>
      <c r="G433" s="6">
        <f>E433*F433</f>
        <v>7441.4018691588781</v>
      </c>
      <c r="H433" s="26">
        <f>VLOOKUP(D433,DEFINICJE!$E$2:$H$31,3,0)</f>
        <v>7.0000000000000007E-2</v>
      </c>
      <c r="I433" s="6">
        <f>G433+H433*G433</f>
        <v>7962.2999999999993</v>
      </c>
      <c r="J433" s="9">
        <f>MONTH(B433)</f>
        <v>9</v>
      </c>
      <c r="K433" s="9">
        <f>YEAR(B433)</f>
        <v>2019</v>
      </c>
      <c r="L433" s="9" t="str">
        <f>VLOOKUP(C433,DEFINICJE!$A$2:$B$11,2,0)</f>
        <v>Green Capital</v>
      </c>
    </row>
    <row r="434" spans="1:12" x14ac:dyDescent="0.2">
      <c r="A434" s="19" t="s">
        <v>491</v>
      </c>
      <c r="B434" s="20">
        <v>43722</v>
      </c>
      <c r="C434" s="4" t="s">
        <v>3</v>
      </c>
      <c r="D434" s="4" t="s">
        <v>25</v>
      </c>
      <c r="E434" s="21">
        <v>910</v>
      </c>
      <c r="F434" s="6">
        <f>VLOOKUP(D434,DEFINICJE!$E$2:$H$31,4,0)</f>
        <v>33.655737704918039</v>
      </c>
      <c r="G434" s="6">
        <f>E434*F434</f>
        <v>30626.721311475416</v>
      </c>
      <c r="H434" s="26">
        <f>VLOOKUP(D434,DEFINICJE!$E$2:$H$31,3,0)</f>
        <v>0.22</v>
      </c>
      <c r="I434" s="6">
        <f>G434+H434*G434</f>
        <v>37364.600000000006</v>
      </c>
      <c r="J434" s="9">
        <f>MONTH(B434)</f>
        <v>9</v>
      </c>
      <c r="K434" s="9">
        <f>YEAR(B434)</f>
        <v>2019</v>
      </c>
      <c r="L434" s="9" t="str">
        <f>VLOOKUP(C434,DEFINICJE!$A$2:$B$11,2,0)</f>
        <v>Quantum Innovations</v>
      </c>
    </row>
    <row r="435" spans="1:12" x14ac:dyDescent="0.2">
      <c r="A435" s="19" t="s">
        <v>492</v>
      </c>
      <c r="B435" s="20">
        <v>43723</v>
      </c>
      <c r="C435" s="4" t="s">
        <v>11</v>
      </c>
      <c r="D435" s="4" t="s">
        <v>26</v>
      </c>
      <c r="E435" s="21">
        <v>841</v>
      </c>
      <c r="F435" s="6">
        <f>VLOOKUP(D435,DEFINICJE!$E$2:$H$31,4,0)</f>
        <v>57.588785046728965</v>
      </c>
      <c r="G435" s="6">
        <f>E435*F435</f>
        <v>48432.168224299057</v>
      </c>
      <c r="H435" s="26">
        <f>VLOOKUP(D435,DEFINICJE!$E$2:$H$31,3,0)</f>
        <v>7.0000000000000007E-2</v>
      </c>
      <c r="I435" s="6">
        <f>G435+H435*G435</f>
        <v>51822.419999999991</v>
      </c>
      <c r="J435" s="9">
        <f>MONTH(B435)</f>
        <v>9</v>
      </c>
      <c r="K435" s="9">
        <f>YEAR(B435)</f>
        <v>2019</v>
      </c>
      <c r="L435" s="9" t="str">
        <f>VLOOKUP(C435,DEFINICJE!$A$2:$B$11,2,0)</f>
        <v>Green Capital</v>
      </c>
    </row>
    <row r="436" spans="1:12" x14ac:dyDescent="0.2">
      <c r="A436" s="19" t="s">
        <v>493</v>
      </c>
      <c r="B436" s="20">
        <v>43724</v>
      </c>
      <c r="C436" s="4" t="s">
        <v>3</v>
      </c>
      <c r="D436" s="4" t="s">
        <v>15</v>
      </c>
      <c r="E436" s="21">
        <v>293</v>
      </c>
      <c r="F436" s="6">
        <f>VLOOKUP(D436,DEFINICJE!$E$2:$H$31,4,0)</f>
        <v>43.180327868852459</v>
      </c>
      <c r="G436" s="6">
        <f>E436*F436</f>
        <v>12651.836065573771</v>
      </c>
      <c r="H436" s="26">
        <f>VLOOKUP(D436,DEFINICJE!$E$2:$H$31,3,0)</f>
        <v>0.22</v>
      </c>
      <c r="I436" s="6">
        <f>G436+H436*G436</f>
        <v>15435.24</v>
      </c>
      <c r="J436" s="9">
        <f>MONTH(B436)</f>
        <v>9</v>
      </c>
      <c r="K436" s="9">
        <f>YEAR(B436)</f>
        <v>2019</v>
      </c>
      <c r="L436" s="9" t="str">
        <f>VLOOKUP(C436,DEFINICJE!$A$2:$B$11,2,0)</f>
        <v>Quantum Innovations</v>
      </c>
    </row>
    <row r="437" spans="1:12" x14ac:dyDescent="0.2">
      <c r="A437" s="19" t="s">
        <v>494</v>
      </c>
      <c r="B437" s="20">
        <v>43725</v>
      </c>
      <c r="C437" s="4" t="s">
        <v>11</v>
      </c>
      <c r="D437" s="4" t="s">
        <v>15</v>
      </c>
      <c r="E437" s="21">
        <v>911</v>
      </c>
      <c r="F437" s="6">
        <f>VLOOKUP(D437,DEFINICJE!$E$2:$H$31,4,0)</f>
        <v>43.180327868852459</v>
      </c>
      <c r="G437" s="6">
        <f>E437*F437</f>
        <v>39337.278688524588</v>
      </c>
      <c r="H437" s="26">
        <f>VLOOKUP(D437,DEFINICJE!$E$2:$H$31,3,0)</f>
        <v>0.22</v>
      </c>
      <c r="I437" s="6">
        <f>G437+H437*G437</f>
        <v>47991.479999999996</v>
      </c>
      <c r="J437" s="9">
        <f>MONTH(B437)</f>
        <v>9</v>
      </c>
      <c r="K437" s="9">
        <f>YEAR(B437)</f>
        <v>2019</v>
      </c>
      <c r="L437" s="9" t="str">
        <f>VLOOKUP(C437,DEFINICJE!$A$2:$B$11,2,0)</f>
        <v>Green Capital</v>
      </c>
    </row>
    <row r="438" spans="1:12" x14ac:dyDescent="0.2">
      <c r="A438" s="19" t="s">
        <v>495</v>
      </c>
      <c r="B438" s="20">
        <v>43726</v>
      </c>
      <c r="C438" s="4" t="s">
        <v>7</v>
      </c>
      <c r="D438" s="4" t="s">
        <v>15</v>
      </c>
      <c r="E438" s="21">
        <v>396</v>
      </c>
      <c r="F438" s="6">
        <f>VLOOKUP(D438,DEFINICJE!$E$2:$H$31,4,0)</f>
        <v>43.180327868852459</v>
      </c>
      <c r="G438" s="6">
        <f>E438*F438</f>
        <v>17099.409836065573</v>
      </c>
      <c r="H438" s="26">
        <f>VLOOKUP(D438,DEFINICJE!$E$2:$H$31,3,0)</f>
        <v>0.22</v>
      </c>
      <c r="I438" s="6">
        <f>G438+H438*G438</f>
        <v>20861.28</v>
      </c>
      <c r="J438" s="9">
        <f>MONTH(B438)</f>
        <v>9</v>
      </c>
      <c r="K438" s="9">
        <f>YEAR(B438)</f>
        <v>2019</v>
      </c>
      <c r="L438" s="9" t="str">
        <f>VLOOKUP(C438,DEFINICJE!$A$2:$B$11,2,0)</f>
        <v>Fusion Dynamics</v>
      </c>
    </row>
    <row r="439" spans="1:12" x14ac:dyDescent="0.2">
      <c r="A439" s="19" t="s">
        <v>496</v>
      </c>
      <c r="B439" s="20">
        <v>43727</v>
      </c>
      <c r="C439" s="4" t="s">
        <v>10</v>
      </c>
      <c r="D439" s="4" t="s">
        <v>15</v>
      </c>
      <c r="E439" s="21">
        <v>423</v>
      </c>
      <c r="F439" s="6">
        <f>VLOOKUP(D439,DEFINICJE!$E$2:$H$31,4,0)</f>
        <v>43.180327868852459</v>
      </c>
      <c r="G439" s="6">
        <f>E439*F439</f>
        <v>18265.278688524591</v>
      </c>
      <c r="H439" s="26">
        <f>VLOOKUP(D439,DEFINICJE!$E$2:$H$31,3,0)</f>
        <v>0.22</v>
      </c>
      <c r="I439" s="6">
        <f>G439+H439*G439</f>
        <v>22283.640000000003</v>
      </c>
      <c r="J439" s="9">
        <f>MONTH(B439)</f>
        <v>9</v>
      </c>
      <c r="K439" s="9">
        <f>YEAR(B439)</f>
        <v>2019</v>
      </c>
      <c r="L439" s="9" t="str">
        <f>VLOOKUP(C439,DEFINICJE!$A$2:$B$11,2,0)</f>
        <v>Nexus Solutions</v>
      </c>
    </row>
    <row r="440" spans="1:12" x14ac:dyDescent="0.2">
      <c r="A440" s="19" t="s">
        <v>497</v>
      </c>
      <c r="B440" s="20">
        <v>43728</v>
      </c>
      <c r="C440" s="4" t="s">
        <v>6</v>
      </c>
      <c r="D440" s="4" t="s">
        <v>31</v>
      </c>
      <c r="E440" s="21">
        <v>350</v>
      </c>
      <c r="F440" s="6">
        <f>VLOOKUP(D440,DEFINICJE!$E$2:$H$31,4,0)</f>
        <v>31.516393442622952</v>
      </c>
      <c r="G440" s="6">
        <f>E440*F440</f>
        <v>11030.737704918034</v>
      </c>
      <c r="H440" s="26">
        <f>VLOOKUP(D440,DEFINICJE!$E$2:$H$31,3,0)</f>
        <v>0.22</v>
      </c>
      <c r="I440" s="6">
        <f>G440+H440*G440</f>
        <v>13457.500000000002</v>
      </c>
      <c r="J440" s="9">
        <f>MONTH(B440)</f>
        <v>9</v>
      </c>
      <c r="K440" s="9">
        <f>YEAR(B440)</f>
        <v>2019</v>
      </c>
      <c r="L440" s="9" t="str">
        <f>VLOOKUP(C440,DEFINICJE!$A$2:$B$11,2,0)</f>
        <v>SwiftWave Technologies</v>
      </c>
    </row>
    <row r="441" spans="1:12" x14ac:dyDescent="0.2">
      <c r="A441" s="19" t="s">
        <v>498</v>
      </c>
      <c r="B441" s="20">
        <v>43729</v>
      </c>
      <c r="C441" s="4" t="s">
        <v>7</v>
      </c>
      <c r="D441" s="4" t="s">
        <v>32</v>
      </c>
      <c r="E441" s="21">
        <v>158</v>
      </c>
      <c r="F441" s="6">
        <f>VLOOKUP(D441,DEFINICJE!$E$2:$H$31,4,0)</f>
        <v>59.018691588785039</v>
      </c>
      <c r="G441" s="6">
        <f>E441*F441</f>
        <v>9324.9532710280364</v>
      </c>
      <c r="H441" s="26">
        <f>VLOOKUP(D441,DEFINICJE!$E$2:$H$31,3,0)</f>
        <v>7.0000000000000007E-2</v>
      </c>
      <c r="I441" s="6">
        <f>G441+H441*G441</f>
        <v>9977.6999999999989</v>
      </c>
      <c r="J441" s="9">
        <f>MONTH(B441)</f>
        <v>9</v>
      </c>
      <c r="K441" s="9">
        <f>YEAR(B441)</f>
        <v>2019</v>
      </c>
      <c r="L441" s="9" t="str">
        <f>VLOOKUP(C441,DEFINICJE!$A$2:$B$11,2,0)</f>
        <v>Fusion Dynamics</v>
      </c>
    </row>
    <row r="442" spans="1:12" x14ac:dyDescent="0.2">
      <c r="A442" s="19" t="s">
        <v>499</v>
      </c>
      <c r="B442" s="20">
        <v>43730</v>
      </c>
      <c r="C442" s="4" t="s">
        <v>2</v>
      </c>
      <c r="D442" s="4" t="s">
        <v>33</v>
      </c>
      <c r="E442" s="21">
        <v>303</v>
      </c>
      <c r="F442" s="6">
        <f>VLOOKUP(D442,DEFINICJE!$E$2:$H$31,4,0)</f>
        <v>78.893442622950815</v>
      </c>
      <c r="G442" s="6">
        <f>E442*F442</f>
        <v>23904.713114754097</v>
      </c>
      <c r="H442" s="26">
        <f>VLOOKUP(D442,DEFINICJE!$E$2:$H$31,3,0)</f>
        <v>0.22</v>
      </c>
      <c r="I442" s="6">
        <f>G442+H442*G442</f>
        <v>29163.75</v>
      </c>
      <c r="J442" s="9">
        <f>MONTH(B442)</f>
        <v>9</v>
      </c>
      <c r="K442" s="9">
        <f>YEAR(B442)</f>
        <v>2019</v>
      </c>
      <c r="L442" s="9" t="str">
        <f>VLOOKUP(C442,DEFINICJE!$A$2:$B$11,2,0)</f>
        <v>StellarTech Solutions</v>
      </c>
    </row>
    <row r="443" spans="1:12" x14ac:dyDescent="0.2">
      <c r="A443" s="19" t="s">
        <v>500</v>
      </c>
      <c r="B443" s="20">
        <v>43730</v>
      </c>
      <c r="C443" s="4" t="s">
        <v>11</v>
      </c>
      <c r="D443" s="4" t="s">
        <v>34</v>
      </c>
      <c r="E443" s="21">
        <v>90</v>
      </c>
      <c r="F443" s="6">
        <f>VLOOKUP(D443,DEFINICJE!$E$2:$H$31,4,0)</f>
        <v>34.177570093457945</v>
      </c>
      <c r="G443" s="6">
        <f>E443*F443</f>
        <v>3075.9813084112152</v>
      </c>
      <c r="H443" s="26">
        <f>VLOOKUP(D443,DEFINICJE!$E$2:$H$31,3,0)</f>
        <v>7.0000000000000007E-2</v>
      </c>
      <c r="I443" s="6">
        <f>G443+H443*G443</f>
        <v>3291.3</v>
      </c>
      <c r="J443" s="9">
        <f>MONTH(B443)</f>
        <v>9</v>
      </c>
      <c r="K443" s="9">
        <f>YEAR(B443)</f>
        <v>2019</v>
      </c>
      <c r="L443" s="9" t="str">
        <f>VLOOKUP(C443,DEFINICJE!$A$2:$B$11,2,0)</f>
        <v>Green Capital</v>
      </c>
    </row>
    <row r="444" spans="1:12" x14ac:dyDescent="0.2">
      <c r="A444" s="19" t="s">
        <v>501</v>
      </c>
      <c r="B444" s="20">
        <v>43730</v>
      </c>
      <c r="C444" s="4" t="s">
        <v>8</v>
      </c>
      <c r="D444" s="4" t="s">
        <v>35</v>
      </c>
      <c r="E444" s="21">
        <v>622</v>
      </c>
      <c r="F444" s="6">
        <f>VLOOKUP(D444,DEFINICJE!$E$2:$H$31,4,0)</f>
        <v>92.429906542056074</v>
      </c>
      <c r="G444" s="6">
        <f>E444*F444</f>
        <v>57491.401869158879</v>
      </c>
      <c r="H444" s="26">
        <f>VLOOKUP(D444,DEFINICJE!$E$2:$H$31,3,0)</f>
        <v>7.0000000000000007E-2</v>
      </c>
      <c r="I444" s="6">
        <f>G444+H444*G444</f>
        <v>61515.8</v>
      </c>
      <c r="J444" s="9">
        <f>MONTH(B444)</f>
        <v>9</v>
      </c>
      <c r="K444" s="9">
        <f>YEAR(B444)</f>
        <v>2019</v>
      </c>
      <c r="L444" s="9" t="str">
        <f>VLOOKUP(C444,DEFINICJE!$A$2:$B$11,2,0)</f>
        <v>Apex Innovators</v>
      </c>
    </row>
    <row r="445" spans="1:12" x14ac:dyDescent="0.2">
      <c r="A445" s="19" t="s">
        <v>502</v>
      </c>
      <c r="B445" s="20">
        <v>43730</v>
      </c>
      <c r="C445" s="4" t="s">
        <v>7</v>
      </c>
      <c r="D445" s="4" t="s">
        <v>36</v>
      </c>
      <c r="E445" s="21">
        <v>448</v>
      </c>
      <c r="F445" s="6">
        <f>VLOOKUP(D445,DEFINICJE!$E$2:$H$31,4,0)</f>
        <v>32.551401869158873</v>
      </c>
      <c r="G445" s="6">
        <f>E445*F445</f>
        <v>14583.028037383176</v>
      </c>
      <c r="H445" s="26">
        <f>VLOOKUP(D445,DEFINICJE!$E$2:$H$31,3,0)</f>
        <v>7.0000000000000007E-2</v>
      </c>
      <c r="I445" s="6">
        <f>G445+H445*G445</f>
        <v>15603.839999999998</v>
      </c>
      <c r="J445" s="9">
        <f>MONTH(B445)</f>
        <v>9</v>
      </c>
      <c r="K445" s="9">
        <f>YEAR(B445)</f>
        <v>2019</v>
      </c>
      <c r="L445" s="9" t="str">
        <f>VLOOKUP(C445,DEFINICJE!$A$2:$B$11,2,0)</f>
        <v>Fusion Dynamics</v>
      </c>
    </row>
    <row r="446" spans="1:12" x14ac:dyDescent="0.2">
      <c r="A446" s="19" t="s">
        <v>503</v>
      </c>
      <c r="B446" s="20">
        <v>43730</v>
      </c>
      <c r="C446" s="4" t="s">
        <v>6</v>
      </c>
      <c r="D446" s="4" t="s">
        <v>37</v>
      </c>
      <c r="E446" s="21">
        <v>926</v>
      </c>
      <c r="F446" s="6">
        <f>VLOOKUP(D446,DEFINICJE!$E$2:$H$31,4,0)</f>
        <v>29.762295081967217</v>
      </c>
      <c r="G446" s="6">
        <f>E446*F446</f>
        <v>27559.885245901642</v>
      </c>
      <c r="H446" s="26">
        <f>VLOOKUP(D446,DEFINICJE!$E$2:$H$31,3,0)</f>
        <v>0.22</v>
      </c>
      <c r="I446" s="6">
        <f>G446+H446*G446</f>
        <v>33623.060000000005</v>
      </c>
      <c r="J446" s="9">
        <f>MONTH(B446)</f>
        <v>9</v>
      </c>
      <c r="K446" s="9">
        <f>YEAR(B446)</f>
        <v>2019</v>
      </c>
      <c r="L446" s="9" t="str">
        <f>VLOOKUP(C446,DEFINICJE!$A$2:$B$11,2,0)</f>
        <v>SwiftWave Technologies</v>
      </c>
    </row>
    <row r="447" spans="1:12" x14ac:dyDescent="0.2">
      <c r="A447" s="19" t="s">
        <v>504</v>
      </c>
      <c r="B447" s="20">
        <v>43730</v>
      </c>
      <c r="C447" s="4" t="s">
        <v>5</v>
      </c>
      <c r="D447" s="4" t="s">
        <v>38</v>
      </c>
      <c r="E447" s="21">
        <v>596</v>
      </c>
      <c r="F447" s="6">
        <f>VLOOKUP(D447,DEFINICJE!$E$2:$H$31,4,0)</f>
        <v>3.1121495327102804</v>
      </c>
      <c r="G447" s="6">
        <f>E447*F447</f>
        <v>1854.8411214953271</v>
      </c>
      <c r="H447" s="26">
        <f>VLOOKUP(D447,DEFINICJE!$E$2:$H$31,3,0)</f>
        <v>7.0000000000000007E-2</v>
      </c>
      <c r="I447" s="6">
        <f>G447+H447*G447</f>
        <v>1984.68</v>
      </c>
      <c r="J447" s="9">
        <f>MONTH(B447)</f>
        <v>9</v>
      </c>
      <c r="K447" s="9">
        <f>YEAR(B447)</f>
        <v>2019</v>
      </c>
      <c r="L447" s="9" t="str">
        <f>VLOOKUP(C447,DEFINICJE!$A$2:$B$11,2,0)</f>
        <v>Infinity Systems</v>
      </c>
    </row>
    <row r="448" spans="1:12" x14ac:dyDescent="0.2">
      <c r="A448" s="19" t="s">
        <v>505</v>
      </c>
      <c r="B448" s="20">
        <v>43730</v>
      </c>
      <c r="C448" s="4" t="s">
        <v>8</v>
      </c>
      <c r="D448" s="4" t="s">
        <v>39</v>
      </c>
      <c r="E448" s="21">
        <v>218</v>
      </c>
      <c r="F448" s="6">
        <f>VLOOKUP(D448,DEFINICJE!$E$2:$H$31,4,0)</f>
        <v>56.56557377049181</v>
      </c>
      <c r="G448" s="6">
        <f>E448*F448</f>
        <v>12331.295081967215</v>
      </c>
      <c r="H448" s="26">
        <f>VLOOKUP(D448,DEFINICJE!$E$2:$H$31,3,0)</f>
        <v>0.22</v>
      </c>
      <c r="I448" s="6">
        <f>G448+H448*G448</f>
        <v>15044.180000000002</v>
      </c>
      <c r="J448" s="9">
        <f>MONTH(B448)</f>
        <v>9</v>
      </c>
      <c r="K448" s="9">
        <f>YEAR(B448)</f>
        <v>2019</v>
      </c>
      <c r="L448" s="9" t="str">
        <f>VLOOKUP(C448,DEFINICJE!$A$2:$B$11,2,0)</f>
        <v>Apex Innovators</v>
      </c>
    </row>
    <row r="449" spans="1:12" x14ac:dyDescent="0.2">
      <c r="A449" s="19" t="s">
        <v>506</v>
      </c>
      <c r="B449" s="20">
        <v>43730</v>
      </c>
      <c r="C449" s="4" t="s">
        <v>9</v>
      </c>
      <c r="D449" s="4" t="s">
        <v>40</v>
      </c>
      <c r="E449" s="21">
        <v>898</v>
      </c>
      <c r="F449" s="6">
        <f>VLOOKUP(D449,DEFINICJE!$E$2:$H$31,4,0)</f>
        <v>39.345794392523366</v>
      </c>
      <c r="G449" s="6">
        <f>E449*F449</f>
        <v>35332.523364485984</v>
      </c>
      <c r="H449" s="26">
        <f>VLOOKUP(D449,DEFINICJE!$E$2:$H$31,3,0)</f>
        <v>7.0000000000000007E-2</v>
      </c>
      <c r="I449" s="6">
        <f>G449+H449*G449</f>
        <v>37805.800000000003</v>
      </c>
      <c r="J449" s="9">
        <f>MONTH(B449)</f>
        <v>9</v>
      </c>
      <c r="K449" s="9">
        <f>YEAR(B449)</f>
        <v>2019</v>
      </c>
      <c r="L449" s="9" t="str">
        <f>VLOOKUP(C449,DEFINICJE!$A$2:$B$11,2,0)</f>
        <v>Aurora Ventures</v>
      </c>
    </row>
    <row r="450" spans="1:12" x14ac:dyDescent="0.2">
      <c r="A450" s="19" t="s">
        <v>507</v>
      </c>
      <c r="B450" s="20">
        <v>43731</v>
      </c>
      <c r="C450" s="4" t="s">
        <v>7</v>
      </c>
      <c r="D450" s="4" t="s">
        <v>41</v>
      </c>
      <c r="E450" s="21">
        <v>7</v>
      </c>
      <c r="F450" s="6">
        <f>VLOOKUP(D450,DEFINICJE!$E$2:$H$31,4,0)</f>
        <v>3.7868852459016393</v>
      </c>
      <c r="G450" s="6">
        <f>E450*F450</f>
        <v>26.508196721311474</v>
      </c>
      <c r="H450" s="26">
        <f>VLOOKUP(D450,DEFINICJE!$E$2:$H$31,3,0)</f>
        <v>0.22</v>
      </c>
      <c r="I450" s="6">
        <f>G450+H450*G450</f>
        <v>32.339999999999996</v>
      </c>
      <c r="J450" s="9">
        <f>MONTH(B450)</f>
        <v>9</v>
      </c>
      <c r="K450" s="9">
        <f>YEAR(B450)</f>
        <v>2019</v>
      </c>
      <c r="L450" s="9" t="str">
        <f>VLOOKUP(C450,DEFINICJE!$A$2:$B$11,2,0)</f>
        <v>Fusion Dynamics</v>
      </c>
    </row>
    <row r="451" spans="1:12" x14ac:dyDescent="0.2">
      <c r="A451" s="19" t="s">
        <v>508</v>
      </c>
      <c r="B451" s="20">
        <v>43732</v>
      </c>
      <c r="C451" s="4" t="s">
        <v>4</v>
      </c>
      <c r="D451" s="4" t="s">
        <v>42</v>
      </c>
      <c r="E451" s="21">
        <v>973</v>
      </c>
      <c r="F451" s="6">
        <f>VLOOKUP(D451,DEFINICJE!$E$2:$H$31,4,0)</f>
        <v>17.11214953271028</v>
      </c>
      <c r="G451" s="6">
        <f>E451*F451</f>
        <v>16650.121495327101</v>
      </c>
      <c r="H451" s="26">
        <f>VLOOKUP(D451,DEFINICJE!$E$2:$H$31,3,0)</f>
        <v>7.0000000000000007E-2</v>
      </c>
      <c r="I451" s="6">
        <f>G451+H451*G451</f>
        <v>17815.629999999997</v>
      </c>
      <c r="J451" s="9">
        <f>MONTH(B451)</f>
        <v>9</v>
      </c>
      <c r="K451" s="9">
        <f>YEAR(B451)</f>
        <v>2019</v>
      </c>
      <c r="L451" s="9" t="str">
        <f>VLOOKUP(C451,DEFINICJE!$A$2:$B$11,2,0)</f>
        <v>BlueSky Enterprises</v>
      </c>
    </row>
    <row r="452" spans="1:12" x14ac:dyDescent="0.2">
      <c r="A452" s="19" t="s">
        <v>509</v>
      </c>
      <c r="B452" s="20">
        <v>43733</v>
      </c>
      <c r="C452" s="4" t="s">
        <v>5</v>
      </c>
      <c r="D452" s="4" t="s">
        <v>43</v>
      </c>
      <c r="E452" s="21">
        <v>245</v>
      </c>
      <c r="F452" s="6">
        <f>VLOOKUP(D452,DEFINICJE!$E$2:$H$31,4,0)</f>
        <v>42.196721311475407</v>
      </c>
      <c r="G452" s="6">
        <f>E452*F452</f>
        <v>10338.196721311475</v>
      </c>
      <c r="H452" s="26">
        <f>VLOOKUP(D452,DEFINICJE!$E$2:$H$31,3,0)</f>
        <v>0.22</v>
      </c>
      <c r="I452" s="6">
        <f>G452+H452*G452</f>
        <v>12612.599999999999</v>
      </c>
      <c r="J452" s="9">
        <f>MONTH(B452)</f>
        <v>9</v>
      </c>
      <c r="K452" s="9">
        <f>YEAR(B452)</f>
        <v>2019</v>
      </c>
      <c r="L452" s="9" t="str">
        <f>VLOOKUP(C452,DEFINICJE!$A$2:$B$11,2,0)</f>
        <v>Infinity Systems</v>
      </c>
    </row>
    <row r="453" spans="1:12" x14ac:dyDescent="0.2">
      <c r="A453" s="19" t="s">
        <v>510</v>
      </c>
      <c r="B453" s="20">
        <v>43734</v>
      </c>
      <c r="C453" s="4" t="s">
        <v>7</v>
      </c>
      <c r="D453" s="4" t="s">
        <v>14</v>
      </c>
      <c r="E453" s="21">
        <v>583</v>
      </c>
      <c r="F453" s="6">
        <f>VLOOKUP(D453,DEFINICJE!$E$2:$H$31,4,0)</f>
        <v>73.897196261682225</v>
      </c>
      <c r="G453" s="6">
        <f>E453*F453</f>
        <v>43082.065420560735</v>
      </c>
      <c r="H453" s="26">
        <f>VLOOKUP(D453,DEFINICJE!$E$2:$H$31,3,0)</f>
        <v>7.0000000000000007E-2</v>
      </c>
      <c r="I453" s="6">
        <f>G453+H453*G453</f>
        <v>46097.809999999983</v>
      </c>
      <c r="J453" s="9">
        <f>MONTH(B453)</f>
        <v>9</v>
      </c>
      <c r="K453" s="9">
        <f>YEAR(B453)</f>
        <v>2019</v>
      </c>
      <c r="L453" s="9" t="str">
        <f>VLOOKUP(C453,DEFINICJE!$A$2:$B$11,2,0)</f>
        <v>Fusion Dynamics</v>
      </c>
    </row>
    <row r="454" spans="1:12" x14ac:dyDescent="0.2">
      <c r="A454" s="19" t="s">
        <v>511</v>
      </c>
      <c r="B454" s="20">
        <v>43735</v>
      </c>
      <c r="C454" s="4" t="s">
        <v>7</v>
      </c>
      <c r="D454" s="4" t="s">
        <v>15</v>
      </c>
      <c r="E454" s="21">
        <v>489</v>
      </c>
      <c r="F454" s="6">
        <f>VLOOKUP(D454,DEFINICJE!$E$2:$H$31,4,0)</f>
        <v>43.180327868852459</v>
      </c>
      <c r="G454" s="6">
        <f>E454*F454</f>
        <v>21115.180327868853</v>
      </c>
      <c r="H454" s="26">
        <f>VLOOKUP(D454,DEFINICJE!$E$2:$H$31,3,0)</f>
        <v>0.22</v>
      </c>
      <c r="I454" s="6">
        <f>G454+H454*G454</f>
        <v>25760.52</v>
      </c>
      <c r="J454" s="9">
        <f>MONTH(B454)</f>
        <v>9</v>
      </c>
      <c r="K454" s="9">
        <f>YEAR(B454)</f>
        <v>2019</v>
      </c>
      <c r="L454" s="9" t="str">
        <f>VLOOKUP(C454,DEFINICJE!$A$2:$B$11,2,0)</f>
        <v>Fusion Dynamics</v>
      </c>
    </row>
    <row r="455" spans="1:12" x14ac:dyDescent="0.2">
      <c r="A455" s="19" t="s">
        <v>512</v>
      </c>
      <c r="B455" s="20">
        <v>43736</v>
      </c>
      <c r="C455" s="4" t="s">
        <v>6</v>
      </c>
      <c r="D455" s="4" t="s">
        <v>16</v>
      </c>
      <c r="E455" s="21">
        <v>813</v>
      </c>
      <c r="F455" s="6">
        <f>VLOOKUP(D455,DEFINICJE!$E$2:$H$31,4,0)</f>
        <v>25.897196261682243</v>
      </c>
      <c r="G455" s="6">
        <f>E455*F455</f>
        <v>21054.420560747665</v>
      </c>
      <c r="H455" s="26">
        <f>VLOOKUP(D455,DEFINICJE!$E$2:$H$31,3,0)</f>
        <v>7.0000000000000007E-2</v>
      </c>
      <c r="I455" s="6">
        <f>G455+H455*G455</f>
        <v>22528.230000000003</v>
      </c>
      <c r="J455" s="9">
        <f>MONTH(B455)</f>
        <v>9</v>
      </c>
      <c r="K455" s="9">
        <f>YEAR(B455)</f>
        <v>2019</v>
      </c>
      <c r="L455" s="9" t="str">
        <f>VLOOKUP(C455,DEFINICJE!$A$2:$B$11,2,0)</f>
        <v>SwiftWave Technologies</v>
      </c>
    </row>
    <row r="456" spans="1:12" x14ac:dyDescent="0.2">
      <c r="A456" s="19" t="s">
        <v>513</v>
      </c>
      <c r="B456" s="20">
        <v>43737</v>
      </c>
      <c r="C456" s="4" t="s">
        <v>4</v>
      </c>
      <c r="D456" s="4" t="s">
        <v>16</v>
      </c>
      <c r="E456" s="21">
        <v>950</v>
      </c>
      <c r="F456" s="6">
        <f>VLOOKUP(D456,DEFINICJE!$E$2:$H$31,4,0)</f>
        <v>25.897196261682243</v>
      </c>
      <c r="G456" s="6">
        <f>E456*F456</f>
        <v>24602.336448598129</v>
      </c>
      <c r="H456" s="26">
        <f>VLOOKUP(D456,DEFINICJE!$E$2:$H$31,3,0)</f>
        <v>7.0000000000000007E-2</v>
      </c>
      <c r="I456" s="6">
        <f>G456+H456*G456</f>
        <v>26324.5</v>
      </c>
      <c r="J456" s="9">
        <f>MONTH(B456)</f>
        <v>9</v>
      </c>
      <c r="K456" s="9">
        <f>YEAR(B456)</f>
        <v>2019</v>
      </c>
      <c r="L456" s="9" t="str">
        <f>VLOOKUP(C456,DEFINICJE!$A$2:$B$11,2,0)</f>
        <v>BlueSky Enterprises</v>
      </c>
    </row>
    <row r="457" spans="1:12" x14ac:dyDescent="0.2">
      <c r="A457" s="19" t="s">
        <v>514</v>
      </c>
      <c r="B457" s="20">
        <v>43738</v>
      </c>
      <c r="C457" s="4" t="s">
        <v>9</v>
      </c>
      <c r="D457" s="4" t="s">
        <v>16</v>
      </c>
      <c r="E457" s="21">
        <v>678</v>
      </c>
      <c r="F457" s="6">
        <f>VLOOKUP(D457,DEFINICJE!$E$2:$H$31,4,0)</f>
        <v>25.897196261682243</v>
      </c>
      <c r="G457" s="6">
        <f>E457*F457</f>
        <v>17558.299065420561</v>
      </c>
      <c r="H457" s="26">
        <f>VLOOKUP(D457,DEFINICJE!$E$2:$H$31,3,0)</f>
        <v>7.0000000000000007E-2</v>
      </c>
      <c r="I457" s="6">
        <f>G457+H457*G457</f>
        <v>18787.38</v>
      </c>
      <c r="J457" s="9">
        <f>MONTH(B457)</f>
        <v>9</v>
      </c>
      <c r="K457" s="9">
        <f>YEAR(B457)</f>
        <v>2019</v>
      </c>
      <c r="L457" s="9" t="str">
        <f>VLOOKUP(C457,DEFINICJE!$A$2:$B$11,2,0)</f>
        <v>Aurora Ventures</v>
      </c>
    </row>
    <row r="458" spans="1:12" x14ac:dyDescent="0.2">
      <c r="A458" s="19" t="s">
        <v>515</v>
      </c>
      <c r="B458" s="20">
        <v>43739</v>
      </c>
      <c r="C458" s="4" t="s">
        <v>9</v>
      </c>
      <c r="D458" s="4" t="s">
        <v>16</v>
      </c>
      <c r="E458" s="21">
        <v>717</v>
      </c>
      <c r="F458" s="6">
        <f>VLOOKUP(D458,DEFINICJE!$E$2:$H$31,4,0)</f>
        <v>25.897196261682243</v>
      </c>
      <c r="G458" s="6">
        <f>E458*F458</f>
        <v>18568.289719626169</v>
      </c>
      <c r="H458" s="26">
        <f>VLOOKUP(D458,DEFINICJE!$E$2:$H$31,3,0)</f>
        <v>7.0000000000000007E-2</v>
      </c>
      <c r="I458" s="6">
        <f>G458+H458*G458</f>
        <v>19868.07</v>
      </c>
      <c r="J458" s="9">
        <f>MONTH(B458)</f>
        <v>10</v>
      </c>
      <c r="K458" s="9">
        <f>YEAR(B458)</f>
        <v>2019</v>
      </c>
      <c r="L458" s="9" t="str">
        <f>VLOOKUP(C458,DEFINICJE!$A$2:$B$11,2,0)</f>
        <v>Aurora Ventures</v>
      </c>
    </row>
    <row r="459" spans="1:12" x14ac:dyDescent="0.2">
      <c r="A459" s="19" t="s">
        <v>516</v>
      </c>
      <c r="B459" s="20">
        <v>43740</v>
      </c>
      <c r="C459" s="4" t="s">
        <v>4</v>
      </c>
      <c r="D459" s="4" t="s">
        <v>16</v>
      </c>
      <c r="E459" s="21">
        <v>716</v>
      </c>
      <c r="F459" s="6">
        <f>VLOOKUP(D459,DEFINICJE!$E$2:$H$31,4,0)</f>
        <v>25.897196261682243</v>
      </c>
      <c r="G459" s="6">
        <f>E459*F459</f>
        <v>18542.392523364488</v>
      </c>
      <c r="H459" s="26">
        <f>VLOOKUP(D459,DEFINICJE!$E$2:$H$31,3,0)</f>
        <v>7.0000000000000007E-2</v>
      </c>
      <c r="I459" s="6">
        <f>G459+H459*G459</f>
        <v>19840.36</v>
      </c>
      <c r="J459" s="9">
        <f>MONTH(B459)</f>
        <v>10</v>
      </c>
      <c r="K459" s="9">
        <f>YEAR(B459)</f>
        <v>2019</v>
      </c>
      <c r="L459" s="9" t="str">
        <f>VLOOKUP(C459,DEFINICJE!$A$2:$B$11,2,0)</f>
        <v>BlueSky Enterprises</v>
      </c>
    </row>
    <row r="460" spans="1:12" x14ac:dyDescent="0.2">
      <c r="A460" s="19" t="s">
        <v>517</v>
      </c>
      <c r="B460" s="20">
        <v>43741</v>
      </c>
      <c r="C460" s="4" t="s">
        <v>8</v>
      </c>
      <c r="D460" s="4" t="s">
        <v>16</v>
      </c>
      <c r="E460" s="21">
        <v>514</v>
      </c>
      <c r="F460" s="6">
        <f>VLOOKUP(D460,DEFINICJE!$E$2:$H$31,4,0)</f>
        <v>25.897196261682243</v>
      </c>
      <c r="G460" s="6">
        <f>E460*F460</f>
        <v>13311.158878504673</v>
      </c>
      <c r="H460" s="26">
        <f>VLOOKUP(D460,DEFINICJE!$E$2:$H$31,3,0)</f>
        <v>7.0000000000000007E-2</v>
      </c>
      <c r="I460" s="6">
        <f>G460+H460*G460</f>
        <v>14242.94</v>
      </c>
      <c r="J460" s="9">
        <f>MONTH(B460)</f>
        <v>10</v>
      </c>
      <c r="K460" s="9">
        <f>YEAR(B460)</f>
        <v>2019</v>
      </c>
      <c r="L460" s="9" t="str">
        <f>VLOOKUP(C460,DEFINICJE!$A$2:$B$11,2,0)</f>
        <v>Apex Innovators</v>
      </c>
    </row>
    <row r="461" spans="1:12" x14ac:dyDescent="0.2">
      <c r="A461" s="19" t="s">
        <v>518</v>
      </c>
      <c r="B461" s="20">
        <v>43741</v>
      </c>
      <c r="C461" s="4" t="s">
        <v>9</v>
      </c>
      <c r="D461" s="4" t="s">
        <v>16</v>
      </c>
      <c r="E461" s="21">
        <v>210</v>
      </c>
      <c r="F461" s="6">
        <f>VLOOKUP(D461,DEFINICJE!$E$2:$H$31,4,0)</f>
        <v>25.897196261682243</v>
      </c>
      <c r="G461" s="6">
        <f>E461*F461</f>
        <v>5438.4112149532712</v>
      </c>
      <c r="H461" s="26">
        <f>VLOOKUP(D461,DEFINICJE!$E$2:$H$31,3,0)</f>
        <v>7.0000000000000007E-2</v>
      </c>
      <c r="I461" s="6">
        <f>G461+H461*G461</f>
        <v>5819.1</v>
      </c>
      <c r="J461" s="9">
        <f>MONTH(B461)</f>
        <v>10</v>
      </c>
      <c r="K461" s="9">
        <f>YEAR(B461)</f>
        <v>2019</v>
      </c>
      <c r="L461" s="9" t="str">
        <f>VLOOKUP(C461,DEFINICJE!$A$2:$B$11,2,0)</f>
        <v>Aurora Ventures</v>
      </c>
    </row>
    <row r="462" spans="1:12" x14ac:dyDescent="0.2">
      <c r="A462" s="19" t="s">
        <v>519</v>
      </c>
      <c r="B462" s="20">
        <v>43741</v>
      </c>
      <c r="C462" s="4" t="s">
        <v>3</v>
      </c>
      <c r="D462" s="4" t="s">
        <v>23</v>
      </c>
      <c r="E462" s="21">
        <v>589</v>
      </c>
      <c r="F462" s="6">
        <f>VLOOKUP(D462,DEFINICJE!$E$2:$H$31,4,0)</f>
        <v>14.188524590163933</v>
      </c>
      <c r="G462" s="6">
        <f>E462*F462</f>
        <v>8357.0409836065573</v>
      </c>
      <c r="H462" s="26">
        <f>VLOOKUP(D462,DEFINICJE!$E$2:$H$31,3,0)</f>
        <v>0.22</v>
      </c>
      <c r="I462" s="6">
        <f>G462+H462*G462</f>
        <v>10195.59</v>
      </c>
      <c r="J462" s="9">
        <f>MONTH(B462)</f>
        <v>10</v>
      </c>
      <c r="K462" s="9">
        <f>YEAR(B462)</f>
        <v>2019</v>
      </c>
      <c r="L462" s="9" t="str">
        <f>VLOOKUP(C462,DEFINICJE!$A$2:$B$11,2,0)</f>
        <v>Quantum Innovations</v>
      </c>
    </row>
    <row r="463" spans="1:12" x14ac:dyDescent="0.2">
      <c r="A463" s="19" t="s">
        <v>520</v>
      </c>
      <c r="B463" s="20">
        <v>43741</v>
      </c>
      <c r="C463" s="4" t="s">
        <v>6</v>
      </c>
      <c r="D463" s="4" t="s">
        <v>24</v>
      </c>
      <c r="E463" s="21">
        <v>590</v>
      </c>
      <c r="F463" s="6">
        <f>VLOOKUP(D463,DEFINICJE!$E$2:$H$31,4,0)</f>
        <v>7.5700934579439245</v>
      </c>
      <c r="G463" s="6">
        <f>E463*F463</f>
        <v>4466.3551401869154</v>
      </c>
      <c r="H463" s="26">
        <f>VLOOKUP(D463,DEFINICJE!$E$2:$H$31,3,0)</f>
        <v>7.0000000000000007E-2</v>
      </c>
      <c r="I463" s="6">
        <f>G463+H463*G463</f>
        <v>4778.9999999999991</v>
      </c>
      <c r="J463" s="9">
        <f>MONTH(B463)</f>
        <v>10</v>
      </c>
      <c r="K463" s="9">
        <f>YEAR(B463)</f>
        <v>2019</v>
      </c>
      <c r="L463" s="9" t="str">
        <f>VLOOKUP(C463,DEFINICJE!$A$2:$B$11,2,0)</f>
        <v>SwiftWave Technologies</v>
      </c>
    </row>
    <row r="464" spans="1:12" x14ac:dyDescent="0.2">
      <c r="A464" s="19" t="s">
        <v>521</v>
      </c>
      <c r="B464" s="20">
        <v>43741</v>
      </c>
      <c r="C464" s="4" t="s">
        <v>5</v>
      </c>
      <c r="D464" s="4" t="s">
        <v>25</v>
      </c>
      <c r="E464" s="21">
        <v>372</v>
      </c>
      <c r="F464" s="6">
        <f>VLOOKUP(D464,DEFINICJE!$E$2:$H$31,4,0)</f>
        <v>33.655737704918039</v>
      </c>
      <c r="G464" s="6">
        <f>E464*F464</f>
        <v>12519.934426229511</v>
      </c>
      <c r="H464" s="26">
        <f>VLOOKUP(D464,DEFINICJE!$E$2:$H$31,3,0)</f>
        <v>0.22</v>
      </c>
      <c r="I464" s="6">
        <f>G464+H464*G464</f>
        <v>15274.320000000003</v>
      </c>
      <c r="J464" s="9">
        <f>MONTH(B464)</f>
        <v>10</v>
      </c>
      <c r="K464" s="9">
        <f>YEAR(B464)</f>
        <v>2019</v>
      </c>
      <c r="L464" s="9" t="str">
        <f>VLOOKUP(C464,DEFINICJE!$A$2:$B$11,2,0)</f>
        <v>Infinity Systems</v>
      </c>
    </row>
    <row r="465" spans="1:12" x14ac:dyDescent="0.2">
      <c r="A465" s="19" t="s">
        <v>522</v>
      </c>
      <c r="B465" s="20">
        <v>43741</v>
      </c>
      <c r="C465" s="4" t="s">
        <v>3</v>
      </c>
      <c r="D465" s="4" t="s">
        <v>26</v>
      </c>
      <c r="E465" s="21">
        <v>566</v>
      </c>
      <c r="F465" s="6">
        <f>VLOOKUP(D465,DEFINICJE!$E$2:$H$31,4,0)</f>
        <v>57.588785046728965</v>
      </c>
      <c r="G465" s="6">
        <f>E465*F465</f>
        <v>32595.252336448593</v>
      </c>
      <c r="H465" s="26">
        <f>VLOOKUP(D465,DEFINICJE!$E$2:$H$31,3,0)</f>
        <v>7.0000000000000007E-2</v>
      </c>
      <c r="I465" s="6">
        <f>G465+H465*G465</f>
        <v>34876.92</v>
      </c>
      <c r="J465" s="9">
        <f>MONTH(B465)</f>
        <v>10</v>
      </c>
      <c r="K465" s="9">
        <f>YEAR(B465)</f>
        <v>2019</v>
      </c>
      <c r="L465" s="9" t="str">
        <f>VLOOKUP(C465,DEFINICJE!$A$2:$B$11,2,0)</f>
        <v>Quantum Innovations</v>
      </c>
    </row>
    <row r="466" spans="1:12" x14ac:dyDescent="0.2">
      <c r="A466" s="19" t="s">
        <v>523</v>
      </c>
      <c r="B466" s="20">
        <v>43741</v>
      </c>
      <c r="C466" s="4" t="s">
        <v>10</v>
      </c>
      <c r="D466" s="4" t="s">
        <v>27</v>
      </c>
      <c r="E466" s="21">
        <v>904</v>
      </c>
      <c r="F466" s="6">
        <f>VLOOKUP(D466,DEFINICJE!$E$2:$H$31,4,0)</f>
        <v>27.262295081967213</v>
      </c>
      <c r="G466" s="6">
        <f>E466*F466</f>
        <v>24645.114754098362</v>
      </c>
      <c r="H466" s="26">
        <f>VLOOKUP(D466,DEFINICJE!$E$2:$H$31,3,0)</f>
        <v>0.22</v>
      </c>
      <c r="I466" s="6">
        <f>G466+H466*G466</f>
        <v>30067.040000000001</v>
      </c>
      <c r="J466" s="9">
        <f>MONTH(B466)</f>
        <v>10</v>
      </c>
      <c r="K466" s="9">
        <f>YEAR(B466)</f>
        <v>2019</v>
      </c>
      <c r="L466" s="9" t="str">
        <f>VLOOKUP(C466,DEFINICJE!$A$2:$B$11,2,0)</f>
        <v>Nexus Solutions</v>
      </c>
    </row>
    <row r="467" spans="1:12" x14ac:dyDescent="0.2">
      <c r="A467" s="19" t="s">
        <v>524</v>
      </c>
      <c r="B467" s="20">
        <v>43741</v>
      </c>
      <c r="C467" s="4" t="s">
        <v>10</v>
      </c>
      <c r="D467" s="4" t="s">
        <v>28</v>
      </c>
      <c r="E467" s="21">
        <v>884</v>
      </c>
      <c r="F467" s="6">
        <f>VLOOKUP(D467,DEFINICJE!$E$2:$H$31,4,0)</f>
        <v>74.299065420560737</v>
      </c>
      <c r="G467" s="6">
        <f>E467*F467</f>
        <v>65680.373831775694</v>
      </c>
      <c r="H467" s="26">
        <f>VLOOKUP(D467,DEFINICJE!$E$2:$H$31,3,0)</f>
        <v>7.0000000000000007E-2</v>
      </c>
      <c r="I467" s="6">
        <f>G467+H467*G467</f>
        <v>70278</v>
      </c>
      <c r="J467" s="9">
        <f>MONTH(B467)</f>
        <v>10</v>
      </c>
      <c r="K467" s="9">
        <f>YEAR(B467)</f>
        <v>2019</v>
      </c>
      <c r="L467" s="9" t="str">
        <f>VLOOKUP(C467,DEFINICJE!$A$2:$B$11,2,0)</f>
        <v>Nexus Solutions</v>
      </c>
    </row>
    <row r="468" spans="1:12" x14ac:dyDescent="0.2">
      <c r="A468" s="19" t="s">
        <v>525</v>
      </c>
      <c r="B468" s="20">
        <v>43742</v>
      </c>
      <c r="C468" s="4" t="s">
        <v>3</v>
      </c>
      <c r="D468" s="4" t="s">
        <v>14</v>
      </c>
      <c r="E468" s="21">
        <v>774</v>
      </c>
      <c r="F468" s="6">
        <f>VLOOKUP(D468,DEFINICJE!$E$2:$H$31,4,0)</f>
        <v>73.897196261682225</v>
      </c>
      <c r="G468" s="6">
        <f>E468*F468</f>
        <v>57196.429906542042</v>
      </c>
      <c r="H468" s="26">
        <f>VLOOKUP(D468,DEFINICJE!$E$2:$H$31,3,0)</f>
        <v>7.0000000000000007E-2</v>
      </c>
      <c r="I468" s="6">
        <f>G468+H468*G468</f>
        <v>61200.179999999986</v>
      </c>
      <c r="J468" s="9">
        <f>MONTH(B468)</f>
        <v>10</v>
      </c>
      <c r="K468" s="9">
        <f>YEAR(B468)</f>
        <v>2019</v>
      </c>
      <c r="L468" s="9" t="str">
        <f>VLOOKUP(C468,DEFINICJE!$A$2:$B$11,2,0)</f>
        <v>Quantum Innovations</v>
      </c>
    </row>
    <row r="469" spans="1:12" x14ac:dyDescent="0.2">
      <c r="A469" s="19" t="s">
        <v>526</v>
      </c>
      <c r="B469" s="20">
        <v>43743</v>
      </c>
      <c r="C469" s="4" t="s">
        <v>3</v>
      </c>
      <c r="D469" s="4" t="s">
        <v>15</v>
      </c>
      <c r="E469" s="21">
        <v>805</v>
      </c>
      <c r="F469" s="6">
        <f>VLOOKUP(D469,DEFINICJE!$E$2:$H$31,4,0)</f>
        <v>43.180327868852459</v>
      </c>
      <c r="G469" s="6">
        <f>E469*F469</f>
        <v>34760.163934426229</v>
      </c>
      <c r="H469" s="26">
        <f>VLOOKUP(D469,DEFINICJE!$E$2:$H$31,3,0)</f>
        <v>0.22</v>
      </c>
      <c r="I469" s="6">
        <f>G469+H469*G469</f>
        <v>42407.4</v>
      </c>
      <c r="J469" s="9">
        <f>MONTH(B469)</f>
        <v>10</v>
      </c>
      <c r="K469" s="9">
        <f>YEAR(B469)</f>
        <v>2019</v>
      </c>
      <c r="L469" s="9" t="str">
        <f>VLOOKUP(C469,DEFINICJE!$A$2:$B$11,2,0)</f>
        <v>Quantum Innovations</v>
      </c>
    </row>
    <row r="470" spans="1:12" x14ac:dyDescent="0.2">
      <c r="A470" s="19" t="s">
        <v>527</v>
      </c>
      <c r="B470" s="20">
        <v>43744</v>
      </c>
      <c r="C470" s="4" t="s">
        <v>8</v>
      </c>
      <c r="D470" s="4" t="s">
        <v>16</v>
      </c>
      <c r="E470" s="21">
        <v>645</v>
      </c>
      <c r="F470" s="6">
        <f>VLOOKUP(D470,DEFINICJE!$E$2:$H$31,4,0)</f>
        <v>25.897196261682243</v>
      </c>
      <c r="G470" s="6">
        <f>E470*F470</f>
        <v>16703.691588785048</v>
      </c>
      <c r="H470" s="26">
        <f>VLOOKUP(D470,DEFINICJE!$E$2:$H$31,3,0)</f>
        <v>7.0000000000000007E-2</v>
      </c>
      <c r="I470" s="6">
        <f>G470+H470*G470</f>
        <v>17872.95</v>
      </c>
      <c r="J470" s="9">
        <f>MONTH(B470)</f>
        <v>10</v>
      </c>
      <c r="K470" s="9">
        <f>YEAR(B470)</f>
        <v>2019</v>
      </c>
      <c r="L470" s="9" t="str">
        <f>VLOOKUP(C470,DEFINICJE!$A$2:$B$11,2,0)</f>
        <v>Apex Innovators</v>
      </c>
    </row>
    <row r="471" spans="1:12" x14ac:dyDescent="0.2">
      <c r="A471" s="19" t="s">
        <v>528</v>
      </c>
      <c r="B471" s="20">
        <v>43745</v>
      </c>
      <c r="C471" s="4" t="s">
        <v>7</v>
      </c>
      <c r="D471" s="4" t="s">
        <v>17</v>
      </c>
      <c r="E471" s="21">
        <v>485</v>
      </c>
      <c r="F471" s="6">
        <f>VLOOKUP(D471,DEFINICJE!$E$2:$H$31,4,0)</f>
        <v>65.721311475409848</v>
      </c>
      <c r="G471" s="6">
        <f>E471*F471</f>
        <v>31874.836065573778</v>
      </c>
      <c r="H471" s="26">
        <f>VLOOKUP(D471,DEFINICJE!$E$2:$H$31,3,0)</f>
        <v>0.22</v>
      </c>
      <c r="I471" s="6">
        <f>G471+H471*G471</f>
        <v>38887.30000000001</v>
      </c>
      <c r="J471" s="9">
        <f>MONTH(B471)</f>
        <v>10</v>
      </c>
      <c r="K471" s="9">
        <f>YEAR(B471)</f>
        <v>2019</v>
      </c>
      <c r="L471" s="9" t="str">
        <f>VLOOKUP(C471,DEFINICJE!$A$2:$B$11,2,0)</f>
        <v>Fusion Dynamics</v>
      </c>
    </row>
    <row r="472" spans="1:12" x14ac:dyDescent="0.2">
      <c r="A472" s="19" t="s">
        <v>529</v>
      </c>
      <c r="B472" s="20">
        <v>43746</v>
      </c>
      <c r="C472" s="4" t="s">
        <v>11</v>
      </c>
      <c r="D472" s="4" t="s">
        <v>18</v>
      </c>
      <c r="E472" s="21">
        <v>667</v>
      </c>
      <c r="F472" s="6">
        <f>VLOOKUP(D472,DEFINICJE!$E$2:$H$31,4,0)</f>
        <v>0.22429906542056072</v>
      </c>
      <c r="G472" s="6">
        <f>E472*F472</f>
        <v>149.60747663551399</v>
      </c>
      <c r="H472" s="26">
        <f>VLOOKUP(D472,DEFINICJE!$E$2:$H$31,3,0)</f>
        <v>7.0000000000000007E-2</v>
      </c>
      <c r="I472" s="6">
        <f>G472+H472*G472</f>
        <v>160.07999999999998</v>
      </c>
      <c r="J472" s="9">
        <f>MONTH(B472)</f>
        <v>10</v>
      </c>
      <c r="K472" s="9">
        <f>YEAR(B472)</f>
        <v>2019</v>
      </c>
      <c r="L472" s="9" t="str">
        <f>VLOOKUP(C472,DEFINICJE!$A$2:$B$11,2,0)</f>
        <v>Green Capital</v>
      </c>
    </row>
    <row r="473" spans="1:12" x14ac:dyDescent="0.2">
      <c r="A473" s="19" t="s">
        <v>530</v>
      </c>
      <c r="B473" s="20">
        <v>43747</v>
      </c>
      <c r="C473" s="4" t="s">
        <v>6</v>
      </c>
      <c r="D473" s="4" t="s">
        <v>19</v>
      </c>
      <c r="E473" s="21">
        <v>611</v>
      </c>
      <c r="F473" s="6">
        <f>VLOOKUP(D473,DEFINICJE!$E$2:$H$31,4,0)</f>
        <v>73.073770491803288</v>
      </c>
      <c r="G473" s="6">
        <f>E473*F473</f>
        <v>44648.073770491806</v>
      </c>
      <c r="H473" s="26">
        <f>VLOOKUP(D473,DEFINICJE!$E$2:$H$31,3,0)</f>
        <v>0.22</v>
      </c>
      <c r="I473" s="6">
        <f>G473+H473*G473</f>
        <v>54470.65</v>
      </c>
      <c r="J473" s="9">
        <f>MONTH(B473)</f>
        <v>10</v>
      </c>
      <c r="K473" s="9">
        <f>YEAR(B473)</f>
        <v>2019</v>
      </c>
      <c r="L473" s="9" t="str">
        <f>VLOOKUP(C473,DEFINICJE!$A$2:$B$11,2,0)</f>
        <v>SwiftWave Technologies</v>
      </c>
    </row>
    <row r="474" spans="1:12" x14ac:dyDescent="0.2">
      <c r="A474" s="19" t="s">
        <v>531</v>
      </c>
      <c r="B474" s="20">
        <v>43748</v>
      </c>
      <c r="C474" s="4" t="s">
        <v>8</v>
      </c>
      <c r="D474" s="4" t="s">
        <v>20</v>
      </c>
      <c r="E474" s="21">
        <v>440</v>
      </c>
      <c r="F474" s="6">
        <f>VLOOKUP(D474,DEFINICJE!$E$2:$H$31,4,0)</f>
        <v>10.093457943925234</v>
      </c>
      <c r="G474" s="6">
        <f>E474*F474</f>
        <v>4441.1214953271028</v>
      </c>
      <c r="H474" s="26">
        <f>VLOOKUP(D474,DEFINICJE!$E$2:$H$31,3,0)</f>
        <v>7.0000000000000007E-2</v>
      </c>
      <c r="I474" s="6">
        <f>G474+H474*G474</f>
        <v>4752</v>
      </c>
      <c r="J474" s="9">
        <f>MONTH(B474)</f>
        <v>10</v>
      </c>
      <c r="K474" s="9">
        <f>YEAR(B474)</f>
        <v>2019</v>
      </c>
      <c r="L474" s="9" t="str">
        <f>VLOOKUP(C474,DEFINICJE!$A$2:$B$11,2,0)</f>
        <v>Apex Innovators</v>
      </c>
    </row>
    <row r="475" spans="1:12" x14ac:dyDescent="0.2">
      <c r="A475" s="19" t="s">
        <v>532</v>
      </c>
      <c r="B475" s="20">
        <v>43749</v>
      </c>
      <c r="C475" s="4" t="s">
        <v>10</v>
      </c>
      <c r="D475" s="4" t="s">
        <v>21</v>
      </c>
      <c r="E475" s="21">
        <v>983</v>
      </c>
      <c r="F475" s="6">
        <f>VLOOKUP(D475,DEFINICJE!$E$2:$H$31,4,0)</f>
        <v>32.508196721311471</v>
      </c>
      <c r="G475" s="6">
        <f>E475*F475</f>
        <v>31955.557377049176</v>
      </c>
      <c r="H475" s="26">
        <f>VLOOKUP(D475,DEFINICJE!$E$2:$H$31,3,0)</f>
        <v>0.22</v>
      </c>
      <c r="I475" s="6">
        <f>G475+H475*G475</f>
        <v>38985.779999999992</v>
      </c>
      <c r="J475" s="9">
        <f>MONTH(B475)</f>
        <v>10</v>
      </c>
      <c r="K475" s="9">
        <f>YEAR(B475)</f>
        <v>2019</v>
      </c>
      <c r="L475" s="9" t="str">
        <f>VLOOKUP(C475,DEFINICJE!$A$2:$B$11,2,0)</f>
        <v>Nexus Solutions</v>
      </c>
    </row>
    <row r="476" spans="1:12" x14ac:dyDescent="0.2">
      <c r="A476" s="19" t="s">
        <v>533</v>
      </c>
      <c r="B476" s="20">
        <v>43750</v>
      </c>
      <c r="C476" s="4" t="s">
        <v>11</v>
      </c>
      <c r="D476" s="4" t="s">
        <v>22</v>
      </c>
      <c r="E476" s="21">
        <v>803</v>
      </c>
      <c r="F476" s="6">
        <f>VLOOKUP(D476,DEFINICJE!$E$2:$H$31,4,0)</f>
        <v>17.588785046728972</v>
      </c>
      <c r="G476" s="6">
        <f>E476*F476</f>
        <v>14123.794392523365</v>
      </c>
      <c r="H476" s="26">
        <f>VLOOKUP(D476,DEFINICJE!$E$2:$H$31,3,0)</f>
        <v>7.0000000000000007E-2</v>
      </c>
      <c r="I476" s="6">
        <f>G476+H476*G476</f>
        <v>15112.460000000001</v>
      </c>
      <c r="J476" s="9">
        <f>MONTH(B476)</f>
        <v>10</v>
      </c>
      <c r="K476" s="9">
        <f>YEAR(B476)</f>
        <v>2019</v>
      </c>
      <c r="L476" s="9" t="str">
        <f>VLOOKUP(C476,DEFINICJE!$A$2:$B$11,2,0)</f>
        <v>Green Capital</v>
      </c>
    </row>
    <row r="477" spans="1:12" x14ac:dyDescent="0.2">
      <c r="A477" s="19" t="s">
        <v>534</v>
      </c>
      <c r="B477" s="20">
        <v>43751</v>
      </c>
      <c r="C477" s="4" t="s">
        <v>9</v>
      </c>
      <c r="D477" s="4" t="s">
        <v>23</v>
      </c>
      <c r="E477" s="21">
        <v>226</v>
      </c>
      <c r="F477" s="6">
        <f>VLOOKUP(D477,DEFINICJE!$E$2:$H$31,4,0)</f>
        <v>14.188524590163933</v>
      </c>
      <c r="G477" s="6">
        <f>E477*F477</f>
        <v>3206.6065573770488</v>
      </c>
      <c r="H477" s="26">
        <f>VLOOKUP(D477,DEFINICJE!$E$2:$H$31,3,0)</f>
        <v>0.22</v>
      </c>
      <c r="I477" s="6">
        <f>G477+H477*G477</f>
        <v>3912.0599999999995</v>
      </c>
      <c r="J477" s="9">
        <f>MONTH(B477)</f>
        <v>10</v>
      </c>
      <c r="K477" s="9">
        <f>YEAR(B477)</f>
        <v>2019</v>
      </c>
      <c r="L477" s="9" t="str">
        <f>VLOOKUP(C477,DEFINICJE!$A$2:$B$11,2,0)</f>
        <v>Aurora Ventures</v>
      </c>
    </row>
    <row r="478" spans="1:12" x14ac:dyDescent="0.2">
      <c r="A478" s="19" t="s">
        <v>535</v>
      </c>
      <c r="B478" s="20">
        <v>43752</v>
      </c>
      <c r="C478" s="4" t="s">
        <v>8</v>
      </c>
      <c r="D478" s="4" t="s">
        <v>23</v>
      </c>
      <c r="E478" s="21">
        <v>440</v>
      </c>
      <c r="F478" s="6">
        <f>VLOOKUP(D478,DEFINICJE!$E$2:$H$31,4,0)</f>
        <v>14.188524590163933</v>
      </c>
      <c r="G478" s="6">
        <f>E478*F478</f>
        <v>6242.9508196721308</v>
      </c>
      <c r="H478" s="26">
        <f>VLOOKUP(D478,DEFINICJE!$E$2:$H$31,3,0)</f>
        <v>0.22</v>
      </c>
      <c r="I478" s="6">
        <f>G478+H478*G478</f>
        <v>7616.4</v>
      </c>
      <c r="J478" s="9">
        <f>MONTH(B478)</f>
        <v>10</v>
      </c>
      <c r="K478" s="9">
        <f>YEAR(B478)</f>
        <v>2019</v>
      </c>
      <c r="L478" s="9" t="str">
        <f>VLOOKUP(C478,DEFINICJE!$A$2:$B$11,2,0)</f>
        <v>Apex Innovators</v>
      </c>
    </row>
    <row r="479" spans="1:12" x14ac:dyDescent="0.2">
      <c r="A479" s="19" t="s">
        <v>536</v>
      </c>
      <c r="B479" s="20">
        <v>43752</v>
      </c>
      <c r="C479" s="4" t="s">
        <v>9</v>
      </c>
      <c r="D479" s="4" t="s">
        <v>23</v>
      </c>
      <c r="E479" s="21">
        <v>280</v>
      </c>
      <c r="F479" s="6">
        <f>VLOOKUP(D479,DEFINICJE!$E$2:$H$31,4,0)</f>
        <v>14.188524590163933</v>
      </c>
      <c r="G479" s="6">
        <f>E479*F479</f>
        <v>3972.7868852459014</v>
      </c>
      <c r="H479" s="26">
        <f>VLOOKUP(D479,DEFINICJE!$E$2:$H$31,3,0)</f>
        <v>0.22</v>
      </c>
      <c r="I479" s="6">
        <f>G479+H479*G479</f>
        <v>4846.7999999999993</v>
      </c>
      <c r="J479" s="9">
        <f>MONTH(B479)</f>
        <v>10</v>
      </c>
      <c r="K479" s="9">
        <f>YEAR(B479)</f>
        <v>2019</v>
      </c>
      <c r="L479" s="9" t="str">
        <f>VLOOKUP(C479,DEFINICJE!$A$2:$B$11,2,0)</f>
        <v>Aurora Ventures</v>
      </c>
    </row>
    <row r="480" spans="1:12" x14ac:dyDescent="0.2">
      <c r="A480" s="19" t="s">
        <v>537</v>
      </c>
      <c r="B480" s="20">
        <v>43752</v>
      </c>
      <c r="C480" s="4" t="s">
        <v>4</v>
      </c>
      <c r="D480" s="4" t="s">
        <v>23</v>
      </c>
      <c r="E480" s="21">
        <v>315</v>
      </c>
      <c r="F480" s="6">
        <f>VLOOKUP(D480,DEFINICJE!$E$2:$H$31,4,0)</f>
        <v>14.188524590163933</v>
      </c>
      <c r="G480" s="6">
        <f>E480*F480</f>
        <v>4469.3852459016389</v>
      </c>
      <c r="H480" s="26">
        <f>VLOOKUP(D480,DEFINICJE!$E$2:$H$31,3,0)</f>
        <v>0.22</v>
      </c>
      <c r="I480" s="6">
        <f>G480+H480*G480</f>
        <v>5452.65</v>
      </c>
      <c r="J480" s="9">
        <f>MONTH(B480)</f>
        <v>10</v>
      </c>
      <c r="K480" s="9">
        <f>YEAR(B480)</f>
        <v>2019</v>
      </c>
      <c r="L480" s="9" t="str">
        <f>VLOOKUP(C480,DEFINICJE!$A$2:$B$11,2,0)</f>
        <v>BlueSky Enterprises</v>
      </c>
    </row>
    <row r="481" spans="1:12" x14ac:dyDescent="0.2">
      <c r="A481" s="19" t="s">
        <v>538</v>
      </c>
      <c r="B481" s="20">
        <v>43752</v>
      </c>
      <c r="C481" s="4" t="s">
        <v>5</v>
      </c>
      <c r="D481" s="4" t="s">
        <v>23</v>
      </c>
      <c r="E481" s="21">
        <v>268</v>
      </c>
      <c r="F481" s="6">
        <f>VLOOKUP(D481,DEFINICJE!$E$2:$H$31,4,0)</f>
        <v>14.188524590163933</v>
      </c>
      <c r="G481" s="6">
        <f>E481*F481</f>
        <v>3802.5245901639341</v>
      </c>
      <c r="H481" s="26">
        <f>VLOOKUP(D481,DEFINICJE!$E$2:$H$31,3,0)</f>
        <v>0.22</v>
      </c>
      <c r="I481" s="6">
        <f>G481+H481*G481</f>
        <v>4639.08</v>
      </c>
      <c r="J481" s="9">
        <f>MONTH(B481)</f>
        <v>10</v>
      </c>
      <c r="K481" s="9">
        <f>YEAR(B481)</f>
        <v>2019</v>
      </c>
      <c r="L481" s="9" t="str">
        <f>VLOOKUP(C481,DEFINICJE!$A$2:$B$11,2,0)</f>
        <v>Infinity Systems</v>
      </c>
    </row>
    <row r="482" spans="1:12" x14ac:dyDescent="0.2">
      <c r="A482" s="19" t="s">
        <v>539</v>
      </c>
      <c r="B482" s="20">
        <v>43752</v>
      </c>
      <c r="C482" s="4" t="s">
        <v>7</v>
      </c>
      <c r="D482" s="4" t="s">
        <v>23</v>
      </c>
      <c r="E482" s="21">
        <v>433</v>
      </c>
      <c r="F482" s="6">
        <f>VLOOKUP(D482,DEFINICJE!$E$2:$H$31,4,0)</f>
        <v>14.188524590163933</v>
      </c>
      <c r="G482" s="6">
        <f>E482*F482</f>
        <v>6143.631147540983</v>
      </c>
      <c r="H482" s="26">
        <f>VLOOKUP(D482,DEFINICJE!$E$2:$H$31,3,0)</f>
        <v>0.22</v>
      </c>
      <c r="I482" s="6">
        <f>G482+H482*G482</f>
        <v>7495.23</v>
      </c>
      <c r="J482" s="9">
        <f>MONTH(B482)</f>
        <v>10</v>
      </c>
      <c r="K482" s="9">
        <f>YEAR(B482)</f>
        <v>2019</v>
      </c>
      <c r="L482" s="9" t="str">
        <f>VLOOKUP(C482,DEFINICJE!$A$2:$B$11,2,0)</f>
        <v>Fusion Dynamics</v>
      </c>
    </row>
    <row r="483" spans="1:12" x14ac:dyDescent="0.2">
      <c r="A483" s="19" t="s">
        <v>540</v>
      </c>
      <c r="B483" s="20">
        <v>43752</v>
      </c>
      <c r="C483" s="4" t="s">
        <v>3</v>
      </c>
      <c r="D483" s="4" t="s">
        <v>23</v>
      </c>
      <c r="E483" s="21">
        <v>312</v>
      </c>
      <c r="F483" s="6">
        <f>VLOOKUP(D483,DEFINICJE!$E$2:$H$31,4,0)</f>
        <v>14.188524590163933</v>
      </c>
      <c r="G483" s="6">
        <f>E483*F483</f>
        <v>4426.8196721311469</v>
      </c>
      <c r="H483" s="26">
        <f>VLOOKUP(D483,DEFINICJE!$E$2:$H$31,3,0)</f>
        <v>0.22</v>
      </c>
      <c r="I483" s="6">
        <f>G483+H483*G483</f>
        <v>5400.7199999999993</v>
      </c>
      <c r="J483" s="9">
        <f>MONTH(B483)</f>
        <v>10</v>
      </c>
      <c r="K483" s="9">
        <f>YEAR(B483)</f>
        <v>2019</v>
      </c>
      <c r="L483" s="9" t="str">
        <f>VLOOKUP(C483,DEFINICJE!$A$2:$B$11,2,0)</f>
        <v>Quantum Innovations</v>
      </c>
    </row>
    <row r="484" spans="1:12" x14ac:dyDescent="0.2">
      <c r="A484" s="19" t="s">
        <v>541</v>
      </c>
      <c r="B484" s="20">
        <v>43752</v>
      </c>
      <c r="C484" s="4" t="s">
        <v>11</v>
      </c>
      <c r="D484" s="4" t="s">
        <v>23</v>
      </c>
      <c r="E484" s="21">
        <v>569</v>
      </c>
      <c r="F484" s="6">
        <f>VLOOKUP(D484,DEFINICJE!$E$2:$H$31,4,0)</f>
        <v>14.188524590163933</v>
      </c>
      <c r="G484" s="6">
        <f>E484*F484</f>
        <v>8073.2704918032778</v>
      </c>
      <c r="H484" s="26">
        <f>VLOOKUP(D484,DEFINICJE!$E$2:$H$31,3,0)</f>
        <v>0.22</v>
      </c>
      <c r="I484" s="6">
        <f>G484+H484*G484</f>
        <v>9849.39</v>
      </c>
      <c r="J484" s="9">
        <f>MONTH(B484)</f>
        <v>10</v>
      </c>
      <c r="K484" s="9">
        <f>YEAR(B484)</f>
        <v>2019</v>
      </c>
      <c r="L484" s="9" t="str">
        <f>VLOOKUP(C484,DEFINICJE!$A$2:$B$11,2,0)</f>
        <v>Green Capital</v>
      </c>
    </row>
    <row r="485" spans="1:12" x14ac:dyDescent="0.2">
      <c r="A485" s="19" t="s">
        <v>542</v>
      </c>
      <c r="B485" s="20">
        <v>43752</v>
      </c>
      <c r="C485" s="4" t="s">
        <v>10</v>
      </c>
      <c r="D485" s="4" t="s">
        <v>31</v>
      </c>
      <c r="E485" s="21">
        <v>125</v>
      </c>
      <c r="F485" s="6">
        <f>VLOOKUP(D485,DEFINICJE!$E$2:$H$31,4,0)</f>
        <v>31.516393442622952</v>
      </c>
      <c r="G485" s="6">
        <f>E485*F485</f>
        <v>3939.5491803278692</v>
      </c>
      <c r="H485" s="26">
        <f>VLOOKUP(D485,DEFINICJE!$E$2:$H$31,3,0)</f>
        <v>0.22</v>
      </c>
      <c r="I485" s="6">
        <f>G485+H485*G485</f>
        <v>4806.25</v>
      </c>
      <c r="J485" s="9">
        <f>MONTH(B485)</f>
        <v>10</v>
      </c>
      <c r="K485" s="9">
        <f>YEAR(B485)</f>
        <v>2019</v>
      </c>
      <c r="L485" s="9" t="str">
        <f>VLOOKUP(C485,DEFINICJE!$A$2:$B$11,2,0)</f>
        <v>Nexus Solutions</v>
      </c>
    </row>
    <row r="486" spans="1:12" x14ac:dyDescent="0.2">
      <c r="A486" s="19" t="s">
        <v>543</v>
      </c>
      <c r="B486" s="20">
        <v>43753</v>
      </c>
      <c r="C486" s="4" t="s">
        <v>7</v>
      </c>
      <c r="D486" s="4" t="s">
        <v>32</v>
      </c>
      <c r="E486" s="21">
        <v>51</v>
      </c>
      <c r="F486" s="6">
        <f>VLOOKUP(D486,DEFINICJE!$E$2:$H$31,4,0)</f>
        <v>59.018691588785039</v>
      </c>
      <c r="G486" s="6">
        <f>E486*F486</f>
        <v>3009.9532710280369</v>
      </c>
      <c r="H486" s="26">
        <f>VLOOKUP(D486,DEFINICJE!$E$2:$H$31,3,0)</f>
        <v>7.0000000000000007E-2</v>
      </c>
      <c r="I486" s="6">
        <f>G486+H486*G486</f>
        <v>3220.6499999999996</v>
      </c>
      <c r="J486" s="9">
        <f>MONTH(B486)</f>
        <v>10</v>
      </c>
      <c r="K486" s="9">
        <f>YEAR(B486)</f>
        <v>2019</v>
      </c>
      <c r="L486" s="9" t="str">
        <f>VLOOKUP(C486,DEFINICJE!$A$2:$B$11,2,0)</f>
        <v>Fusion Dynamics</v>
      </c>
    </row>
    <row r="487" spans="1:12" x14ac:dyDescent="0.2">
      <c r="A487" s="19" t="s">
        <v>544</v>
      </c>
      <c r="B487" s="20">
        <v>43754</v>
      </c>
      <c r="C487" s="4" t="s">
        <v>11</v>
      </c>
      <c r="D487" s="4" t="s">
        <v>33</v>
      </c>
      <c r="E487" s="21">
        <v>964</v>
      </c>
      <c r="F487" s="6">
        <f>VLOOKUP(D487,DEFINICJE!$E$2:$H$31,4,0)</f>
        <v>78.893442622950815</v>
      </c>
      <c r="G487" s="6">
        <f>E487*F487</f>
        <v>76053.278688524588</v>
      </c>
      <c r="H487" s="26">
        <f>VLOOKUP(D487,DEFINICJE!$E$2:$H$31,3,0)</f>
        <v>0.22</v>
      </c>
      <c r="I487" s="6">
        <f>G487+H487*G487</f>
        <v>92785</v>
      </c>
      <c r="J487" s="9">
        <f>MONTH(B487)</f>
        <v>10</v>
      </c>
      <c r="K487" s="9">
        <f>YEAR(B487)</f>
        <v>2019</v>
      </c>
      <c r="L487" s="9" t="str">
        <f>VLOOKUP(C487,DEFINICJE!$A$2:$B$11,2,0)</f>
        <v>Green Capital</v>
      </c>
    </row>
    <row r="488" spans="1:12" x14ac:dyDescent="0.2">
      <c r="A488" s="19" t="s">
        <v>545</v>
      </c>
      <c r="B488" s="20">
        <v>43755</v>
      </c>
      <c r="C488" s="4" t="s">
        <v>2</v>
      </c>
      <c r="D488" s="4" t="s">
        <v>34</v>
      </c>
      <c r="E488" s="21">
        <v>349</v>
      </c>
      <c r="F488" s="6">
        <f>VLOOKUP(D488,DEFINICJE!$E$2:$H$31,4,0)</f>
        <v>34.177570093457945</v>
      </c>
      <c r="G488" s="6">
        <f>E488*F488</f>
        <v>11927.971962616823</v>
      </c>
      <c r="H488" s="26">
        <f>VLOOKUP(D488,DEFINICJE!$E$2:$H$31,3,0)</f>
        <v>7.0000000000000007E-2</v>
      </c>
      <c r="I488" s="6">
        <f>G488+H488*G488</f>
        <v>12762.93</v>
      </c>
      <c r="J488" s="9">
        <f>MONTH(B488)</f>
        <v>10</v>
      </c>
      <c r="K488" s="9">
        <f>YEAR(B488)</f>
        <v>2019</v>
      </c>
      <c r="L488" s="9" t="str">
        <f>VLOOKUP(C488,DEFINICJE!$A$2:$B$11,2,0)</f>
        <v>StellarTech Solutions</v>
      </c>
    </row>
    <row r="489" spans="1:12" x14ac:dyDescent="0.2">
      <c r="A489" s="19" t="s">
        <v>546</v>
      </c>
      <c r="B489" s="20">
        <v>43756</v>
      </c>
      <c r="C489" s="4" t="s">
        <v>2</v>
      </c>
      <c r="D489" s="4" t="s">
        <v>35</v>
      </c>
      <c r="E489" s="21">
        <v>269</v>
      </c>
      <c r="F489" s="6">
        <f>VLOOKUP(D489,DEFINICJE!$E$2:$H$31,4,0)</f>
        <v>92.429906542056074</v>
      </c>
      <c r="G489" s="6">
        <f>E489*F489</f>
        <v>24863.644859813085</v>
      </c>
      <c r="H489" s="26">
        <f>VLOOKUP(D489,DEFINICJE!$E$2:$H$31,3,0)</f>
        <v>7.0000000000000007E-2</v>
      </c>
      <c r="I489" s="6">
        <f>G489+H489*G489</f>
        <v>26604.100000000002</v>
      </c>
      <c r="J489" s="9">
        <f>MONTH(B489)</f>
        <v>10</v>
      </c>
      <c r="K489" s="9">
        <f>YEAR(B489)</f>
        <v>2019</v>
      </c>
      <c r="L489" s="9" t="str">
        <f>VLOOKUP(C489,DEFINICJE!$A$2:$B$11,2,0)</f>
        <v>StellarTech Solutions</v>
      </c>
    </row>
    <row r="490" spans="1:12" x14ac:dyDescent="0.2">
      <c r="A490" s="19" t="s">
        <v>547</v>
      </c>
      <c r="B490" s="20">
        <v>43757</v>
      </c>
      <c r="C490" s="4" t="s">
        <v>7</v>
      </c>
      <c r="D490" s="4" t="s">
        <v>36</v>
      </c>
      <c r="E490" s="21">
        <v>852</v>
      </c>
      <c r="F490" s="6">
        <f>VLOOKUP(D490,DEFINICJE!$E$2:$H$31,4,0)</f>
        <v>32.551401869158873</v>
      </c>
      <c r="G490" s="6">
        <f>E490*F490</f>
        <v>27733.794392523359</v>
      </c>
      <c r="H490" s="26">
        <f>VLOOKUP(D490,DEFINICJE!$E$2:$H$31,3,0)</f>
        <v>7.0000000000000007E-2</v>
      </c>
      <c r="I490" s="6">
        <f>G490+H490*G490</f>
        <v>29675.159999999996</v>
      </c>
      <c r="J490" s="9">
        <f>MONTH(B490)</f>
        <v>10</v>
      </c>
      <c r="K490" s="9">
        <f>YEAR(B490)</f>
        <v>2019</v>
      </c>
      <c r="L490" s="9" t="str">
        <f>VLOOKUP(C490,DEFINICJE!$A$2:$B$11,2,0)</f>
        <v>Fusion Dynamics</v>
      </c>
    </row>
    <row r="491" spans="1:12" x14ac:dyDescent="0.2">
      <c r="A491" s="19" t="s">
        <v>548</v>
      </c>
      <c r="B491" s="20">
        <v>43758</v>
      </c>
      <c r="C491" s="4" t="s">
        <v>5</v>
      </c>
      <c r="D491" s="4" t="s">
        <v>37</v>
      </c>
      <c r="E491" s="21">
        <v>525</v>
      </c>
      <c r="F491" s="6">
        <f>VLOOKUP(D491,DEFINICJE!$E$2:$H$31,4,0)</f>
        <v>29.762295081967217</v>
      </c>
      <c r="G491" s="6">
        <f>E491*F491</f>
        <v>15625.204918032789</v>
      </c>
      <c r="H491" s="26">
        <f>VLOOKUP(D491,DEFINICJE!$E$2:$H$31,3,0)</f>
        <v>0.22</v>
      </c>
      <c r="I491" s="6">
        <f>G491+H491*G491</f>
        <v>19062.750000000004</v>
      </c>
      <c r="J491" s="9">
        <f>MONTH(B491)</f>
        <v>10</v>
      </c>
      <c r="K491" s="9">
        <f>YEAR(B491)</f>
        <v>2019</v>
      </c>
      <c r="L491" s="9" t="str">
        <f>VLOOKUP(C491,DEFINICJE!$A$2:$B$11,2,0)</f>
        <v>Infinity Systems</v>
      </c>
    </row>
    <row r="492" spans="1:12" x14ac:dyDescent="0.2">
      <c r="A492" s="19" t="s">
        <v>549</v>
      </c>
      <c r="B492" s="20">
        <v>43759</v>
      </c>
      <c r="C492" s="4" t="s">
        <v>3</v>
      </c>
      <c r="D492" s="4" t="s">
        <v>38</v>
      </c>
      <c r="E492" s="21">
        <v>709</v>
      </c>
      <c r="F492" s="6">
        <f>VLOOKUP(D492,DEFINICJE!$E$2:$H$31,4,0)</f>
        <v>3.1121495327102804</v>
      </c>
      <c r="G492" s="6">
        <f>E492*F492</f>
        <v>2206.5140186915887</v>
      </c>
      <c r="H492" s="26">
        <f>VLOOKUP(D492,DEFINICJE!$E$2:$H$31,3,0)</f>
        <v>7.0000000000000007E-2</v>
      </c>
      <c r="I492" s="6">
        <f>G492+H492*G492</f>
        <v>2360.9699999999998</v>
      </c>
      <c r="J492" s="9">
        <f>MONTH(B492)</f>
        <v>10</v>
      </c>
      <c r="K492" s="9">
        <f>YEAR(B492)</f>
        <v>2019</v>
      </c>
      <c r="L492" s="9" t="str">
        <f>VLOOKUP(C492,DEFINICJE!$A$2:$B$11,2,0)</f>
        <v>Quantum Innovations</v>
      </c>
    </row>
    <row r="493" spans="1:12" x14ac:dyDescent="0.2">
      <c r="A493" s="19" t="s">
        <v>550</v>
      </c>
      <c r="B493" s="20">
        <v>43760</v>
      </c>
      <c r="C493" s="4" t="s">
        <v>5</v>
      </c>
      <c r="D493" s="4" t="s">
        <v>14</v>
      </c>
      <c r="E493" s="21">
        <v>207</v>
      </c>
      <c r="F493" s="6">
        <f>VLOOKUP(D493,DEFINICJE!$E$2:$H$31,4,0)</f>
        <v>73.897196261682225</v>
      </c>
      <c r="G493" s="6">
        <f>E493*F493</f>
        <v>15296.71962616822</v>
      </c>
      <c r="H493" s="26">
        <f>VLOOKUP(D493,DEFINICJE!$E$2:$H$31,3,0)</f>
        <v>7.0000000000000007E-2</v>
      </c>
      <c r="I493" s="6">
        <f>G493+H493*G493</f>
        <v>16367.489999999996</v>
      </c>
      <c r="J493" s="9">
        <f>MONTH(B493)</f>
        <v>10</v>
      </c>
      <c r="K493" s="9">
        <f>YEAR(B493)</f>
        <v>2019</v>
      </c>
      <c r="L493" s="9" t="str">
        <f>VLOOKUP(C493,DEFINICJE!$A$2:$B$11,2,0)</f>
        <v>Infinity Systems</v>
      </c>
    </row>
    <row r="494" spans="1:12" x14ac:dyDescent="0.2">
      <c r="A494" s="19" t="s">
        <v>551</v>
      </c>
      <c r="B494" s="20">
        <v>43761</v>
      </c>
      <c r="C494" s="4" t="s">
        <v>8</v>
      </c>
      <c r="D494" s="4" t="s">
        <v>15</v>
      </c>
      <c r="E494" s="21">
        <v>385</v>
      </c>
      <c r="F494" s="6">
        <f>VLOOKUP(D494,DEFINICJE!$E$2:$H$31,4,0)</f>
        <v>43.180327868852459</v>
      </c>
      <c r="G494" s="6">
        <f>E494*F494</f>
        <v>16624.426229508197</v>
      </c>
      <c r="H494" s="26">
        <f>VLOOKUP(D494,DEFINICJE!$E$2:$H$31,3,0)</f>
        <v>0.22</v>
      </c>
      <c r="I494" s="6">
        <f>G494+H494*G494</f>
        <v>20281.8</v>
      </c>
      <c r="J494" s="9">
        <f>MONTH(B494)</f>
        <v>10</v>
      </c>
      <c r="K494" s="9">
        <f>YEAR(B494)</f>
        <v>2019</v>
      </c>
      <c r="L494" s="9" t="str">
        <f>VLOOKUP(C494,DEFINICJE!$A$2:$B$11,2,0)</f>
        <v>Apex Innovators</v>
      </c>
    </row>
    <row r="495" spans="1:12" x14ac:dyDescent="0.2">
      <c r="A495" s="19" t="s">
        <v>552</v>
      </c>
      <c r="B495" s="20">
        <v>43762</v>
      </c>
      <c r="C495" s="4" t="s">
        <v>10</v>
      </c>
      <c r="D495" s="4" t="s">
        <v>16</v>
      </c>
      <c r="E495" s="21">
        <v>604</v>
      </c>
      <c r="F495" s="6">
        <f>VLOOKUP(D495,DEFINICJE!$E$2:$H$31,4,0)</f>
        <v>25.897196261682243</v>
      </c>
      <c r="G495" s="6">
        <f>E495*F495</f>
        <v>15641.906542056075</v>
      </c>
      <c r="H495" s="26">
        <f>VLOOKUP(D495,DEFINICJE!$E$2:$H$31,3,0)</f>
        <v>7.0000000000000007E-2</v>
      </c>
      <c r="I495" s="6">
        <f>G495+H495*G495</f>
        <v>16736.84</v>
      </c>
      <c r="J495" s="9">
        <f>MONTH(B495)</f>
        <v>10</v>
      </c>
      <c r="K495" s="9">
        <f>YEAR(B495)</f>
        <v>2019</v>
      </c>
      <c r="L495" s="9" t="str">
        <f>VLOOKUP(C495,DEFINICJE!$A$2:$B$11,2,0)</f>
        <v>Nexus Solutions</v>
      </c>
    </row>
    <row r="496" spans="1:12" x14ac:dyDescent="0.2">
      <c r="A496" s="19" t="s">
        <v>553</v>
      </c>
      <c r="B496" s="20">
        <v>43763</v>
      </c>
      <c r="C496" s="4" t="s">
        <v>7</v>
      </c>
      <c r="D496" s="4" t="s">
        <v>17</v>
      </c>
      <c r="E496" s="21">
        <v>224</v>
      </c>
      <c r="F496" s="6">
        <f>VLOOKUP(D496,DEFINICJE!$E$2:$H$31,4,0)</f>
        <v>65.721311475409848</v>
      </c>
      <c r="G496" s="6">
        <f>E496*F496</f>
        <v>14721.573770491806</v>
      </c>
      <c r="H496" s="26">
        <f>VLOOKUP(D496,DEFINICJE!$E$2:$H$31,3,0)</f>
        <v>0.22</v>
      </c>
      <c r="I496" s="6">
        <f>G496+H496*G496</f>
        <v>17960.320000000003</v>
      </c>
      <c r="J496" s="9">
        <f>MONTH(B496)</f>
        <v>10</v>
      </c>
      <c r="K496" s="9">
        <f>YEAR(B496)</f>
        <v>2019</v>
      </c>
      <c r="L496" s="9" t="str">
        <f>VLOOKUP(C496,DEFINICJE!$A$2:$B$11,2,0)</f>
        <v>Fusion Dynamics</v>
      </c>
    </row>
    <row r="497" spans="1:12" x14ac:dyDescent="0.2">
      <c r="A497" s="19" t="s">
        <v>554</v>
      </c>
      <c r="B497" s="20">
        <v>43763</v>
      </c>
      <c r="C497" s="4" t="s">
        <v>8</v>
      </c>
      <c r="D497" s="4" t="s">
        <v>18</v>
      </c>
      <c r="E497" s="21">
        <v>982</v>
      </c>
      <c r="F497" s="6">
        <f>VLOOKUP(D497,DEFINICJE!$E$2:$H$31,4,0)</f>
        <v>0.22429906542056072</v>
      </c>
      <c r="G497" s="6">
        <f>E497*F497</f>
        <v>220.26168224299062</v>
      </c>
      <c r="H497" s="26">
        <f>VLOOKUP(D497,DEFINICJE!$E$2:$H$31,3,0)</f>
        <v>7.0000000000000007E-2</v>
      </c>
      <c r="I497" s="6">
        <f>G497+H497*G497</f>
        <v>235.67999999999995</v>
      </c>
      <c r="J497" s="9">
        <f>MONTH(B497)</f>
        <v>10</v>
      </c>
      <c r="K497" s="9">
        <f>YEAR(B497)</f>
        <v>2019</v>
      </c>
      <c r="L497" s="9" t="str">
        <f>VLOOKUP(C497,DEFINICJE!$A$2:$B$11,2,0)</f>
        <v>Apex Innovators</v>
      </c>
    </row>
    <row r="498" spans="1:12" x14ac:dyDescent="0.2">
      <c r="A498" s="19" t="s">
        <v>555</v>
      </c>
      <c r="B498" s="20">
        <v>43763</v>
      </c>
      <c r="C498" s="4" t="s">
        <v>9</v>
      </c>
      <c r="D498" s="4" t="s">
        <v>19</v>
      </c>
      <c r="E498" s="21">
        <v>394</v>
      </c>
      <c r="F498" s="6">
        <f>VLOOKUP(D498,DEFINICJE!$E$2:$H$31,4,0)</f>
        <v>73.073770491803288</v>
      </c>
      <c r="G498" s="6">
        <f>E498*F498</f>
        <v>28791.065573770495</v>
      </c>
      <c r="H498" s="26">
        <f>VLOOKUP(D498,DEFINICJE!$E$2:$H$31,3,0)</f>
        <v>0.22</v>
      </c>
      <c r="I498" s="6">
        <f>G498+H498*G498</f>
        <v>35125.100000000006</v>
      </c>
      <c r="J498" s="9">
        <f>MONTH(B498)</f>
        <v>10</v>
      </c>
      <c r="K498" s="9">
        <f>YEAR(B498)</f>
        <v>2019</v>
      </c>
      <c r="L498" s="9" t="str">
        <f>VLOOKUP(C498,DEFINICJE!$A$2:$B$11,2,0)</f>
        <v>Aurora Ventures</v>
      </c>
    </row>
    <row r="499" spans="1:12" x14ac:dyDescent="0.2">
      <c r="A499" s="19" t="s">
        <v>556</v>
      </c>
      <c r="B499" s="20">
        <v>43763</v>
      </c>
      <c r="C499" s="4" t="s">
        <v>6</v>
      </c>
      <c r="D499" s="4" t="s">
        <v>20</v>
      </c>
      <c r="E499" s="21">
        <v>403</v>
      </c>
      <c r="F499" s="6">
        <f>VLOOKUP(D499,DEFINICJE!$E$2:$H$31,4,0)</f>
        <v>10.093457943925234</v>
      </c>
      <c r="G499" s="6">
        <f>E499*F499</f>
        <v>4067.6635514018694</v>
      </c>
      <c r="H499" s="26">
        <f>VLOOKUP(D499,DEFINICJE!$E$2:$H$31,3,0)</f>
        <v>7.0000000000000007E-2</v>
      </c>
      <c r="I499" s="6">
        <f>G499+H499*G499</f>
        <v>4352.4000000000005</v>
      </c>
      <c r="J499" s="9">
        <f>MONTH(B499)</f>
        <v>10</v>
      </c>
      <c r="K499" s="9">
        <f>YEAR(B499)</f>
        <v>2019</v>
      </c>
      <c r="L499" s="9" t="str">
        <f>VLOOKUP(C499,DEFINICJE!$A$2:$B$11,2,0)</f>
        <v>SwiftWave Technologies</v>
      </c>
    </row>
    <row r="500" spans="1:12" x14ac:dyDescent="0.2">
      <c r="A500" s="19" t="s">
        <v>557</v>
      </c>
      <c r="B500" s="20">
        <v>43763</v>
      </c>
      <c r="C500" s="4" t="s">
        <v>5</v>
      </c>
      <c r="D500" s="4" t="s">
        <v>21</v>
      </c>
      <c r="E500" s="21">
        <v>348</v>
      </c>
      <c r="F500" s="6">
        <f>VLOOKUP(D500,DEFINICJE!$E$2:$H$31,4,0)</f>
        <v>32.508196721311471</v>
      </c>
      <c r="G500" s="6">
        <f>E500*F500</f>
        <v>11312.852459016392</v>
      </c>
      <c r="H500" s="26">
        <f>VLOOKUP(D500,DEFINICJE!$E$2:$H$31,3,0)</f>
        <v>0.22</v>
      </c>
      <c r="I500" s="6">
        <f>G500+H500*G500</f>
        <v>13801.679999999998</v>
      </c>
      <c r="J500" s="9">
        <f>MONTH(B500)</f>
        <v>10</v>
      </c>
      <c r="K500" s="9">
        <f>YEAR(B500)</f>
        <v>2019</v>
      </c>
      <c r="L500" s="9" t="str">
        <f>VLOOKUP(C500,DEFINICJE!$A$2:$B$11,2,0)</f>
        <v>Infinity Systems</v>
      </c>
    </row>
    <row r="501" spans="1:12" x14ac:dyDescent="0.2">
      <c r="A501" s="19" t="s">
        <v>558</v>
      </c>
      <c r="B501" s="20">
        <v>43763</v>
      </c>
      <c r="C501" s="4" t="s">
        <v>7</v>
      </c>
      <c r="D501" s="4" t="s">
        <v>22</v>
      </c>
      <c r="E501" s="21">
        <v>388</v>
      </c>
      <c r="F501" s="6">
        <f>VLOOKUP(D501,DEFINICJE!$E$2:$H$31,4,0)</f>
        <v>17.588785046728972</v>
      </c>
      <c r="G501" s="6">
        <f>E501*F501</f>
        <v>6824.4485981308417</v>
      </c>
      <c r="H501" s="26">
        <f>VLOOKUP(D501,DEFINICJE!$E$2:$H$31,3,0)</f>
        <v>7.0000000000000007E-2</v>
      </c>
      <c r="I501" s="6">
        <f>G501+H501*G501</f>
        <v>7302.1600000000008</v>
      </c>
      <c r="J501" s="9">
        <f>MONTH(B501)</f>
        <v>10</v>
      </c>
      <c r="K501" s="9">
        <f>YEAR(B501)</f>
        <v>2019</v>
      </c>
      <c r="L501" s="9" t="str">
        <f>VLOOKUP(C501,DEFINICJE!$A$2:$B$11,2,0)</f>
        <v>Fusion Dynamics</v>
      </c>
    </row>
    <row r="502" spans="1:12" x14ac:dyDescent="0.2">
      <c r="A502" s="19" t="s">
        <v>559</v>
      </c>
      <c r="B502" s="20">
        <v>43763</v>
      </c>
      <c r="C502" s="4" t="s">
        <v>7</v>
      </c>
      <c r="D502" s="4" t="s">
        <v>23</v>
      </c>
      <c r="E502" s="21">
        <v>539</v>
      </c>
      <c r="F502" s="6">
        <f>VLOOKUP(D502,DEFINICJE!$E$2:$H$31,4,0)</f>
        <v>14.188524590163933</v>
      </c>
      <c r="G502" s="6">
        <f>E502*F502</f>
        <v>7647.6147540983602</v>
      </c>
      <c r="H502" s="26">
        <f>VLOOKUP(D502,DEFINICJE!$E$2:$H$31,3,0)</f>
        <v>0.22</v>
      </c>
      <c r="I502" s="6">
        <f>G502+H502*G502</f>
        <v>9330.09</v>
      </c>
      <c r="J502" s="9">
        <f>MONTH(B502)</f>
        <v>10</v>
      </c>
      <c r="K502" s="9">
        <f>YEAR(B502)</f>
        <v>2019</v>
      </c>
      <c r="L502" s="9" t="str">
        <f>VLOOKUP(C502,DEFINICJE!$A$2:$B$11,2,0)</f>
        <v>Fusion Dynamics</v>
      </c>
    </row>
    <row r="503" spans="1:12" x14ac:dyDescent="0.2">
      <c r="A503" s="19" t="s">
        <v>560</v>
      </c>
      <c r="B503" s="20">
        <v>43763</v>
      </c>
      <c r="C503" s="4" t="s">
        <v>4</v>
      </c>
      <c r="D503" s="4" t="s">
        <v>24</v>
      </c>
      <c r="E503" s="21">
        <v>444</v>
      </c>
      <c r="F503" s="6">
        <f>VLOOKUP(D503,DEFINICJE!$E$2:$H$31,4,0)</f>
        <v>7.5700934579439245</v>
      </c>
      <c r="G503" s="6">
        <f>E503*F503</f>
        <v>3361.1214953271024</v>
      </c>
      <c r="H503" s="26">
        <f>VLOOKUP(D503,DEFINICJE!$E$2:$H$31,3,0)</f>
        <v>7.0000000000000007E-2</v>
      </c>
      <c r="I503" s="6">
        <f>G503+H503*G503</f>
        <v>3596.3999999999996</v>
      </c>
      <c r="J503" s="9">
        <f>MONTH(B503)</f>
        <v>10</v>
      </c>
      <c r="K503" s="9">
        <f>YEAR(B503)</f>
        <v>2019</v>
      </c>
      <c r="L503" s="9" t="str">
        <f>VLOOKUP(C503,DEFINICJE!$A$2:$B$11,2,0)</f>
        <v>BlueSky Enterprises</v>
      </c>
    </row>
    <row r="504" spans="1:12" x14ac:dyDescent="0.2">
      <c r="A504" s="19" t="s">
        <v>561</v>
      </c>
      <c r="B504" s="20">
        <v>43764</v>
      </c>
      <c r="C504" s="4" t="s">
        <v>3</v>
      </c>
      <c r="D504" s="4" t="s">
        <v>25</v>
      </c>
      <c r="E504" s="21">
        <v>363</v>
      </c>
      <c r="F504" s="6">
        <f>VLOOKUP(D504,DEFINICJE!$E$2:$H$31,4,0)</f>
        <v>33.655737704918039</v>
      </c>
      <c r="G504" s="6">
        <f>E504*F504</f>
        <v>12217.032786885247</v>
      </c>
      <c r="H504" s="26">
        <f>VLOOKUP(D504,DEFINICJE!$E$2:$H$31,3,0)</f>
        <v>0.22</v>
      </c>
      <c r="I504" s="6">
        <f>G504+H504*G504</f>
        <v>14904.780000000002</v>
      </c>
      <c r="J504" s="9">
        <f>MONTH(B504)</f>
        <v>10</v>
      </c>
      <c r="K504" s="9">
        <f>YEAR(B504)</f>
        <v>2019</v>
      </c>
      <c r="L504" s="9" t="str">
        <f>VLOOKUP(C504,DEFINICJE!$A$2:$B$11,2,0)</f>
        <v>Quantum Innovations</v>
      </c>
    </row>
    <row r="505" spans="1:12" x14ac:dyDescent="0.2">
      <c r="A505" s="19" t="s">
        <v>562</v>
      </c>
      <c r="B505" s="20">
        <v>43765</v>
      </c>
      <c r="C505" s="4" t="s">
        <v>5</v>
      </c>
      <c r="D505" s="4" t="s">
        <v>26</v>
      </c>
      <c r="E505" s="21">
        <v>114</v>
      </c>
      <c r="F505" s="6">
        <f>VLOOKUP(D505,DEFINICJE!$E$2:$H$31,4,0)</f>
        <v>57.588785046728965</v>
      </c>
      <c r="G505" s="6">
        <f>E505*F505</f>
        <v>6565.1214953271019</v>
      </c>
      <c r="H505" s="26">
        <f>VLOOKUP(D505,DEFINICJE!$E$2:$H$31,3,0)</f>
        <v>7.0000000000000007E-2</v>
      </c>
      <c r="I505" s="6">
        <f>G505+H505*G505</f>
        <v>7024.6799999999994</v>
      </c>
      <c r="J505" s="9">
        <f>MONTH(B505)</f>
        <v>10</v>
      </c>
      <c r="K505" s="9">
        <f>YEAR(B505)</f>
        <v>2019</v>
      </c>
      <c r="L505" s="9" t="str">
        <f>VLOOKUP(C505,DEFINICJE!$A$2:$B$11,2,0)</f>
        <v>Infinity Systems</v>
      </c>
    </row>
    <row r="506" spans="1:12" x14ac:dyDescent="0.2">
      <c r="A506" s="19" t="s">
        <v>563</v>
      </c>
      <c r="B506" s="20">
        <v>43766</v>
      </c>
      <c r="C506" s="4" t="s">
        <v>10</v>
      </c>
      <c r="D506" s="4" t="s">
        <v>27</v>
      </c>
      <c r="E506" s="21">
        <v>742</v>
      </c>
      <c r="F506" s="6">
        <f>VLOOKUP(D506,DEFINICJE!$E$2:$H$31,4,0)</f>
        <v>27.262295081967213</v>
      </c>
      <c r="G506" s="6">
        <f>E506*F506</f>
        <v>20228.622950819674</v>
      </c>
      <c r="H506" s="26">
        <f>VLOOKUP(D506,DEFINICJE!$E$2:$H$31,3,0)</f>
        <v>0.22</v>
      </c>
      <c r="I506" s="6">
        <f>G506+H506*G506</f>
        <v>24678.920000000002</v>
      </c>
      <c r="J506" s="9">
        <f>MONTH(B506)</f>
        <v>10</v>
      </c>
      <c r="K506" s="9">
        <f>YEAR(B506)</f>
        <v>2019</v>
      </c>
      <c r="L506" s="9" t="str">
        <f>VLOOKUP(C506,DEFINICJE!$A$2:$B$11,2,0)</f>
        <v>Nexus Solutions</v>
      </c>
    </row>
    <row r="507" spans="1:12" x14ac:dyDescent="0.2">
      <c r="A507" s="19" t="s">
        <v>564</v>
      </c>
      <c r="B507" s="20">
        <v>43767</v>
      </c>
      <c r="C507" s="4" t="s">
        <v>7</v>
      </c>
      <c r="D507" s="4" t="s">
        <v>28</v>
      </c>
      <c r="E507" s="21">
        <v>681</v>
      </c>
      <c r="F507" s="6">
        <f>VLOOKUP(D507,DEFINICJE!$E$2:$H$31,4,0)</f>
        <v>74.299065420560737</v>
      </c>
      <c r="G507" s="6">
        <f>E507*F507</f>
        <v>50597.663551401864</v>
      </c>
      <c r="H507" s="26">
        <f>VLOOKUP(D507,DEFINICJE!$E$2:$H$31,3,0)</f>
        <v>7.0000000000000007E-2</v>
      </c>
      <c r="I507" s="6">
        <f>G507+H507*G507</f>
        <v>54139.499999999993</v>
      </c>
      <c r="J507" s="9">
        <f>MONTH(B507)</f>
        <v>10</v>
      </c>
      <c r="K507" s="9">
        <f>YEAR(B507)</f>
        <v>2019</v>
      </c>
      <c r="L507" s="9" t="str">
        <f>VLOOKUP(C507,DEFINICJE!$A$2:$B$11,2,0)</f>
        <v>Fusion Dynamics</v>
      </c>
    </row>
    <row r="508" spans="1:12" x14ac:dyDescent="0.2">
      <c r="A508" s="19" t="s">
        <v>565</v>
      </c>
      <c r="B508" s="20">
        <v>43768</v>
      </c>
      <c r="C508" s="4" t="s">
        <v>9</v>
      </c>
      <c r="D508" s="4" t="s">
        <v>29</v>
      </c>
      <c r="E508" s="21">
        <v>449</v>
      </c>
      <c r="F508" s="6">
        <f>VLOOKUP(D508,DEFINICJE!$E$2:$H$31,4,0)</f>
        <v>19.409836065573771</v>
      </c>
      <c r="G508" s="6">
        <f>E508*F508</f>
        <v>8715.0163934426237</v>
      </c>
      <c r="H508" s="26">
        <f>VLOOKUP(D508,DEFINICJE!$E$2:$H$31,3,0)</f>
        <v>0.22</v>
      </c>
      <c r="I508" s="6">
        <f>G508+H508*G508</f>
        <v>10632.320000000002</v>
      </c>
      <c r="J508" s="9">
        <f>MONTH(B508)</f>
        <v>10</v>
      </c>
      <c r="K508" s="9">
        <f>YEAR(B508)</f>
        <v>2019</v>
      </c>
      <c r="L508" s="9" t="str">
        <f>VLOOKUP(C508,DEFINICJE!$A$2:$B$11,2,0)</f>
        <v>Aurora Ventures</v>
      </c>
    </row>
    <row r="509" spans="1:12" x14ac:dyDescent="0.2">
      <c r="A509" s="19" t="s">
        <v>566</v>
      </c>
      <c r="B509" s="20">
        <v>43769</v>
      </c>
      <c r="C509" s="4" t="s">
        <v>4</v>
      </c>
      <c r="D509" s="4" t="s">
        <v>30</v>
      </c>
      <c r="E509" s="21">
        <v>929</v>
      </c>
      <c r="F509" s="6">
        <f>VLOOKUP(D509,DEFINICJE!$E$2:$H$31,4,0)</f>
        <v>16.345794392523363</v>
      </c>
      <c r="G509" s="6">
        <f>E509*F509</f>
        <v>15185.242990654204</v>
      </c>
      <c r="H509" s="26">
        <f>VLOOKUP(D509,DEFINICJE!$E$2:$H$31,3,0)</f>
        <v>7.0000000000000007E-2</v>
      </c>
      <c r="I509" s="6">
        <f>G509+H509*G509</f>
        <v>16248.21</v>
      </c>
      <c r="J509" s="9">
        <f>MONTH(B509)</f>
        <v>10</v>
      </c>
      <c r="K509" s="9">
        <f>YEAR(B509)</f>
        <v>2019</v>
      </c>
      <c r="L509" s="9" t="str">
        <f>VLOOKUP(C509,DEFINICJE!$A$2:$B$11,2,0)</f>
        <v>BlueSky Enterprises</v>
      </c>
    </row>
    <row r="510" spans="1:12" x14ac:dyDescent="0.2">
      <c r="A510" s="19" t="s">
        <v>567</v>
      </c>
      <c r="B510" s="20">
        <v>43770</v>
      </c>
      <c r="C510" s="4" t="s">
        <v>5</v>
      </c>
      <c r="D510" s="4" t="s">
        <v>31</v>
      </c>
      <c r="E510" s="21">
        <v>564</v>
      </c>
      <c r="F510" s="6">
        <f>VLOOKUP(D510,DEFINICJE!$E$2:$H$31,4,0)</f>
        <v>31.516393442622952</v>
      </c>
      <c r="G510" s="6">
        <f>E510*F510</f>
        <v>17775.245901639344</v>
      </c>
      <c r="H510" s="26">
        <f>VLOOKUP(D510,DEFINICJE!$E$2:$H$31,3,0)</f>
        <v>0.22</v>
      </c>
      <c r="I510" s="6">
        <f>G510+H510*G510</f>
        <v>21685.8</v>
      </c>
      <c r="J510" s="9">
        <f>MONTH(B510)</f>
        <v>11</v>
      </c>
      <c r="K510" s="9">
        <f>YEAR(B510)</f>
        <v>2019</v>
      </c>
      <c r="L510" s="9" t="str">
        <f>VLOOKUP(C510,DEFINICJE!$A$2:$B$11,2,0)</f>
        <v>Infinity Systems</v>
      </c>
    </row>
    <row r="511" spans="1:12" x14ac:dyDescent="0.2">
      <c r="A511" s="19" t="s">
        <v>568</v>
      </c>
      <c r="B511" s="20">
        <v>43771</v>
      </c>
      <c r="C511" s="4" t="s">
        <v>10</v>
      </c>
      <c r="D511" s="4" t="s">
        <v>32</v>
      </c>
      <c r="E511" s="21">
        <v>182</v>
      </c>
      <c r="F511" s="6">
        <f>VLOOKUP(D511,DEFINICJE!$E$2:$H$31,4,0)</f>
        <v>59.018691588785039</v>
      </c>
      <c r="G511" s="6">
        <f>E511*F511</f>
        <v>10741.401869158877</v>
      </c>
      <c r="H511" s="26">
        <f>VLOOKUP(D511,DEFINICJE!$E$2:$H$31,3,0)</f>
        <v>7.0000000000000007E-2</v>
      </c>
      <c r="I511" s="6">
        <f>G511+H511*G511</f>
        <v>11493.3</v>
      </c>
      <c r="J511" s="9">
        <f>MONTH(B511)</f>
        <v>11</v>
      </c>
      <c r="K511" s="9">
        <f>YEAR(B511)</f>
        <v>2019</v>
      </c>
      <c r="L511" s="9" t="str">
        <f>VLOOKUP(C511,DEFINICJE!$A$2:$B$11,2,0)</f>
        <v>Nexus Solutions</v>
      </c>
    </row>
    <row r="512" spans="1:12" x14ac:dyDescent="0.2">
      <c r="A512" s="19" t="s">
        <v>569</v>
      </c>
      <c r="B512" s="20">
        <v>43772</v>
      </c>
      <c r="C512" s="4" t="s">
        <v>7</v>
      </c>
      <c r="D512" s="4" t="s">
        <v>33</v>
      </c>
      <c r="E512" s="21">
        <v>575</v>
      </c>
      <c r="F512" s="6">
        <f>VLOOKUP(D512,DEFINICJE!$E$2:$H$31,4,0)</f>
        <v>78.893442622950815</v>
      </c>
      <c r="G512" s="6">
        <f>E512*F512</f>
        <v>45363.729508196717</v>
      </c>
      <c r="H512" s="26">
        <f>VLOOKUP(D512,DEFINICJE!$E$2:$H$31,3,0)</f>
        <v>0.22</v>
      </c>
      <c r="I512" s="6">
        <f>G512+H512*G512</f>
        <v>55343.749999999993</v>
      </c>
      <c r="J512" s="9">
        <f>MONTH(B512)</f>
        <v>11</v>
      </c>
      <c r="K512" s="9">
        <f>YEAR(B512)</f>
        <v>2019</v>
      </c>
      <c r="L512" s="9" t="str">
        <f>VLOOKUP(C512,DEFINICJE!$A$2:$B$11,2,0)</f>
        <v>Fusion Dynamics</v>
      </c>
    </row>
    <row r="513" spans="1:12" x14ac:dyDescent="0.2">
      <c r="A513" s="19" t="s">
        <v>570</v>
      </c>
      <c r="B513" s="20">
        <v>43773</v>
      </c>
      <c r="C513" s="4" t="s">
        <v>5</v>
      </c>
      <c r="D513" s="4" t="s">
        <v>34</v>
      </c>
      <c r="E513" s="21">
        <v>422</v>
      </c>
      <c r="F513" s="6">
        <f>VLOOKUP(D513,DEFINICJE!$E$2:$H$31,4,0)</f>
        <v>34.177570093457945</v>
      </c>
      <c r="G513" s="6">
        <f>E513*F513</f>
        <v>14422.934579439252</v>
      </c>
      <c r="H513" s="26">
        <f>VLOOKUP(D513,DEFINICJE!$E$2:$H$31,3,0)</f>
        <v>7.0000000000000007E-2</v>
      </c>
      <c r="I513" s="6">
        <f>G513+H513*G513</f>
        <v>15432.539999999999</v>
      </c>
      <c r="J513" s="9">
        <f>MONTH(B513)</f>
        <v>11</v>
      </c>
      <c r="K513" s="9">
        <f>YEAR(B513)</f>
        <v>2019</v>
      </c>
      <c r="L513" s="9" t="str">
        <f>VLOOKUP(C513,DEFINICJE!$A$2:$B$11,2,0)</f>
        <v>Infinity Systems</v>
      </c>
    </row>
    <row r="514" spans="1:12" x14ac:dyDescent="0.2">
      <c r="A514" s="19" t="s">
        <v>571</v>
      </c>
      <c r="B514" s="20">
        <v>43774</v>
      </c>
      <c r="C514" s="4" t="s">
        <v>7</v>
      </c>
      <c r="D514" s="4" t="s">
        <v>35</v>
      </c>
      <c r="E514" s="21">
        <v>407</v>
      </c>
      <c r="F514" s="6">
        <f>VLOOKUP(D514,DEFINICJE!$E$2:$H$31,4,0)</f>
        <v>92.429906542056074</v>
      </c>
      <c r="G514" s="6">
        <f>E514*F514</f>
        <v>37618.971962616823</v>
      </c>
      <c r="H514" s="26">
        <f>VLOOKUP(D514,DEFINICJE!$E$2:$H$31,3,0)</f>
        <v>7.0000000000000007E-2</v>
      </c>
      <c r="I514" s="6">
        <f>G514+H514*G514</f>
        <v>40252.300000000003</v>
      </c>
      <c r="J514" s="9">
        <f>MONTH(B514)</f>
        <v>11</v>
      </c>
      <c r="K514" s="9">
        <f>YEAR(B514)</f>
        <v>2019</v>
      </c>
      <c r="L514" s="9" t="str">
        <f>VLOOKUP(C514,DEFINICJE!$A$2:$B$11,2,0)</f>
        <v>Fusion Dynamics</v>
      </c>
    </row>
    <row r="515" spans="1:12" x14ac:dyDescent="0.2">
      <c r="A515" s="19" t="s">
        <v>572</v>
      </c>
      <c r="B515" s="20">
        <v>43774</v>
      </c>
      <c r="C515" s="4" t="s">
        <v>7</v>
      </c>
      <c r="D515" s="4" t="s">
        <v>36</v>
      </c>
      <c r="E515" s="21">
        <v>911</v>
      </c>
      <c r="F515" s="6">
        <f>VLOOKUP(D515,DEFINICJE!$E$2:$H$31,4,0)</f>
        <v>32.551401869158873</v>
      </c>
      <c r="G515" s="6">
        <f>E515*F515</f>
        <v>29654.327102803734</v>
      </c>
      <c r="H515" s="26">
        <f>VLOOKUP(D515,DEFINICJE!$E$2:$H$31,3,0)</f>
        <v>7.0000000000000007E-2</v>
      </c>
      <c r="I515" s="6">
        <f>G515+H515*G515</f>
        <v>31730.129999999997</v>
      </c>
      <c r="J515" s="9">
        <f>MONTH(B515)</f>
        <v>11</v>
      </c>
      <c r="K515" s="9">
        <f>YEAR(B515)</f>
        <v>2019</v>
      </c>
      <c r="L515" s="9" t="str">
        <f>VLOOKUP(C515,DEFINICJE!$A$2:$B$11,2,0)</f>
        <v>Fusion Dynamics</v>
      </c>
    </row>
    <row r="516" spans="1:12" x14ac:dyDescent="0.2">
      <c r="A516" s="19" t="s">
        <v>573</v>
      </c>
      <c r="B516" s="20">
        <v>43774</v>
      </c>
      <c r="C516" s="4" t="s">
        <v>9</v>
      </c>
      <c r="D516" s="4" t="s">
        <v>37</v>
      </c>
      <c r="E516" s="21">
        <v>890</v>
      </c>
      <c r="F516" s="6">
        <f>VLOOKUP(D516,DEFINICJE!$E$2:$H$31,4,0)</f>
        <v>29.762295081967217</v>
      </c>
      <c r="G516" s="6">
        <f>E516*F516</f>
        <v>26488.442622950824</v>
      </c>
      <c r="H516" s="26">
        <f>VLOOKUP(D516,DEFINICJE!$E$2:$H$31,3,0)</f>
        <v>0.22</v>
      </c>
      <c r="I516" s="6">
        <f>G516+H516*G516</f>
        <v>32315.900000000005</v>
      </c>
      <c r="J516" s="9">
        <f>MONTH(B516)</f>
        <v>11</v>
      </c>
      <c r="K516" s="9">
        <f>YEAR(B516)</f>
        <v>2019</v>
      </c>
      <c r="L516" s="9" t="str">
        <f>VLOOKUP(C516,DEFINICJE!$A$2:$B$11,2,0)</f>
        <v>Aurora Ventures</v>
      </c>
    </row>
    <row r="517" spans="1:12" x14ac:dyDescent="0.2">
      <c r="A517" s="19" t="s">
        <v>574</v>
      </c>
      <c r="B517" s="20">
        <v>43774</v>
      </c>
      <c r="C517" s="4" t="s">
        <v>2</v>
      </c>
      <c r="D517" s="4" t="s">
        <v>14</v>
      </c>
      <c r="E517" s="21">
        <v>595</v>
      </c>
      <c r="F517" s="6">
        <f>VLOOKUP(D517,DEFINICJE!$E$2:$H$31,4,0)</f>
        <v>73.897196261682225</v>
      </c>
      <c r="G517" s="6">
        <f>E517*F517</f>
        <v>43968.831775700921</v>
      </c>
      <c r="H517" s="26">
        <f>VLOOKUP(D517,DEFINICJE!$E$2:$H$31,3,0)</f>
        <v>7.0000000000000007E-2</v>
      </c>
      <c r="I517" s="6">
        <f>G517+H517*G517</f>
        <v>47046.649999999987</v>
      </c>
      <c r="J517" s="9">
        <f>MONTH(B517)</f>
        <v>11</v>
      </c>
      <c r="K517" s="9">
        <f>YEAR(B517)</f>
        <v>2019</v>
      </c>
      <c r="L517" s="9" t="str">
        <f>VLOOKUP(C517,DEFINICJE!$A$2:$B$11,2,0)</f>
        <v>StellarTech Solutions</v>
      </c>
    </row>
    <row r="518" spans="1:12" x14ac:dyDescent="0.2">
      <c r="A518" s="19" t="s">
        <v>575</v>
      </c>
      <c r="B518" s="20">
        <v>43774</v>
      </c>
      <c r="C518" s="4" t="s">
        <v>7</v>
      </c>
      <c r="D518" s="4" t="s">
        <v>15</v>
      </c>
      <c r="E518" s="21">
        <v>781</v>
      </c>
      <c r="F518" s="6">
        <f>VLOOKUP(D518,DEFINICJE!$E$2:$H$31,4,0)</f>
        <v>43.180327868852459</v>
      </c>
      <c r="G518" s="6">
        <f>E518*F518</f>
        <v>33723.836065573771</v>
      </c>
      <c r="H518" s="26">
        <f>VLOOKUP(D518,DEFINICJE!$E$2:$H$31,3,0)</f>
        <v>0.22</v>
      </c>
      <c r="I518" s="6">
        <f>G518+H518*G518</f>
        <v>41143.08</v>
      </c>
      <c r="J518" s="9">
        <f>MONTH(B518)</f>
        <v>11</v>
      </c>
      <c r="K518" s="9">
        <f>YEAR(B518)</f>
        <v>2019</v>
      </c>
      <c r="L518" s="9" t="str">
        <f>VLOOKUP(C518,DEFINICJE!$A$2:$B$11,2,0)</f>
        <v>Fusion Dynamics</v>
      </c>
    </row>
    <row r="519" spans="1:12" x14ac:dyDescent="0.2">
      <c r="A519" s="19" t="s">
        <v>576</v>
      </c>
      <c r="B519" s="20">
        <v>43774</v>
      </c>
      <c r="C519" s="4" t="s">
        <v>11</v>
      </c>
      <c r="D519" s="4" t="s">
        <v>16</v>
      </c>
      <c r="E519" s="21">
        <v>248</v>
      </c>
      <c r="F519" s="6">
        <f>VLOOKUP(D519,DEFINICJE!$E$2:$H$31,4,0)</f>
        <v>25.897196261682243</v>
      </c>
      <c r="G519" s="6">
        <f>E519*F519</f>
        <v>6422.5046728971965</v>
      </c>
      <c r="H519" s="26">
        <f>VLOOKUP(D519,DEFINICJE!$E$2:$H$31,3,0)</f>
        <v>7.0000000000000007E-2</v>
      </c>
      <c r="I519" s="6">
        <f>G519+H519*G519</f>
        <v>6872.08</v>
      </c>
      <c r="J519" s="9">
        <f>MONTH(B519)</f>
        <v>11</v>
      </c>
      <c r="K519" s="9">
        <f>YEAR(B519)</f>
        <v>2019</v>
      </c>
      <c r="L519" s="9" t="str">
        <f>VLOOKUP(C519,DEFINICJE!$A$2:$B$11,2,0)</f>
        <v>Green Capital</v>
      </c>
    </row>
    <row r="520" spans="1:12" x14ac:dyDescent="0.2">
      <c r="A520" s="19" t="s">
        <v>577</v>
      </c>
      <c r="B520" s="20">
        <v>43774</v>
      </c>
      <c r="C520" s="4" t="s">
        <v>2</v>
      </c>
      <c r="D520" s="4" t="s">
        <v>17</v>
      </c>
      <c r="E520" s="21">
        <v>314</v>
      </c>
      <c r="F520" s="6">
        <f>VLOOKUP(D520,DEFINICJE!$E$2:$H$31,4,0)</f>
        <v>65.721311475409848</v>
      </c>
      <c r="G520" s="6">
        <f>E520*F520</f>
        <v>20636.491803278692</v>
      </c>
      <c r="H520" s="26">
        <f>VLOOKUP(D520,DEFINICJE!$E$2:$H$31,3,0)</f>
        <v>0.22</v>
      </c>
      <c r="I520" s="6">
        <f>G520+H520*G520</f>
        <v>25176.520000000004</v>
      </c>
      <c r="J520" s="9">
        <f>MONTH(B520)</f>
        <v>11</v>
      </c>
      <c r="K520" s="9">
        <f>YEAR(B520)</f>
        <v>2019</v>
      </c>
      <c r="L520" s="9" t="str">
        <f>VLOOKUP(C520,DEFINICJE!$A$2:$B$11,2,0)</f>
        <v>StellarTech Solutions</v>
      </c>
    </row>
    <row r="521" spans="1:12" x14ac:dyDescent="0.2">
      <c r="A521" s="19" t="s">
        <v>578</v>
      </c>
      <c r="B521" s="20">
        <v>43774</v>
      </c>
      <c r="C521" s="4" t="s">
        <v>10</v>
      </c>
      <c r="D521" s="4" t="s">
        <v>18</v>
      </c>
      <c r="E521" s="21">
        <v>182</v>
      </c>
      <c r="F521" s="6">
        <f>VLOOKUP(D521,DEFINICJE!$E$2:$H$31,4,0)</f>
        <v>0.22429906542056072</v>
      </c>
      <c r="G521" s="6">
        <f>E521*F521</f>
        <v>40.822429906542048</v>
      </c>
      <c r="H521" s="26">
        <f>VLOOKUP(D521,DEFINICJE!$E$2:$H$31,3,0)</f>
        <v>7.0000000000000007E-2</v>
      </c>
      <c r="I521" s="6">
        <f>G521+H521*G521</f>
        <v>43.679999999999993</v>
      </c>
      <c r="J521" s="9">
        <f>MONTH(B521)</f>
        <v>11</v>
      </c>
      <c r="K521" s="9">
        <f>YEAR(B521)</f>
        <v>2019</v>
      </c>
      <c r="L521" s="9" t="str">
        <f>VLOOKUP(C521,DEFINICJE!$A$2:$B$11,2,0)</f>
        <v>Nexus Solutions</v>
      </c>
    </row>
    <row r="522" spans="1:12" x14ac:dyDescent="0.2">
      <c r="A522" s="19" t="s">
        <v>579</v>
      </c>
      <c r="B522" s="20">
        <v>43774</v>
      </c>
      <c r="C522" s="4" t="s">
        <v>5</v>
      </c>
      <c r="D522" s="4" t="s">
        <v>19</v>
      </c>
      <c r="E522" s="21">
        <v>879</v>
      </c>
      <c r="F522" s="6">
        <f>VLOOKUP(D522,DEFINICJE!$E$2:$H$31,4,0)</f>
        <v>73.073770491803288</v>
      </c>
      <c r="G522" s="6">
        <f>E522*F522</f>
        <v>64231.84426229509</v>
      </c>
      <c r="H522" s="26">
        <f>VLOOKUP(D522,DEFINICJE!$E$2:$H$31,3,0)</f>
        <v>0.22</v>
      </c>
      <c r="I522" s="6">
        <f>G522+H522*G522</f>
        <v>78362.850000000006</v>
      </c>
      <c r="J522" s="9">
        <f>MONTH(B522)</f>
        <v>11</v>
      </c>
      <c r="K522" s="9">
        <f>YEAR(B522)</f>
        <v>2019</v>
      </c>
      <c r="L522" s="9" t="str">
        <f>VLOOKUP(C522,DEFINICJE!$A$2:$B$11,2,0)</f>
        <v>Infinity Systems</v>
      </c>
    </row>
    <row r="523" spans="1:12" x14ac:dyDescent="0.2">
      <c r="A523" s="19" t="s">
        <v>580</v>
      </c>
      <c r="B523" s="20">
        <v>43774</v>
      </c>
      <c r="C523" s="4" t="s">
        <v>10</v>
      </c>
      <c r="D523" s="4" t="s">
        <v>20</v>
      </c>
      <c r="E523" s="21">
        <v>458</v>
      </c>
      <c r="F523" s="6">
        <f>VLOOKUP(D523,DEFINICJE!$E$2:$H$31,4,0)</f>
        <v>10.093457943925234</v>
      </c>
      <c r="G523" s="6">
        <f>E523*F523</f>
        <v>4622.8037383177571</v>
      </c>
      <c r="H523" s="26">
        <f>VLOOKUP(D523,DEFINICJE!$E$2:$H$31,3,0)</f>
        <v>7.0000000000000007E-2</v>
      </c>
      <c r="I523" s="6">
        <f>G523+H523*G523</f>
        <v>4946.3999999999996</v>
      </c>
      <c r="J523" s="9">
        <f>MONTH(B523)</f>
        <v>11</v>
      </c>
      <c r="K523" s="9">
        <f>YEAR(B523)</f>
        <v>2019</v>
      </c>
      <c r="L523" s="9" t="str">
        <f>VLOOKUP(C523,DEFINICJE!$A$2:$B$11,2,0)</f>
        <v>Nexus Solutions</v>
      </c>
    </row>
    <row r="524" spans="1:12" x14ac:dyDescent="0.2">
      <c r="A524" s="19" t="s">
        <v>581</v>
      </c>
      <c r="B524" s="20">
        <v>43775</v>
      </c>
      <c r="C524" s="4" t="s">
        <v>7</v>
      </c>
      <c r="D524" s="4" t="s">
        <v>21</v>
      </c>
      <c r="E524" s="21">
        <v>724</v>
      </c>
      <c r="F524" s="6">
        <f>VLOOKUP(D524,DEFINICJE!$E$2:$H$31,4,0)</f>
        <v>32.508196721311471</v>
      </c>
      <c r="G524" s="6">
        <f>E524*F524</f>
        <v>23535.934426229505</v>
      </c>
      <c r="H524" s="26">
        <f>VLOOKUP(D524,DEFINICJE!$E$2:$H$31,3,0)</f>
        <v>0.22</v>
      </c>
      <c r="I524" s="6">
        <f>G524+H524*G524</f>
        <v>28713.839999999997</v>
      </c>
      <c r="J524" s="9">
        <f>MONTH(B524)</f>
        <v>11</v>
      </c>
      <c r="K524" s="9">
        <f>YEAR(B524)</f>
        <v>2019</v>
      </c>
      <c r="L524" s="9" t="str">
        <f>VLOOKUP(C524,DEFINICJE!$A$2:$B$11,2,0)</f>
        <v>Fusion Dynamics</v>
      </c>
    </row>
    <row r="525" spans="1:12" x14ac:dyDescent="0.2">
      <c r="A525" s="19" t="s">
        <v>582</v>
      </c>
      <c r="B525" s="20">
        <v>43776</v>
      </c>
      <c r="C525" s="4" t="s">
        <v>9</v>
      </c>
      <c r="D525" s="4" t="s">
        <v>22</v>
      </c>
      <c r="E525" s="21">
        <v>766</v>
      </c>
      <c r="F525" s="6">
        <f>VLOOKUP(D525,DEFINICJE!$E$2:$H$31,4,0)</f>
        <v>17.588785046728972</v>
      </c>
      <c r="G525" s="6">
        <f>E525*F525</f>
        <v>13473.009345794393</v>
      </c>
      <c r="H525" s="26">
        <f>VLOOKUP(D525,DEFINICJE!$E$2:$H$31,3,0)</f>
        <v>7.0000000000000007E-2</v>
      </c>
      <c r="I525" s="6">
        <f>G525+H525*G525</f>
        <v>14416.12</v>
      </c>
      <c r="J525" s="9">
        <f>MONTH(B525)</f>
        <v>11</v>
      </c>
      <c r="K525" s="9">
        <f>YEAR(B525)</f>
        <v>2019</v>
      </c>
      <c r="L525" s="9" t="str">
        <f>VLOOKUP(C525,DEFINICJE!$A$2:$B$11,2,0)</f>
        <v>Aurora Ventures</v>
      </c>
    </row>
    <row r="526" spans="1:12" x14ac:dyDescent="0.2">
      <c r="A526" s="19" t="s">
        <v>583</v>
      </c>
      <c r="B526" s="20">
        <v>43777</v>
      </c>
      <c r="C526" s="4" t="s">
        <v>3</v>
      </c>
      <c r="D526" s="4" t="s">
        <v>23</v>
      </c>
      <c r="E526" s="21">
        <v>24</v>
      </c>
      <c r="F526" s="6">
        <f>VLOOKUP(D526,DEFINICJE!$E$2:$H$31,4,0)</f>
        <v>14.188524590163933</v>
      </c>
      <c r="G526" s="6">
        <f>E526*F526</f>
        <v>340.52459016393436</v>
      </c>
      <c r="H526" s="26">
        <f>VLOOKUP(D526,DEFINICJE!$E$2:$H$31,3,0)</f>
        <v>0.22</v>
      </c>
      <c r="I526" s="6">
        <f>G526+H526*G526</f>
        <v>415.43999999999994</v>
      </c>
      <c r="J526" s="9">
        <f>MONTH(B526)</f>
        <v>11</v>
      </c>
      <c r="K526" s="9">
        <f>YEAR(B526)</f>
        <v>2019</v>
      </c>
      <c r="L526" s="9" t="str">
        <f>VLOOKUP(C526,DEFINICJE!$A$2:$B$11,2,0)</f>
        <v>Quantum Innovations</v>
      </c>
    </row>
    <row r="527" spans="1:12" x14ac:dyDescent="0.2">
      <c r="A527" s="19" t="s">
        <v>584</v>
      </c>
      <c r="B527" s="20">
        <v>43778</v>
      </c>
      <c r="C527" s="4" t="s">
        <v>11</v>
      </c>
      <c r="D527" s="4" t="s">
        <v>24</v>
      </c>
      <c r="E527" s="21">
        <v>919</v>
      </c>
      <c r="F527" s="6">
        <f>VLOOKUP(D527,DEFINICJE!$E$2:$H$31,4,0)</f>
        <v>7.5700934579439245</v>
      </c>
      <c r="G527" s="6">
        <f>E527*F527</f>
        <v>6956.9158878504668</v>
      </c>
      <c r="H527" s="26">
        <f>VLOOKUP(D527,DEFINICJE!$E$2:$H$31,3,0)</f>
        <v>7.0000000000000007E-2</v>
      </c>
      <c r="I527" s="6">
        <f>G527+H527*G527</f>
        <v>7443.9</v>
      </c>
      <c r="J527" s="9">
        <f>MONTH(B527)</f>
        <v>11</v>
      </c>
      <c r="K527" s="9">
        <f>YEAR(B527)</f>
        <v>2019</v>
      </c>
      <c r="L527" s="9" t="str">
        <f>VLOOKUP(C527,DEFINICJE!$A$2:$B$11,2,0)</f>
        <v>Green Capital</v>
      </c>
    </row>
    <row r="528" spans="1:12" x14ac:dyDescent="0.2">
      <c r="A528" s="19" t="s">
        <v>585</v>
      </c>
      <c r="B528" s="20">
        <v>43779</v>
      </c>
      <c r="C528" s="4" t="s">
        <v>8</v>
      </c>
      <c r="D528" s="4" t="s">
        <v>25</v>
      </c>
      <c r="E528" s="21">
        <v>63</v>
      </c>
      <c r="F528" s="6">
        <f>VLOOKUP(D528,DEFINICJE!$E$2:$H$31,4,0)</f>
        <v>33.655737704918039</v>
      </c>
      <c r="G528" s="6">
        <f>E528*F528</f>
        <v>2120.3114754098365</v>
      </c>
      <c r="H528" s="26">
        <f>VLOOKUP(D528,DEFINICJE!$E$2:$H$31,3,0)</f>
        <v>0.22</v>
      </c>
      <c r="I528" s="6">
        <f>G528+H528*G528</f>
        <v>2586.7800000000007</v>
      </c>
      <c r="J528" s="9">
        <f>MONTH(B528)</f>
        <v>11</v>
      </c>
      <c r="K528" s="9">
        <f>YEAR(B528)</f>
        <v>2019</v>
      </c>
      <c r="L528" s="9" t="str">
        <f>VLOOKUP(C528,DEFINICJE!$A$2:$B$11,2,0)</f>
        <v>Apex Innovators</v>
      </c>
    </row>
    <row r="529" spans="1:12" x14ac:dyDescent="0.2">
      <c r="A529" s="19" t="s">
        <v>586</v>
      </c>
      <c r="B529" s="20">
        <v>43780</v>
      </c>
      <c r="C529" s="4" t="s">
        <v>11</v>
      </c>
      <c r="D529" s="4" t="s">
        <v>26</v>
      </c>
      <c r="E529" s="21">
        <v>429</v>
      </c>
      <c r="F529" s="6">
        <f>VLOOKUP(D529,DEFINICJE!$E$2:$H$31,4,0)</f>
        <v>57.588785046728965</v>
      </c>
      <c r="G529" s="6">
        <f>E529*F529</f>
        <v>24705.588785046726</v>
      </c>
      <c r="H529" s="26">
        <f>VLOOKUP(D529,DEFINICJE!$E$2:$H$31,3,0)</f>
        <v>7.0000000000000007E-2</v>
      </c>
      <c r="I529" s="6">
        <f>G529+H529*G529</f>
        <v>26434.979999999996</v>
      </c>
      <c r="J529" s="9">
        <f>MONTH(B529)</f>
        <v>11</v>
      </c>
      <c r="K529" s="9">
        <f>YEAR(B529)</f>
        <v>2019</v>
      </c>
      <c r="L529" s="9" t="str">
        <f>VLOOKUP(C529,DEFINICJE!$A$2:$B$11,2,0)</f>
        <v>Green Capital</v>
      </c>
    </row>
    <row r="530" spans="1:12" x14ac:dyDescent="0.2">
      <c r="A530" s="19" t="s">
        <v>587</v>
      </c>
      <c r="B530" s="20">
        <v>43781</v>
      </c>
      <c r="C530" s="4" t="s">
        <v>7</v>
      </c>
      <c r="D530" s="4" t="s">
        <v>27</v>
      </c>
      <c r="E530" s="21">
        <v>234</v>
      </c>
      <c r="F530" s="6">
        <f>VLOOKUP(D530,DEFINICJE!$E$2:$H$31,4,0)</f>
        <v>27.262295081967213</v>
      </c>
      <c r="G530" s="6">
        <f>E530*F530</f>
        <v>6379.377049180328</v>
      </c>
      <c r="H530" s="26">
        <f>VLOOKUP(D530,DEFINICJE!$E$2:$H$31,3,0)</f>
        <v>0.22</v>
      </c>
      <c r="I530" s="6">
        <f>G530+H530*G530</f>
        <v>7782.84</v>
      </c>
      <c r="J530" s="9">
        <f>MONTH(B530)</f>
        <v>11</v>
      </c>
      <c r="K530" s="9">
        <f>YEAR(B530)</f>
        <v>2019</v>
      </c>
      <c r="L530" s="9" t="str">
        <f>VLOOKUP(C530,DEFINICJE!$A$2:$B$11,2,0)</f>
        <v>Fusion Dynamics</v>
      </c>
    </row>
    <row r="531" spans="1:12" x14ac:dyDescent="0.2">
      <c r="A531" s="19" t="s">
        <v>588</v>
      </c>
      <c r="B531" s="20">
        <v>43782</v>
      </c>
      <c r="C531" s="4" t="s">
        <v>7</v>
      </c>
      <c r="D531" s="4" t="s">
        <v>28</v>
      </c>
      <c r="E531" s="21">
        <v>372</v>
      </c>
      <c r="F531" s="6">
        <f>VLOOKUP(D531,DEFINICJE!$E$2:$H$31,4,0)</f>
        <v>74.299065420560737</v>
      </c>
      <c r="G531" s="6">
        <f>E531*F531</f>
        <v>27639.252336448593</v>
      </c>
      <c r="H531" s="26">
        <f>VLOOKUP(D531,DEFINICJE!$E$2:$H$31,3,0)</f>
        <v>7.0000000000000007E-2</v>
      </c>
      <c r="I531" s="6">
        <f>G531+H531*G531</f>
        <v>29573.999999999996</v>
      </c>
      <c r="J531" s="9">
        <f>MONTH(B531)</f>
        <v>11</v>
      </c>
      <c r="K531" s="9">
        <f>YEAR(B531)</f>
        <v>2019</v>
      </c>
      <c r="L531" s="9" t="str">
        <f>VLOOKUP(C531,DEFINICJE!$A$2:$B$11,2,0)</f>
        <v>Fusion Dynamics</v>
      </c>
    </row>
    <row r="532" spans="1:12" x14ac:dyDescent="0.2">
      <c r="A532" s="19" t="s">
        <v>589</v>
      </c>
      <c r="B532" s="20">
        <v>43783</v>
      </c>
      <c r="C532" s="4" t="s">
        <v>7</v>
      </c>
      <c r="D532" s="4" t="s">
        <v>29</v>
      </c>
      <c r="E532" s="21">
        <v>985</v>
      </c>
      <c r="F532" s="6">
        <f>VLOOKUP(D532,DEFINICJE!$E$2:$H$31,4,0)</f>
        <v>19.409836065573771</v>
      </c>
      <c r="G532" s="6">
        <f>E532*F532</f>
        <v>19118.688524590165</v>
      </c>
      <c r="H532" s="26">
        <f>VLOOKUP(D532,DEFINICJE!$E$2:$H$31,3,0)</f>
        <v>0.22</v>
      </c>
      <c r="I532" s="6">
        <f>G532+H532*G532</f>
        <v>23324.800000000003</v>
      </c>
      <c r="J532" s="9">
        <f>MONTH(B532)</f>
        <v>11</v>
      </c>
      <c r="K532" s="9">
        <f>YEAR(B532)</f>
        <v>2019</v>
      </c>
      <c r="L532" s="9" t="str">
        <f>VLOOKUP(C532,DEFINICJE!$A$2:$B$11,2,0)</f>
        <v>Fusion Dynamics</v>
      </c>
    </row>
    <row r="533" spans="1:12" x14ac:dyDescent="0.2">
      <c r="A533" s="19" t="s">
        <v>590</v>
      </c>
      <c r="B533" s="20">
        <v>43784</v>
      </c>
      <c r="C533" s="4" t="s">
        <v>3</v>
      </c>
      <c r="D533" s="4" t="s">
        <v>30</v>
      </c>
      <c r="E533" s="21">
        <v>305</v>
      </c>
      <c r="F533" s="6">
        <f>VLOOKUP(D533,DEFINICJE!$E$2:$H$31,4,0)</f>
        <v>16.345794392523363</v>
      </c>
      <c r="G533" s="6">
        <f>E533*F533</f>
        <v>4985.467289719626</v>
      </c>
      <c r="H533" s="26">
        <f>VLOOKUP(D533,DEFINICJE!$E$2:$H$31,3,0)</f>
        <v>7.0000000000000007E-2</v>
      </c>
      <c r="I533" s="6">
        <f>G533+H533*G533</f>
        <v>5334.45</v>
      </c>
      <c r="J533" s="9">
        <f>MONTH(B533)</f>
        <v>11</v>
      </c>
      <c r="K533" s="9">
        <f>YEAR(B533)</f>
        <v>2019</v>
      </c>
      <c r="L533" s="9" t="str">
        <f>VLOOKUP(C533,DEFINICJE!$A$2:$B$11,2,0)</f>
        <v>Quantum Innovations</v>
      </c>
    </row>
    <row r="534" spans="1:12" x14ac:dyDescent="0.2">
      <c r="A534" s="19" t="s">
        <v>591</v>
      </c>
      <c r="B534" s="20">
        <v>43785</v>
      </c>
      <c r="C534" s="4" t="s">
        <v>8</v>
      </c>
      <c r="D534" s="4" t="s">
        <v>31</v>
      </c>
      <c r="E534" s="21">
        <v>336</v>
      </c>
      <c r="F534" s="6">
        <f>VLOOKUP(D534,DEFINICJE!$E$2:$H$31,4,0)</f>
        <v>31.516393442622952</v>
      </c>
      <c r="G534" s="6">
        <f>E534*F534</f>
        <v>10589.508196721312</v>
      </c>
      <c r="H534" s="26">
        <f>VLOOKUP(D534,DEFINICJE!$E$2:$H$31,3,0)</f>
        <v>0.22</v>
      </c>
      <c r="I534" s="6">
        <f>G534+H534*G534</f>
        <v>12919.2</v>
      </c>
      <c r="J534" s="9">
        <f>MONTH(B534)</f>
        <v>11</v>
      </c>
      <c r="K534" s="9">
        <f>YEAR(B534)</f>
        <v>2019</v>
      </c>
      <c r="L534" s="9" t="str">
        <f>VLOOKUP(C534,DEFINICJE!$A$2:$B$11,2,0)</f>
        <v>Apex Innovators</v>
      </c>
    </row>
    <row r="535" spans="1:12" x14ac:dyDescent="0.2">
      <c r="A535" s="19" t="s">
        <v>592</v>
      </c>
      <c r="B535" s="20">
        <v>43785</v>
      </c>
      <c r="C535" s="4" t="s">
        <v>6</v>
      </c>
      <c r="D535" s="4" t="s">
        <v>32</v>
      </c>
      <c r="E535" s="21">
        <v>764</v>
      </c>
      <c r="F535" s="6">
        <f>VLOOKUP(D535,DEFINICJE!$E$2:$H$31,4,0)</f>
        <v>59.018691588785039</v>
      </c>
      <c r="G535" s="6">
        <f>E535*F535</f>
        <v>45090.280373831767</v>
      </c>
      <c r="H535" s="26">
        <f>VLOOKUP(D535,DEFINICJE!$E$2:$H$31,3,0)</f>
        <v>7.0000000000000007E-2</v>
      </c>
      <c r="I535" s="6">
        <f>G535+H535*G535</f>
        <v>48246.599999999991</v>
      </c>
      <c r="J535" s="9">
        <f>MONTH(B535)</f>
        <v>11</v>
      </c>
      <c r="K535" s="9">
        <f>YEAR(B535)</f>
        <v>2019</v>
      </c>
      <c r="L535" s="9" t="str">
        <f>VLOOKUP(C535,DEFINICJE!$A$2:$B$11,2,0)</f>
        <v>SwiftWave Technologies</v>
      </c>
    </row>
    <row r="536" spans="1:12" x14ac:dyDescent="0.2">
      <c r="A536" s="19" t="s">
        <v>593</v>
      </c>
      <c r="B536" s="20">
        <v>43785</v>
      </c>
      <c r="C536" s="4" t="s">
        <v>4</v>
      </c>
      <c r="D536" s="4" t="s">
        <v>33</v>
      </c>
      <c r="E536" s="21">
        <v>322</v>
      </c>
      <c r="F536" s="6">
        <f>VLOOKUP(D536,DEFINICJE!$E$2:$H$31,4,0)</f>
        <v>78.893442622950815</v>
      </c>
      <c r="G536" s="6">
        <f>E536*F536</f>
        <v>25403.688524590161</v>
      </c>
      <c r="H536" s="26">
        <f>VLOOKUP(D536,DEFINICJE!$E$2:$H$31,3,0)</f>
        <v>0.22</v>
      </c>
      <c r="I536" s="6">
        <f>G536+H536*G536</f>
        <v>30992.499999999996</v>
      </c>
      <c r="J536" s="9">
        <f>MONTH(B536)</f>
        <v>11</v>
      </c>
      <c r="K536" s="9">
        <f>YEAR(B536)</f>
        <v>2019</v>
      </c>
      <c r="L536" s="9" t="str">
        <f>VLOOKUP(C536,DEFINICJE!$A$2:$B$11,2,0)</f>
        <v>BlueSky Enterprises</v>
      </c>
    </row>
    <row r="537" spans="1:12" x14ac:dyDescent="0.2">
      <c r="A537" s="19" t="s">
        <v>594</v>
      </c>
      <c r="B537" s="20">
        <v>43785</v>
      </c>
      <c r="C537" s="4" t="s">
        <v>7</v>
      </c>
      <c r="D537" s="4" t="s">
        <v>34</v>
      </c>
      <c r="E537" s="21">
        <v>43</v>
      </c>
      <c r="F537" s="6">
        <f>VLOOKUP(D537,DEFINICJE!$E$2:$H$31,4,0)</f>
        <v>34.177570093457945</v>
      </c>
      <c r="G537" s="6">
        <f>E537*F537</f>
        <v>1469.6355140186915</v>
      </c>
      <c r="H537" s="26">
        <f>VLOOKUP(D537,DEFINICJE!$E$2:$H$31,3,0)</f>
        <v>7.0000000000000007E-2</v>
      </c>
      <c r="I537" s="6">
        <f>G537+H537*G537</f>
        <v>1572.51</v>
      </c>
      <c r="J537" s="9">
        <f>MONTH(B537)</f>
        <v>11</v>
      </c>
      <c r="K537" s="9">
        <f>YEAR(B537)</f>
        <v>2019</v>
      </c>
      <c r="L537" s="9" t="str">
        <f>VLOOKUP(C537,DEFINICJE!$A$2:$B$11,2,0)</f>
        <v>Fusion Dynamics</v>
      </c>
    </row>
    <row r="538" spans="1:12" x14ac:dyDescent="0.2">
      <c r="A538" s="19" t="s">
        <v>595</v>
      </c>
      <c r="B538" s="20">
        <v>43785</v>
      </c>
      <c r="C538" s="4" t="s">
        <v>10</v>
      </c>
      <c r="D538" s="4" t="s">
        <v>35</v>
      </c>
      <c r="E538" s="21">
        <v>626</v>
      </c>
      <c r="F538" s="6">
        <f>VLOOKUP(D538,DEFINICJE!$E$2:$H$31,4,0)</f>
        <v>92.429906542056074</v>
      </c>
      <c r="G538" s="6">
        <f>E538*F538</f>
        <v>57861.121495327105</v>
      </c>
      <c r="H538" s="26">
        <f>VLOOKUP(D538,DEFINICJE!$E$2:$H$31,3,0)</f>
        <v>7.0000000000000007E-2</v>
      </c>
      <c r="I538" s="6">
        <f>G538+H538*G538</f>
        <v>61911.4</v>
      </c>
      <c r="J538" s="9">
        <f>MONTH(B538)</f>
        <v>11</v>
      </c>
      <c r="K538" s="9">
        <f>YEAR(B538)</f>
        <v>2019</v>
      </c>
      <c r="L538" s="9" t="str">
        <f>VLOOKUP(C538,DEFINICJE!$A$2:$B$11,2,0)</f>
        <v>Nexus Solutions</v>
      </c>
    </row>
    <row r="539" spans="1:12" x14ac:dyDescent="0.2">
      <c r="A539" s="19" t="s">
        <v>596</v>
      </c>
      <c r="B539" s="20">
        <v>43785</v>
      </c>
      <c r="C539" s="4" t="s">
        <v>9</v>
      </c>
      <c r="D539" s="4" t="s">
        <v>36</v>
      </c>
      <c r="E539" s="21">
        <v>609</v>
      </c>
      <c r="F539" s="6">
        <f>VLOOKUP(D539,DEFINICJE!$E$2:$H$31,4,0)</f>
        <v>32.551401869158873</v>
      </c>
      <c r="G539" s="6">
        <f>E539*F539</f>
        <v>19823.803738317754</v>
      </c>
      <c r="H539" s="26">
        <f>VLOOKUP(D539,DEFINICJE!$E$2:$H$31,3,0)</f>
        <v>7.0000000000000007E-2</v>
      </c>
      <c r="I539" s="6">
        <f>G539+H539*G539</f>
        <v>21211.469999999998</v>
      </c>
      <c r="J539" s="9">
        <f>MONTH(B539)</f>
        <v>11</v>
      </c>
      <c r="K539" s="9">
        <f>YEAR(B539)</f>
        <v>2019</v>
      </c>
      <c r="L539" s="9" t="str">
        <f>VLOOKUP(C539,DEFINICJE!$A$2:$B$11,2,0)</f>
        <v>Aurora Ventures</v>
      </c>
    </row>
    <row r="540" spans="1:12" x14ac:dyDescent="0.2">
      <c r="A540" s="19" t="s">
        <v>597</v>
      </c>
      <c r="B540" s="20">
        <v>43785</v>
      </c>
      <c r="C540" s="4" t="s">
        <v>10</v>
      </c>
      <c r="D540" s="4" t="s">
        <v>26</v>
      </c>
      <c r="E540" s="21">
        <v>408</v>
      </c>
      <c r="F540" s="6">
        <f>VLOOKUP(D540,DEFINICJE!$E$2:$H$31,4,0)</f>
        <v>57.588785046728965</v>
      </c>
      <c r="G540" s="6">
        <f>E540*F540</f>
        <v>23496.224299065419</v>
      </c>
      <c r="H540" s="26">
        <f>VLOOKUP(D540,DEFINICJE!$E$2:$H$31,3,0)</f>
        <v>7.0000000000000007E-2</v>
      </c>
      <c r="I540" s="6">
        <f>G540+H540*G540</f>
        <v>25140.959999999999</v>
      </c>
      <c r="J540" s="9">
        <f>MONTH(B540)</f>
        <v>11</v>
      </c>
      <c r="K540" s="9">
        <f>YEAR(B540)</f>
        <v>2019</v>
      </c>
      <c r="L540" s="9" t="str">
        <f>VLOOKUP(C540,DEFINICJE!$A$2:$B$11,2,0)</f>
        <v>Nexus Solutions</v>
      </c>
    </row>
    <row r="541" spans="1:12" x14ac:dyDescent="0.2">
      <c r="A541" s="19" t="s">
        <v>598</v>
      </c>
      <c r="B541" s="20">
        <v>43785</v>
      </c>
      <c r="C541" s="4" t="s">
        <v>8</v>
      </c>
      <c r="D541" s="4" t="s">
        <v>27</v>
      </c>
      <c r="E541" s="21">
        <v>189</v>
      </c>
      <c r="F541" s="6">
        <f>VLOOKUP(D541,DEFINICJE!$E$2:$H$31,4,0)</f>
        <v>27.262295081967213</v>
      </c>
      <c r="G541" s="6">
        <f>E541*F541</f>
        <v>5152.5737704918038</v>
      </c>
      <c r="H541" s="26">
        <f>VLOOKUP(D541,DEFINICJE!$E$2:$H$31,3,0)</f>
        <v>0.22</v>
      </c>
      <c r="I541" s="6">
        <f>G541+H541*G541</f>
        <v>6286.14</v>
      </c>
      <c r="J541" s="9">
        <f>MONTH(B541)</f>
        <v>11</v>
      </c>
      <c r="K541" s="9">
        <f>YEAR(B541)</f>
        <v>2019</v>
      </c>
      <c r="L541" s="9" t="str">
        <f>VLOOKUP(C541,DEFINICJE!$A$2:$B$11,2,0)</f>
        <v>Apex Innovators</v>
      </c>
    </row>
    <row r="542" spans="1:12" x14ac:dyDescent="0.2">
      <c r="A542" s="19" t="s">
        <v>599</v>
      </c>
      <c r="B542" s="20">
        <v>43786</v>
      </c>
      <c r="C542" s="4" t="s">
        <v>3</v>
      </c>
      <c r="D542" s="4" t="s">
        <v>28</v>
      </c>
      <c r="E542" s="21">
        <v>260</v>
      </c>
      <c r="F542" s="6">
        <f>VLOOKUP(D542,DEFINICJE!$E$2:$H$31,4,0)</f>
        <v>74.299065420560737</v>
      </c>
      <c r="G542" s="6">
        <f>E542*F542</f>
        <v>19317.757009345791</v>
      </c>
      <c r="H542" s="26">
        <f>VLOOKUP(D542,DEFINICJE!$E$2:$H$31,3,0)</f>
        <v>7.0000000000000007E-2</v>
      </c>
      <c r="I542" s="6">
        <f>G542+H542*G542</f>
        <v>20669.999999999996</v>
      </c>
      <c r="J542" s="9">
        <f>MONTH(B542)</f>
        <v>11</v>
      </c>
      <c r="K542" s="9">
        <f>YEAR(B542)</f>
        <v>2019</v>
      </c>
      <c r="L542" s="9" t="str">
        <f>VLOOKUP(C542,DEFINICJE!$A$2:$B$11,2,0)</f>
        <v>Quantum Innovations</v>
      </c>
    </row>
    <row r="543" spans="1:12" x14ac:dyDescent="0.2">
      <c r="A543" s="19" t="s">
        <v>600</v>
      </c>
      <c r="B543" s="20">
        <v>43787</v>
      </c>
      <c r="C543" s="4" t="s">
        <v>7</v>
      </c>
      <c r="D543" s="4" t="s">
        <v>14</v>
      </c>
      <c r="E543" s="21">
        <v>738</v>
      </c>
      <c r="F543" s="6">
        <f>VLOOKUP(D543,DEFINICJE!$E$2:$H$31,4,0)</f>
        <v>73.897196261682225</v>
      </c>
      <c r="G543" s="6">
        <f>E543*F543</f>
        <v>54536.130841121485</v>
      </c>
      <c r="H543" s="26">
        <f>VLOOKUP(D543,DEFINICJE!$E$2:$H$31,3,0)</f>
        <v>7.0000000000000007E-2</v>
      </c>
      <c r="I543" s="6">
        <f>G543+H543*G543</f>
        <v>58353.659999999989</v>
      </c>
      <c r="J543" s="9">
        <f>MONTH(B543)</f>
        <v>11</v>
      </c>
      <c r="K543" s="9">
        <f>YEAR(B543)</f>
        <v>2019</v>
      </c>
      <c r="L543" s="9" t="str">
        <f>VLOOKUP(C543,DEFINICJE!$A$2:$B$11,2,0)</f>
        <v>Fusion Dynamics</v>
      </c>
    </row>
    <row r="544" spans="1:12" x14ac:dyDescent="0.2">
      <c r="A544" s="19" t="s">
        <v>601</v>
      </c>
      <c r="B544" s="20">
        <v>43788</v>
      </c>
      <c r="C544" s="4" t="s">
        <v>2</v>
      </c>
      <c r="D544" s="4" t="s">
        <v>15</v>
      </c>
      <c r="E544" s="21">
        <v>277</v>
      </c>
      <c r="F544" s="6">
        <f>VLOOKUP(D544,DEFINICJE!$E$2:$H$31,4,0)</f>
        <v>43.180327868852459</v>
      </c>
      <c r="G544" s="6">
        <f>E544*F544</f>
        <v>11960.950819672131</v>
      </c>
      <c r="H544" s="26">
        <f>VLOOKUP(D544,DEFINICJE!$E$2:$H$31,3,0)</f>
        <v>0.22</v>
      </c>
      <c r="I544" s="6">
        <f>G544+H544*G544</f>
        <v>14592.36</v>
      </c>
      <c r="J544" s="9">
        <f>MONTH(B544)</f>
        <v>11</v>
      </c>
      <c r="K544" s="9">
        <f>YEAR(B544)</f>
        <v>2019</v>
      </c>
      <c r="L544" s="9" t="str">
        <f>VLOOKUP(C544,DEFINICJE!$A$2:$B$11,2,0)</f>
        <v>StellarTech Solutions</v>
      </c>
    </row>
    <row r="545" spans="1:12" x14ac:dyDescent="0.2">
      <c r="A545" s="19" t="s">
        <v>602</v>
      </c>
      <c r="B545" s="20">
        <v>43789</v>
      </c>
      <c r="C545" s="4" t="s">
        <v>6</v>
      </c>
      <c r="D545" s="4" t="s">
        <v>16</v>
      </c>
      <c r="E545" s="21">
        <v>489</v>
      </c>
      <c r="F545" s="6">
        <f>VLOOKUP(D545,DEFINICJE!$E$2:$H$31,4,0)</f>
        <v>25.897196261682243</v>
      </c>
      <c r="G545" s="6">
        <f>E545*F545</f>
        <v>12663.728971962617</v>
      </c>
      <c r="H545" s="26">
        <f>VLOOKUP(D545,DEFINICJE!$E$2:$H$31,3,0)</f>
        <v>7.0000000000000007E-2</v>
      </c>
      <c r="I545" s="6">
        <f>G545+H545*G545</f>
        <v>13550.19</v>
      </c>
      <c r="J545" s="9">
        <f>MONTH(B545)</f>
        <v>11</v>
      </c>
      <c r="K545" s="9">
        <f>YEAR(B545)</f>
        <v>2019</v>
      </c>
      <c r="L545" s="9" t="str">
        <f>VLOOKUP(C545,DEFINICJE!$A$2:$B$11,2,0)</f>
        <v>SwiftWave Technologies</v>
      </c>
    </row>
    <row r="546" spans="1:12" x14ac:dyDescent="0.2">
      <c r="A546" s="19" t="s">
        <v>603</v>
      </c>
      <c r="B546" s="20">
        <v>43790</v>
      </c>
      <c r="C546" s="4" t="s">
        <v>10</v>
      </c>
      <c r="D546" s="4" t="s">
        <v>17</v>
      </c>
      <c r="E546" s="21">
        <v>390</v>
      </c>
      <c r="F546" s="6">
        <f>VLOOKUP(D546,DEFINICJE!$E$2:$H$31,4,0)</f>
        <v>65.721311475409848</v>
      </c>
      <c r="G546" s="6">
        <f>E546*F546</f>
        <v>25631.311475409842</v>
      </c>
      <c r="H546" s="26">
        <f>VLOOKUP(D546,DEFINICJE!$E$2:$H$31,3,0)</f>
        <v>0.22</v>
      </c>
      <c r="I546" s="6">
        <f>G546+H546*G546</f>
        <v>31270.200000000008</v>
      </c>
      <c r="J546" s="9">
        <f>MONTH(B546)</f>
        <v>11</v>
      </c>
      <c r="K546" s="9">
        <f>YEAR(B546)</f>
        <v>2019</v>
      </c>
      <c r="L546" s="9" t="str">
        <f>VLOOKUP(C546,DEFINICJE!$A$2:$B$11,2,0)</f>
        <v>Nexus Solutions</v>
      </c>
    </row>
    <row r="547" spans="1:12" x14ac:dyDescent="0.2">
      <c r="A547" s="19" t="s">
        <v>604</v>
      </c>
      <c r="B547" s="20">
        <v>43791</v>
      </c>
      <c r="C547" s="4" t="s">
        <v>11</v>
      </c>
      <c r="D547" s="4" t="s">
        <v>18</v>
      </c>
      <c r="E547" s="21">
        <v>699</v>
      </c>
      <c r="F547" s="6">
        <f>VLOOKUP(D547,DEFINICJE!$E$2:$H$31,4,0)</f>
        <v>0.22429906542056072</v>
      </c>
      <c r="G547" s="6">
        <f>E547*F547</f>
        <v>156.78504672897193</v>
      </c>
      <c r="H547" s="26">
        <f>VLOOKUP(D547,DEFINICJE!$E$2:$H$31,3,0)</f>
        <v>7.0000000000000007E-2</v>
      </c>
      <c r="I547" s="6">
        <f>G547+H547*G547</f>
        <v>167.75999999999996</v>
      </c>
      <c r="J547" s="9">
        <f>MONTH(B547)</f>
        <v>11</v>
      </c>
      <c r="K547" s="9">
        <f>YEAR(B547)</f>
        <v>2019</v>
      </c>
      <c r="L547" s="9" t="str">
        <f>VLOOKUP(C547,DEFINICJE!$A$2:$B$11,2,0)</f>
        <v>Green Capital</v>
      </c>
    </row>
    <row r="548" spans="1:12" x14ac:dyDescent="0.2">
      <c r="A548" s="19" t="s">
        <v>605</v>
      </c>
      <c r="B548" s="20">
        <v>43792</v>
      </c>
      <c r="C548" s="4" t="s">
        <v>8</v>
      </c>
      <c r="D548" s="4" t="s">
        <v>19</v>
      </c>
      <c r="E548" s="21">
        <v>834</v>
      </c>
      <c r="F548" s="6">
        <f>VLOOKUP(D548,DEFINICJE!$E$2:$H$31,4,0)</f>
        <v>73.073770491803288</v>
      </c>
      <c r="G548" s="6">
        <f>E548*F548</f>
        <v>60943.524590163943</v>
      </c>
      <c r="H548" s="26">
        <f>VLOOKUP(D548,DEFINICJE!$E$2:$H$31,3,0)</f>
        <v>0.22</v>
      </c>
      <c r="I548" s="6">
        <f>G548+H548*G548</f>
        <v>74351.100000000006</v>
      </c>
      <c r="J548" s="9">
        <f>MONTH(B548)</f>
        <v>11</v>
      </c>
      <c r="K548" s="9">
        <f>YEAR(B548)</f>
        <v>2019</v>
      </c>
      <c r="L548" s="9" t="str">
        <f>VLOOKUP(C548,DEFINICJE!$A$2:$B$11,2,0)</f>
        <v>Apex Innovators</v>
      </c>
    </row>
    <row r="549" spans="1:12" x14ac:dyDescent="0.2">
      <c r="A549" s="19" t="s">
        <v>606</v>
      </c>
      <c r="B549" s="20">
        <v>43793</v>
      </c>
      <c r="C549" s="4" t="s">
        <v>9</v>
      </c>
      <c r="D549" s="4" t="s">
        <v>20</v>
      </c>
      <c r="E549" s="21">
        <v>830</v>
      </c>
      <c r="F549" s="6">
        <f>VLOOKUP(D549,DEFINICJE!$E$2:$H$31,4,0)</f>
        <v>10.093457943925234</v>
      </c>
      <c r="G549" s="6">
        <f>E549*F549</f>
        <v>8377.5700934579436</v>
      </c>
      <c r="H549" s="26">
        <f>VLOOKUP(D549,DEFINICJE!$E$2:$H$31,3,0)</f>
        <v>7.0000000000000007E-2</v>
      </c>
      <c r="I549" s="6">
        <f>G549+H549*G549</f>
        <v>8964</v>
      </c>
      <c r="J549" s="9">
        <f>MONTH(B549)</f>
        <v>11</v>
      </c>
      <c r="K549" s="9">
        <f>YEAR(B549)</f>
        <v>2019</v>
      </c>
      <c r="L549" s="9" t="str">
        <f>VLOOKUP(C549,DEFINICJE!$A$2:$B$11,2,0)</f>
        <v>Aurora Ventures</v>
      </c>
    </row>
    <row r="550" spans="1:12" x14ac:dyDescent="0.2">
      <c r="A550" s="19" t="s">
        <v>607</v>
      </c>
      <c r="B550" s="20">
        <v>43794</v>
      </c>
      <c r="C550" s="4" t="s">
        <v>6</v>
      </c>
      <c r="D550" s="4" t="s">
        <v>21</v>
      </c>
      <c r="E550" s="21">
        <v>890</v>
      </c>
      <c r="F550" s="6">
        <f>VLOOKUP(D550,DEFINICJE!$E$2:$H$31,4,0)</f>
        <v>32.508196721311471</v>
      </c>
      <c r="G550" s="6">
        <f>E550*F550</f>
        <v>28932.295081967208</v>
      </c>
      <c r="H550" s="26">
        <f>VLOOKUP(D550,DEFINICJE!$E$2:$H$31,3,0)</f>
        <v>0.22</v>
      </c>
      <c r="I550" s="6">
        <f>G550+H550*G550</f>
        <v>35297.399999999994</v>
      </c>
      <c r="J550" s="9">
        <f>MONTH(B550)</f>
        <v>11</v>
      </c>
      <c r="K550" s="9">
        <f>YEAR(B550)</f>
        <v>2019</v>
      </c>
      <c r="L550" s="9" t="str">
        <f>VLOOKUP(C550,DEFINICJE!$A$2:$B$11,2,0)</f>
        <v>SwiftWave Technologies</v>
      </c>
    </row>
    <row r="551" spans="1:12" x14ac:dyDescent="0.2">
      <c r="A551" s="19" t="s">
        <v>608</v>
      </c>
      <c r="B551" s="20">
        <v>43795</v>
      </c>
      <c r="C551" s="4" t="s">
        <v>7</v>
      </c>
      <c r="D551" s="4" t="s">
        <v>22</v>
      </c>
      <c r="E551" s="21">
        <v>763</v>
      </c>
      <c r="F551" s="6">
        <f>VLOOKUP(D551,DEFINICJE!$E$2:$H$31,4,0)</f>
        <v>17.588785046728972</v>
      </c>
      <c r="G551" s="6">
        <f>E551*F551</f>
        <v>13420.242990654206</v>
      </c>
      <c r="H551" s="26">
        <f>VLOOKUP(D551,DEFINICJE!$E$2:$H$31,3,0)</f>
        <v>7.0000000000000007E-2</v>
      </c>
      <c r="I551" s="6">
        <f>G551+H551*G551</f>
        <v>14359.66</v>
      </c>
      <c r="J551" s="9">
        <f>MONTH(B551)</f>
        <v>11</v>
      </c>
      <c r="K551" s="9">
        <f>YEAR(B551)</f>
        <v>2019</v>
      </c>
      <c r="L551" s="9" t="str">
        <f>VLOOKUP(C551,DEFINICJE!$A$2:$B$11,2,0)</f>
        <v>Fusion Dynamics</v>
      </c>
    </row>
    <row r="552" spans="1:12" x14ac:dyDescent="0.2">
      <c r="A552" s="19" t="s">
        <v>609</v>
      </c>
      <c r="B552" s="20">
        <v>43796</v>
      </c>
      <c r="C552" s="4" t="s">
        <v>7</v>
      </c>
      <c r="D552" s="4" t="s">
        <v>23</v>
      </c>
      <c r="E552" s="21">
        <v>179</v>
      </c>
      <c r="F552" s="6">
        <f>VLOOKUP(D552,DEFINICJE!$E$2:$H$31,4,0)</f>
        <v>14.188524590163933</v>
      </c>
      <c r="G552" s="6">
        <f>E552*F552</f>
        <v>2539.7459016393441</v>
      </c>
      <c r="H552" s="26">
        <f>VLOOKUP(D552,DEFINICJE!$E$2:$H$31,3,0)</f>
        <v>0.22</v>
      </c>
      <c r="I552" s="6">
        <f>G552+H552*G552</f>
        <v>3098.49</v>
      </c>
      <c r="J552" s="9">
        <f>MONTH(B552)</f>
        <v>11</v>
      </c>
      <c r="K552" s="9">
        <f>YEAR(B552)</f>
        <v>2019</v>
      </c>
      <c r="L552" s="9" t="str">
        <f>VLOOKUP(C552,DEFINICJE!$A$2:$B$11,2,0)</f>
        <v>Fusion Dynamics</v>
      </c>
    </row>
    <row r="553" spans="1:12" x14ac:dyDescent="0.2">
      <c r="A553" s="19" t="s">
        <v>610</v>
      </c>
      <c r="B553" s="20">
        <v>43796</v>
      </c>
      <c r="C553" s="4" t="s">
        <v>3</v>
      </c>
      <c r="D553" s="4" t="s">
        <v>24</v>
      </c>
      <c r="E553" s="21">
        <v>792</v>
      </c>
      <c r="F553" s="6">
        <f>VLOOKUP(D553,DEFINICJE!$E$2:$H$31,4,0)</f>
        <v>7.5700934579439245</v>
      </c>
      <c r="G553" s="6">
        <f>E553*F553</f>
        <v>5995.5140186915878</v>
      </c>
      <c r="H553" s="26">
        <f>VLOOKUP(D553,DEFINICJE!$E$2:$H$31,3,0)</f>
        <v>7.0000000000000007E-2</v>
      </c>
      <c r="I553" s="6">
        <f>G553+H553*G553</f>
        <v>6415.1999999999989</v>
      </c>
      <c r="J553" s="9">
        <f>MONTH(B553)</f>
        <v>11</v>
      </c>
      <c r="K553" s="9">
        <f>YEAR(B553)</f>
        <v>2019</v>
      </c>
      <c r="L553" s="9" t="str">
        <f>VLOOKUP(C553,DEFINICJE!$A$2:$B$11,2,0)</f>
        <v>Quantum Innovations</v>
      </c>
    </row>
    <row r="554" spans="1:12" x14ac:dyDescent="0.2">
      <c r="A554" s="19" t="s">
        <v>611</v>
      </c>
      <c r="B554" s="20">
        <v>43796</v>
      </c>
      <c r="C554" s="4" t="s">
        <v>9</v>
      </c>
      <c r="D554" s="4" t="s">
        <v>25</v>
      </c>
      <c r="E554" s="21">
        <v>561</v>
      </c>
      <c r="F554" s="6">
        <f>VLOOKUP(D554,DEFINICJE!$E$2:$H$31,4,0)</f>
        <v>33.655737704918039</v>
      </c>
      <c r="G554" s="6">
        <f>E554*F554</f>
        <v>18880.868852459022</v>
      </c>
      <c r="H554" s="26">
        <f>VLOOKUP(D554,DEFINICJE!$E$2:$H$31,3,0)</f>
        <v>0.22</v>
      </c>
      <c r="I554" s="6">
        <f>G554+H554*G554</f>
        <v>23034.660000000007</v>
      </c>
      <c r="J554" s="9">
        <f>MONTH(B554)</f>
        <v>11</v>
      </c>
      <c r="K554" s="9">
        <f>YEAR(B554)</f>
        <v>2019</v>
      </c>
      <c r="L554" s="9" t="str">
        <f>VLOOKUP(C554,DEFINICJE!$A$2:$B$11,2,0)</f>
        <v>Aurora Ventures</v>
      </c>
    </row>
    <row r="555" spans="1:12" x14ac:dyDescent="0.2">
      <c r="A555" s="19" t="s">
        <v>612</v>
      </c>
      <c r="B555" s="20">
        <v>43796</v>
      </c>
      <c r="C555" s="4" t="s">
        <v>5</v>
      </c>
      <c r="D555" s="4" t="s">
        <v>26</v>
      </c>
      <c r="E555" s="21">
        <v>919</v>
      </c>
      <c r="F555" s="6">
        <f>VLOOKUP(D555,DEFINICJE!$E$2:$H$31,4,0)</f>
        <v>57.588785046728965</v>
      </c>
      <c r="G555" s="6">
        <f>E555*F555</f>
        <v>52924.09345794392</v>
      </c>
      <c r="H555" s="26">
        <f>VLOOKUP(D555,DEFINICJE!$E$2:$H$31,3,0)</f>
        <v>7.0000000000000007E-2</v>
      </c>
      <c r="I555" s="6">
        <f>G555+H555*G555</f>
        <v>56628.779999999992</v>
      </c>
      <c r="J555" s="9">
        <f>MONTH(B555)</f>
        <v>11</v>
      </c>
      <c r="K555" s="9">
        <f>YEAR(B555)</f>
        <v>2019</v>
      </c>
      <c r="L555" s="9" t="str">
        <f>VLOOKUP(C555,DEFINICJE!$A$2:$B$11,2,0)</f>
        <v>Infinity Systems</v>
      </c>
    </row>
    <row r="556" spans="1:12" x14ac:dyDescent="0.2">
      <c r="A556" s="19" t="s">
        <v>613</v>
      </c>
      <c r="B556" s="20">
        <v>43796</v>
      </c>
      <c r="C556" s="4" t="s">
        <v>11</v>
      </c>
      <c r="D556" s="4" t="s">
        <v>27</v>
      </c>
      <c r="E556" s="21">
        <v>69</v>
      </c>
      <c r="F556" s="6">
        <f>VLOOKUP(D556,DEFINICJE!$E$2:$H$31,4,0)</f>
        <v>27.262295081967213</v>
      </c>
      <c r="G556" s="6">
        <f>E556*F556</f>
        <v>1881.0983606557377</v>
      </c>
      <c r="H556" s="26">
        <f>VLOOKUP(D556,DEFINICJE!$E$2:$H$31,3,0)</f>
        <v>0.22</v>
      </c>
      <c r="I556" s="6">
        <f>G556+H556*G556</f>
        <v>2294.94</v>
      </c>
      <c r="J556" s="9">
        <f>MONTH(B556)</f>
        <v>11</v>
      </c>
      <c r="K556" s="9">
        <f>YEAR(B556)</f>
        <v>2019</v>
      </c>
      <c r="L556" s="9" t="str">
        <f>VLOOKUP(C556,DEFINICJE!$A$2:$B$11,2,0)</f>
        <v>Green Capital</v>
      </c>
    </row>
    <row r="557" spans="1:12" x14ac:dyDescent="0.2">
      <c r="A557" s="19" t="s">
        <v>614</v>
      </c>
      <c r="B557" s="20">
        <v>43796</v>
      </c>
      <c r="C557" s="4" t="s">
        <v>9</v>
      </c>
      <c r="D557" s="4" t="s">
        <v>28</v>
      </c>
      <c r="E557" s="21">
        <v>172</v>
      </c>
      <c r="F557" s="6">
        <f>VLOOKUP(D557,DEFINICJE!$E$2:$H$31,4,0)</f>
        <v>74.299065420560737</v>
      </c>
      <c r="G557" s="6">
        <f>E557*F557</f>
        <v>12779.439252336448</v>
      </c>
      <c r="H557" s="26">
        <f>VLOOKUP(D557,DEFINICJE!$E$2:$H$31,3,0)</f>
        <v>7.0000000000000007E-2</v>
      </c>
      <c r="I557" s="6">
        <f>G557+H557*G557</f>
        <v>13674</v>
      </c>
      <c r="J557" s="9">
        <f>MONTH(B557)</f>
        <v>11</v>
      </c>
      <c r="K557" s="9">
        <f>YEAR(B557)</f>
        <v>2019</v>
      </c>
      <c r="L557" s="9" t="str">
        <f>VLOOKUP(C557,DEFINICJE!$A$2:$B$11,2,0)</f>
        <v>Aurora Ventures</v>
      </c>
    </row>
    <row r="558" spans="1:12" x14ac:dyDescent="0.2">
      <c r="A558" s="19" t="s">
        <v>615</v>
      </c>
      <c r="B558" s="20">
        <v>43796</v>
      </c>
      <c r="C558" s="4" t="s">
        <v>4</v>
      </c>
      <c r="D558" s="4" t="s">
        <v>29</v>
      </c>
      <c r="E558" s="21">
        <v>307</v>
      </c>
      <c r="F558" s="6">
        <f>VLOOKUP(D558,DEFINICJE!$E$2:$H$31,4,0)</f>
        <v>19.409836065573771</v>
      </c>
      <c r="G558" s="6">
        <f>E558*F558</f>
        <v>5958.8196721311479</v>
      </c>
      <c r="H558" s="26">
        <f>VLOOKUP(D558,DEFINICJE!$E$2:$H$31,3,0)</f>
        <v>0.22</v>
      </c>
      <c r="I558" s="6">
        <f>G558+H558*G558</f>
        <v>7269.76</v>
      </c>
      <c r="J558" s="9">
        <f>MONTH(B558)</f>
        <v>11</v>
      </c>
      <c r="K558" s="9">
        <f>YEAR(B558)</f>
        <v>2019</v>
      </c>
      <c r="L558" s="9" t="str">
        <f>VLOOKUP(C558,DEFINICJE!$A$2:$B$11,2,0)</f>
        <v>BlueSky Enterprises</v>
      </c>
    </row>
    <row r="559" spans="1:12" x14ac:dyDescent="0.2">
      <c r="A559" s="19" t="s">
        <v>616</v>
      </c>
      <c r="B559" s="20">
        <v>43796</v>
      </c>
      <c r="C559" s="4" t="s">
        <v>3</v>
      </c>
      <c r="D559" s="4" t="s">
        <v>30</v>
      </c>
      <c r="E559" s="21">
        <v>11</v>
      </c>
      <c r="F559" s="6">
        <f>VLOOKUP(D559,DEFINICJE!$E$2:$H$31,4,0)</f>
        <v>16.345794392523363</v>
      </c>
      <c r="G559" s="6">
        <f>E559*F559</f>
        <v>179.803738317757</v>
      </c>
      <c r="H559" s="26">
        <f>VLOOKUP(D559,DEFINICJE!$E$2:$H$31,3,0)</f>
        <v>7.0000000000000007E-2</v>
      </c>
      <c r="I559" s="6">
        <f>G559+H559*G559</f>
        <v>192.39</v>
      </c>
      <c r="J559" s="9">
        <f>MONTH(B559)</f>
        <v>11</v>
      </c>
      <c r="K559" s="9">
        <f>YEAR(B559)</f>
        <v>2019</v>
      </c>
      <c r="L559" s="9" t="str">
        <f>VLOOKUP(C559,DEFINICJE!$A$2:$B$11,2,0)</f>
        <v>Quantum Innovations</v>
      </c>
    </row>
    <row r="560" spans="1:12" x14ac:dyDescent="0.2">
      <c r="A560" s="19" t="s">
        <v>617</v>
      </c>
      <c r="B560" s="20">
        <v>43797</v>
      </c>
      <c r="C560" s="4" t="s">
        <v>9</v>
      </c>
      <c r="D560" s="4" t="s">
        <v>31</v>
      </c>
      <c r="E560" s="21">
        <v>299</v>
      </c>
      <c r="F560" s="6">
        <f>VLOOKUP(D560,DEFINICJE!$E$2:$H$31,4,0)</f>
        <v>31.516393442622952</v>
      </c>
      <c r="G560" s="6">
        <f>E560*F560</f>
        <v>9423.4016393442635</v>
      </c>
      <c r="H560" s="26">
        <f>VLOOKUP(D560,DEFINICJE!$E$2:$H$31,3,0)</f>
        <v>0.22</v>
      </c>
      <c r="I560" s="6">
        <f>G560+H560*G560</f>
        <v>11496.550000000001</v>
      </c>
      <c r="J560" s="9">
        <f>MONTH(B560)</f>
        <v>11</v>
      </c>
      <c r="K560" s="9">
        <f>YEAR(B560)</f>
        <v>2019</v>
      </c>
      <c r="L560" s="9" t="str">
        <f>VLOOKUP(C560,DEFINICJE!$A$2:$B$11,2,0)</f>
        <v>Aurora Ventures</v>
      </c>
    </row>
    <row r="561" spans="1:12" x14ac:dyDescent="0.2">
      <c r="A561" s="19" t="s">
        <v>618</v>
      </c>
      <c r="B561" s="20">
        <v>43798</v>
      </c>
      <c r="C561" s="4" t="s">
        <v>2</v>
      </c>
      <c r="D561" s="4" t="s">
        <v>32</v>
      </c>
      <c r="E561" s="21">
        <v>858</v>
      </c>
      <c r="F561" s="6">
        <f>VLOOKUP(D561,DEFINICJE!$E$2:$H$31,4,0)</f>
        <v>59.018691588785039</v>
      </c>
      <c r="G561" s="6">
        <f>E561*F561</f>
        <v>50638.037383177565</v>
      </c>
      <c r="H561" s="26">
        <f>VLOOKUP(D561,DEFINICJE!$E$2:$H$31,3,0)</f>
        <v>7.0000000000000007E-2</v>
      </c>
      <c r="I561" s="6">
        <f>G561+H561*G561</f>
        <v>54182.7</v>
      </c>
      <c r="J561" s="9">
        <f>MONTH(B561)</f>
        <v>11</v>
      </c>
      <c r="K561" s="9">
        <f>YEAR(B561)</f>
        <v>2019</v>
      </c>
      <c r="L561" s="9" t="str">
        <f>VLOOKUP(C561,DEFINICJE!$A$2:$B$11,2,0)</f>
        <v>StellarTech Solutions</v>
      </c>
    </row>
    <row r="562" spans="1:12" x14ac:dyDescent="0.2">
      <c r="A562" s="19" t="s">
        <v>619</v>
      </c>
      <c r="B562" s="20">
        <v>43799</v>
      </c>
      <c r="C562" s="4" t="s">
        <v>4</v>
      </c>
      <c r="D562" s="4" t="s">
        <v>33</v>
      </c>
      <c r="E562" s="21">
        <v>555</v>
      </c>
      <c r="F562" s="6">
        <f>VLOOKUP(D562,DEFINICJE!$E$2:$H$31,4,0)</f>
        <v>78.893442622950815</v>
      </c>
      <c r="G562" s="6">
        <f>E562*F562</f>
        <v>43785.860655737699</v>
      </c>
      <c r="H562" s="26">
        <f>VLOOKUP(D562,DEFINICJE!$E$2:$H$31,3,0)</f>
        <v>0.22</v>
      </c>
      <c r="I562" s="6">
        <f>G562+H562*G562</f>
        <v>53418.749999999993</v>
      </c>
      <c r="J562" s="9">
        <f>MONTH(B562)</f>
        <v>11</v>
      </c>
      <c r="K562" s="9">
        <f>YEAR(B562)</f>
        <v>2019</v>
      </c>
      <c r="L562" s="9" t="str">
        <f>VLOOKUP(C562,DEFINICJE!$A$2:$B$11,2,0)</f>
        <v>BlueSky Enterprises</v>
      </c>
    </row>
    <row r="563" spans="1:12" x14ac:dyDescent="0.2">
      <c r="A563" s="19" t="s">
        <v>620</v>
      </c>
      <c r="B563" s="20">
        <v>43800</v>
      </c>
      <c r="C563" s="4" t="s">
        <v>8</v>
      </c>
      <c r="D563" s="4" t="s">
        <v>34</v>
      </c>
      <c r="E563" s="21">
        <v>335</v>
      </c>
      <c r="F563" s="6">
        <f>VLOOKUP(D563,DEFINICJE!$E$2:$H$31,4,0)</f>
        <v>34.177570093457945</v>
      </c>
      <c r="G563" s="6">
        <f>E563*F563</f>
        <v>11449.485981308411</v>
      </c>
      <c r="H563" s="26">
        <f>VLOOKUP(D563,DEFINICJE!$E$2:$H$31,3,0)</f>
        <v>7.0000000000000007E-2</v>
      </c>
      <c r="I563" s="6">
        <f>G563+H563*G563</f>
        <v>12250.95</v>
      </c>
      <c r="J563" s="9">
        <f>MONTH(B563)</f>
        <v>12</v>
      </c>
      <c r="K563" s="9">
        <f>YEAR(B563)</f>
        <v>2019</v>
      </c>
      <c r="L563" s="9" t="str">
        <f>VLOOKUP(C563,DEFINICJE!$A$2:$B$11,2,0)</f>
        <v>Apex Innovators</v>
      </c>
    </row>
    <row r="564" spans="1:12" x14ac:dyDescent="0.2">
      <c r="A564" s="19" t="s">
        <v>621</v>
      </c>
      <c r="B564" s="20">
        <v>43801</v>
      </c>
      <c r="C564" s="4" t="s">
        <v>8</v>
      </c>
      <c r="D564" s="4" t="s">
        <v>35</v>
      </c>
      <c r="E564" s="21">
        <v>913</v>
      </c>
      <c r="F564" s="6">
        <f>VLOOKUP(D564,DEFINICJE!$E$2:$H$31,4,0)</f>
        <v>92.429906542056074</v>
      </c>
      <c r="G564" s="6">
        <f>E564*F564</f>
        <v>84388.504672897194</v>
      </c>
      <c r="H564" s="26">
        <f>VLOOKUP(D564,DEFINICJE!$E$2:$H$31,3,0)</f>
        <v>7.0000000000000007E-2</v>
      </c>
      <c r="I564" s="6">
        <f>G564+H564*G564</f>
        <v>90295.7</v>
      </c>
      <c r="J564" s="9">
        <f>MONTH(B564)</f>
        <v>12</v>
      </c>
      <c r="K564" s="9">
        <f>YEAR(B564)</f>
        <v>2019</v>
      </c>
      <c r="L564" s="9" t="str">
        <f>VLOOKUP(C564,DEFINICJE!$A$2:$B$11,2,0)</f>
        <v>Apex Innovators</v>
      </c>
    </row>
    <row r="565" spans="1:12" x14ac:dyDescent="0.2">
      <c r="A565" s="19" t="s">
        <v>622</v>
      </c>
      <c r="B565" s="20">
        <v>43802</v>
      </c>
      <c r="C565" s="4" t="s">
        <v>9</v>
      </c>
      <c r="D565" s="4" t="s">
        <v>36</v>
      </c>
      <c r="E565" s="21">
        <v>805</v>
      </c>
      <c r="F565" s="6">
        <f>VLOOKUP(D565,DEFINICJE!$E$2:$H$31,4,0)</f>
        <v>32.551401869158873</v>
      </c>
      <c r="G565" s="6">
        <f>E565*F565</f>
        <v>26203.878504672892</v>
      </c>
      <c r="H565" s="26">
        <f>VLOOKUP(D565,DEFINICJE!$E$2:$H$31,3,0)</f>
        <v>7.0000000000000007E-2</v>
      </c>
      <c r="I565" s="6">
        <f>G565+H565*G565</f>
        <v>28038.149999999994</v>
      </c>
      <c r="J565" s="9">
        <f>MONTH(B565)</f>
        <v>12</v>
      </c>
      <c r="K565" s="9">
        <f>YEAR(B565)</f>
        <v>2019</v>
      </c>
      <c r="L565" s="9" t="str">
        <f>VLOOKUP(C565,DEFINICJE!$A$2:$B$11,2,0)</f>
        <v>Aurora Ventures</v>
      </c>
    </row>
    <row r="566" spans="1:12" x14ac:dyDescent="0.2">
      <c r="A566" s="19" t="s">
        <v>623</v>
      </c>
      <c r="B566" s="20">
        <v>43803</v>
      </c>
      <c r="C566" s="4" t="s">
        <v>7</v>
      </c>
      <c r="D566" s="4" t="s">
        <v>37</v>
      </c>
      <c r="E566" s="21">
        <v>347</v>
      </c>
      <c r="F566" s="6">
        <f>VLOOKUP(D566,DEFINICJE!$E$2:$H$31,4,0)</f>
        <v>29.762295081967217</v>
      </c>
      <c r="G566" s="6">
        <f>E566*F566</f>
        <v>10327.516393442624</v>
      </c>
      <c r="H566" s="26">
        <f>VLOOKUP(D566,DEFINICJE!$E$2:$H$31,3,0)</f>
        <v>0.22</v>
      </c>
      <c r="I566" s="6">
        <f>G566+H566*G566</f>
        <v>12599.570000000002</v>
      </c>
      <c r="J566" s="9">
        <f>MONTH(B566)</f>
        <v>12</v>
      </c>
      <c r="K566" s="9">
        <f>YEAR(B566)</f>
        <v>2019</v>
      </c>
      <c r="L566" s="9" t="str">
        <f>VLOOKUP(C566,DEFINICJE!$A$2:$B$11,2,0)</f>
        <v>Fusion Dynamics</v>
      </c>
    </row>
    <row r="567" spans="1:12" x14ac:dyDescent="0.2">
      <c r="A567" s="19" t="s">
        <v>624</v>
      </c>
      <c r="B567" s="20">
        <v>43804</v>
      </c>
      <c r="C567" s="4" t="s">
        <v>6</v>
      </c>
      <c r="D567" s="4" t="s">
        <v>38</v>
      </c>
      <c r="E567" s="21">
        <v>254</v>
      </c>
      <c r="F567" s="6">
        <f>VLOOKUP(D567,DEFINICJE!$E$2:$H$31,4,0)</f>
        <v>3.1121495327102804</v>
      </c>
      <c r="G567" s="6">
        <f>E567*F567</f>
        <v>790.48598130841117</v>
      </c>
      <c r="H567" s="26">
        <f>VLOOKUP(D567,DEFINICJE!$E$2:$H$31,3,0)</f>
        <v>7.0000000000000007E-2</v>
      </c>
      <c r="I567" s="6">
        <f>G567+H567*G567</f>
        <v>845.81999999999994</v>
      </c>
      <c r="J567" s="9">
        <f>MONTH(B567)</f>
        <v>12</v>
      </c>
      <c r="K567" s="9">
        <f>YEAR(B567)</f>
        <v>2019</v>
      </c>
      <c r="L567" s="9" t="str">
        <f>VLOOKUP(C567,DEFINICJE!$A$2:$B$11,2,0)</f>
        <v>SwiftWave Technologies</v>
      </c>
    </row>
    <row r="568" spans="1:12" x14ac:dyDescent="0.2">
      <c r="A568" s="19" t="s">
        <v>625</v>
      </c>
      <c r="B568" s="20">
        <v>43805</v>
      </c>
      <c r="C568" s="4" t="s">
        <v>3</v>
      </c>
      <c r="D568" s="4" t="s">
        <v>14</v>
      </c>
      <c r="E568" s="21">
        <v>410</v>
      </c>
      <c r="F568" s="6">
        <f>VLOOKUP(D568,DEFINICJE!$E$2:$H$31,4,0)</f>
        <v>73.897196261682225</v>
      </c>
      <c r="G568" s="6">
        <f>E568*F568</f>
        <v>30297.850467289711</v>
      </c>
      <c r="H568" s="26">
        <f>VLOOKUP(D568,DEFINICJE!$E$2:$H$31,3,0)</f>
        <v>7.0000000000000007E-2</v>
      </c>
      <c r="I568" s="6">
        <f>G568+H568*G568</f>
        <v>32418.69999999999</v>
      </c>
      <c r="J568" s="9">
        <f>MONTH(B568)</f>
        <v>12</v>
      </c>
      <c r="K568" s="9">
        <f>YEAR(B568)</f>
        <v>2019</v>
      </c>
      <c r="L568" s="9" t="str">
        <f>VLOOKUP(C568,DEFINICJE!$A$2:$B$11,2,0)</f>
        <v>Quantum Innovations</v>
      </c>
    </row>
    <row r="569" spans="1:12" x14ac:dyDescent="0.2">
      <c r="A569" s="19" t="s">
        <v>626</v>
      </c>
      <c r="B569" s="20">
        <v>43806</v>
      </c>
      <c r="C569" s="4" t="s">
        <v>6</v>
      </c>
      <c r="D569" s="4" t="s">
        <v>15</v>
      </c>
      <c r="E569" s="21">
        <v>294</v>
      </c>
      <c r="F569" s="6">
        <f>VLOOKUP(D569,DEFINICJE!$E$2:$H$31,4,0)</f>
        <v>43.180327868852459</v>
      </c>
      <c r="G569" s="6">
        <f>E569*F569</f>
        <v>12695.016393442624</v>
      </c>
      <c r="H569" s="26">
        <f>VLOOKUP(D569,DEFINICJE!$E$2:$H$31,3,0)</f>
        <v>0.22</v>
      </c>
      <c r="I569" s="6">
        <f>G569+H569*G569</f>
        <v>15487.920000000002</v>
      </c>
      <c r="J569" s="9">
        <f>MONTH(B569)</f>
        <v>12</v>
      </c>
      <c r="K569" s="9">
        <f>YEAR(B569)</f>
        <v>2019</v>
      </c>
      <c r="L569" s="9" t="str">
        <f>VLOOKUP(C569,DEFINICJE!$A$2:$B$11,2,0)</f>
        <v>SwiftWave Technologies</v>
      </c>
    </row>
    <row r="570" spans="1:12" x14ac:dyDescent="0.2">
      <c r="A570" s="19" t="s">
        <v>627</v>
      </c>
      <c r="B570" s="20">
        <v>43807</v>
      </c>
      <c r="C570" s="4" t="s">
        <v>3</v>
      </c>
      <c r="D570" s="4" t="s">
        <v>16</v>
      </c>
      <c r="E570" s="21">
        <v>933</v>
      </c>
      <c r="F570" s="6">
        <f>VLOOKUP(D570,DEFINICJE!$E$2:$H$31,4,0)</f>
        <v>25.897196261682243</v>
      </c>
      <c r="G570" s="6">
        <f>E570*F570</f>
        <v>24162.084112149532</v>
      </c>
      <c r="H570" s="26">
        <f>VLOOKUP(D570,DEFINICJE!$E$2:$H$31,3,0)</f>
        <v>7.0000000000000007E-2</v>
      </c>
      <c r="I570" s="6">
        <f>G570+H570*G570</f>
        <v>25853.43</v>
      </c>
      <c r="J570" s="9">
        <f>MONTH(B570)</f>
        <v>12</v>
      </c>
      <c r="K570" s="9">
        <f>YEAR(B570)</f>
        <v>2019</v>
      </c>
      <c r="L570" s="9" t="str">
        <f>VLOOKUP(C570,DEFINICJE!$A$2:$B$11,2,0)</f>
        <v>Quantum Innovations</v>
      </c>
    </row>
    <row r="571" spans="1:12" x14ac:dyDescent="0.2">
      <c r="A571" s="19" t="s">
        <v>628</v>
      </c>
      <c r="B571" s="20">
        <v>43807</v>
      </c>
      <c r="C571" s="4" t="s">
        <v>9</v>
      </c>
      <c r="D571" s="4" t="s">
        <v>17</v>
      </c>
      <c r="E571" s="21">
        <v>480</v>
      </c>
      <c r="F571" s="6">
        <f>VLOOKUP(D571,DEFINICJE!$E$2:$H$31,4,0)</f>
        <v>65.721311475409848</v>
      </c>
      <c r="G571" s="6">
        <f>E571*F571</f>
        <v>31546.229508196728</v>
      </c>
      <c r="H571" s="26">
        <f>VLOOKUP(D571,DEFINICJE!$E$2:$H$31,3,0)</f>
        <v>0.22</v>
      </c>
      <c r="I571" s="6">
        <f>G571+H571*G571</f>
        <v>38486.400000000009</v>
      </c>
      <c r="J571" s="9">
        <f>MONTH(B571)</f>
        <v>12</v>
      </c>
      <c r="K571" s="9">
        <f>YEAR(B571)</f>
        <v>2019</v>
      </c>
      <c r="L571" s="9" t="str">
        <f>VLOOKUP(C571,DEFINICJE!$A$2:$B$11,2,0)</f>
        <v>Aurora Ventures</v>
      </c>
    </row>
    <row r="572" spans="1:12" x14ac:dyDescent="0.2">
      <c r="A572" s="19" t="s">
        <v>629</v>
      </c>
      <c r="B572" s="20">
        <v>43807</v>
      </c>
      <c r="C572" s="4" t="s">
        <v>4</v>
      </c>
      <c r="D572" s="4" t="s">
        <v>18</v>
      </c>
      <c r="E572" s="21">
        <v>163</v>
      </c>
      <c r="F572" s="6">
        <f>VLOOKUP(D572,DEFINICJE!$E$2:$H$31,4,0)</f>
        <v>0.22429906542056072</v>
      </c>
      <c r="G572" s="6">
        <f>E572*F572</f>
        <v>36.560747663551396</v>
      </c>
      <c r="H572" s="26">
        <f>VLOOKUP(D572,DEFINICJE!$E$2:$H$31,3,0)</f>
        <v>7.0000000000000007E-2</v>
      </c>
      <c r="I572" s="6">
        <f>G572+H572*G572</f>
        <v>39.119999999999997</v>
      </c>
      <c r="J572" s="9">
        <f>MONTH(B572)</f>
        <v>12</v>
      </c>
      <c r="K572" s="9">
        <f>YEAR(B572)</f>
        <v>2019</v>
      </c>
      <c r="L572" s="9" t="str">
        <f>VLOOKUP(C572,DEFINICJE!$A$2:$B$11,2,0)</f>
        <v>BlueSky Enterprises</v>
      </c>
    </row>
    <row r="573" spans="1:12" x14ac:dyDescent="0.2">
      <c r="A573" s="19" t="s">
        <v>630</v>
      </c>
      <c r="B573" s="20">
        <v>43807</v>
      </c>
      <c r="C573" s="4" t="s">
        <v>4</v>
      </c>
      <c r="D573" s="4" t="s">
        <v>19</v>
      </c>
      <c r="E573" s="21">
        <v>35</v>
      </c>
      <c r="F573" s="6">
        <f>VLOOKUP(D573,DEFINICJE!$E$2:$H$31,4,0)</f>
        <v>73.073770491803288</v>
      </c>
      <c r="G573" s="6">
        <f>E573*F573</f>
        <v>2557.5819672131151</v>
      </c>
      <c r="H573" s="26">
        <f>VLOOKUP(D573,DEFINICJE!$E$2:$H$31,3,0)</f>
        <v>0.22</v>
      </c>
      <c r="I573" s="6">
        <f>G573+H573*G573</f>
        <v>3120.2500000000005</v>
      </c>
      <c r="J573" s="9">
        <f>MONTH(B573)</f>
        <v>12</v>
      </c>
      <c r="K573" s="9">
        <f>YEAR(B573)</f>
        <v>2019</v>
      </c>
      <c r="L573" s="9" t="str">
        <f>VLOOKUP(C573,DEFINICJE!$A$2:$B$11,2,0)</f>
        <v>BlueSky Enterprises</v>
      </c>
    </row>
    <row r="574" spans="1:12" x14ac:dyDescent="0.2">
      <c r="A574" s="19" t="s">
        <v>631</v>
      </c>
      <c r="B574" s="20">
        <v>43807</v>
      </c>
      <c r="C574" s="4" t="s">
        <v>9</v>
      </c>
      <c r="D574" s="4" t="s">
        <v>20</v>
      </c>
      <c r="E574" s="21">
        <v>608</v>
      </c>
      <c r="F574" s="6">
        <f>VLOOKUP(D574,DEFINICJE!$E$2:$H$31,4,0)</f>
        <v>10.093457943925234</v>
      </c>
      <c r="G574" s="6">
        <f>E574*F574</f>
        <v>6136.8224299065423</v>
      </c>
      <c r="H574" s="26">
        <f>VLOOKUP(D574,DEFINICJE!$E$2:$H$31,3,0)</f>
        <v>7.0000000000000007E-2</v>
      </c>
      <c r="I574" s="6">
        <f>G574+H574*G574</f>
        <v>6566.4000000000005</v>
      </c>
      <c r="J574" s="9">
        <f>MONTH(B574)</f>
        <v>12</v>
      </c>
      <c r="K574" s="9">
        <f>YEAR(B574)</f>
        <v>2019</v>
      </c>
      <c r="L574" s="9" t="str">
        <f>VLOOKUP(C574,DEFINICJE!$A$2:$B$11,2,0)</f>
        <v>Aurora Ventures</v>
      </c>
    </row>
    <row r="575" spans="1:12" x14ac:dyDescent="0.2">
      <c r="A575" s="19" t="s">
        <v>632</v>
      </c>
      <c r="B575" s="20">
        <v>43807</v>
      </c>
      <c r="C575" s="4" t="s">
        <v>3</v>
      </c>
      <c r="D575" s="4" t="s">
        <v>21</v>
      </c>
      <c r="E575" s="21">
        <v>470</v>
      </c>
      <c r="F575" s="6">
        <f>VLOOKUP(D575,DEFINICJE!$E$2:$H$31,4,0)</f>
        <v>32.508196721311471</v>
      </c>
      <c r="G575" s="6">
        <f>E575*F575</f>
        <v>15278.852459016391</v>
      </c>
      <c r="H575" s="26">
        <f>VLOOKUP(D575,DEFINICJE!$E$2:$H$31,3,0)</f>
        <v>0.22</v>
      </c>
      <c r="I575" s="6">
        <f>G575+H575*G575</f>
        <v>18640.199999999997</v>
      </c>
      <c r="J575" s="9">
        <f>MONTH(B575)</f>
        <v>12</v>
      </c>
      <c r="K575" s="9">
        <f>YEAR(B575)</f>
        <v>2019</v>
      </c>
      <c r="L575" s="9" t="str">
        <f>VLOOKUP(C575,DEFINICJE!$A$2:$B$11,2,0)</f>
        <v>Quantum Innovations</v>
      </c>
    </row>
    <row r="576" spans="1:12" x14ac:dyDescent="0.2">
      <c r="A576" s="19" t="s">
        <v>633</v>
      </c>
      <c r="B576" s="20">
        <v>43807</v>
      </c>
      <c r="C576" s="4" t="s">
        <v>10</v>
      </c>
      <c r="D576" s="4" t="s">
        <v>22</v>
      </c>
      <c r="E576" s="21">
        <v>50</v>
      </c>
      <c r="F576" s="6">
        <f>VLOOKUP(D576,DEFINICJE!$E$2:$H$31,4,0)</f>
        <v>17.588785046728972</v>
      </c>
      <c r="G576" s="6">
        <f>E576*F576</f>
        <v>879.43925233644859</v>
      </c>
      <c r="H576" s="26">
        <f>VLOOKUP(D576,DEFINICJE!$E$2:$H$31,3,0)</f>
        <v>7.0000000000000007E-2</v>
      </c>
      <c r="I576" s="6">
        <f>G576+H576*G576</f>
        <v>941</v>
      </c>
      <c r="J576" s="9">
        <f>MONTH(B576)</f>
        <v>12</v>
      </c>
      <c r="K576" s="9">
        <f>YEAR(B576)</f>
        <v>2019</v>
      </c>
      <c r="L576" s="9" t="str">
        <f>VLOOKUP(C576,DEFINICJE!$A$2:$B$11,2,0)</f>
        <v>Nexus Solutions</v>
      </c>
    </row>
    <row r="577" spans="1:12" x14ac:dyDescent="0.2">
      <c r="A577" s="19" t="s">
        <v>634</v>
      </c>
      <c r="B577" s="20">
        <v>43807</v>
      </c>
      <c r="C577" s="4" t="s">
        <v>8</v>
      </c>
      <c r="D577" s="4" t="s">
        <v>23</v>
      </c>
      <c r="E577" s="21">
        <v>898</v>
      </c>
      <c r="F577" s="6">
        <f>VLOOKUP(D577,DEFINICJE!$E$2:$H$31,4,0)</f>
        <v>14.188524590163933</v>
      </c>
      <c r="G577" s="6">
        <f>E577*F577</f>
        <v>12741.295081967211</v>
      </c>
      <c r="H577" s="26">
        <f>VLOOKUP(D577,DEFINICJE!$E$2:$H$31,3,0)</f>
        <v>0.22</v>
      </c>
      <c r="I577" s="6">
        <f>G577+H577*G577</f>
        <v>15544.379999999997</v>
      </c>
      <c r="J577" s="9">
        <f>MONTH(B577)</f>
        <v>12</v>
      </c>
      <c r="K577" s="9">
        <f>YEAR(B577)</f>
        <v>2019</v>
      </c>
      <c r="L577" s="9" t="str">
        <f>VLOOKUP(C577,DEFINICJE!$A$2:$B$11,2,0)</f>
        <v>Apex Innovators</v>
      </c>
    </row>
    <row r="578" spans="1:12" x14ac:dyDescent="0.2">
      <c r="A578" s="19" t="s">
        <v>635</v>
      </c>
      <c r="B578" s="20">
        <v>43808</v>
      </c>
      <c r="C578" s="4" t="s">
        <v>4</v>
      </c>
      <c r="D578" s="4" t="s">
        <v>24</v>
      </c>
      <c r="E578" s="21">
        <v>242</v>
      </c>
      <c r="F578" s="6">
        <f>VLOOKUP(D578,DEFINICJE!$E$2:$H$31,4,0)</f>
        <v>7.5700934579439245</v>
      </c>
      <c r="G578" s="6">
        <f>E578*F578</f>
        <v>1831.9626168224297</v>
      </c>
      <c r="H578" s="26">
        <f>VLOOKUP(D578,DEFINICJE!$E$2:$H$31,3,0)</f>
        <v>7.0000000000000007E-2</v>
      </c>
      <c r="I578" s="6">
        <f>G578+H578*G578</f>
        <v>1960.1999999999998</v>
      </c>
      <c r="J578" s="9">
        <f>MONTH(B578)</f>
        <v>12</v>
      </c>
      <c r="K578" s="9">
        <f>YEAR(B578)</f>
        <v>2019</v>
      </c>
      <c r="L578" s="9" t="str">
        <f>VLOOKUP(C578,DEFINICJE!$A$2:$B$11,2,0)</f>
        <v>BlueSky Enterprises</v>
      </c>
    </row>
    <row r="579" spans="1:12" x14ac:dyDescent="0.2">
      <c r="A579" s="19" t="s">
        <v>636</v>
      </c>
      <c r="B579" s="20">
        <v>43809</v>
      </c>
      <c r="C579" s="4" t="s">
        <v>4</v>
      </c>
      <c r="D579" s="4" t="s">
        <v>25</v>
      </c>
      <c r="E579" s="21">
        <v>147</v>
      </c>
      <c r="F579" s="6">
        <f>VLOOKUP(D579,DEFINICJE!$E$2:$H$31,4,0)</f>
        <v>33.655737704918039</v>
      </c>
      <c r="G579" s="6">
        <f>E579*F579</f>
        <v>4947.3934426229516</v>
      </c>
      <c r="H579" s="26">
        <f>VLOOKUP(D579,DEFINICJE!$E$2:$H$31,3,0)</f>
        <v>0.22</v>
      </c>
      <c r="I579" s="6">
        <f>G579+H579*G579</f>
        <v>6035.8200000000015</v>
      </c>
      <c r="J579" s="9">
        <f>MONTH(B579)</f>
        <v>12</v>
      </c>
      <c r="K579" s="9">
        <f>YEAR(B579)</f>
        <v>2019</v>
      </c>
      <c r="L579" s="9" t="str">
        <f>VLOOKUP(C579,DEFINICJE!$A$2:$B$11,2,0)</f>
        <v>BlueSky Enterprises</v>
      </c>
    </row>
    <row r="580" spans="1:12" x14ac:dyDescent="0.2">
      <c r="A580" s="19" t="s">
        <v>637</v>
      </c>
      <c r="B580" s="20">
        <v>43810</v>
      </c>
      <c r="C580" s="4" t="s">
        <v>10</v>
      </c>
      <c r="D580" s="4" t="s">
        <v>26</v>
      </c>
      <c r="E580" s="21">
        <v>940</v>
      </c>
      <c r="F580" s="6">
        <f>VLOOKUP(D580,DEFINICJE!$E$2:$H$31,4,0)</f>
        <v>57.588785046728965</v>
      </c>
      <c r="G580" s="6">
        <f>E580*F580</f>
        <v>54133.457943925227</v>
      </c>
      <c r="H580" s="26">
        <f>VLOOKUP(D580,DEFINICJE!$E$2:$H$31,3,0)</f>
        <v>7.0000000000000007E-2</v>
      </c>
      <c r="I580" s="6">
        <f>G580+H580*G580</f>
        <v>57922.799999999996</v>
      </c>
      <c r="J580" s="9">
        <f>MONTH(B580)</f>
        <v>12</v>
      </c>
      <c r="K580" s="9">
        <f>YEAR(B580)</f>
        <v>2019</v>
      </c>
      <c r="L580" s="9" t="str">
        <f>VLOOKUP(C580,DEFINICJE!$A$2:$B$11,2,0)</f>
        <v>Nexus Solutions</v>
      </c>
    </row>
    <row r="581" spans="1:12" x14ac:dyDescent="0.2">
      <c r="A581" s="19" t="s">
        <v>638</v>
      </c>
      <c r="B581" s="20">
        <v>43811</v>
      </c>
      <c r="C581" s="4" t="s">
        <v>4</v>
      </c>
      <c r="D581" s="4" t="s">
        <v>27</v>
      </c>
      <c r="E581" s="21">
        <v>521</v>
      </c>
      <c r="F581" s="6">
        <f>VLOOKUP(D581,DEFINICJE!$E$2:$H$31,4,0)</f>
        <v>27.262295081967213</v>
      </c>
      <c r="G581" s="6">
        <f>E581*F581</f>
        <v>14203.655737704918</v>
      </c>
      <c r="H581" s="26">
        <f>VLOOKUP(D581,DEFINICJE!$E$2:$H$31,3,0)</f>
        <v>0.22</v>
      </c>
      <c r="I581" s="6">
        <f>G581+H581*G581</f>
        <v>17328.46</v>
      </c>
      <c r="J581" s="9">
        <f>MONTH(B581)</f>
        <v>12</v>
      </c>
      <c r="K581" s="9">
        <f>YEAR(B581)</f>
        <v>2019</v>
      </c>
      <c r="L581" s="9" t="str">
        <f>VLOOKUP(C581,DEFINICJE!$A$2:$B$11,2,0)</f>
        <v>BlueSky Enterprises</v>
      </c>
    </row>
    <row r="582" spans="1:12" x14ac:dyDescent="0.2">
      <c r="A582" s="19" t="s">
        <v>639</v>
      </c>
      <c r="B582" s="20">
        <v>43812</v>
      </c>
      <c r="C582" s="4" t="s">
        <v>10</v>
      </c>
      <c r="D582" s="4" t="s">
        <v>28</v>
      </c>
      <c r="E582" s="21">
        <v>345</v>
      </c>
      <c r="F582" s="6">
        <f>VLOOKUP(D582,DEFINICJE!$E$2:$H$31,4,0)</f>
        <v>74.299065420560737</v>
      </c>
      <c r="G582" s="6">
        <f>E582*F582</f>
        <v>25633.177570093456</v>
      </c>
      <c r="H582" s="26">
        <f>VLOOKUP(D582,DEFINICJE!$E$2:$H$31,3,0)</f>
        <v>7.0000000000000007E-2</v>
      </c>
      <c r="I582" s="6">
        <f>G582+H582*G582</f>
        <v>27427.499999999996</v>
      </c>
      <c r="J582" s="9">
        <f>MONTH(B582)</f>
        <v>12</v>
      </c>
      <c r="K582" s="9">
        <f>YEAR(B582)</f>
        <v>2019</v>
      </c>
      <c r="L582" s="9" t="str">
        <f>VLOOKUP(C582,DEFINICJE!$A$2:$B$11,2,0)</f>
        <v>Nexus Solutions</v>
      </c>
    </row>
    <row r="583" spans="1:12" x14ac:dyDescent="0.2">
      <c r="A583" s="19" t="s">
        <v>640</v>
      </c>
      <c r="B583" s="20">
        <v>43813</v>
      </c>
      <c r="C583" s="4" t="s">
        <v>11</v>
      </c>
      <c r="D583" s="4" t="s">
        <v>29</v>
      </c>
      <c r="E583" s="21">
        <v>168</v>
      </c>
      <c r="F583" s="6">
        <f>VLOOKUP(D583,DEFINICJE!$E$2:$H$31,4,0)</f>
        <v>19.409836065573771</v>
      </c>
      <c r="G583" s="6">
        <f>E583*F583</f>
        <v>3260.8524590163934</v>
      </c>
      <c r="H583" s="26">
        <f>VLOOKUP(D583,DEFINICJE!$E$2:$H$31,3,0)</f>
        <v>0.22</v>
      </c>
      <c r="I583" s="6">
        <f>G583+H583*G583</f>
        <v>3978.24</v>
      </c>
      <c r="J583" s="9">
        <f>MONTH(B583)</f>
        <v>12</v>
      </c>
      <c r="K583" s="9">
        <f>YEAR(B583)</f>
        <v>2019</v>
      </c>
      <c r="L583" s="9" t="str">
        <f>VLOOKUP(C583,DEFINICJE!$A$2:$B$11,2,0)</f>
        <v>Green Capital</v>
      </c>
    </row>
    <row r="584" spans="1:12" x14ac:dyDescent="0.2">
      <c r="A584" s="19" t="s">
        <v>641</v>
      </c>
      <c r="B584" s="20">
        <v>43814</v>
      </c>
      <c r="C584" s="4" t="s">
        <v>5</v>
      </c>
      <c r="D584" s="4" t="s">
        <v>30</v>
      </c>
      <c r="E584" s="21">
        <v>645</v>
      </c>
      <c r="F584" s="6">
        <f>VLOOKUP(D584,DEFINICJE!$E$2:$H$31,4,0)</f>
        <v>16.345794392523363</v>
      </c>
      <c r="G584" s="6">
        <f>E584*F584</f>
        <v>10543.037383177569</v>
      </c>
      <c r="H584" s="26">
        <f>VLOOKUP(D584,DEFINICJE!$E$2:$H$31,3,0)</f>
        <v>7.0000000000000007E-2</v>
      </c>
      <c r="I584" s="6">
        <f>G584+H584*G584</f>
        <v>11281.05</v>
      </c>
      <c r="J584" s="9">
        <f>MONTH(B584)</f>
        <v>12</v>
      </c>
      <c r="K584" s="9">
        <f>YEAR(B584)</f>
        <v>2019</v>
      </c>
      <c r="L584" s="9" t="str">
        <f>VLOOKUP(C584,DEFINICJE!$A$2:$B$11,2,0)</f>
        <v>Infinity Systems</v>
      </c>
    </row>
    <row r="585" spans="1:12" x14ac:dyDescent="0.2">
      <c r="A585" s="19" t="s">
        <v>642</v>
      </c>
      <c r="B585" s="20">
        <v>43815</v>
      </c>
      <c r="C585" s="4" t="s">
        <v>8</v>
      </c>
      <c r="D585" s="4" t="s">
        <v>31</v>
      </c>
      <c r="E585" s="21">
        <v>957</v>
      </c>
      <c r="F585" s="6">
        <f>VLOOKUP(D585,DEFINICJE!$E$2:$H$31,4,0)</f>
        <v>31.516393442622952</v>
      </c>
      <c r="G585" s="6">
        <f>E585*F585</f>
        <v>30161.188524590165</v>
      </c>
      <c r="H585" s="26">
        <f>VLOOKUP(D585,DEFINICJE!$E$2:$H$31,3,0)</f>
        <v>0.22</v>
      </c>
      <c r="I585" s="6">
        <f>G585+H585*G585</f>
        <v>36796.65</v>
      </c>
      <c r="J585" s="9">
        <f>MONTH(B585)</f>
        <v>12</v>
      </c>
      <c r="K585" s="9">
        <f>YEAR(B585)</f>
        <v>2019</v>
      </c>
      <c r="L585" s="9" t="str">
        <f>VLOOKUP(C585,DEFINICJE!$A$2:$B$11,2,0)</f>
        <v>Apex Innovators</v>
      </c>
    </row>
    <row r="586" spans="1:12" x14ac:dyDescent="0.2">
      <c r="A586" s="19" t="s">
        <v>643</v>
      </c>
      <c r="B586" s="20">
        <v>43816</v>
      </c>
      <c r="C586" s="4" t="s">
        <v>7</v>
      </c>
      <c r="D586" s="4" t="s">
        <v>32</v>
      </c>
      <c r="E586" s="21">
        <v>398</v>
      </c>
      <c r="F586" s="6">
        <f>VLOOKUP(D586,DEFINICJE!$E$2:$H$31,4,0)</f>
        <v>59.018691588785039</v>
      </c>
      <c r="G586" s="6">
        <f>E586*F586</f>
        <v>23489.439252336444</v>
      </c>
      <c r="H586" s="26">
        <f>VLOOKUP(D586,DEFINICJE!$E$2:$H$31,3,0)</f>
        <v>7.0000000000000007E-2</v>
      </c>
      <c r="I586" s="6">
        <f>G586+H586*G586</f>
        <v>25133.699999999997</v>
      </c>
      <c r="J586" s="9">
        <f>MONTH(B586)</f>
        <v>12</v>
      </c>
      <c r="K586" s="9">
        <f>YEAR(B586)</f>
        <v>2019</v>
      </c>
      <c r="L586" s="9" t="str">
        <f>VLOOKUP(C586,DEFINICJE!$A$2:$B$11,2,0)</f>
        <v>Fusion Dynamics</v>
      </c>
    </row>
    <row r="587" spans="1:12" x14ac:dyDescent="0.2">
      <c r="A587" s="19" t="s">
        <v>644</v>
      </c>
      <c r="B587" s="20">
        <v>43817</v>
      </c>
      <c r="C587" s="4" t="s">
        <v>5</v>
      </c>
      <c r="D587" s="4" t="s">
        <v>33</v>
      </c>
      <c r="E587" s="21">
        <v>775</v>
      </c>
      <c r="F587" s="6">
        <f>VLOOKUP(D587,DEFINICJE!$E$2:$H$31,4,0)</f>
        <v>78.893442622950815</v>
      </c>
      <c r="G587" s="6">
        <f>E587*F587</f>
        <v>61142.418032786882</v>
      </c>
      <c r="H587" s="26">
        <f>VLOOKUP(D587,DEFINICJE!$E$2:$H$31,3,0)</f>
        <v>0.22</v>
      </c>
      <c r="I587" s="6">
        <f>G587+H587*G587</f>
        <v>74593.75</v>
      </c>
      <c r="J587" s="9">
        <f>MONTH(B587)</f>
        <v>12</v>
      </c>
      <c r="K587" s="9">
        <f>YEAR(B587)</f>
        <v>2019</v>
      </c>
      <c r="L587" s="9" t="str">
        <f>VLOOKUP(C587,DEFINICJE!$A$2:$B$11,2,0)</f>
        <v>Infinity Systems</v>
      </c>
    </row>
    <row r="588" spans="1:12" x14ac:dyDescent="0.2">
      <c r="A588" s="19" t="s">
        <v>645</v>
      </c>
      <c r="B588" s="20">
        <v>43818</v>
      </c>
      <c r="C588" s="4" t="s">
        <v>7</v>
      </c>
      <c r="D588" s="4" t="s">
        <v>34</v>
      </c>
      <c r="E588" s="21">
        <v>889</v>
      </c>
      <c r="F588" s="6">
        <f>VLOOKUP(D588,DEFINICJE!$E$2:$H$31,4,0)</f>
        <v>34.177570093457945</v>
      </c>
      <c r="G588" s="6">
        <f>E588*F588</f>
        <v>30383.859813084113</v>
      </c>
      <c r="H588" s="26">
        <f>VLOOKUP(D588,DEFINICJE!$E$2:$H$31,3,0)</f>
        <v>7.0000000000000007E-2</v>
      </c>
      <c r="I588" s="6">
        <f>G588+H588*G588</f>
        <v>32510.73</v>
      </c>
      <c r="J588" s="9">
        <f>MONTH(B588)</f>
        <v>12</v>
      </c>
      <c r="K588" s="9">
        <f>YEAR(B588)</f>
        <v>2019</v>
      </c>
      <c r="L588" s="9" t="str">
        <f>VLOOKUP(C588,DEFINICJE!$A$2:$B$11,2,0)</f>
        <v>Fusion Dynamics</v>
      </c>
    </row>
    <row r="589" spans="1:12" x14ac:dyDescent="0.2">
      <c r="A589" s="19" t="s">
        <v>646</v>
      </c>
      <c r="B589" s="20">
        <v>43818</v>
      </c>
      <c r="C589" s="4" t="s">
        <v>4</v>
      </c>
      <c r="D589" s="4" t="s">
        <v>35</v>
      </c>
      <c r="E589" s="21">
        <v>657</v>
      </c>
      <c r="F589" s="6">
        <f>VLOOKUP(D589,DEFINICJE!$E$2:$H$31,4,0)</f>
        <v>92.429906542056074</v>
      </c>
      <c r="G589" s="6">
        <f>E589*F589</f>
        <v>60726.448598130839</v>
      </c>
      <c r="H589" s="26">
        <f>VLOOKUP(D589,DEFINICJE!$E$2:$H$31,3,0)</f>
        <v>7.0000000000000007E-2</v>
      </c>
      <c r="I589" s="6">
        <f>G589+H589*G589</f>
        <v>64977.299999999996</v>
      </c>
      <c r="J589" s="9">
        <f>MONTH(B589)</f>
        <v>12</v>
      </c>
      <c r="K589" s="9">
        <f>YEAR(B589)</f>
        <v>2019</v>
      </c>
      <c r="L589" s="9" t="str">
        <f>VLOOKUP(C589,DEFINICJE!$A$2:$B$11,2,0)</f>
        <v>BlueSky Enterprises</v>
      </c>
    </row>
    <row r="590" spans="1:12" x14ac:dyDescent="0.2">
      <c r="A590" s="19" t="s">
        <v>647</v>
      </c>
      <c r="B590" s="20">
        <v>43818</v>
      </c>
      <c r="C590" s="4" t="s">
        <v>11</v>
      </c>
      <c r="D590" s="4" t="s">
        <v>36</v>
      </c>
      <c r="E590" s="21">
        <v>324</v>
      </c>
      <c r="F590" s="6">
        <f>VLOOKUP(D590,DEFINICJE!$E$2:$H$31,4,0)</f>
        <v>32.551401869158873</v>
      </c>
      <c r="G590" s="6">
        <f>E590*F590</f>
        <v>10546.654205607474</v>
      </c>
      <c r="H590" s="26">
        <f>VLOOKUP(D590,DEFINICJE!$E$2:$H$31,3,0)</f>
        <v>7.0000000000000007E-2</v>
      </c>
      <c r="I590" s="6">
        <f>G590+H590*G590</f>
        <v>11284.919999999998</v>
      </c>
      <c r="J590" s="9">
        <f>MONTH(B590)</f>
        <v>12</v>
      </c>
      <c r="K590" s="9">
        <f>YEAR(B590)</f>
        <v>2019</v>
      </c>
      <c r="L590" s="9" t="str">
        <f>VLOOKUP(C590,DEFINICJE!$A$2:$B$11,2,0)</f>
        <v>Green Capital</v>
      </c>
    </row>
    <row r="591" spans="1:12" x14ac:dyDescent="0.2">
      <c r="A591" s="19" t="s">
        <v>648</v>
      </c>
      <c r="B591" s="20">
        <v>43818</v>
      </c>
      <c r="C591" s="4" t="s">
        <v>4</v>
      </c>
      <c r="D591" s="4" t="s">
        <v>37</v>
      </c>
      <c r="E591" s="21">
        <v>157</v>
      </c>
      <c r="F591" s="6">
        <f>VLOOKUP(D591,DEFINICJE!$E$2:$H$31,4,0)</f>
        <v>29.762295081967217</v>
      </c>
      <c r="G591" s="6">
        <f>E591*F591</f>
        <v>4672.6803278688531</v>
      </c>
      <c r="H591" s="26">
        <f>VLOOKUP(D591,DEFINICJE!$E$2:$H$31,3,0)</f>
        <v>0.22</v>
      </c>
      <c r="I591" s="6">
        <f>G591+H591*G591</f>
        <v>5700.670000000001</v>
      </c>
      <c r="J591" s="9">
        <f>MONTH(B591)</f>
        <v>12</v>
      </c>
      <c r="K591" s="9">
        <f>YEAR(B591)</f>
        <v>2019</v>
      </c>
      <c r="L591" s="9" t="str">
        <f>VLOOKUP(C591,DEFINICJE!$A$2:$B$11,2,0)</f>
        <v>BlueSky Enterprises</v>
      </c>
    </row>
    <row r="592" spans="1:12" x14ac:dyDescent="0.2">
      <c r="A592" s="19" t="s">
        <v>649</v>
      </c>
      <c r="B592" s="20">
        <v>43818</v>
      </c>
      <c r="C592" s="4" t="s">
        <v>4</v>
      </c>
      <c r="D592" s="4" t="s">
        <v>14</v>
      </c>
      <c r="E592" s="21">
        <v>132</v>
      </c>
      <c r="F592" s="6">
        <f>VLOOKUP(D592,DEFINICJE!$E$2:$H$31,4,0)</f>
        <v>73.897196261682225</v>
      </c>
      <c r="G592" s="6">
        <f>E592*F592</f>
        <v>9754.4299065420546</v>
      </c>
      <c r="H592" s="26">
        <f>VLOOKUP(D592,DEFINICJE!$E$2:$H$31,3,0)</f>
        <v>7.0000000000000007E-2</v>
      </c>
      <c r="I592" s="6">
        <f>G592+H592*G592</f>
        <v>10437.239999999998</v>
      </c>
      <c r="J592" s="9">
        <f>MONTH(B592)</f>
        <v>12</v>
      </c>
      <c r="K592" s="9">
        <f>YEAR(B592)</f>
        <v>2019</v>
      </c>
      <c r="L592" s="9" t="str">
        <f>VLOOKUP(C592,DEFINICJE!$A$2:$B$11,2,0)</f>
        <v>BlueSky Enterprises</v>
      </c>
    </row>
    <row r="593" spans="1:12" x14ac:dyDescent="0.2">
      <c r="A593" s="19" t="s">
        <v>650</v>
      </c>
      <c r="B593" s="20">
        <v>43818</v>
      </c>
      <c r="C593" s="4" t="s">
        <v>11</v>
      </c>
      <c r="D593" s="4" t="s">
        <v>15</v>
      </c>
      <c r="E593" s="21">
        <v>74</v>
      </c>
      <c r="F593" s="6">
        <f>VLOOKUP(D593,DEFINICJE!$E$2:$H$31,4,0)</f>
        <v>43.180327868852459</v>
      </c>
      <c r="G593" s="6">
        <f>E593*F593</f>
        <v>3195.344262295082</v>
      </c>
      <c r="H593" s="26">
        <f>VLOOKUP(D593,DEFINICJE!$E$2:$H$31,3,0)</f>
        <v>0.22</v>
      </c>
      <c r="I593" s="6">
        <f>G593+H593*G593</f>
        <v>3898.32</v>
      </c>
      <c r="J593" s="9">
        <f>MONTH(B593)</f>
        <v>12</v>
      </c>
      <c r="K593" s="9">
        <f>YEAR(B593)</f>
        <v>2019</v>
      </c>
      <c r="L593" s="9" t="str">
        <f>VLOOKUP(C593,DEFINICJE!$A$2:$B$11,2,0)</f>
        <v>Green Capital</v>
      </c>
    </row>
    <row r="594" spans="1:12" x14ac:dyDescent="0.2">
      <c r="A594" s="19" t="s">
        <v>651</v>
      </c>
      <c r="B594" s="20">
        <v>43818</v>
      </c>
      <c r="C594" s="4" t="s">
        <v>2</v>
      </c>
      <c r="D594" s="4" t="s">
        <v>16</v>
      </c>
      <c r="E594" s="21">
        <v>897</v>
      </c>
      <c r="F594" s="6">
        <f>VLOOKUP(D594,DEFINICJE!$E$2:$H$31,4,0)</f>
        <v>25.897196261682243</v>
      </c>
      <c r="G594" s="6">
        <f>E594*F594</f>
        <v>23229.785046728972</v>
      </c>
      <c r="H594" s="26">
        <f>VLOOKUP(D594,DEFINICJE!$E$2:$H$31,3,0)</f>
        <v>7.0000000000000007E-2</v>
      </c>
      <c r="I594" s="6">
        <f>G594+H594*G594</f>
        <v>24855.87</v>
      </c>
      <c r="J594" s="9">
        <f>MONTH(B594)</f>
        <v>12</v>
      </c>
      <c r="K594" s="9">
        <f>YEAR(B594)</f>
        <v>2019</v>
      </c>
      <c r="L594" s="9" t="str">
        <f>VLOOKUP(C594,DEFINICJE!$A$2:$B$11,2,0)</f>
        <v>StellarTech Solutions</v>
      </c>
    </row>
    <row r="595" spans="1:12" x14ac:dyDescent="0.2">
      <c r="A595" s="19" t="s">
        <v>652</v>
      </c>
      <c r="B595" s="20">
        <v>43818</v>
      </c>
      <c r="C595" s="4" t="s">
        <v>9</v>
      </c>
      <c r="D595" s="4" t="s">
        <v>17</v>
      </c>
      <c r="E595" s="21">
        <v>814</v>
      </c>
      <c r="F595" s="6">
        <f>VLOOKUP(D595,DEFINICJE!$E$2:$H$31,4,0)</f>
        <v>65.721311475409848</v>
      </c>
      <c r="G595" s="6">
        <f>E595*F595</f>
        <v>53497.147540983613</v>
      </c>
      <c r="H595" s="26">
        <f>VLOOKUP(D595,DEFINICJE!$E$2:$H$31,3,0)</f>
        <v>0.22</v>
      </c>
      <c r="I595" s="6">
        <f>G595+H595*G595</f>
        <v>65266.520000000004</v>
      </c>
      <c r="J595" s="9">
        <f>MONTH(B595)</f>
        <v>12</v>
      </c>
      <c r="K595" s="9">
        <f>YEAR(B595)</f>
        <v>2019</v>
      </c>
      <c r="L595" s="9" t="str">
        <f>VLOOKUP(C595,DEFINICJE!$A$2:$B$11,2,0)</f>
        <v>Aurora Ventures</v>
      </c>
    </row>
    <row r="596" spans="1:12" x14ac:dyDescent="0.2">
      <c r="A596" s="19" t="s">
        <v>653</v>
      </c>
      <c r="B596" s="20">
        <v>43819</v>
      </c>
      <c r="C596" s="4" t="s">
        <v>11</v>
      </c>
      <c r="D596" s="4" t="s">
        <v>18</v>
      </c>
      <c r="E596" s="21">
        <v>639</v>
      </c>
      <c r="F596" s="6">
        <f>VLOOKUP(D596,DEFINICJE!$E$2:$H$31,4,0)</f>
        <v>0.22429906542056072</v>
      </c>
      <c r="G596" s="6">
        <f>E596*F596</f>
        <v>143.32710280373828</v>
      </c>
      <c r="H596" s="26">
        <f>VLOOKUP(D596,DEFINICJE!$E$2:$H$31,3,0)</f>
        <v>7.0000000000000007E-2</v>
      </c>
      <c r="I596" s="6">
        <f>G596+H596*G596</f>
        <v>153.35999999999996</v>
      </c>
      <c r="J596" s="9">
        <f>MONTH(B596)</f>
        <v>12</v>
      </c>
      <c r="K596" s="9">
        <f>YEAR(B596)</f>
        <v>2019</v>
      </c>
      <c r="L596" s="9" t="str">
        <f>VLOOKUP(C596,DEFINICJE!$A$2:$B$11,2,0)</f>
        <v>Green Capital</v>
      </c>
    </row>
    <row r="597" spans="1:12" x14ac:dyDescent="0.2">
      <c r="A597" s="19" t="s">
        <v>654</v>
      </c>
      <c r="B597" s="20">
        <v>43820</v>
      </c>
      <c r="C597" s="4" t="s">
        <v>4</v>
      </c>
      <c r="D597" s="4" t="s">
        <v>19</v>
      </c>
      <c r="E597" s="21">
        <v>996</v>
      </c>
      <c r="F597" s="6">
        <f>VLOOKUP(D597,DEFINICJE!$E$2:$H$31,4,0)</f>
        <v>73.073770491803288</v>
      </c>
      <c r="G597" s="6">
        <f>E597*F597</f>
        <v>72781.475409836072</v>
      </c>
      <c r="H597" s="26">
        <f>VLOOKUP(D597,DEFINICJE!$E$2:$H$31,3,0)</f>
        <v>0.22</v>
      </c>
      <c r="I597" s="6">
        <f>G597+H597*G597</f>
        <v>88793.400000000009</v>
      </c>
      <c r="J597" s="9">
        <f>MONTH(B597)</f>
        <v>12</v>
      </c>
      <c r="K597" s="9">
        <f>YEAR(B597)</f>
        <v>2019</v>
      </c>
      <c r="L597" s="9" t="str">
        <f>VLOOKUP(C597,DEFINICJE!$A$2:$B$11,2,0)</f>
        <v>BlueSky Enterprises</v>
      </c>
    </row>
    <row r="598" spans="1:12" x14ac:dyDescent="0.2">
      <c r="A598" s="19" t="s">
        <v>655</v>
      </c>
      <c r="B598" s="20">
        <v>43821</v>
      </c>
      <c r="C598" s="4" t="s">
        <v>7</v>
      </c>
      <c r="D598" s="4" t="s">
        <v>20</v>
      </c>
      <c r="E598" s="21">
        <v>513</v>
      </c>
      <c r="F598" s="6">
        <f>VLOOKUP(D598,DEFINICJE!$E$2:$H$31,4,0)</f>
        <v>10.093457943925234</v>
      </c>
      <c r="G598" s="6">
        <f>E598*F598</f>
        <v>5177.9439252336451</v>
      </c>
      <c r="H598" s="26">
        <f>VLOOKUP(D598,DEFINICJE!$E$2:$H$31,3,0)</f>
        <v>7.0000000000000007E-2</v>
      </c>
      <c r="I598" s="6">
        <f>G598+H598*G598</f>
        <v>5540.4000000000005</v>
      </c>
      <c r="J598" s="9">
        <f>MONTH(B598)</f>
        <v>12</v>
      </c>
      <c r="K598" s="9">
        <f>YEAR(B598)</f>
        <v>2019</v>
      </c>
      <c r="L598" s="9" t="str">
        <f>VLOOKUP(C598,DEFINICJE!$A$2:$B$11,2,0)</f>
        <v>Fusion Dynamics</v>
      </c>
    </row>
    <row r="599" spans="1:12" x14ac:dyDescent="0.2">
      <c r="A599" s="19" t="s">
        <v>656</v>
      </c>
      <c r="B599" s="20">
        <v>43822</v>
      </c>
      <c r="C599" s="4" t="s">
        <v>4</v>
      </c>
      <c r="D599" s="4" t="s">
        <v>21</v>
      </c>
      <c r="E599" s="21">
        <v>849</v>
      </c>
      <c r="F599" s="6">
        <f>VLOOKUP(D599,DEFINICJE!$E$2:$H$31,4,0)</f>
        <v>32.508196721311471</v>
      </c>
      <c r="G599" s="6">
        <f>E599*F599</f>
        <v>27599.459016393437</v>
      </c>
      <c r="H599" s="26">
        <f>VLOOKUP(D599,DEFINICJE!$E$2:$H$31,3,0)</f>
        <v>0.22</v>
      </c>
      <c r="I599" s="6">
        <f>G599+H599*G599</f>
        <v>33671.339999999997</v>
      </c>
      <c r="J599" s="9">
        <f>MONTH(B599)</f>
        <v>12</v>
      </c>
      <c r="K599" s="9">
        <f>YEAR(B599)</f>
        <v>2019</v>
      </c>
      <c r="L599" s="9" t="str">
        <f>VLOOKUP(C599,DEFINICJE!$A$2:$B$11,2,0)</f>
        <v>BlueSky Enterprises</v>
      </c>
    </row>
    <row r="600" spans="1:12" x14ac:dyDescent="0.2">
      <c r="A600" s="19" t="s">
        <v>657</v>
      </c>
      <c r="B600" s="20">
        <v>43823</v>
      </c>
      <c r="C600" s="4" t="s">
        <v>3</v>
      </c>
      <c r="D600" s="4" t="s">
        <v>22</v>
      </c>
      <c r="E600" s="21">
        <v>666</v>
      </c>
      <c r="F600" s="6">
        <f>VLOOKUP(D600,DEFINICJE!$E$2:$H$31,4,0)</f>
        <v>17.588785046728972</v>
      </c>
      <c r="G600" s="6">
        <f>E600*F600</f>
        <v>11714.130841121496</v>
      </c>
      <c r="H600" s="26">
        <f>VLOOKUP(D600,DEFINICJE!$E$2:$H$31,3,0)</f>
        <v>7.0000000000000007E-2</v>
      </c>
      <c r="I600" s="6">
        <f>G600+H600*G600</f>
        <v>12534.12</v>
      </c>
      <c r="J600" s="9">
        <f>MONTH(B600)</f>
        <v>12</v>
      </c>
      <c r="K600" s="9">
        <f>YEAR(B600)</f>
        <v>2019</v>
      </c>
      <c r="L600" s="9" t="str">
        <f>VLOOKUP(C600,DEFINICJE!$A$2:$B$11,2,0)</f>
        <v>Quantum Innovations</v>
      </c>
    </row>
    <row r="601" spans="1:12" x14ac:dyDescent="0.2">
      <c r="A601" s="19" t="s">
        <v>658</v>
      </c>
      <c r="B601" s="20">
        <v>43824</v>
      </c>
      <c r="C601" s="4" t="s">
        <v>10</v>
      </c>
      <c r="D601" s="4" t="s">
        <v>23</v>
      </c>
      <c r="E601" s="21">
        <v>946</v>
      </c>
      <c r="F601" s="6">
        <f>VLOOKUP(D601,DEFINICJE!$E$2:$H$31,4,0)</f>
        <v>14.188524590163933</v>
      </c>
      <c r="G601" s="6">
        <f>E601*F601</f>
        <v>13422.344262295081</v>
      </c>
      <c r="H601" s="26">
        <f>VLOOKUP(D601,DEFINICJE!$E$2:$H$31,3,0)</f>
        <v>0.22</v>
      </c>
      <c r="I601" s="6">
        <f>G601+H601*G601</f>
        <v>16375.259999999998</v>
      </c>
      <c r="J601" s="9">
        <f>MONTH(B601)</f>
        <v>12</v>
      </c>
      <c r="K601" s="9">
        <f>YEAR(B601)</f>
        <v>2019</v>
      </c>
      <c r="L601" s="9" t="str">
        <f>VLOOKUP(C601,DEFINICJE!$A$2:$B$11,2,0)</f>
        <v>Nexus Solutions</v>
      </c>
    </row>
    <row r="602" spans="1:12" x14ac:dyDescent="0.2">
      <c r="A602" s="19" t="s">
        <v>659</v>
      </c>
      <c r="B602" s="20">
        <v>43825</v>
      </c>
      <c r="C602" s="4" t="s">
        <v>2</v>
      </c>
      <c r="D602" s="4" t="s">
        <v>24</v>
      </c>
      <c r="E602" s="21">
        <v>227</v>
      </c>
      <c r="F602" s="6">
        <f>VLOOKUP(D602,DEFINICJE!$E$2:$H$31,4,0)</f>
        <v>7.5700934579439245</v>
      </c>
      <c r="G602" s="6">
        <f>E602*F602</f>
        <v>1718.4112149532709</v>
      </c>
      <c r="H602" s="26">
        <f>VLOOKUP(D602,DEFINICJE!$E$2:$H$31,3,0)</f>
        <v>7.0000000000000007E-2</v>
      </c>
      <c r="I602" s="6">
        <f>G602+H602*G602</f>
        <v>1838.6999999999998</v>
      </c>
      <c r="J602" s="9">
        <f>MONTH(B602)</f>
        <v>12</v>
      </c>
      <c r="K602" s="9">
        <f>YEAR(B602)</f>
        <v>2019</v>
      </c>
      <c r="L602" s="9" t="str">
        <f>VLOOKUP(C602,DEFINICJE!$A$2:$B$11,2,0)</f>
        <v>StellarTech Solutions</v>
      </c>
    </row>
    <row r="603" spans="1:12" x14ac:dyDescent="0.2">
      <c r="A603" s="19" t="s">
        <v>660</v>
      </c>
      <c r="B603" s="20">
        <v>43826</v>
      </c>
      <c r="C603" s="4" t="s">
        <v>10</v>
      </c>
      <c r="D603" s="4" t="s">
        <v>25</v>
      </c>
      <c r="E603" s="21">
        <v>75</v>
      </c>
      <c r="F603" s="6">
        <f>VLOOKUP(D603,DEFINICJE!$E$2:$H$31,4,0)</f>
        <v>33.655737704918039</v>
      </c>
      <c r="G603" s="6">
        <f>E603*F603</f>
        <v>2524.1803278688531</v>
      </c>
      <c r="H603" s="26">
        <f>VLOOKUP(D603,DEFINICJE!$E$2:$H$31,3,0)</f>
        <v>0.22</v>
      </c>
      <c r="I603" s="6">
        <f>G603+H603*G603</f>
        <v>3079.5000000000009</v>
      </c>
      <c r="J603" s="9">
        <f>MONTH(B603)</f>
        <v>12</v>
      </c>
      <c r="K603" s="9">
        <f>YEAR(B603)</f>
        <v>2019</v>
      </c>
      <c r="L603" s="9" t="str">
        <f>VLOOKUP(C603,DEFINICJE!$A$2:$B$11,2,0)</f>
        <v>Nexus Solutions</v>
      </c>
    </row>
    <row r="604" spans="1:12" x14ac:dyDescent="0.2">
      <c r="A604" s="19" t="s">
        <v>661</v>
      </c>
      <c r="B604" s="20">
        <v>43827</v>
      </c>
      <c r="C604" s="4" t="s">
        <v>5</v>
      </c>
      <c r="D604" s="4" t="s">
        <v>26</v>
      </c>
      <c r="E604" s="21">
        <v>363</v>
      </c>
      <c r="F604" s="6">
        <f>VLOOKUP(D604,DEFINICJE!$E$2:$H$31,4,0)</f>
        <v>57.588785046728965</v>
      </c>
      <c r="G604" s="6">
        <f>E604*F604</f>
        <v>20904.728971962613</v>
      </c>
      <c r="H604" s="26">
        <f>VLOOKUP(D604,DEFINICJE!$E$2:$H$31,3,0)</f>
        <v>7.0000000000000007E-2</v>
      </c>
      <c r="I604" s="6">
        <f>G604+H604*G604</f>
        <v>22368.059999999998</v>
      </c>
      <c r="J604" s="9">
        <f>MONTH(B604)</f>
        <v>12</v>
      </c>
      <c r="K604" s="9">
        <f>YEAR(B604)</f>
        <v>2019</v>
      </c>
      <c r="L604" s="9" t="str">
        <f>VLOOKUP(C604,DEFINICJE!$A$2:$B$11,2,0)</f>
        <v>Infinity Systems</v>
      </c>
    </row>
    <row r="605" spans="1:12" x14ac:dyDescent="0.2">
      <c r="A605" s="19" t="s">
        <v>662</v>
      </c>
      <c r="B605" s="20">
        <v>43828</v>
      </c>
      <c r="C605" s="4" t="s">
        <v>5</v>
      </c>
      <c r="D605" s="4" t="s">
        <v>27</v>
      </c>
      <c r="E605" s="21">
        <v>456</v>
      </c>
      <c r="F605" s="6">
        <f>VLOOKUP(D605,DEFINICJE!$E$2:$H$31,4,0)</f>
        <v>27.262295081967213</v>
      </c>
      <c r="G605" s="6">
        <f>E605*F605</f>
        <v>12431.60655737705</v>
      </c>
      <c r="H605" s="26">
        <f>VLOOKUP(D605,DEFINICJE!$E$2:$H$31,3,0)</f>
        <v>0.22</v>
      </c>
      <c r="I605" s="6">
        <f>G605+H605*G605</f>
        <v>15166.560000000001</v>
      </c>
      <c r="J605" s="9">
        <f>MONTH(B605)</f>
        <v>12</v>
      </c>
      <c r="K605" s="9">
        <f>YEAR(B605)</f>
        <v>2019</v>
      </c>
      <c r="L605" s="9" t="str">
        <f>VLOOKUP(C605,DEFINICJE!$A$2:$B$11,2,0)</f>
        <v>Infinity Systems</v>
      </c>
    </row>
    <row r="606" spans="1:12" x14ac:dyDescent="0.2">
      <c r="A606" s="19" t="s">
        <v>663</v>
      </c>
      <c r="B606" s="20">
        <v>43829</v>
      </c>
      <c r="C606" s="4" t="s">
        <v>6</v>
      </c>
      <c r="D606" s="4" t="s">
        <v>28</v>
      </c>
      <c r="E606" s="21">
        <v>248</v>
      </c>
      <c r="F606" s="6">
        <f>VLOOKUP(D606,DEFINICJE!$E$2:$H$31,4,0)</f>
        <v>74.299065420560737</v>
      </c>
      <c r="G606" s="6">
        <f>E606*F606</f>
        <v>18426.168224299065</v>
      </c>
      <c r="H606" s="26">
        <f>VLOOKUP(D606,DEFINICJE!$E$2:$H$31,3,0)</f>
        <v>7.0000000000000007E-2</v>
      </c>
      <c r="I606" s="6">
        <f>G606+H606*G606</f>
        <v>19716</v>
      </c>
      <c r="J606" s="9">
        <f>MONTH(B606)</f>
        <v>12</v>
      </c>
      <c r="K606" s="9">
        <f>YEAR(B606)</f>
        <v>2019</v>
      </c>
      <c r="L606" s="9" t="str">
        <f>VLOOKUP(C606,DEFINICJE!$A$2:$B$11,2,0)</f>
        <v>SwiftWave Technologies</v>
      </c>
    </row>
    <row r="607" spans="1:12" x14ac:dyDescent="0.2">
      <c r="A607" s="19" t="s">
        <v>664</v>
      </c>
      <c r="B607" s="20">
        <v>43829</v>
      </c>
      <c r="C607" s="4" t="s">
        <v>6</v>
      </c>
      <c r="D607" s="4" t="s">
        <v>29</v>
      </c>
      <c r="E607" s="21">
        <v>571</v>
      </c>
      <c r="F607" s="6">
        <f>VLOOKUP(D607,DEFINICJE!$E$2:$H$31,4,0)</f>
        <v>19.409836065573771</v>
      </c>
      <c r="G607" s="6">
        <f>E607*F607</f>
        <v>11083.016393442624</v>
      </c>
      <c r="H607" s="26">
        <f>VLOOKUP(D607,DEFINICJE!$E$2:$H$31,3,0)</f>
        <v>0.22</v>
      </c>
      <c r="I607" s="6">
        <f>G607+H607*G607</f>
        <v>13521.28</v>
      </c>
      <c r="J607" s="9">
        <f>MONTH(B607)</f>
        <v>12</v>
      </c>
      <c r="K607" s="9">
        <f>YEAR(B607)</f>
        <v>2019</v>
      </c>
      <c r="L607" s="9" t="str">
        <f>VLOOKUP(C607,DEFINICJE!$A$2:$B$11,2,0)</f>
        <v>SwiftWave Technologies</v>
      </c>
    </row>
    <row r="608" spans="1:12" x14ac:dyDescent="0.2">
      <c r="A608" s="19" t="s">
        <v>665</v>
      </c>
      <c r="B608" s="20">
        <v>43829</v>
      </c>
      <c r="C608" s="4" t="s">
        <v>3</v>
      </c>
      <c r="D608" s="4" t="s">
        <v>30</v>
      </c>
      <c r="E608" s="21">
        <v>948</v>
      </c>
      <c r="F608" s="6">
        <f>VLOOKUP(D608,DEFINICJE!$E$2:$H$31,4,0)</f>
        <v>16.345794392523363</v>
      </c>
      <c r="G608" s="6">
        <f>E608*F608</f>
        <v>15495.813084112147</v>
      </c>
      <c r="H608" s="26">
        <f>VLOOKUP(D608,DEFINICJE!$E$2:$H$31,3,0)</f>
        <v>7.0000000000000007E-2</v>
      </c>
      <c r="I608" s="6">
        <f>G608+H608*G608</f>
        <v>16580.519999999997</v>
      </c>
      <c r="J608" s="9">
        <f>MONTH(B608)</f>
        <v>12</v>
      </c>
      <c r="K608" s="9">
        <f>YEAR(B608)</f>
        <v>2019</v>
      </c>
      <c r="L608" s="9" t="str">
        <f>VLOOKUP(C608,DEFINICJE!$A$2:$B$11,2,0)</f>
        <v>Quantum Innovations</v>
      </c>
    </row>
    <row r="609" spans="1:12" x14ac:dyDescent="0.2">
      <c r="A609" s="19" t="s">
        <v>666</v>
      </c>
      <c r="B609" s="20">
        <v>43829</v>
      </c>
      <c r="C609" s="4" t="s">
        <v>5</v>
      </c>
      <c r="D609" s="4" t="s">
        <v>31</v>
      </c>
      <c r="E609" s="21">
        <v>709</v>
      </c>
      <c r="F609" s="6">
        <f>VLOOKUP(D609,DEFINICJE!$E$2:$H$31,4,0)</f>
        <v>31.516393442622952</v>
      </c>
      <c r="G609" s="6">
        <f>E609*F609</f>
        <v>22345.122950819674</v>
      </c>
      <c r="H609" s="26">
        <f>VLOOKUP(D609,DEFINICJE!$E$2:$H$31,3,0)</f>
        <v>0.22</v>
      </c>
      <c r="I609" s="6">
        <f>G609+H609*G609</f>
        <v>27261.050000000003</v>
      </c>
      <c r="J609" s="9">
        <f>MONTH(B609)</f>
        <v>12</v>
      </c>
      <c r="K609" s="9">
        <f>YEAR(B609)</f>
        <v>2019</v>
      </c>
      <c r="L609" s="9" t="str">
        <f>VLOOKUP(C609,DEFINICJE!$A$2:$B$11,2,0)</f>
        <v>Infinity Systems</v>
      </c>
    </row>
    <row r="610" spans="1:12" x14ac:dyDescent="0.2">
      <c r="A610" s="19" t="s">
        <v>667</v>
      </c>
      <c r="B610" s="20">
        <v>43829</v>
      </c>
      <c r="C610" s="4" t="s">
        <v>6</v>
      </c>
      <c r="D610" s="4" t="s">
        <v>32</v>
      </c>
      <c r="E610" s="21">
        <v>367</v>
      </c>
      <c r="F610" s="6">
        <f>VLOOKUP(D610,DEFINICJE!$E$2:$H$31,4,0)</f>
        <v>59.018691588785039</v>
      </c>
      <c r="G610" s="6">
        <f>E610*F610</f>
        <v>21659.859813084109</v>
      </c>
      <c r="H610" s="26">
        <f>VLOOKUP(D610,DEFINICJE!$E$2:$H$31,3,0)</f>
        <v>7.0000000000000007E-2</v>
      </c>
      <c r="I610" s="6">
        <f>G610+H610*G610</f>
        <v>23176.049999999996</v>
      </c>
      <c r="J610" s="9">
        <f>MONTH(B610)</f>
        <v>12</v>
      </c>
      <c r="K610" s="9">
        <f>YEAR(B610)</f>
        <v>2019</v>
      </c>
      <c r="L610" s="9" t="str">
        <f>VLOOKUP(C610,DEFINICJE!$A$2:$B$11,2,0)</f>
        <v>SwiftWave Technologies</v>
      </c>
    </row>
    <row r="611" spans="1:12" x14ac:dyDescent="0.2">
      <c r="A611" s="19" t="s">
        <v>668</v>
      </c>
      <c r="B611" s="20">
        <v>43829</v>
      </c>
      <c r="C611" s="4" t="s">
        <v>8</v>
      </c>
      <c r="D611" s="4" t="s">
        <v>33</v>
      </c>
      <c r="E611" s="21">
        <v>960</v>
      </c>
      <c r="F611" s="6">
        <f>VLOOKUP(D611,DEFINICJE!$E$2:$H$31,4,0)</f>
        <v>78.893442622950815</v>
      </c>
      <c r="G611" s="6">
        <f>E611*F611</f>
        <v>75737.704918032789</v>
      </c>
      <c r="H611" s="26">
        <f>VLOOKUP(D611,DEFINICJE!$E$2:$H$31,3,0)</f>
        <v>0.22</v>
      </c>
      <c r="I611" s="6">
        <f>G611+H611*G611</f>
        <v>92400</v>
      </c>
      <c r="J611" s="9">
        <f>MONTH(B611)</f>
        <v>12</v>
      </c>
      <c r="K611" s="9">
        <f>YEAR(B611)</f>
        <v>2019</v>
      </c>
      <c r="L611" s="9" t="str">
        <f>VLOOKUP(C611,DEFINICJE!$A$2:$B$11,2,0)</f>
        <v>Apex Innovators</v>
      </c>
    </row>
    <row r="612" spans="1:12" x14ac:dyDescent="0.2">
      <c r="A612" s="19" t="s">
        <v>669</v>
      </c>
      <c r="B612" s="20">
        <v>43829</v>
      </c>
      <c r="C612" s="4" t="s">
        <v>8</v>
      </c>
      <c r="D612" s="4" t="s">
        <v>34</v>
      </c>
      <c r="E612" s="21">
        <v>492</v>
      </c>
      <c r="F612" s="6">
        <f>VLOOKUP(D612,DEFINICJE!$E$2:$H$31,4,0)</f>
        <v>34.177570093457945</v>
      </c>
      <c r="G612" s="6">
        <f>E612*F612</f>
        <v>16815.36448598131</v>
      </c>
      <c r="H612" s="26">
        <f>VLOOKUP(D612,DEFINICJE!$E$2:$H$31,3,0)</f>
        <v>7.0000000000000007E-2</v>
      </c>
      <c r="I612" s="6">
        <f>G612+H612*G612</f>
        <v>17992.440000000002</v>
      </c>
      <c r="J612" s="9">
        <f>MONTH(B612)</f>
        <v>12</v>
      </c>
      <c r="K612" s="9">
        <f>YEAR(B612)</f>
        <v>2019</v>
      </c>
      <c r="L612" s="9" t="str">
        <f>VLOOKUP(C612,DEFINICJE!$A$2:$B$11,2,0)</f>
        <v>Apex Innovators</v>
      </c>
    </row>
    <row r="613" spans="1:12" x14ac:dyDescent="0.2">
      <c r="A613" s="19" t="s">
        <v>670</v>
      </c>
      <c r="B613" s="20">
        <v>43829</v>
      </c>
      <c r="C613" s="4" t="s">
        <v>8</v>
      </c>
      <c r="D613" s="4" t="s">
        <v>35</v>
      </c>
      <c r="E613" s="21">
        <v>264</v>
      </c>
      <c r="F613" s="6">
        <f>VLOOKUP(D613,DEFINICJE!$E$2:$H$31,4,0)</f>
        <v>92.429906542056074</v>
      </c>
      <c r="G613" s="6">
        <f>E613*F613</f>
        <v>24401.495327102803</v>
      </c>
      <c r="H613" s="26">
        <f>VLOOKUP(D613,DEFINICJE!$E$2:$H$31,3,0)</f>
        <v>7.0000000000000007E-2</v>
      </c>
      <c r="I613" s="6">
        <f>G613+H613*G613</f>
        <v>26109.599999999999</v>
      </c>
      <c r="J613" s="9">
        <f>MONTH(B613)</f>
        <v>12</v>
      </c>
      <c r="K613" s="9">
        <f>YEAR(B613)</f>
        <v>2019</v>
      </c>
      <c r="L613" s="9" t="str">
        <f>VLOOKUP(C613,DEFINICJE!$A$2:$B$11,2,0)</f>
        <v>Apex Innovators</v>
      </c>
    </row>
    <row r="614" spans="1:12" x14ac:dyDescent="0.2">
      <c r="A614" s="19" t="s">
        <v>671</v>
      </c>
      <c r="B614" s="20">
        <v>43830</v>
      </c>
      <c r="C614" s="4" t="s">
        <v>5</v>
      </c>
      <c r="D614" s="4" t="s">
        <v>36</v>
      </c>
      <c r="E614" s="21">
        <v>238</v>
      </c>
      <c r="F614" s="6">
        <f>VLOOKUP(D614,DEFINICJE!$E$2:$H$31,4,0)</f>
        <v>32.551401869158873</v>
      </c>
      <c r="G614" s="6">
        <f>E614*F614</f>
        <v>7747.2336448598116</v>
      </c>
      <c r="H614" s="26">
        <f>VLOOKUP(D614,DEFINICJE!$E$2:$H$31,3,0)</f>
        <v>7.0000000000000007E-2</v>
      </c>
      <c r="I614" s="6">
        <f>G614+H614*G614</f>
        <v>8289.5399999999991</v>
      </c>
      <c r="J614" s="9">
        <f>MONTH(B614)</f>
        <v>12</v>
      </c>
      <c r="K614" s="9">
        <f>YEAR(B614)</f>
        <v>2019</v>
      </c>
      <c r="L614" s="9" t="str">
        <f>VLOOKUP(C614,DEFINICJE!$A$2:$B$11,2,0)</f>
        <v>Infinity Systems</v>
      </c>
    </row>
    <row r="615" spans="1:12" x14ac:dyDescent="0.2">
      <c r="A615" s="19" t="s">
        <v>672</v>
      </c>
      <c r="B615" s="20">
        <v>43831</v>
      </c>
      <c r="C615" s="4" t="s">
        <v>7</v>
      </c>
      <c r="D615" s="4" t="s">
        <v>37</v>
      </c>
      <c r="E615" s="21">
        <v>591</v>
      </c>
      <c r="F615" s="6">
        <f>VLOOKUP(D615,DEFINICJE!$E$2:$H$31,4,0)</f>
        <v>29.762295081967217</v>
      </c>
      <c r="G615" s="6">
        <f>E615*F615</f>
        <v>17589.516393442624</v>
      </c>
      <c r="H615" s="26">
        <f>VLOOKUP(D615,DEFINICJE!$E$2:$H$31,3,0)</f>
        <v>0.22</v>
      </c>
      <c r="I615" s="6">
        <f>G615+H615*G615</f>
        <v>21459.21</v>
      </c>
      <c r="J615" s="9">
        <f>MONTH(B615)</f>
        <v>1</v>
      </c>
      <c r="K615" s="9">
        <f>YEAR(B615)</f>
        <v>2020</v>
      </c>
      <c r="L615" s="9" t="str">
        <f>VLOOKUP(C615,DEFINICJE!$A$2:$B$11,2,0)</f>
        <v>Fusion Dynamics</v>
      </c>
    </row>
    <row r="616" spans="1:12" x14ac:dyDescent="0.2">
      <c r="A616" s="19" t="s">
        <v>673</v>
      </c>
      <c r="B616" s="20">
        <v>43832</v>
      </c>
      <c r="C616" s="4" t="s">
        <v>4</v>
      </c>
      <c r="D616" s="4" t="s">
        <v>38</v>
      </c>
      <c r="E616" s="21">
        <v>952</v>
      </c>
      <c r="F616" s="6">
        <f>VLOOKUP(D616,DEFINICJE!$E$2:$H$31,4,0)</f>
        <v>3.1121495327102804</v>
      </c>
      <c r="G616" s="6">
        <f>E616*F616</f>
        <v>2962.766355140187</v>
      </c>
      <c r="H616" s="26">
        <f>VLOOKUP(D616,DEFINICJE!$E$2:$H$31,3,0)</f>
        <v>7.0000000000000007E-2</v>
      </c>
      <c r="I616" s="6">
        <f>G616+H616*G616</f>
        <v>3170.1600000000003</v>
      </c>
      <c r="J616" s="9">
        <f>MONTH(B616)</f>
        <v>1</v>
      </c>
      <c r="K616" s="9">
        <f>YEAR(B616)</f>
        <v>2020</v>
      </c>
      <c r="L616" s="9" t="str">
        <f>VLOOKUP(C616,DEFINICJE!$A$2:$B$11,2,0)</f>
        <v>BlueSky Enterprises</v>
      </c>
    </row>
    <row r="617" spans="1:12" x14ac:dyDescent="0.2">
      <c r="A617" s="19" t="s">
        <v>674</v>
      </c>
      <c r="B617" s="20">
        <v>43833</v>
      </c>
      <c r="C617" s="4" t="s">
        <v>5</v>
      </c>
      <c r="D617" s="4" t="s">
        <v>39</v>
      </c>
      <c r="E617" s="21">
        <v>346</v>
      </c>
      <c r="F617" s="6">
        <f>VLOOKUP(D617,DEFINICJE!$E$2:$H$31,4,0)</f>
        <v>56.56557377049181</v>
      </c>
      <c r="G617" s="6">
        <f>E617*F617</f>
        <v>19571.688524590165</v>
      </c>
      <c r="H617" s="26">
        <f>VLOOKUP(D617,DEFINICJE!$E$2:$H$31,3,0)</f>
        <v>0.22</v>
      </c>
      <c r="I617" s="6">
        <f>G617+H617*G617</f>
        <v>23877.46</v>
      </c>
      <c r="J617" s="9">
        <f>MONTH(B617)</f>
        <v>1</v>
      </c>
      <c r="K617" s="9">
        <f>YEAR(B617)</f>
        <v>2020</v>
      </c>
      <c r="L617" s="9" t="str">
        <f>VLOOKUP(C617,DEFINICJE!$A$2:$B$11,2,0)</f>
        <v>Infinity Systems</v>
      </c>
    </row>
    <row r="618" spans="1:12" x14ac:dyDescent="0.2">
      <c r="A618" s="19" t="s">
        <v>675</v>
      </c>
      <c r="B618" s="20">
        <v>43834</v>
      </c>
      <c r="C618" s="4" t="s">
        <v>7</v>
      </c>
      <c r="D618" s="4" t="s">
        <v>40</v>
      </c>
      <c r="E618" s="21">
        <v>115</v>
      </c>
      <c r="F618" s="6">
        <f>VLOOKUP(D618,DEFINICJE!$E$2:$H$31,4,0)</f>
        <v>39.345794392523366</v>
      </c>
      <c r="G618" s="6">
        <f>E618*F618</f>
        <v>4524.7663551401874</v>
      </c>
      <c r="H618" s="26">
        <f>VLOOKUP(D618,DEFINICJE!$E$2:$H$31,3,0)</f>
        <v>7.0000000000000007E-2</v>
      </c>
      <c r="I618" s="6">
        <f>G618+H618*G618</f>
        <v>4841.5000000000009</v>
      </c>
      <c r="J618" s="9">
        <f>MONTH(B618)</f>
        <v>1</v>
      </c>
      <c r="K618" s="9">
        <f>YEAR(B618)</f>
        <v>2020</v>
      </c>
      <c r="L618" s="9" t="str">
        <f>VLOOKUP(C618,DEFINICJE!$A$2:$B$11,2,0)</f>
        <v>Fusion Dynamics</v>
      </c>
    </row>
    <row r="619" spans="1:12" x14ac:dyDescent="0.2">
      <c r="A619" s="19" t="s">
        <v>676</v>
      </c>
      <c r="B619" s="20">
        <v>43835</v>
      </c>
      <c r="C619" s="4" t="s">
        <v>7</v>
      </c>
      <c r="D619" s="4" t="s">
        <v>41</v>
      </c>
      <c r="E619" s="21">
        <v>500</v>
      </c>
      <c r="F619" s="6">
        <f>VLOOKUP(D619,DEFINICJE!$E$2:$H$31,4,0)</f>
        <v>3.7868852459016393</v>
      </c>
      <c r="G619" s="6">
        <f>E619*F619</f>
        <v>1893.4426229508197</v>
      </c>
      <c r="H619" s="26">
        <f>VLOOKUP(D619,DEFINICJE!$E$2:$H$31,3,0)</f>
        <v>0.22</v>
      </c>
      <c r="I619" s="6">
        <f>G619+H619*G619</f>
        <v>2310</v>
      </c>
      <c r="J619" s="9">
        <f>MONTH(B619)</f>
        <v>1</v>
      </c>
      <c r="K619" s="9">
        <f>YEAR(B619)</f>
        <v>2020</v>
      </c>
      <c r="L619" s="9" t="str">
        <f>VLOOKUP(C619,DEFINICJE!$A$2:$B$11,2,0)</f>
        <v>Fusion Dynamics</v>
      </c>
    </row>
    <row r="620" spans="1:12" x14ac:dyDescent="0.2">
      <c r="A620" s="19" t="s">
        <v>677</v>
      </c>
      <c r="B620" s="20">
        <v>43836</v>
      </c>
      <c r="C620" s="4" t="s">
        <v>7</v>
      </c>
      <c r="D620" s="4" t="s">
        <v>42</v>
      </c>
      <c r="E620" s="21">
        <v>971</v>
      </c>
      <c r="F620" s="6">
        <f>VLOOKUP(D620,DEFINICJE!$E$2:$H$31,4,0)</f>
        <v>17.11214953271028</v>
      </c>
      <c r="G620" s="6">
        <f>E620*F620</f>
        <v>16615.897196261682</v>
      </c>
      <c r="H620" s="26">
        <f>VLOOKUP(D620,DEFINICJE!$E$2:$H$31,3,0)</f>
        <v>7.0000000000000007E-2</v>
      </c>
      <c r="I620" s="6">
        <f>G620+H620*G620</f>
        <v>17779.009999999998</v>
      </c>
      <c r="J620" s="9">
        <f>MONTH(B620)</f>
        <v>1</v>
      </c>
      <c r="K620" s="9">
        <f>YEAR(B620)</f>
        <v>2020</v>
      </c>
      <c r="L620" s="9" t="str">
        <f>VLOOKUP(C620,DEFINICJE!$A$2:$B$11,2,0)</f>
        <v>Fusion Dynamics</v>
      </c>
    </row>
    <row r="621" spans="1:12" x14ac:dyDescent="0.2">
      <c r="A621" s="19" t="s">
        <v>678</v>
      </c>
      <c r="B621" s="20">
        <v>43837</v>
      </c>
      <c r="C621" s="4" t="s">
        <v>6</v>
      </c>
      <c r="D621" s="4" t="s">
        <v>43</v>
      </c>
      <c r="E621" s="21">
        <v>543</v>
      </c>
      <c r="F621" s="6">
        <f>VLOOKUP(D621,DEFINICJE!$E$2:$H$31,4,0)</f>
        <v>42.196721311475407</v>
      </c>
      <c r="G621" s="6">
        <f>E621*F621</f>
        <v>22912.819672131147</v>
      </c>
      <c r="H621" s="26">
        <f>VLOOKUP(D621,DEFINICJE!$E$2:$H$31,3,0)</f>
        <v>0.22</v>
      </c>
      <c r="I621" s="6">
        <f>G621+H621*G621</f>
        <v>27953.64</v>
      </c>
      <c r="J621" s="9">
        <f>MONTH(B621)</f>
        <v>1</v>
      </c>
      <c r="K621" s="9">
        <f>YEAR(B621)</f>
        <v>2020</v>
      </c>
      <c r="L621" s="9" t="str">
        <f>VLOOKUP(C621,DEFINICJE!$A$2:$B$11,2,0)</f>
        <v>SwiftWave Technologies</v>
      </c>
    </row>
    <row r="622" spans="1:12" x14ac:dyDescent="0.2">
      <c r="A622" s="19" t="s">
        <v>679</v>
      </c>
      <c r="B622" s="20">
        <v>43838</v>
      </c>
      <c r="C622" s="4" t="s">
        <v>3</v>
      </c>
      <c r="D622" s="4" t="s">
        <v>14</v>
      </c>
      <c r="E622" s="21">
        <v>168</v>
      </c>
      <c r="F622" s="6">
        <f>VLOOKUP(D622,DEFINICJE!$E$2:$H$31,4,0)</f>
        <v>73.897196261682225</v>
      </c>
      <c r="G622" s="6">
        <f>E622*F622</f>
        <v>12414.728971962613</v>
      </c>
      <c r="H622" s="26">
        <f>VLOOKUP(D622,DEFINICJE!$E$2:$H$31,3,0)</f>
        <v>7.0000000000000007E-2</v>
      </c>
      <c r="I622" s="6">
        <f>G622+H622*G622</f>
        <v>13283.759999999997</v>
      </c>
      <c r="J622" s="9">
        <f>MONTH(B622)</f>
        <v>1</v>
      </c>
      <c r="K622" s="9">
        <f>YEAR(B622)</f>
        <v>2020</v>
      </c>
      <c r="L622" s="9" t="str">
        <f>VLOOKUP(C622,DEFINICJE!$A$2:$B$11,2,0)</f>
        <v>Quantum Innovations</v>
      </c>
    </row>
    <row r="623" spans="1:12" x14ac:dyDescent="0.2">
      <c r="A623" s="19" t="s">
        <v>680</v>
      </c>
      <c r="B623" s="20">
        <v>43839</v>
      </c>
      <c r="C623" s="4" t="s">
        <v>9</v>
      </c>
      <c r="D623" s="4" t="s">
        <v>14</v>
      </c>
      <c r="E623" s="21">
        <v>663</v>
      </c>
      <c r="F623" s="6">
        <f>VLOOKUP(D623,DEFINICJE!$E$2:$H$31,4,0)</f>
        <v>73.897196261682225</v>
      </c>
      <c r="G623" s="6">
        <f>E623*F623</f>
        <v>48993.841121495316</v>
      </c>
      <c r="H623" s="26">
        <f>VLOOKUP(D623,DEFINICJE!$E$2:$H$31,3,0)</f>
        <v>7.0000000000000007E-2</v>
      </c>
      <c r="I623" s="6">
        <f>G623+H623*G623</f>
        <v>52423.409999999989</v>
      </c>
      <c r="J623" s="9">
        <f>MONTH(B623)</f>
        <v>1</v>
      </c>
      <c r="K623" s="9">
        <f>YEAR(B623)</f>
        <v>2020</v>
      </c>
      <c r="L623" s="9" t="str">
        <f>VLOOKUP(C623,DEFINICJE!$A$2:$B$11,2,0)</f>
        <v>Aurora Ventures</v>
      </c>
    </row>
    <row r="624" spans="1:12" x14ac:dyDescent="0.2">
      <c r="A624" s="19" t="s">
        <v>681</v>
      </c>
      <c r="B624" s="20">
        <v>43840</v>
      </c>
      <c r="C624" s="4" t="s">
        <v>3</v>
      </c>
      <c r="D624" s="4" t="s">
        <v>14</v>
      </c>
      <c r="E624" s="21">
        <v>183</v>
      </c>
      <c r="F624" s="6">
        <f>VLOOKUP(D624,DEFINICJE!$E$2:$H$31,4,0)</f>
        <v>73.897196261682225</v>
      </c>
      <c r="G624" s="6">
        <f>E624*F624</f>
        <v>13523.186915887847</v>
      </c>
      <c r="H624" s="26">
        <f>VLOOKUP(D624,DEFINICJE!$E$2:$H$31,3,0)</f>
        <v>7.0000000000000007E-2</v>
      </c>
      <c r="I624" s="6">
        <f>G624+H624*G624</f>
        <v>14469.809999999996</v>
      </c>
      <c r="J624" s="9">
        <f>MONTH(B624)</f>
        <v>1</v>
      </c>
      <c r="K624" s="9">
        <f>YEAR(B624)</f>
        <v>2020</v>
      </c>
      <c r="L624" s="9" t="str">
        <f>VLOOKUP(C624,DEFINICJE!$A$2:$B$11,2,0)</f>
        <v>Quantum Innovations</v>
      </c>
    </row>
    <row r="625" spans="1:12" x14ac:dyDescent="0.2">
      <c r="A625" s="19" t="s">
        <v>682</v>
      </c>
      <c r="B625" s="20">
        <v>43840</v>
      </c>
      <c r="C625" s="4" t="s">
        <v>11</v>
      </c>
      <c r="D625" s="4" t="s">
        <v>14</v>
      </c>
      <c r="E625" s="21">
        <v>900</v>
      </c>
      <c r="F625" s="6">
        <f>VLOOKUP(D625,DEFINICJE!$E$2:$H$31,4,0)</f>
        <v>73.897196261682225</v>
      </c>
      <c r="G625" s="6">
        <f>E625*F625</f>
        <v>66507.476635514002</v>
      </c>
      <c r="H625" s="26">
        <f>VLOOKUP(D625,DEFINICJE!$E$2:$H$31,3,0)</f>
        <v>7.0000000000000007E-2</v>
      </c>
      <c r="I625" s="6">
        <f>G625+H625*G625</f>
        <v>71162.999999999985</v>
      </c>
      <c r="J625" s="9">
        <f>MONTH(B625)</f>
        <v>1</v>
      </c>
      <c r="K625" s="9">
        <f>YEAR(B625)</f>
        <v>2020</v>
      </c>
      <c r="L625" s="9" t="str">
        <f>VLOOKUP(C625,DEFINICJE!$A$2:$B$11,2,0)</f>
        <v>Green Capital</v>
      </c>
    </row>
    <row r="626" spans="1:12" x14ac:dyDescent="0.2">
      <c r="A626" s="19" t="s">
        <v>683</v>
      </c>
      <c r="B626" s="20">
        <v>43840</v>
      </c>
      <c r="C626" s="4" t="s">
        <v>11</v>
      </c>
      <c r="D626" s="4" t="s">
        <v>14</v>
      </c>
      <c r="E626" s="21">
        <v>190</v>
      </c>
      <c r="F626" s="6">
        <f>VLOOKUP(D626,DEFINICJE!$E$2:$H$31,4,0)</f>
        <v>73.897196261682225</v>
      </c>
      <c r="G626" s="6">
        <f>E626*F626</f>
        <v>14040.467289719623</v>
      </c>
      <c r="H626" s="26">
        <f>VLOOKUP(D626,DEFINICJE!$E$2:$H$31,3,0)</f>
        <v>7.0000000000000007E-2</v>
      </c>
      <c r="I626" s="6">
        <f>G626+H626*G626</f>
        <v>15023.299999999997</v>
      </c>
      <c r="J626" s="9">
        <f>MONTH(B626)</f>
        <v>1</v>
      </c>
      <c r="K626" s="9">
        <f>YEAR(B626)</f>
        <v>2020</v>
      </c>
      <c r="L626" s="9" t="str">
        <f>VLOOKUP(C626,DEFINICJE!$A$2:$B$11,2,0)</f>
        <v>Green Capital</v>
      </c>
    </row>
    <row r="627" spans="1:12" x14ac:dyDescent="0.2">
      <c r="A627" s="19" t="s">
        <v>684</v>
      </c>
      <c r="B627" s="20">
        <v>43840</v>
      </c>
      <c r="C627" s="4" t="s">
        <v>11</v>
      </c>
      <c r="D627" s="4" t="s">
        <v>14</v>
      </c>
      <c r="E627" s="21">
        <v>339</v>
      </c>
      <c r="F627" s="6">
        <f>VLOOKUP(D627,DEFINICJE!$E$2:$H$31,4,0)</f>
        <v>73.897196261682225</v>
      </c>
      <c r="G627" s="6">
        <f>E627*F627</f>
        <v>25051.149532710275</v>
      </c>
      <c r="H627" s="26">
        <f>VLOOKUP(D627,DEFINICJE!$E$2:$H$31,3,0)</f>
        <v>7.0000000000000007E-2</v>
      </c>
      <c r="I627" s="6">
        <f>G627+H627*G627</f>
        <v>26804.729999999996</v>
      </c>
      <c r="J627" s="9">
        <f>MONTH(B627)</f>
        <v>1</v>
      </c>
      <c r="K627" s="9">
        <f>YEAR(B627)</f>
        <v>2020</v>
      </c>
      <c r="L627" s="9" t="str">
        <f>VLOOKUP(C627,DEFINICJE!$A$2:$B$11,2,0)</f>
        <v>Green Capital</v>
      </c>
    </row>
    <row r="628" spans="1:12" x14ac:dyDescent="0.2">
      <c r="A628" s="19" t="s">
        <v>685</v>
      </c>
      <c r="B628" s="20">
        <v>43840</v>
      </c>
      <c r="C628" s="4" t="s">
        <v>10</v>
      </c>
      <c r="D628" s="4" t="s">
        <v>14</v>
      </c>
      <c r="E628" s="21">
        <v>348</v>
      </c>
      <c r="F628" s="6">
        <f>VLOOKUP(D628,DEFINICJE!$E$2:$H$31,4,0)</f>
        <v>73.897196261682225</v>
      </c>
      <c r="G628" s="6">
        <f>E628*F628</f>
        <v>25716.224299065416</v>
      </c>
      <c r="H628" s="26">
        <f>VLOOKUP(D628,DEFINICJE!$E$2:$H$31,3,0)</f>
        <v>7.0000000000000007E-2</v>
      </c>
      <c r="I628" s="6">
        <f>G628+H628*G628</f>
        <v>27516.359999999993</v>
      </c>
      <c r="J628" s="9">
        <f>MONTH(B628)</f>
        <v>1</v>
      </c>
      <c r="K628" s="9">
        <f>YEAR(B628)</f>
        <v>2020</v>
      </c>
      <c r="L628" s="9" t="str">
        <f>VLOOKUP(C628,DEFINICJE!$A$2:$B$11,2,0)</f>
        <v>Nexus Solutions</v>
      </c>
    </row>
    <row r="629" spans="1:12" x14ac:dyDescent="0.2">
      <c r="A629" s="19" t="s">
        <v>686</v>
      </c>
      <c r="B629" s="20">
        <v>43840</v>
      </c>
      <c r="C629" s="4" t="s">
        <v>3</v>
      </c>
      <c r="D629" s="4" t="s">
        <v>14</v>
      </c>
      <c r="E629" s="21">
        <v>176</v>
      </c>
      <c r="F629" s="6">
        <f>VLOOKUP(D629,DEFINICJE!$E$2:$H$31,4,0)</f>
        <v>73.897196261682225</v>
      </c>
      <c r="G629" s="6">
        <f>E629*F629</f>
        <v>13005.906542056071</v>
      </c>
      <c r="H629" s="26">
        <f>VLOOKUP(D629,DEFINICJE!$E$2:$H$31,3,0)</f>
        <v>7.0000000000000007E-2</v>
      </c>
      <c r="I629" s="6">
        <f>G629+H629*G629</f>
        <v>13916.319999999996</v>
      </c>
      <c r="J629" s="9">
        <f>MONTH(B629)</f>
        <v>1</v>
      </c>
      <c r="K629" s="9">
        <f>YEAR(B629)</f>
        <v>2020</v>
      </c>
      <c r="L629" s="9" t="str">
        <f>VLOOKUP(C629,DEFINICJE!$A$2:$B$11,2,0)</f>
        <v>Quantum Innovations</v>
      </c>
    </row>
    <row r="630" spans="1:12" x14ac:dyDescent="0.2">
      <c r="A630" s="19" t="s">
        <v>687</v>
      </c>
      <c r="B630" s="20">
        <v>43840</v>
      </c>
      <c r="C630" s="4" t="s">
        <v>3</v>
      </c>
      <c r="D630" s="4" t="s">
        <v>22</v>
      </c>
      <c r="E630" s="21">
        <v>937</v>
      </c>
      <c r="F630" s="6">
        <f>VLOOKUP(D630,DEFINICJE!$E$2:$H$31,4,0)</f>
        <v>17.588785046728972</v>
      </c>
      <c r="G630" s="6">
        <f>E630*F630</f>
        <v>16480.691588785048</v>
      </c>
      <c r="H630" s="26">
        <f>VLOOKUP(D630,DEFINICJE!$E$2:$H$31,3,0)</f>
        <v>7.0000000000000007E-2</v>
      </c>
      <c r="I630" s="6">
        <f>G630+H630*G630</f>
        <v>17634.34</v>
      </c>
      <c r="J630" s="9">
        <f>MONTH(B630)</f>
        <v>1</v>
      </c>
      <c r="K630" s="9">
        <f>YEAR(B630)</f>
        <v>2020</v>
      </c>
      <c r="L630" s="9" t="str">
        <f>VLOOKUP(C630,DEFINICJE!$A$2:$B$11,2,0)</f>
        <v>Quantum Innovations</v>
      </c>
    </row>
    <row r="631" spans="1:12" x14ac:dyDescent="0.2">
      <c r="A631" s="19" t="s">
        <v>688</v>
      </c>
      <c r="B631" s="20">
        <v>43840</v>
      </c>
      <c r="C631" s="4" t="s">
        <v>6</v>
      </c>
      <c r="D631" s="4" t="s">
        <v>23</v>
      </c>
      <c r="E631" s="21">
        <v>568</v>
      </c>
      <c r="F631" s="6">
        <f>VLOOKUP(D631,DEFINICJE!$E$2:$H$31,4,0)</f>
        <v>14.188524590163933</v>
      </c>
      <c r="G631" s="6">
        <f>E631*F631</f>
        <v>8059.0819672131138</v>
      </c>
      <c r="H631" s="26">
        <f>VLOOKUP(D631,DEFINICJE!$E$2:$H$31,3,0)</f>
        <v>0.22</v>
      </c>
      <c r="I631" s="6">
        <f>G631+H631*G631</f>
        <v>9832.0799999999981</v>
      </c>
      <c r="J631" s="9">
        <f>MONTH(B631)</f>
        <v>1</v>
      </c>
      <c r="K631" s="9">
        <f>YEAR(B631)</f>
        <v>2020</v>
      </c>
      <c r="L631" s="9" t="str">
        <f>VLOOKUP(C631,DEFINICJE!$A$2:$B$11,2,0)</f>
        <v>SwiftWave Technologies</v>
      </c>
    </row>
    <row r="632" spans="1:12" x14ac:dyDescent="0.2">
      <c r="A632" s="19" t="s">
        <v>689</v>
      </c>
      <c r="B632" s="20">
        <v>43841</v>
      </c>
      <c r="C632" s="4" t="s">
        <v>8</v>
      </c>
      <c r="D632" s="4" t="s">
        <v>24</v>
      </c>
      <c r="E632" s="21">
        <v>811</v>
      </c>
      <c r="F632" s="6">
        <f>VLOOKUP(D632,DEFINICJE!$E$2:$H$31,4,0)</f>
        <v>7.5700934579439245</v>
      </c>
      <c r="G632" s="6">
        <f>E632*F632</f>
        <v>6139.3457943925232</v>
      </c>
      <c r="H632" s="26">
        <f>VLOOKUP(D632,DEFINICJE!$E$2:$H$31,3,0)</f>
        <v>7.0000000000000007E-2</v>
      </c>
      <c r="I632" s="6">
        <f>G632+H632*G632</f>
        <v>6569.0999999999995</v>
      </c>
      <c r="J632" s="9">
        <f>MONTH(B632)</f>
        <v>1</v>
      </c>
      <c r="K632" s="9">
        <f>YEAR(B632)</f>
        <v>2020</v>
      </c>
      <c r="L632" s="9" t="str">
        <f>VLOOKUP(C632,DEFINICJE!$A$2:$B$11,2,0)</f>
        <v>Apex Innovators</v>
      </c>
    </row>
    <row r="633" spans="1:12" x14ac:dyDescent="0.2">
      <c r="A633" s="19" t="s">
        <v>690</v>
      </c>
      <c r="B633" s="20">
        <v>43842</v>
      </c>
      <c r="C633" s="4" t="s">
        <v>9</v>
      </c>
      <c r="D633" s="4" t="s">
        <v>25</v>
      </c>
      <c r="E633" s="21">
        <v>716</v>
      </c>
      <c r="F633" s="6">
        <f>VLOOKUP(D633,DEFINICJE!$E$2:$H$31,4,0)</f>
        <v>33.655737704918039</v>
      </c>
      <c r="G633" s="6">
        <f>E633*F633</f>
        <v>24097.508196721315</v>
      </c>
      <c r="H633" s="26">
        <f>VLOOKUP(D633,DEFINICJE!$E$2:$H$31,3,0)</f>
        <v>0.22</v>
      </c>
      <c r="I633" s="6">
        <f>G633+H633*G633</f>
        <v>29398.960000000006</v>
      </c>
      <c r="J633" s="9">
        <f>MONTH(B633)</f>
        <v>1</v>
      </c>
      <c r="K633" s="9">
        <f>YEAR(B633)</f>
        <v>2020</v>
      </c>
      <c r="L633" s="9" t="str">
        <f>VLOOKUP(C633,DEFINICJE!$A$2:$B$11,2,0)</f>
        <v>Aurora Ventures</v>
      </c>
    </row>
    <row r="634" spans="1:12" x14ac:dyDescent="0.2">
      <c r="A634" s="19" t="s">
        <v>691</v>
      </c>
      <c r="B634" s="20">
        <v>43843</v>
      </c>
      <c r="C634" s="4" t="s">
        <v>3</v>
      </c>
      <c r="D634" s="4" t="s">
        <v>26</v>
      </c>
      <c r="E634" s="21">
        <v>998</v>
      </c>
      <c r="F634" s="6">
        <f>VLOOKUP(D634,DEFINICJE!$E$2:$H$31,4,0)</f>
        <v>57.588785046728965</v>
      </c>
      <c r="G634" s="6">
        <f>E634*F634</f>
        <v>57473.607476635509</v>
      </c>
      <c r="H634" s="26">
        <f>VLOOKUP(D634,DEFINICJE!$E$2:$H$31,3,0)</f>
        <v>7.0000000000000007E-2</v>
      </c>
      <c r="I634" s="6">
        <f>G634+H634*G634</f>
        <v>61496.759999999995</v>
      </c>
      <c r="J634" s="9">
        <f>MONTH(B634)</f>
        <v>1</v>
      </c>
      <c r="K634" s="9">
        <f>YEAR(B634)</f>
        <v>2020</v>
      </c>
      <c r="L634" s="9" t="str">
        <f>VLOOKUP(C634,DEFINICJE!$A$2:$B$11,2,0)</f>
        <v>Quantum Innovations</v>
      </c>
    </row>
    <row r="635" spans="1:12" x14ac:dyDescent="0.2">
      <c r="A635" s="19" t="s">
        <v>692</v>
      </c>
      <c r="B635" s="20">
        <v>43844</v>
      </c>
      <c r="C635" s="4" t="s">
        <v>2</v>
      </c>
      <c r="D635" s="4" t="s">
        <v>27</v>
      </c>
      <c r="E635" s="21">
        <v>788</v>
      </c>
      <c r="F635" s="6">
        <f>VLOOKUP(D635,DEFINICJE!$E$2:$H$31,4,0)</f>
        <v>27.262295081967213</v>
      </c>
      <c r="G635" s="6">
        <f>E635*F635</f>
        <v>21482.688524590165</v>
      </c>
      <c r="H635" s="26">
        <f>VLOOKUP(D635,DEFINICJE!$E$2:$H$31,3,0)</f>
        <v>0.22</v>
      </c>
      <c r="I635" s="6">
        <f>G635+H635*G635</f>
        <v>26208.880000000001</v>
      </c>
      <c r="J635" s="9">
        <f>MONTH(B635)</f>
        <v>1</v>
      </c>
      <c r="K635" s="9">
        <f>YEAR(B635)</f>
        <v>2020</v>
      </c>
      <c r="L635" s="9" t="str">
        <f>VLOOKUP(C635,DEFINICJE!$A$2:$B$11,2,0)</f>
        <v>StellarTech Solutions</v>
      </c>
    </row>
    <row r="636" spans="1:12" x14ac:dyDescent="0.2">
      <c r="A636" s="19" t="s">
        <v>693</v>
      </c>
      <c r="B636" s="20">
        <v>43845</v>
      </c>
      <c r="C636" s="4" t="s">
        <v>8</v>
      </c>
      <c r="D636" s="4" t="s">
        <v>28</v>
      </c>
      <c r="E636" s="21">
        <v>528</v>
      </c>
      <c r="F636" s="6">
        <f>VLOOKUP(D636,DEFINICJE!$E$2:$H$31,4,0)</f>
        <v>74.299065420560737</v>
      </c>
      <c r="G636" s="6">
        <f>E636*F636</f>
        <v>39229.906542056066</v>
      </c>
      <c r="H636" s="26">
        <f>VLOOKUP(D636,DEFINICJE!$E$2:$H$31,3,0)</f>
        <v>7.0000000000000007E-2</v>
      </c>
      <c r="I636" s="6">
        <f>G636+H636*G636</f>
        <v>41975.999999999993</v>
      </c>
      <c r="J636" s="9">
        <f>MONTH(B636)</f>
        <v>1</v>
      </c>
      <c r="K636" s="9">
        <f>YEAR(B636)</f>
        <v>2020</v>
      </c>
      <c r="L636" s="9" t="str">
        <f>VLOOKUP(C636,DEFINICJE!$A$2:$B$11,2,0)</f>
        <v>Apex Innovators</v>
      </c>
    </row>
    <row r="637" spans="1:12" x14ac:dyDescent="0.2">
      <c r="A637" s="19" t="s">
        <v>694</v>
      </c>
      <c r="B637" s="20">
        <v>43846</v>
      </c>
      <c r="C637" s="4" t="s">
        <v>8</v>
      </c>
      <c r="D637" s="4" t="s">
        <v>14</v>
      </c>
      <c r="E637" s="21">
        <v>829</v>
      </c>
      <c r="F637" s="6">
        <f>VLOOKUP(D637,DEFINICJE!$E$2:$H$31,4,0)</f>
        <v>73.897196261682225</v>
      </c>
      <c r="G637" s="6">
        <f>E637*F637</f>
        <v>61260.775700934566</v>
      </c>
      <c r="H637" s="26">
        <f>VLOOKUP(D637,DEFINICJE!$E$2:$H$31,3,0)</f>
        <v>7.0000000000000007E-2</v>
      </c>
      <c r="I637" s="6">
        <f>G637+H637*G637</f>
        <v>65549.029999999984</v>
      </c>
      <c r="J637" s="9">
        <f>MONTH(B637)</f>
        <v>1</v>
      </c>
      <c r="K637" s="9">
        <f>YEAR(B637)</f>
        <v>2020</v>
      </c>
      <c r="L637" s="9" t="str">
        <f>VLOOKUP(C637,DEFINICJE!$A$2:$B$11,2,0)</f>
        <v>Apex Innovators</v>
      </c>
    </row>
    <row r="638" spans="1:12" x14ac:dyDescent="0.2">
      <c r="A638" s="19" t="s">
        <v>695</v>
      </c>
      <c r="B638" s="20">
        <v>43847</v>
      </c>
      <c r="C638" s="4" t="s">
        <v>6</v>
      </c>
      <c r="D638" s="4" t="s">
        <v>15</v>
      </c>
      <c r="E638" s="21">
        <v>726</v>
      </c>
      <c r="F638" s="6">
        <f>VLOOKUP(D638,DEFINICJE!$E$2:$H$31,4,0)</f>
        <v>43.180327868852459</v>
      </c>
      <c r="G638" s="6">
        <f>E638*F638</f>
        <v>31348.918032786885</v>
      </c>
      <c r="H638" s="26">
        <f>VLOOKUP(D638,DEFINICJE!$E$2:$H$31,3,0)</f>
        <v>0.22</v>
      </c>
      <c r="I638" s="6">
        <f>G638+H638*G638</f>
        <v>38245.68</v>
      </c>
      <c r="J638" s="9">
        <f>MONTH(B638)</f>
        <v>1</v>
      </c>
      <c r="K638" s="9">
        <f>YEAR(B638)</f>
        <v>2020</v>
      </c>
      <c r="L638" s="9" t="str">
        <f>VLOOKUP(C638,DEFINICJE!$A$2:$B$11,2,0)</f>
        <v>SwiftWave Technologies</v>
      </c>
    </row>
    <row r="639" spans="1:12" x14ac:dyDescent="0.2">
      <c r="A639" s="19" t="s">
        <v>696</v>
      </c>
      <c r="B639" s="20">
        <v>43848</v>
      </c>
      <c r="C639" s="4" t="s">
        <v>6</v>
      </c>
      <c r="D639" s="4" t="s">
        <v>16</v>
      </c>
      <c r="E639" s="21">
        <v>344</v>
      </c>
      <c r="F639" s="6">
        <f>VLOOKUP(D639,DEFINICJE!$E$2:$H$31,4,0)</f>
        <v>25.897196261682243</v>
      </c>
      <c r="G639" s="6">
        <f>E639*F639</f>
        <v>8908.6355140186915</v>
      </c>
      <c r="H639" s="26">
        <f>VLOOKUP(D639,DEFINICJE!$E$2:$H$31,3,0)</f>
        <v>7.0000000000000007E-2</v>
      </c>
      <c r="I639" s="6">
        <f>G639+H639*G639</f>
        <v>9532.24</v>
      </c>
      <c r="J639" s="9">
        <f>MONTH(B639)</f>
        <v>1</v>
      </c>
      <c r="K639" s="9">
        <f>YEAR(B639)</f>
        <v>2020</v>
      </c>
      <c r="L639" s="9" t="str">
        <f>VLOOKUP(C639,DEFINICJE!$A$2:$B$11,2,0)</f>
        <v>SwiftWave Technologies</v>
      </c>
    </row>
    <row r="640" spans="1:12" x14ac:dyDescent="0.2">
      <c r="A640" s="19" t="s">
        <v>697</v>
      </c>
      <c r="B640" s="20">
        <v>43849</v>
      </c>
      <c r="C640" s="4" t="s">
        <v>7</v>
      </c>
      <c r="D640" s="4" t="s">
        <v>17</v>
      </c>
      <c r="E640" s="21">
        <v>595</v>
      </c>
      <c r="F640" s="6">
        <f>VLOOKUP(D640,DEFINICJE!$E$2:$H$31,4,0)</f>
        <v>65.721311475409848</v>
      </c>
      <c r="G640" s="6">
        <f>E640*F640</f>
        <v>39104.18032786886</v>
      </c>
      <c r="H640" s="26">
        <f>VLOOKUP(D640,DEFINICJE!$E$2:$H$31,3,0)</f>
        <v>0.22</v>
      </c>
      <c r="I640" s="6">
        <f>G640+H640*G640</f>
        <v>47707.100000000006</v>
      </c>
      <c r="J640" s="9">
        <f>MONTH(B640)</f>
        <v>1</v>
      </c>
      <c r="K640" s="9">
        <f>YEAR(B640)</f>
        <v>2020</v>
      </c>
      <c r="L640" s="9" t="str">
        <f>VLOOKUP(C640,DEFINICJE!$A$2:$B$11,2,0)</f>
        <v>Fusion Dynamics</v>
      </c>
    </row>
    <row r="641" spans="1:12" x14ac:dyDescent="0.2">
      <c r="A641" s="19" t="s">
        <v>698</v>
      </c>
      <c r="B641" s="20">
        <v>43850</v>
      </c>
      <c r="C641" s="4" t="s">
        <v>8</v>
      </c>
      <c r="D641" s="4" t="s">
        <v>18</v>
      </c>
      <c r="E641" s="21">
        <v>231</v>
      </c>
      <c r="F641" s="6">
        <f>VLOOKUP(D641,DEFINICJE!$E$2:$H$31,4,0)</f>
        <v>0.22429906542056072</v>
      </c>
      <c r="G641" s="6">
        <f>E641*F641</f>
        <v>51.813084112149525</v>
      </c>
      <c r="H641" s="26">
        <f>VLOOKUP(D641,DEFINICJE!$E$2:$H$31,3,0)</f>
        <v>7.0000000000000007E-2</v>
      </c>
      <c r="I641" s="6">
        <f>G641+H641*G641</f>
        <v>55.439999999999991</v>
      </c>
      <c r="J641" s="9">
        <f>MONTH(B641)</f>
        <v>1</v>
      </c>
      <c r="K641" s="9">
        <f>YEAR(B641)</f>
        <v>2020</v>
      </c>
      <c r="L641" s="9" t="str">
        <f>VLOOKUP(C641,DEFINICJE!$A$2:$B$11,2,0)</f>
        <v>Apex Innovators</v>
      </c>
    </row>
    <row r="642" spans="1:12" x14ac:dyDescent="0.2">
      <c r="A642" s="19" t="s">
        <v>699</v>
      </c>
      <c r="B642" s="20">
        <v>43851</v>
      </c>
      <c r="C642" s="4" t="s">
        <v>11</v>
      </c>
      <c r="D642" s="4" t="s">
        <v>19</v>
      </c>
      <c r="E642" s="21">
        <v>142</v>
      </c>
      <c r="F642" s="6">
        <f>VLOOKUP(D642,DEFINICJE!$E$2:$H$31,4,0)</f>
        <v>73.073770491803288</v>
      </c>
      <c r="G642" s="6">
        <f>E642*F642</f>
        <v>10376.475409836066</v>
      </c>
      <c r="H642" s="26">
        <f>VLOOKUP(D642,DEFINICJE!$E$2:$H$31,3,0)</f>
        <v>0.22</v>
      </c>
      <c r="I642" s="6">
        <f>G642+H642*G642</f>
        <v>12659.300000000001</v>
      </c>
      <c r="J642" s="9">
        <f>MONTH(B642)</f>
        <v>1</v>
      </c>
      <c r="K642" s="9">
        <f>YEAR(B642)</f>
        <v>2020</v>
      </c>
      <c r="L642" s="9" t="str">
        <f>VLOOKUP(C642,DEFINICJE!$A$2:$B$11,2,0)</f>
        <v>Green Capital</v>
      </c>
    </row>
    <row r="643" spans="1:12" x14ac:dyDescent="0.2">
      <c r="A643" s="19" t="s">
        <v>700</v>
      </c>
      <c r="B643" s="20">
        <v>43851</v>
      </c>
      <c r="C643" s="4" t="s">
        <v>8</v>
      </c>
      <c r="D643" s="4" t="s">
        <v>20</v>
      </c>
      <c r="E643" s="21">
        <v>322</v>
      </c>
      <c r="F643" s="6">
        <f>VLOOKUP(D643,DEFINICJE!$E$2:$H$31,4,0)</f>
        <v>10.093457943925234</v>
      </c>
      <c r="G643" s="6">
        <f>E643*F643</f>
        <v>3250.0934579439254</v>
      </c>
      <c r="H643" s="26">
        <f>VLOOKUP(D643,DEFINICJE!$E$2:$H$31,3,0)</f>
        <v>7.0000000000000007E-2</v>
      </c>
      <c r="I643" s="6">
        <f>G643+H643*G643</f>
        <v>3477.6000000000004</v>
      </c>
      <c r="J643" s="9">
        <f>MONTH(B643)</f>
        <v>1</v>
      </c>
      <c r="K643" s="9">
        <f>YEAR(B643)</f>
        <v>2020</v>
      </c>
      <c r="L643" s="9" t="str">
        <f>VLOOKUP(C643,DEFINICJE!$A$2:$B$11,2,0)</f>
        <v>Apex Innovators</v>
      </c>
    </row>
    <row r="644" spans="1:12" x14ac:dyDescent="0.2">
      <c r="A644" s="19" t="s">
        <v>701</v>
      </c>
      <c r="B644" s="20">
        <v>43851</v>
      </c>
      <c r="C644" s="4" t="s">
        <v>10</v>
      </c>
      <c r="D644" s="4" t="s">
        <v>21</v>
      </c>
      <c r="E644" s="21">
        <v>957</v>
      </c>
      <c r="F644" s="6">
        <f>VLOOKUP(D644,DEFINICJE!$E$2:$H$31,4,0)</f>
        <v>32.508196721311471</v>
      </c>
      <c r="G644" s="6">
        <f>E644*F644</f>
        <v>31110.344262295079</v>
      </c>
      <c r="H644" s="26">
        <f>VLOOKUP(D644,DEFINICJE!$E$2:$H$31,3,0)</f>
        <v>0.22</v>
      </c>
      <c r="I644" s="6">
        <f>G644+H644*G644</f>
        <v>37954.619999999995</v>
      </c>
      <c r="J644" s="9">
        <f>MONTH(B644)</f>
        <v>1</v>
      </c>
      <c r="K644" s="9">
        <f>YEAR(B644)</f>
        <v>2020</v>
      </c>
      <c r="L644" s="9" t="str">
        <f>VLOOKUP(C644,DEFINICJE!$A$2:$B$11,2,0)</f>
        <v>Nexus Solutions</v>
      </c>
    </row>
    <row r="645" spans="1:12" x14ac:dyDescent="0.2">
      <c r="A645" s="19" t="s">
        <v>702</v>
      </c>
      <c r="B645" s="20">
        <v>43851</v>
      </c>
      <c r="C645" s="4" t="s">
        <v>6</v>
      </c>
      <c r="D645" s="4" t="s">
        <v>22</v>
      </c>
      <c r="E645" s="21">
        <v>343</v>
      </c>
      <c r="F645" s="6">
        <f>VLOOKUP(D645,DEFINICJE!$E$2:$H$31,4,0)</f>
        <v>17.588785046728972</v>
      </c>
      <c r="G645" s="6">
        <f>E645*F645</f>
        <v>6032.9532710280373</v>
      </c>
      <c r="H645" s="26">
        <f>VLOOKUP(D645,DEFINICJE!$E$2:$H$31,3,0)</f>
        <v>7.0000000000000007E-2</v>
      </c>
      <c r="I645" s="6">
        <f>G645+H645*G645</f>
        <v>6455.26</v>
      </c>
      <c r="J645" s="9">
        <f>MONTH(B645)</f>
        <v>1</v>
      </c>
      <c r="K645" s="9">
        <f>YEAR(B645)</f>
        <v>2020</v>
      </c>
      <c r="L645" s="9" t="str">
        <f>VLOOKUP(C645,DEFINICJE!$A$2:$B$11,2,0)</f>
        <v>SwiftWave Technologies</v>
      </c>
    </row>
    <row r="646" spans="1:12" x14ac:dyDescent="0.2">
      <c r="A646" s="19" t="s">
        <v>703</v>
      </c>
      <c r="B646" s="20">
        <v>43851</v>
      </c>
      <c r="C646" s="4" t="s">
        <v>8</v>
      </c>
      <c r="D646" s="4" t="s">
        <v>23</v>
      </c>
      <c r="E646" s="21">
        <v>361</v>
      </c>
      <c r="F646" s="6">
        <f>VLOOKUP(D646,DEFINICJE!$E$2:$H$31,4,0)</f>
        <v>14.188524590163933</v>
      </c>
      <c r="G646" s="6">
        <f>E646*F646</f>
        <v>5122.0573770491801</v>
      </c>
      <c r="H646" s="26">
        <f>VLOOKUP(D646,DEFINICJE!$E$2:$H$31,3,0)</f>
        <v>0.22</v>
      </c>
      <c r="I646" s="6">
        <f>G646+H646*G646</f>
        <v>6248.91</v>
      </c>
      <c r="J646" s="9">
        <f>MONTH(B646)</f>
        <v>1</v>
      </c>
      <c r="K646" s="9">
        <f>YEAR(B646)</f>
        <v>2020</v>
      </c>
      <c r="L646" s="9" t="str">
        <f>VLOOKUP(C646,DEFINICJE!$A$2:$B$11,2,0)</f>
        <v>Apex Innovators</v>
      </c>
    </row>
    <row r="647" spans="1:12" x14ac:dyDescent="0.2">
      <c r="A647" s="19" t="s">
        <v>704</v>
      </c>
      <c r="B647" s="20">
        <v>43851</v>
      </c>
      <c r="C647" s="4" t="s">
        <v>7</v>
      </c>
      <c r="D647" s="4" t="s">
        <v>24</v>
      </c>
      <c r="E647" s="21">
        <v>603</v>
      </c>
      <c r="F647" s="6">
        <f>VLOOKUP(D647,DEFINICJE!$E$2:$H$31,4,0)</f>
        <v>7.5700934579439245</v>
      </c>
      <c r="G647" s="6">
        <f>E647*F647</f>
        <v>4564.7663551401865</v>
      </c>
      <c r="H647" s="26">
        <f>VLOOKUP(D647,DEFINICJE!$E$2:$H$31,3,0)</f>
        <v>7.0000000000000007E-2</v>
      </c>
      <c r="I647" s="6">
        <f>G647+H647*G647</f>
        <v>4884.2999999999993</v>
      </c>
      <c r="J647" s="9">
        <f>MONTH(B647)</f>
        <v>1</v>
      </c>
      <c r="K647" s="9">
        <f>YEAR(B647)</f>
        <v>2020</v>
      </c>
      <c r="L647" s="9" t="str">
        <f>VLOOKUP(C647,DEFINICJE!$A$2:$B$11,2,0)</f>
        <v>Fusion Dynamics</v>
      </c>
    </row>
    <row r="648" spans="1:12" x14ac:dyDescent="0.2">
      <c r="A648" s="19" t="s">
        <v>705</v>
      </c>
      <c r="B648" s="20">
        <v>43851</v>
      </c>
      <c r="C648" s="4" t="s">
        <v>6</v>
      </c>
      <c r="D648" s="4" t="s">
        <v>25</v>
      </c>
      <c r="E648" s="21">
        <v>934</v>
      </c>
      <c r="F648" s="6">
        <f>VLOOKUP(D648,DEFINICJE!$E$2:$H$31,4,0)</f>
        <v>33.655737704918039</v>
      </c>
      <c r="G648" s="6">
        <f>E648*F648</f>
        <v>31434.459016393448</v>
      </c>
      <c r="H648" s="26">
        <f>VLOOKUP(D648,DEFINICJE!$E$2:$H$31,3,0)</f>
        <v>0.22</v>
      </c>
      <c r="I648" s="6">
        <f>G648+H648*G648</f>
        <v>38350.040000000008</v>
      </c>
      <c r="J648" s="9">
        <f>MONTH(B648)</f>
        <v>1</v>
      </c>
      <c r="K648" s="9">
        <f>YEAR(B648)</f>
        <v>2020</v>
      </c>
      <c r="L648" s="9" t="str">
        <f>VLOOKUP(C648,DEFINICJE!$A$2:$B$11,2,0)</f>
        <v>SwiftWave Technologies</v>
      </c>
    </row>
    <row r="649" spans="1:12" x14ac:dyDescent="0.2">
      <c r="A649" s="19" t="s">
        <v>706</v>
      </c>
      <c r="B649" s="20">
        <v>43851</v>
      </c>
      <c r="C649" s="4" t="s">
        <v>7</v>
      </c>
      <c r="D649" s="4" t="s">
        <v>26</v>
      </c>
      <c r="E649" s="21">
        <v>596</v>
      </c>
      <c r="F649" s="6">
        <f>VLOOKUP(D649,DEFINICJE!$E$2:$H$31,4,0)</f>
        <v>57.588785046728965</v>
      </c>
      <c r="G649" s="6">
        <f>E649*F649</f>
        <v>34322.91588785046</v>
      </c>
      <c r="H649" s="26">
        <f>VLOOKUP(D649,DEFINICJE!$E$2:$H$31,3,0)</f>
        <v>7.0000000000000007E-2</v>
      </c>
      <c r="I649" s="6">
        <f>G649+H649*G649</f>
        <v>36725.51999999999</v>
      </c>
      <c r="J649" s="9">
        <f>MONTH(B649)</f>
        <v>1</v>
      </c>
      <c r="K649" s="9">
        <f>YEAR(B649)</f>
        <v>2020</v>
      </c>
      <c r="L649" s="9" t="str">
        <f>VLOOKUP(C649,DEFINICJE!$A$2:$B$11,2,0)</f>
        <v>Fusion Dynamics</v>
      </c>
    </row>
    <row r="650" spans="1:12" x14ac:dyDescent="0.2">
      <c r="A650" s="19" t="s">
        <v>707</v>
      </c>
      <c r="B650" s="20">
        <v>43851</v>
      </c>
      <c r="C650" s="4" t="s">
        <v>3</v>
      </c>
      <c r="D650" s="4" t="s">
        <v>27</v>
      </c>
      <c r="E650" s="21">
        <v>781</v>
      </c>
      <c r="F650" s="6">
        <f>VLOOKUP(D650,DEFINICJE!$E$2:$H$31,4,0)</f>
        <v>27.262295081967213</v>
      </c>
      <c r="G650" s="6">
        <f>E650*F650</f>
        <v>21291.852459016394</v>
      </c>
      <c r="H650" s="26">
        <f>VLOOKUP(D650,DEFINICJE!$E$2:$H$31,3,0)</f>
        <v>0.22</v>
      </c>
      <c r="I650" s="6">
        <f>G650+H650*G650</f>
        <v>25976.06</v>
      </c>
      <c r="J650" s="9">
        <f>MONTH(B650)</f>
        <v>1</v>
      </c>
      <c r="K650" s="9">
        <f>YEAR(B650)</f>
        <v>2020</v>
      </c>
      <c r="L650" s="9" t="str">
        <f>VLOOKUP(C650,DEFINICJE!$A$2:$B$11,2,0)</f>
        <v>Quantum Innovations</v>
      </c>
    </row>
    <row r="651" spans="1:12" x14ac:dyDescent="0.2">
      <c r="A651" s="19" t="s">
        <v>708</v>
      </c>
      <c r="B651" s="20">
        <v>43851</v>
      </c>
      <c r="C651" s="4" t="s">
        <v>7</v>
      </c>
      <c r="D651" s="4" t="s">
        <v>28</v>
      </c>
      <c r="E651" s="21">
        <v>576</v>
      </c>
      <c r="F651" s="6">
        <f>VLOOKUP(D651,DEFINICJE!$E$2:$H$31,4,0)</f>
        <v>74.299065420560737</v>
      </c>
      <c r="G651" s="6">
        <f>E651*F651</f>
        <v>42796.261682242985</v>
      </c>
      <c r="H651" s="26">
        <f>VLOOKUP(D651,DEFINICJE!$E$2:$H$31,3,0)</f>
        <v>7.0000000000000007E-2</v>
      </c>
      <c r="I651" s="6">
        <f>G651+H651*G651</f>
        <v>45791.999999999993</v>
      </c>
      <c r="J651" s="9">
        <f>MONTH(B651)</f>
        <v>1</v>
      </c>
      <c r="K651" s="9">
        <f>YEAR(B651)</f>
        <v>2020</v>
      </c>
      <c r="L651" s="9" t="str">
        <f>VLOOKUP(C651,DEFINICJE!$A$2:$B$11,2,0)</f>
        <v>Fusion Dynamics</v>
      </c>
    </row>
    <row r="652" spans="1:12" x14ac:dyDescent="0.2">
      <c r="A652" s="19" t="s">
        <v>709</v>
      </c>
      <c r="B652" s="20">
        <v>43852</v>
      </c>
      <c r="C652" s="4" t="s">
        <v>9</v>
      </c>
      <c r="D652" s="4" t="s">
        <v>29</v>
      </c>
      <c r="E652" s="21">
        <v>218</v>
      </c>
      <c r="F652" s="6">
        <f>VLOOKUP(D652,DEFINICJE!$E$2:$H$31,4,0)</f>
        <v>19.409836065573771</v>
      </c>
      <c r="G652" s="6">
        <f>E652*F652</f>
        <v>4231.3442622950824</v>
      </c>
      <c r="H652" s="26">
        <f>VLOOKUP(D652,DEFINICJE!$E$2:$H$31,3,0)</f>
        <v>0.22</v>
      </c>
      <c r="I652" s="6">
        <f>G652+H652*G652</f>
        <v>5162.2400000000007</v>
      </c>
      <c r="J652" s="9">
        <f>MONTH(B652)</f>
        <v>1</v>
      </c>
      <c r="K652" s="9">
        <f>YEAR(B652)</f>
        <v>2020</v>
      </c>
      <c r="L652" s="9" t="str">
        <f>VLOOKUP(C652,DEFINICJE!$A$2:$B$11,2,0)</f>
        <v>Aurora Ventures</v>
      </c>
    </row>
    <row r="653" spans="1:12" x14ac:dyDescent="0.2">
      <c r="A653" s="19" t="s">
        <v>710</v>
      </c>
      <c r="B653" s="20">
        <v>43853</v>
      </c>
      <c r="C653" s="4" t="s">
        <v>8</v>
      </c>
      <c r="D653" s="4" t="s">
        <v>30</v>
      </c>
      <c r="E653" s="21">
        <v>198</v>
      </c>
      <c r="F653" s="6">
        <f>VLOOKUP(D653,DEFINICJE!$E$2:$H$31,4,0)</f>
        <v>16.345794392523363</v>
      </c>
      <c r="G653" s="6">
        <f>E653*F653</f>
        <v>3236.467289719626</v>
      </c>
      <c r="H653" s="26">
        <f>VLOOKUP(D653,DEFINICJE!$E$2:$H$31,3,0)</f>
        <v>7.0000000000000007E-2</v>
      </c>
      <c r="I653" s="6">
        <f>G653+H653*G653</f>
        <v>3463.02</v>
      </c>
      <c r="J653" s="9">
        <f>MONTH(B653)</f>
        <v>1</v>
      </c>
      <c r="K653" s="9">
        <f>YEAR(B653)</f>
        <v>2020</v>
      </c>
      <c r="L653" s="9" t="str">
        <f>VLOOKUP(C653,DEFINICJE!$A$2:$B$11,2,0)</f>
        <v>Apex Innovators</v>
      </c>
    </row>
    <row r="654" spans="1:12" x14ac:dyDescent="0.2">
      <c r="A654" s="19" t="s">
        <v>711</v>
      </c>
      <c r="B654" s="20">
        <v>43854</v>
      </c>
      <c r="C654" s="4" t="s">
        <v>3</v>
      </c>
      <c r="D654" s="4" t="s">
        <v>31</v>
      </c>
      <c r="E654" s="21">
        <v>636</v>
      </c>
      <c r="F654" s="6">
        <f>VLOOKUP(D654,DEFINICJE!$E$2:$H$31,4,0)</f>
        <v>31.516393442622952</v>
      </c>
      <c r="G654" s="6">
        <f>E654*F654</f>
        <v>20044.426229508197</v>
      </c>
      <c r="H654" s="26">
        <f>VLOOKUP(D654,DEFINICJE!$E$2:$H$31,3,0)</f>
        <v>0.22</v>
      </c>
      <c r="I654" s="6">
        <f>G654+H654*G654</f>
        <v>24454.2</v>
      </c>
      <c r="J654" s="9">
        <f>MONTH(B654)</f>
        <v>1</v>
      </c>
      <c r="K654" s="9">
        <f>YEAR(B654)</f>
        <v>2020</v>
      </c>
      <c r="L654" s="9" t="str">
        <f>VLOOKUP(C654,DEFINICJE!$A$2:$B$11,2,0)</f>
        <v>Quantum Innovations</v>
      </c>
    </row>
    <row r="655" spans="1:12" x14ac:dyDescent="0.2">
      <c r="A655" s="19" t="s">
        <v>712</v>
      </c>
      <c r="B655" s="20">
        <v>43855</v>
      </c>
      <c r="C655" s="4" t="s">
        <v>7</v>
      </c>
      <c r="D655" s="4" t="s">
        <v>32</v>
      </c>
      <c r="E655" s="21">
        <v>998</v>
      </c>
      <c r="F655" s="6">
        <f>VLOOKUP(D655,DEFINICJE!$E$2:$H$31,4,0)</f>
        <v>59.018691588785039</v>
      </c>
      <c r="G655" s="6">
        <f>E655*F655</f>
        <v>58900.654205607469</v>
      </c>
      <c r="H655" s="26">
        <f>VLOOKUP(D655,DEFINICJE!$E$2:$H$31,3,0)</f>
        <v>7.0000000000000007E-2</v>
      </c>
      <c r="I655" s="6">
        <f>G655+H655*G655</f>
        <v>63023.69999999999</v>
      </c>
      <c r="J655" s="9">
        <f>MONTH(B655)</f>
        <v>1</v>
      </c>
      <c r="K655" s="9">
        <f>YEAR(B655)</f>
        <v>2020</v>
      </c>
      <c r="L655" s="9" t="str">
        <f>VLOOKUP(C655,DEFINICJE!$A$2:$B$11,2,0)</f>
        <v>Fusion Dynamics</v>
      </c>
    </row>
    <row r="656" spans="1:12" x14ac:dyDescent="0.2">
      <c r="A656" s="19" t="s">
        <v>713</v>
      </c>
      <c r="B656" s="20">
        <v>43856</v>
      </c>
      <c r="C656" s="4" t="s">
        <v>11</v>
      </c>
      <c r="D656" s="4" t="s">
        <v>33</v>
      </c>
      <c r="E656" s="21">
        <v>865</v>
      </c>
      <c r="F656" s="6">
        <f>VLOOKUP(D656,DEFINICJE!$E$2:$H$31,4,0)</f>
        <v>78.893442622950815</v>
      </c>
      <c r="G656" s="6">
        <f>E656*F656</f>
        <v>68242.827868852459</v>
      </c>
      <c r="H656" s="26">
        <f>VLOOKUP(D656,DEFINICJE!$E$2:$H$31,3,0)</f>
        <v>0.22</v>
      </c>
      <c r="I656" s="6">
        <f>G656+H656*G656</f>
        <v>83256.25</v>
      </c>
      <c r="J656" s="9">
        <f>MONTH(B656)</f>
        <v>1</v>
      </c>
      <c r="K656" s="9">
        <f>YEAR(B656)</f>
        <v>2020</v>
      </c>
      <c r="L656" s="9" t="str">
        <f>VLOOKUP(C656,DEFINICJE!$A$2:$B$11,2,0)</f>
        <v>Green Capital</v>
      </c>
    </row>
    <row r="657" spans="1:12" x14ac:dyDescent="0.2">
      <c r="A657" s="19" t="s">
        <v>714</v>
      </c>
      <c r="B657" s="20">
        <v>43857</v>
      </c>
      <c r="C657" s="4" t="s">
        <v>5</v>
      </c>
      <c r="D657" s="4" t="s">
        <v>34</v>
      </c>
      <c r="E657" s="21">
        <v>46</v>
      </c>
      <c r="F657" s="6">
        <f>VLOOKUP(D657,DEFINICJE!$E$2:$H$31,4,0)</f>
        <v>34.177570093457945</v>
      </c>
      <c r="G657" s="6">
        <f>E657*F657</f>
        <v>1572.1682242990655</v>
      </c>
      <c r="H657" s="26">
        <f>VLOOKUP(D657,DEFINICJE!$E$2:$H$31,3,0)</f>
        <v>7.0000000000000007E-2</v>
      </c>
      <c r="I657" s="6">
        <f>G657+H657*G657</f>
        <v>1682.22</v>
      </c>
      <c r="J657" s="9">
        <f>MONTH(B657)</f>
        <v>1</v>
      </c>
      <c r="K657" s="9">
        <f>YEAR(B657)</f>
        <v>2020</v>
      </c>
      <c r="L657" s="9" t="str">
        <f>VLOOKUP(C657,DEFINICJE!$A$2:$B$11,2,0)</f>
        <v>Infinity Systems</v>
      </c>
    </row>
    <row r="658" spans="1:12" x14ac:dyDescent="0.2">
      <c r="A658" s="19" t="s">
        <v>715</v>
      </c>
      <c r="B658" s="20">
        <v>43858</v>
      </c>
      <c r="C658" s="4" t="s">
        <v>9</v>
      </c>
      <c r="D658" s="4" t="s">
        <v>35</v>
      </c>
      <c r="E658" s="21">
        <v>334</v>
      </c>
      <c r="F658" s="6">
        <f>VLOOKUP(D658,DEFINICJE!$E$2:$H$31,4,0)</f>
        <v>92.429906542056074</v>
      </c>
      <c r="G658" s="6">
        <f>E658*F658</f>
        <v>30871.58878504673</v>
      </c>
      <c r="H658" s="26">
        <f>VLOOKUP(D658,DEFINICJE!$E$2:$H$31,3,0)</f>
        <v>7.0000000000000007E-2</v>
      </c>
      <c r="I658" s="6">
        <f>G658+H658*G658</f>
        <v>33032.6</v>
      </c>
      <c r="J658" s="9">
        <f>MONTH(B658)</f>
        <v>1</v>
      </c>
      <c r="K658" s="9">
        <f>YEAR(B658)</f>
        <v>2020</v>
      </c>
      <c r="L658" s="9" t="str">
        <f>VLOOKUP(C658,DEFINICJE!$A$2:$B$11,2,0)</f>
        <v>Aurora Ventures</v>
      </c>
    </row>
    <row r="659" spans="1:12" x14ac:dyDescent="0.2">
      <c r="A659" s="19" t="s">
        <v>716</v>
      </c>
      <c r="B659" s="20">
        <v>43859</v>
      </c>
      <c r="C659" s="4" t="s">
        <v>11</v>
      </c>
      <c r="D659" s="4" t="s">
        <v>36</v>
      </c>
      <c r="E659" s="21">
        <v>940</v>
      </c>
      <c r="F659" s="6">
        <f>VLOOKUP(D659,DEFINICJE!$E$2:$H$31,4,0)</f>
        <v>32.551401869158873</v>
      </c>
      <c r="G659" s="6">
        <f>E659*F659</f>
        <v>30598.317757009339</v>
      </c>
      <c r="H659" s="26">
        <f>VLOOKUP(D659,DEFINICJE!$E$2:$H$31,3,0)</f>
        <v>7.0000000000000007E-2</v>
      </c>
      <c r="I659" s="6">
        <f>G659+H659*G659</f>
        <v>32740.199999999993</v>
      </c>
      <c r="J659" s="9">
        <f>MONTH(B659)</f>
        <v>1</v>
      </c>
      <c r="K659" s="9">
        <f>YEAR(B659)</f>
        <v>2020</v>
      </c>
      <c r="L659" s="9" t="str">
        <f>VLOOKUP(C659,DEFINICJE!$A$2:$B$11,2,0)</f>
        <v>Green Capital</v>
      </c>
    </row>
    <row r="660" spans="1:12" x14ac:dyDescent="0.2">
      <c r="A660" s="19" t="s">
        <v>717</v>
      </c>
      <c r="B660" s="20">
        <v>43860</v>
      </c>
      <c r="C660" s="4" t="s">
        <v>9</v>
      </c>
      <c r="D660" s="4" t="s">
        <v>37</v>
      </c>
      <c r="E660" s="21">
        <v>400</v>
      </c>
      <c r="F660" s="6">
        <f>VLOOKUP(D660,DEFINICJE!$E$2:$H$31,4,0)</f>
        <v>29.762295081967217</v>
      </c>
      <c r="G660" s="6">
        <f>E660*F660</f>
        <v>11904.918032786887</v>
      </c>
      <c r="H660" s="26">
        <f>VLOOKUP(D660,DEFINICJE!$E$2:$H$31,3,0)</f>
        <v>0.22</v>
      </c>
      <c r="I660" s="6">
        <f>G660+H660*G660</f>
        <v>14524.000000000002</v>
      </c>
      <c r="J660" s="9">
        <f>MONTH(B660)</f>
        <v>1</v>
      </c>
      <c r="K660" s="9">
        <f>YEAR(B660)</f>
        <v>2020</v>
      </c>
      <c r="L660" s="9" t="str">
        <f>VLOOKUP(C660,DEFINICJE!$A$2:$B$11,2,0)</f>
        <v>Aurora Ventures</v>
      </c>
    </row>
    <row r="661" spans="1:12" x14ac:dyDescent="0.2">
      <c r="A661" s="19" t="s">
        <v>718</v>
      </c>
      <c r="B661" s="20">
        <v>43861</v>
      </c>
      <c r="C661" s="4" t="s">
        <v>10</v>
      </c>
      <c r="D661" s="4" t="s">
        <v>38</v>
      </c>
      <c r="E661" s="21">
        <v>581</v>
      </c>
      <c r="F661" s="6">
        <f>VLOOKUP(D661,DEFINICJE!$E$2:$H$31,4,0)</f>
        <v>3.1121495327102804</v>
      </c>
      <c r="G661" s="6">
        <f>E661*F661</f>
        <v>1808.1588785046729</v>
      </c>
      <c r="H661" s="26">
        <f>VLOOKUP(D661,DEFINICJE!$E$2:$H$31,3,0)</f>
        <v>7.0000000000000007E-2</v>
      </c>
      <c r="I661" s="6">
        <f>G661+H661*G661</f>
        <v>1934.73</v>
      </c>
      <c r="J661" s="9">
        <f>MONTH(B661)</f>
        <v>1</v>
      </c>
      <c r="K661" s="9">
        <f>YEAR(B661)</f>
        <v>2020</v>
      </c>
      <c r="L661" s="9" t="str">
        <f>VLOOKUP(C661,DEFINICJE!$A$2:$B$11,2,0)</f>
        <v>Nexus Solutions</v>
      </c>
    </row>
    <row r="662" spans="1:12" x14ac:dyDescent="0.2">
      <c r="A662" s="19" t="s">
        <v>719</v>
      </c>
      <c r="B662" s="20">
        <v>43862</v>
      </c>
      <c r="C662" s="4" t="s">
        <v>2</v>
      </c>
      <c r="D662" s="4" t="s">
        <v>14</v>
      </c>
      <c r="E662" s="21">
        <v>918</v>
      </c>
      <c r="F662" s="6">
        <f>VLOOKUP(D662,DEFINICJE!$E$2:$H$31,4,0)</f>
        <v>73.897196261682225</v>
      </c>
      <c r="G662" s="6">
        <f>E662*F662</f>
        <v>67837.626168224277</v>
      </c>
      <c r="H662" s="26">
        <f>VLOOKUP(D662,DEFINICJE!$E$2:$H$31,3,0)</f>
        <v>7.0000000000000007E-2</v>
      </c>
      <c r="I662" s="6">
        <f>G662+H662*G662</f>
        <v>72586.25999999998</v>
      </c>
      <c r="J662" s="9">
        <f>MONTH(B662)</f>
        <v>2</v>
      </c>
      <c r="K662" s="9">
        <f>YEAR(B662)</f>
        <v>2020</v>
      </c>
      <c r="L662" s="9" t="str">
        <f>VLOOKUP(C662,DEFINICJE!$A$2:$B$11,2,0)</f>
        <v>StellarTech Solutions</v>
      </c>
    </row>
    <row r="663" spans="1:12" x14ac:dyDescent="0.2">
      <c r="A663" s="19" t="s">
        <v>720</v>
      </c>
      <c r="B663" s="20">
        <v>43862</v>
      </c>
      <c r="C663" s="4" t="s">
        <v>7</v>
      </c>
      <c r="D663" s="4" t="s">
        <v>15</v>
      </c>
      <c r="E663" s="21">
        <v>839</v>
      </c>
      <c r="F663" s="6">
        <f>VLOOKUP(D663,DEFINICJE!$E$2:$H$31,4,0)</f>
        <v>43.180327868852459</v>
      </c>
      <c r="G663" s="6">
        <f>E663*F663</f>
        <v>36228.295081967211</v>
      </c>
      <c r="H663" s="26">
        <f>VLOOKUP(D663,DEFINICJE!$E$2:$H$31,3,0)</f>
        <v>0.22</v>
      </c>
      <c r="I663" s="6">
        <f>G663+H663*G663</f>
        <v>44198.52</v>
      </c>
      <c r="J663" s="9">
        <f>MONTH(B663)</f>
        <v>2</v>
      </c>
      <c r="K663" s="9">
        <f>YEAR(B663)</f>
        <v>2020</v>
      </c>
      <c r="L663" s="9" t="str">
        <f>VLOOKUP(C663,DEFINICJE!$A$2:$B$11,2,0)</f>
        <v>Fusion Dynamics</v>
      </c>
    </row>
    <row r="664" spans="1:12" x14ac:dyDescent="0.2">
      <c r="A664" s="19" t="s">
        <v>721</v>
      </c>
      <c r="B664" s="20">
        <v>43862</v>
      </c>
      <c r="C664" s="4" t="s">
        <v>3</v>
      </c>
      <c r="D664" s="4" t="s">
        <v>16</v>
      </c>
      <c r="E664" s="21">
        <v>771</v>
      </c>
      <c r="F664" s="6">
        <f>VLOOKUP(D664,DEFINICJE!$E$2:$H$31,4,0)</f>
        <v>25.897196261682243</v>
      </c>
      <c r="G664" s="6">
        <f>E664*F664</f>
        <v>19966.738317757008</v>
      </c>
      <c r="H664" s="26">
        <f>VLOOKUP(D664,DEFINICJE!$E$2:$H$31,3,0)</f>
        <v>7.0000000000000007E-2</v>
      </c>
      <c r="I664" s="6">
        <f>G664+H664*G664</f>
        <v>21364.41</v>
      </c>
      <c r="J664" s="9">
        <f>MONTH(B664)</f>
        <v>2</v>
      </c>
      <c r="K664" s="9">
        <f>YEAR(B664)</f>
        <v>2020</v>
      </c>
      <c r="L664" s="9" t="str">
        <f>VLOOKUP(C664,DEFINICJE!$A$2:$B$11,2,0)</f>
        <v>Quantum Innovations</v>
      </c>
    </row>
    <row r="665" spans="1:12" x14ac:dyDescent="0.2">
      <c r="A665" s="19" t="s">
        <v>722</v>
      </c>
      <c r="B665" s="20">
        <v>43862</v>
      </c>
      <c r="C665" s="4" t="s">
        <v>11</v>
      </c>
      <c r="D665" s="4" t="s">
        <v>17</v>
      </c>
      <c r="E665" s="21">
        <v>888</v>
      </c>
      <c r="F665" s="6">
        <f>VLOOKUP(D665,DEFINICJE!$E$2:$H$31,4,0)</f>
        <v>65.721311475409848</v>
      </c>
      <c r="G665" s="6">
        <f>E665*F665</f>
        <v>58360.524590163943</v>
      </c>
      <c r="H665" s="26">
        <f>VLOOKUP(D665,DEFINICJE!$E$2:$H$31,3,0)</f>
        <v>0.22</v>
      </c>
      <c r="I665" s="6">
        <f>G665+H665*G665</f>
        <v>71199.840000000011</v>
      </c>
      <c r="J665" s="9">
        <f>MONTH(B665)</f>
        <v>2</v>
      </c>
      <c r="K665" s="9">
        <f>YEAR(B665)</f>
        <v>2020</v>
      </c>
      <c r="L665" s="9" t="str">
        <f>VLOOKUP(C665,DEFINICJE!$A$2:$B$11,2,0)</f>
        <v>Green Capital</v>
      </c>
    </row>
    <row r="666" spans="1:12" x14ac:dyDescent="0.2">
      <c r="A666" s="19" t="s">
        <v>723</v>
      </c>
      <c r="B666" s="20">
        <v>43862</v>
      </c>
      <c r="C666" s="4" t="s">
        <v>5</v>
      </c>
      <c r="D666" s="4" t="s">
        <v>18</v>
      </c>
      <c r="E666" s="21">
        <v>437</v>
      </c>
      <c r="F666" s="6">
        <f>VLOOKUP(D666,DEFINICJE!$E$2:$H$31,4,0)</f>
        <v>0.22429906542056072</v>
      </c>
      <c r="G666" s="6">
        <f>E666*F666</f>
        <v>98.018691588785032</v>
      </c>
      <c r="H666" s="26">
        <f>VLOOKUP(D666,DEFINICJE!$E$2:$H$31,3,0)</f>
        <v>7.0000000000000007E-2</v>
      </c>
      <c r="I666" s="6">
        <f>G666+H666*G666</f>
        <v>104.87999999999998</v>
      </c>
      <c r="J666" s="9">
        <f>MONTH(B666)</f>
        <v>2</v>
      </c>
      <c r="K666" s="9">
        <f>YEAR(B666)</f>
        <v>2020</v>
      </c>
      <c r="L666" s="9" t="str">
        <f>VLOOKUP(C666,DEFINICJE!$A$2:$B$11,2,0)</f>
        <v>Infinity Systems</v>
      </c>
    </row>
    <row r="667" spans="1:12" x14ac:dyDescent="0.2">
      <c r="A667" s="19" t="s">
        <v>724</v>
      </c>
      <c r="B667" s="20">
        <v>43862</v>
      </c>
      <c r="C667" s="4" t="s">
        <v>9</v>
      </c>
      <c r="D667" s="4" t="s">
        <v>19</v>
      </c>
      <c r="E667" s="21">
        <v>851</v>
      </c>
      <c r="F667" s="6">
        <f>VLOOKUP(D667,DEFINICJE!$E$2:$H$31,4,0)</f>
        <v>73.073770491803288</v>
      </c>
      <c r="G667" s="6">
        <f>E667*F667</f>
        <v>62185.778688524595</v>
      </c>
      <c r="H667" s="26">
        <f>VLOOKUP(D667,DEFINICJE!$E$2:$H$31,3,0)</f>
        <v>0.22</v>
      </c>
      <c r="I667" s="6">
        <f>G667+H667*G667</f>
        <v>75866.650000000009</v>
      </c>
      <c r="J667" s="9">
        <f>MONTH(B667)</f>
        <v>2</v>
      </c>
      <c r="K667" s="9">
        <f>YEAR(B667)</f>
        <v>2020</v>
      </c>
      <c r="L667" s="9" t="str">
        <f>VLOOKUP(C667,DEFINICJE!$A$2:$B$11,2,0)</f>
        <v>Aurora Ventures</v>
      </c>
    </row>
    <row r="668" spans="1:12" x14ac:dyDescent="0.2">
      <c r="A668" s="19" t="s">
        <v>725</v>
      </c>
      <c r="B668" s="20">
        <v>43862</v>
      </c>
      <c r="C668" s="4" t="s">
        <v>3</v>
      </c>
      <c r="D668" s="4" t="s">
        <v>20</v>
      </c>
      <c r="E668" s="21">
        <v>425</v>
      </c>
      <c r="F668" s="6">
        <f>VLOOKUP(D668,DEFINICJE!$E$2:$H$31,4,0)</f>
        <v>10.093457943925234</v>
      </c>
      <c r="G668" s="6">
        <f>E668*F668</f>
        <v>4289.7196261682247</v>
      </c>
      <c r="H668" s="26">
        <f>VLOOKUP(D668,DEFINICJE!$E$2:$H$31,3,0)</f>
        <v>7.0000000000000007E-2</v>
      </c>
      <c r="I668" s="6">
        <f>G668+H668*G668</f>
        <v>4590.0000000000009</v>
      </c>
      <c r="J668" s="9">
        <f>MONTH(B668)</f>
        <v>2</v>
      </c>
      <c r="K668" s="9">
        <f>YEAR(B668)</f>
        <v>2020</v>
      </c>
      <c r="L668" s="9" t="str">
        <f>VLOOKUP(C668,DEFINICJE!$A$2:$B$11,2,0)</f>
        <v>Quantum Innovations</v>
      </c>
    </row>
    <row r="669" spans="1:12" x14ac:dyDescent="0.2">
      <c r="A669" s="19" t="s">
        <v>726</v>
      </c>
      <c r="B669" s="20">
        <v>43862</v>
      </c>
      <c r="C669" s="4" t="s">
        <v>6</v>
      </c>
      <c r="D669" s="4" t="s">
        <v>21</v>
      </c>
      <c r="E669" s="21">
        <v>940</v>
      </c>
      <c r="F669" s="6">
        <f>VLOOKUP(D669,DEFINICJE!$E$2:$H$31,4,0)</f>
        <v>32.508196721311471</v>
      </c>
      <c r="G669" s="6">
        <f>E669*F669</f>
        <v>30557.704918032781</v>
      </c>
      <c r="H669" s="26">
        <f>VLOOKUP(D669,DEFINICJE!$E$2:$H$31,3,0)</f>
        <v>0.22</v>
      </c>
      <c r="I669" s="6">
        <f>G669+H669*G669</f>
        <v>37280.399999999994</v>
      </c>
      <c r="J669" s="9">
        <f>MONTH(B669)</f>
        <v>2</v>
      </c>
      <c r="K669" s="9">
        <f>YEAR(B669)</f>
        <v>2020</v>
      </c>
      <c r="L669" s="9" t="str">
        <f>VLOOKUP(C669,DEFINICJE!$A$2:$B$11,2,0)</f>
        <v>SwiftWave Technologies</v>
      </c>
    </row>
    <row r="670" spans="1:12" x14ac:dyDescent="0.2">
      <c r="A670" s="19" t="s">
        <v>727</v>
      </c>
      <c r="B670" s="20">
        <v>43863</v>
      </c>
      <c r="C670" s="4" t="s">
        <v>7</v>
      </c>
      <c r="D670" s="4" t="s">
        <v>22</v>
      </c>
      <c r="E670" s="21">
        <v>976</v>
      </c>
      <c r="F670" s="6">
        <f>VLOOKUP(D670,DEFINICJE!$E$2:$H$31,4,0)</f>
        <v>17.588785046728972</v>
      </c>
      <c r="G670" s="6">
        <f>E670*F670</f>
        <v>17166.654205607476</v>
      </c>
      <c r="H670" s="26">
        <f>VLOOKUP(D670,DEFINICJE!$E$2:$H$31,3,0)</f>
        <v>7.0000000000000007E-2</v>
      </c>
      <c r="I670" s="6">
        <f>G670+H670*G670</f>
        <v>18368.32</v>
      </c>
      <c r="J670" s="9">
        <f>MONTH(B670)</f>
        <v>2</v>
      </c>
      <c r="K670" s="9">
        <f>YEAR(B670)</f>
        <v>2020</v>
      </c>
      <c r="L670" s="9" t="str">
        <f>VLOOKUP(C670,DEFINICJE!$A$2:$B$11,2,0)</f>
        <v>Fusion Dynamics</v>
      </c>
    </row>
    <row r="671" spans="1:12" x14ac:dyDescent="0.2">
      <c r="A671" s="19" t="s">
        <v>728</v>
      </c>
      <c r="B671" s="20">
        <v>43864</v>
      </c>
      <c r="C671" s="4" t="s">
        <v>4</v>
      </c>
      <c r="D671" s="4" t="s">
        <v>23</v>
      </c>
      <c r="E671" s="21">
        <v>324</v>
      </c>
      <c r="F671" s="6">
        <f>VLOOKUP(D671,DEFINICJE!$E$2:$H$31,4,0)</f>
        <v>14.188524590163933</v>
      </c>
      <c r="G671" s="6">
        <f>E671*F671</f>
        <v>4597.0819672131147</v>
      </c>
      <c r="H671" s="26">
        <f>VLOOKUP(D671,DEFINICJE!$E$2:$H$31,3,0)</f>
        <v>0.22</v>
      </c>
      <c r="I671" s="6">
        <f>G671+H671*G671</f>
        <v>5608.44</v>
      </c>
      <c r="J671" s="9">
        <f>MONTH(B671)</f>
        <v>2</v>
      </c>
      <c r="K671" s="9">
        <f>YEAR(B671)</f>
        <v>2020</v>
      </c>
      <c r="L671" s="9" t="str">
        <f>VLOOKUP(C671,DEFINICJE!$A$2:$B$11,2,0)</f>
        <v>BlueSky Enterprises</v>
      </c>
    </row>
    <row r="672" spans="1:12" x14ac:dyDescent="0.2">
      <c r="A672" s="19" t="s">
        <v>729</v>
      </c>
      <c r="B672" s="20">
        <v>43865</v>
      </c>
      <c r="C672" s="4" t="s">
        <v>4</v>
      </c>
      <c r="D672" s="4" t="s">
        <v>24</v>
      </c>
      <c r="E672" s="21">
        <v>67</v>
      </c>
      <c r="F672" s="6">
        <f>VLOOKUP(D672,DEFINICJE!$E$2:$H$31,4,0)</f>
        <v>7.5700934579439245</v>
      </c>
      <c r="G672" s="6">
        <f>E672*F672</f>
        <v>507.19626168224295</v>
      </c>
      <c r="H672" s="26">
        <f>VLOOKUP(D672,DEFINICJE!$E$2:$H$31,3,0)</f>
        <v>7.0000000000000007E-2</v>
      </c>
      <c r="I672" s="6">
        <f>G672+H672*G672</f>
        <v>542.69999999999993</v>
      </c>
      <c r="J672" s="9">
        <f>MONTH(B672)</f>
        <v>2</v>
      </c>
      <c r="K672" s="9">
        <f>YEAR(B672)</f>
        <v>2020</v>
      </c>
      <c r="L672" s="9" t="str">
        <f>VLOOKUP(C672,DEFINICJE!$A$2:$B$11,2,0)</f>
        <v>BlueSky Enterprises</v>
      </c>
    </row>
    <row r="673" spans="1:12" x14ac:dyDescent="0.2">
      <c r="A673" s="19" t="s">
        <v>730</v>
      </c>
      <c r="B673" s="20">
        <v>43866</v>
      </c>
      <c r="C673" s="4" t="s">
        <v>2</v>
      </c>
      <c r="D673" s="4" t="s">
        <v>25</v>
      </c>
      <c r="E673" s="21">
        <v>909</v>
      </c>
      <c r="F673" s="6">
        <f>VLOOKUP(D673,DEFINICJE!$E$2:$H$31,4,0)</f>
        <v>33.655737704918039</v>
      </c>
      <c r="G673" s="6">
        <f>E673*F673</f>
        <v>30593.065573770498</v>
      </c>
      <c r="H673" s="26">
        <f>VLOOKUP(D673,DEFINICJE!$E$2:$H$31,3,0)</f>
        <v>0.22</v>
      </c>
      <c r="I673" s="6">
        <f>G673+H673*G673</f>
        <v>37323.540000000008</v>
      </c>
      <c r="J673" s="9">
        <f>MONTH(B673)</f>
        <v>2</v>
      </c>
      <c r="K673" s="9">
        <f>YEAR(B673)</f>
        <v>2020</v>
      </c>
      <c r="L673" s="9" t="str">
        <f>VLOOKUP(C673,DEFINICJE!$A$2:$B$11,2,0)</f>
        <v>StellarTech Solutions</v>
      </c>
    </row>
    <row r="674" spans="1:12" x14ac:dyDescent="0.2">
      <c r="A674" s="19" t="s">
        <v>731</v>
      </c>
      <c r="B674" s="20">
        <v>43867</v>
      </c>
      <c r="C674" s="4" t="s">
        <v>10</v>
      </c>
      <c r="D674" s="4" t="s">
        <v>26</v>
      </c>
      <c r="E674" s="21">
        <v>871</v>
      </c>
      <c r="F674" s="6">
        <f>VLOOKUP(D674,DEFINICJE!$E$2:$H$31,4,0)</f>
        <v>57.588785046728965</v>
      </c>
      <c r="G674" s="6">
        <f>E674*F674</f>
        <v>50159.831775700928</v>
      </c>
      <c r="H674" s="26">
        <f>VLOOKUP(D674,DEFINICJE!$E$2:$H$31,3,0)</f>
        <v>7.0000000000000007E-2</v>
      </c>
      <c r="I674" s="6">
        <f>G674+H674*G674</f>
        <v>53671.02</v>
      </c>
      <c r="J674" s="9">
        <f>MONTH(B674)</f>
        <v>2</v>
      </c>
      <c r="K674" s="9">
        <f>YEAR(B674)</f>
        <v>2020</v>
      </c>
      <c r="L674" s="9" t="str">
        <f>VLOOKUP(C674,DEFINICJE!$A$2:$B$11,2,0)</f>
        <v>Nexus Solutions</v>
      </c>
    </row>
    <row r="675" spans="1:12" x14ac:dyDescent="0.2">
      <c r="A675" s="19" t="s">
        <v>732</v>
      </c>
      <c r="B675" s="20">
        <v>43868</v>
      </c>
      <c r="C675" s="4" t="s">
        <v>2</v>
      </c>
      <c r="D675" s="4" t="s">
        <v>27</v>
      </c>
      <c r="E675" s="21">
        <v>376</v>
      </c>
      <c r="F675" s="6">
        <f>VLOOKUP(D675,DEFINICJE!$E$2:$H$31,4,0)</f>
        <v>27.262295081967213</v>
      </c>
      <c r="G675" s="6">
        <f>E675*F675</f>
        <v>10250.622950819672</v>
      </c>
      <c r="H675" s="26">
        <f>VLOOKUP(D675,DEFINICJE!$E$2:$H$31,3,0)</f>
        <v>0.22</v>
      </c>
      <c r="I675" s="6">
        <f>G675+H675*G675</f>
        <v>12505.76</v>
      </c>
      <c r="J675" s="9">
        <f>MONTH(B675)</f>
        <v>2</v>
      </c>
      <c r="K675" s="9">
        <f>YEAR(B675)</f>
        <v>2020</v>
      </c>
      <c r="L675" s="9" t="str">
        <f>VLOOKUP(C675,DEFINICJE!$A$2:$B$11,2,0)</f>
        <v>StellarTech Solutions</v>
      </c>
    </row>
    <row r="676" spans="1:12" x14ac:dyDescent="0.2">
      <c r="A676" s="19" t="s">
        <v>733</v>
      </c>
      <c r="B676" s="20">
        <v>43869</v>
      </c>
      <c r="C676" s="4" t="s">
        <v>4</v>
      </c>
      <c r="D676" s="4" t="s">
        <v>28</v>
      </c>
      <c r="E676" s="21">
        <v>589</v>
      </c>
      <c r="F676" s="6">
        <f>VLOOKUP(D676,DEFINICJE!$E$2:$H$31,4,0)</f>
        <v>74.299065420560737</v>
      </c>
      <c r="G676" s="6">
        <f>E676*F676</f>
        <v>43762.149532710275</v>
      </c>
      <c r="H676" s="26">
        <f>VLOOKUP(D676,DEFINICJE!$E$2:$H$31,3,0)</f>
        <v>7.0000000000000007E-2</v>
      </c>
      <c r="I676" s="6">
        <f>G676+H676*G676</f>
        <v>46825.499999999993</v>
      </c>
      <c r="J676" s="9">
        <f>MONTH(B676)</f>
        <v>2</v>
      </c>
      <c r="K676" s="9">
        <f>YEAR(B676)</f>
        <v>2020</v>
      </c>
      <c r="L676" s="9" t="str">
        <f>VLOOKUP(C676,DEFINICJE!$A$2:$B$11,2,0)</f>
        <v>BlueSky Enterprises</v>
      </c>
    </row>
    <row r="677" spans="1:12" x14ac:dyDescent="0.2">
      <c r="A677" s="19" t="s">
        <v>734</v>
      </c>
      <c r="B677" s="20">
        <v>43870</v>
      </c>
      <c r="C677" s="4" t="s">
        <v>11</v>
      </c>
      <c r="D677" s="4" t="s">
        <v>29</v>
      </c>
      <c r="E677" s="21">
        <v>332</v>
      </c>
      <c r="F677" s="6">
        <f>VLOOKUP(D677,DEFINICJE!$E$2:$H$31,4,0)</f>
        <v>19.409836065573771</v>
      </c>
      <c r="G677" s="6">
        <f>E677*F677</f>
        <v>6444.0655737704919</v>
      </c>
      <c r="H677" s="26">
        <f>VLOOKUP(D677,DEFINICJE!$E$2:$H$31,3,0)</f>
        <v>0.22</v>
      </c>
      <c r="I677" s="6">
        <f>G677+H677*G677</f>
        <v>7861.76</v>
      </c>
      <c r="J677" s="9">
        <f>MONTH(B677)</f>
        <v>2</v>
      </c>
      <c r="K677" s="9">
        <f>YEAR(B677)</f>
        <v>2020</v>
      </c>
      <c r="L677" s="9" t="str">
        <f>VLOOKUP(C677,DEFINICJE!$A$2:$B$11,2,0)</f>
        <v>Green Capital</v>
      </c>
    </row>
    <row r="678" spans="1:12" x14ac:dyDescent="0.2">
      <c r="A678" s="19" t="s">
        <v>735</v>
      </c>
      <c r="B678" s="20">
        <v>43871</v>
      </c>
      <c r="C678" s="4" t="s">
        <v>8</v>
      </c>
      <c r="D678" s="4" t="s">
        <v>30</v>
      </c>
      <c r="E678" s="21">
        <v>112</v>
      </c>
      <c r="F678" s="6">
        <f>VLOOKUP(D678,DEFINICJE!$E$2:$H$31,4,0)</f>
        <v>16.345794392523363</v>
      </c>
      <c r="G678" s="6">
        <f>E678*F678</f>
        <v>1830.7289719626167</v>
      </c>
      <c r="H678" s="26">
        <f>VLOOKUP(D678,DEFINICJE!$E$2:$H$31,3,0)</f>
        <v>7.0000000000000007E-2</v>
      </c>
      <c r="I678" s="6">
        <f>G678+H678*G678</f>
        <v>1958.8799999999999</v>
      </c>
      <c r="J678" s="9">
        <f>MONTH(B678)</f>
        <v>2</v>
      </c>
      <c r="K678" s="9">
        <f>YEAR(B678)</f>
        <v>2020</v>
      </c>
      <c r="L678" s="9" t="str">
        <f>VLOOKUP(C678,DEFINICJE!$A$2:$B$11,2,0)</f>
        <v>Apex Innovators</v>
      </c>
    </row>
    <row r="679" spans="1:12" x14ac:dyDescent="0.2">
      <c r="A679" s="19" t="s">
        <v>736</v>
      </c>
      <c r="B679" s="20">
        <v>43872</v>
      </c>
      <c r="C679" s="4" t="s">
        <v>7</v>
      </c>
      <c r="D679" s="4" t="s">
        <v>31</v>
      </c>
      <c r="E679" s="21">
        <v>385</v>
      </c>
      <c r="F679" s="6">
        <f>VLOOKUP(D679,DEFINICJE!$E$2:$H$31,4,0)</f>
        <v>31.516393442622952</v>
      </c>
      <c r="G679" s="6">
        <f>E679*F679</f>
        <v>12133.811475409837</v>
      </c>
      <c r="H679" s="26">
        <f>VLOOKUP(D679,DEFINICJE!$E$2:$H$31,3,0)</f>
        <v>0.22</v>
      </c>
      <c r="I679" s="6">
        <f>G679+H679*G679</f>
        <v>14803.25</v>
      </c>
      <c r="J679" s="9">
        <f>MONTH(B679)</f>
        <v>2</v>
      </c>
      <c r="K679" s="9">
        <f>YEAR(B679)</f>
        <v>2020</v>
      </c>
      <c r="L679" s="9" t="str">
        <f>VLOOKUP(C679,DEFINICJE!$A$2:$B$11,2,0)</f>
        <v>Fusion Dynamics</v>
      </c>
    </row>
    <row r="680" spans="1:12" x14ac:dyDescent="0.2">
      <c r="A680" s="19" t="s">
        <v>737</v>
      </c>
      <c r="B680" s="20">
        <v>43873</v>
      </c>
      <c r="C680" s="4" t="s">
        <v>5</v>
      </c>
      <c r="D680" s="4" t="s">
        <v>32</v>
      </c>
      <c r="E680" s="21">
        <v>988</v>
      </c>
      <c r="F680" s="6">
        <f>VLOOKUP(D680,DEFINICJE!$E$2:$H$31,4,0)</f>
        <v>59.018691588785039</v>
      </c>
      <c r="G680" s="6">
        <f>E680*F680</f>
        <v>58310.467289719621</v>
      </c>
      <c r="H680" s="26">
        <f>VLOOKUP(D680,DEFINICJE!$E$2:$H$31,3,0)</f>
        <v>7.0000000000000007E-2</v>
      </c>
      <c r="I680" s="6">
        <f>G680+H680*G680</f>
        <v>62392.2</v>
      </c>
      <c r="J680" s="9">
        <f>MONTH(B680)</f>
        <v>2</v>
      </c>
      <c r="K680" s="9">
        <f>YEAR(B680)</f>
        <v>2020</v>
      </c>
      <c r="L680" s="9" t="str">
        <f>VLOOKUP(C680,DEFINICJE!$A$2:$B$11,2,0)</f>
        <v>Infinity Systems</v>
      </c>
    </row>
    <row r="681" spans="1:12" x14ac:dyDescent="0.2">
      <c r="A681" s="19" t="s">
        <v>738</v>
      </c>
      <c r="B681" s="20">
        <v>43873</v>
      </c>
      <c r="C681" s="4" t="s">
        <v>6</v>
      </c>
      <c r="D681" s="4" t="s">
        <v>33</v>
      </c>
      <c r="E681" s="21">
        <v>378</v>
      </c>
      <c r="F681" s="6">
        <f>VLOOKUP(D681,DEFINICJE!$E$2:$H$31,4,0)</f>
        <v>78.893442622950815</v>
      </c>
      <c r="G681" s="6">
        <f>E681*F681</f>
        <v>29821.721311475409</v>
      </c>
      <c r="H681" s="26">
        <f>VLOOKUP(D681,DEFINICJE!$E$2:$H$31,3,0)</f>
        <v>0.22</v>
      </c>
      <c r="I681" s="6">
        <f>G681+H681*G681</f>
        <v>36382.5</v>
      </c>
      <c r="J681" s="9">
        <f>MONTH(B681)</f>
        <v>2</v>
      </c>
      <c r="K681" s="9">
        <f>YEAR(B681)</f>
        <v>2020</v>
      </c>
      <c r="L681" s="9" t="str">
        <f>VLOOKUP(C681,DEFINICJE!$A$2:$B$11,2,0)</f>
        <v>SwiftWave Technologies</v>
      </c>
    </row>
    <row r="682" spans="1:12" x14ac:dyDescent="0.2">
      <c r="A682" s="19" t="s">
        <v>739</v>
      </c>
      <c r="B682" s="20">
        <v>43873</v>
      </c>
      <c r="C682" s="4" t="s">
        <v>4</v>
      </c>
      <c r="D682" s="4" t="s">
        <v>34</v>
      </c>
      <c r="E682" s="21">
        <v>343</v>
      </c>
      <c r="F682" s="6">
        <f>VLOOKUP(D682,DEFINICJE!$E$2:$H$31,4,0)</f>
        <v>34.177570093457945</v>
      </c>
      <c r="G682" s="6">
        <f>E682*F682</f>
        <v>11722.906542056075</v>
      </c>
      <c r="H682" s="26">
        <f>VLOOKUP(D682,DEFINICJE!$E$2:$H$31,3,0)</f>
        <v>7.0000000000000007E-2</v>
      </c>
      <c r="I682" s="6">
        <f>G682+H682*G682</f>
        <v>12543.51</v>
      </c>
      <c r="J682" s="9">
        <f>MONTH(B682)</f>
        <v>2</v>
      </c>
      <c r="K682" s="9">
        <f>YEAR(B682)</f>
        <v>2020</v>
      </c>
      <c r="L682" s="9" t="str">
        <f>VLOOKUP(C682,DEFINICJE!$A$2:$B$11,2,0)</f>
        <v>BlueSky Enterprises</v>
      </c>
    </row>
    <row r="683" spans="1:12" x14ac:dyDescent="0.2">
      <c r="A683" s="19" t="s">
        <v>740</v>
      </c>
      <c r="B683" s="20">
        <v>43873</v>
      </c>
      <c r="C683" s="4" t="s">
        <v>7</v>
      </c>
      <c r="D683" s="4" t="s">
        <v>35</v>
      </c>
      <c r="E683" s="21">
        <v>63</v>
      </c>
      <c r="F683" s="6">
        <f>VLOOKUP(D683,DEFINICJE!$E$2:$H$31,4,0)</f>
        <v>92.429906542056074</v>
      </c>
      <c r="G683" s="6">
        <f>E683*F683</f>
        <v>5823.0841121495323</v>
      </c>
      <c r="H683" s="26">
        <f>VLOOKUP(D683,DEFINICJE!$E$2:$H$31,3,0)</f>
        <v>7.0000000000000007E-2</v>
      </c>
      <c r="I683" s="6">
        <f>G683+H683*G683</f>
        <v>6230.7</v>
      </c>
      <c r="J683" s="9">
        <f>MONTH(B683)</f>
        <v>2</v>
      </c>
      <c r="K683" s="9">
        <f>YEAR(B683)</f>
        <v>2020</v>
      </c>
      <c r="L683" s="9" t="str">
        <f>VLOOKUP(C683,DEFINICJE!$A$2:$B$11,2,0)</f>
        <v>Fusion Dynamics</v>
      </c>
    </row>
    <row r="684" spans="1:12" x14ac:dyDescent="0.2">
      <c r="A684" s="19" t="s">
        <v>741</v>
      </c>
      <c r="B684" s="20">
        <v>43873</v>
      </c>
      <c r="C684" s="4" t="s">
        <v>6</v>
      </c>
      <c r="D684" s="4" t="s">
        <v>36</v>
      </c>
      <c r="E684" s="21">
        <v>537</v>
      </c>
      <c r="F684" s="6">
        <f>VLOOKUP(D684,DEFINICJE!$E$2:$H$31,4,0)</f>
        <v>32.551401869158873</v>
      </c>
      <c r="G684" s="6">
        <f>E684*F684</f>
        <v>17480.102803738315</v>
      </c>
      <c r="H684" s="26">
        <f>VLOOKUP(D684,DEFINICJE!$E$2:$H$31,3,0)</f>
        <v>7.0000000000000007E-2</v>
      </c>
      <c r="I684" s="6">
        <f>G684+H684*G684</f>
        <v>18703.709999999995</v>
      </c>
      <c r="J684" s="9">
        <f>MONTH(B684)</f>
        <v>2</v>
      </c>
      <c r="K684" s="9">
        <f>YEAR(B684)</f>
        <v>2020</v>
      </c>
      <c r="L684" s="9" t="str">
        <f>VLOOKUP(C684,DEFINICJE!$A$2:$B$11,2,0)</f>
        <v>SwiftWave Technologies</v>
      </c>
    </row>
    <row r="685" spans="1:12" x14ac:dyDescent="0.2">
      <c r="A685" s="19" t="s">
        <v>742</v>
      </c>
      <c r="B685" s="20">
        <v>43873</v>
      </c>
      <c r="C685" s="4" t="s">
        <v>8</v>
      </c>
      <c r="D685" s="4" t="s">
        <v>37</v>
      </c>
      <c r="E685" s="21">
        <v>70</v>
      </c>
      <c r="F685" s="6">
        <f>VLOOKUP(D685,DEFINICJE!$E$2:$H$31,4,0)</f>
        <v>29.762295081967217</v>
      </c>
      <c r="G685" s="6">
        <f>E685*F685</f>
        <v>2083.3606557377052</v>
      </c>
      <c r="H685" s="26">
        <f>VLOOKUP(D685,DEFINICJE!$E$2:$H$31,3,0)</f>
        <v>0.22</v>
      </c>
      <c r="I685" s="6">
        <f>G685+H685*G685</f>
        <v>2541.7000000000003</v>
      </c>
      <c r="J685" s="9">
        <f>MONTH(B685)</f>
        <v>2</v>
      </c>
      <c r="K685" s="9">
        <f>YEAR(B685)</f>
        <v>2020</v>
      </c>
      <c r="L685" s="9" t="str">
        <f>VLOOKUP(C685,DEFINICJE!$A$2:$B$11,2,0)</f>
        <v>Apex Innovators</v>
      </c>
    </row>
    <row r="686" spans="1:12" x14ac:dyDescent="0.2">
      <c r="A686" s="19" t="s">
        <v>743</v>
      </c>
      <c r="B686" s="20">
        <v>43873</v>
      </c>
      <c r="C686" s="4" t="s">
        <v>6</v>
      </c>
      <c r="D686" s="4" t="s">
        <v>14</v>
      </c>
      <c r="E686" s="21">
        <v>423</v>
      </c>
      <c r="F686" s="6">
        <f>VLOOKUP(D686,DEFINICJE!$E$2:$H$31,4,0)</f>
        <v>73.897196261682225</v>
      </c>
      <c r="G686" s="6">
        <f>E686*F686</f>
        <v>31258.514018691581</v>
      </c>
      <c r="H686" s="26">
        <f>VLOOKUP(D686,DEFINICJE!$E$2:$H$31,3,0)</f>
        <v>7.0000000000000007E-2</v>
      </c>
      <c r="I686" s="6">
        <f>G686+H686*G686</f>
        <v>33446.609999999993</v>
      </c>
      <c r="J686" s="9">
        <f>MONTH(B686)</f>
        <v>2</v>
      </c>
      <c r="K686" s="9">
        <f>YEAR(B686)</f>
        <v>2020</v>
      </c>
      <c r="L686" s="9" t="str">
        <f>VLOOKUP(C686,DEFINICJE!$A$2:$B$11,2,0)</f>
        <v>SwiftWave Technologies</v>
      </c>
    </row>
    <row r="687" spans="1:12" x14ac:dyDescent="0.2">
      <c r="A687" s="19" t="s">
        <v>744</v>
      </c>
      <c r="B687" s="20">
        <v>43873</v>
      </c>
      <c r="C687" s="4" t="s">
        <v>7</v>
      </c>
      <c r="D687" s="4" t="s">
        <v>15</v>
      </c>
      <c r="E687" s="21">
        <v>753</v>
      </c>
      <c r="F687" s="6">
        <f>VLOOKUP(D687,DEFINICJE!$E$2:$H$31,4,0)</f>
        <v>43.180327868852459</v>
      </c>
      <c r="G687" s="6">
        <f>E687*F687</f>
        <v>32514.7868852459</v>
      </c>
      <c r="H687" s="26">
        <f>VLOOKUP(D687,DEFINICJE!$E$2:$H$31,3,0)</f>
        <v>0.22</v>
      </c>
      <c r="I687" s="6">
        <f>G687+H687*G687</f>
        <v>39668.039999999994</v>
      </c>
      <c r="J687" s="9">
        <f>MONTH(B687)</f>
        <v>2</v>
      </c>
      <c r="K687" s="9">
        <f>YEAR(B687)</f>
        <v>2020</v>
      </c>
      <c r="L687" s="9" t="str">
        <f>VLOOKUP(C687,DEFINICJE!$A$2:$B$11,2,0)</f>
        <v>Fusion Dynamics</v>
      </c>
    </row>
    <row r="688" spans="1:12" x14ac:dyDescent="0.2">
      <c r="A688" s="19" t="s">
        <v>745</v>
      </c>
      <c r="B688" s="20">
        <v>43874</v>
      </c>
      <c r="C688" s="4" t="s">
        <v>7</v>
      </c>
      <c r="D688" s="4" t="s">
        <v>16</v>
      </c>
      <c r="E688" s="21">
        <v>492</v>
      </c>
      <c r="F688" s="6">
        <f>VLOOKUP(D688,DEFINICJE!$E$2:$H$31,4,0)</f>
        <v>25.897196261682243</v>
      </c>
      <c r="G688" s="6">
        <f>E688*F688</f>
        <v>12741.420560747663</v>
      </c>
      <c r="H688" s="26">
        <f>VLOOKUP(D688,DEFINICJE!$E$2:$H$31,3,0)</f>
        <v>7.0000000000000007E-2</v>
      </c>
      <c r="I688" s="6">
        <f>G688+H688*G688</f>
        <v>13633.32</v>
      </c>
      <c r="J688" s="9">
        <f>MONTH(B688)</f>
        <v>2</v>
      </c>
      <c r="K688" s="9">
        <f>YEAR(B688)</f>
        <v>2020</v>
      </c>
      <c r="L688" s="9" t="str">
        <f>VLOOKUP(C688,DEFINICJE!$A$2:$B$11,2,0)</f>
        <v>Fusion Dynamics</v>
      </c>
    </row>
    <row r="689" spans="1:12" x14ac:dyDescent="0.2">
      <c r="A689" s="19" t="s">
        <v>746</v>
      </c>
      <c r="B689" s="20">
        <v>43875</v>
      </c>
      <c r="C689" s="4" t="s">
        <v>7</v>
      </c>
      <c r="D689" s="4" t="s">
        <v>17</v>
      </c>
      <c r="E689" s="21">
        <v>440</v>
      </c>
      <c r="F689" s="6">
        <f>VLOOKUP(D689,DEFINICJE!$E$2:$H$31,4,0)</f>
        <v>65.721311475409848</v>
      </c>
      <c r="G689" s="6">
        <f>E689*F689</f>
        <v>28917.377049180333</v>
      </c>
      <c r="H689" s="26">
        <f>VLOOKUP(D689,DEFINICJE!$E$2:$H$31,3,0)</f>
        <v>0.22</v>
      </c>
      <c r="I689" s="6">
        <f>G689+H689*G689</f>
        <v>35279.200000000004</v>
      </c>
      <c r="J689" s="9">
        <f>MONTH(B689)</f>
        <v>2</v>
      </c>
      <c r="K689" s="9">
        <f>YEAR(B689)</f>
        <v>2020</v>
      </c>
      <c r="L689" s="9" t="str">
        <f>VLOOKUP(C689,DEFINICJE!$A$2:$B$11,2,0)</f>
        <v>Fusion Dynamics</v>
      </c>
    </row>
    <row r="690" spans="1:12" x14ac:dyDescent="0.2">
      <c r="A690" s="19" t="s">
        <v>747</v>
      </c>
      <c r="B690" s="20">
        <v>43876</v>
      </c>
      <c r="C690" s="4" t="s">
        <v>3</v>
      </c>
      <c r="D690" s="4" t="s">
        <v>18</v>
      </c>
      <c r="E690" s="21">
        <v>859</v>
      </c>
      <c r="F690" s="6">
        <f>VLOOKUP(D690,DEFINICJE!$E$2:$H$31,4,0)</f>
        <v>0.22429906542056072</v>
      </c>
      <c r="G690" s="6">
        <f>E690*F690</f>
        <v>192.67289719626166</v>
      </c>
      <c r="H690" s="26">
        <f>VLOOKUP(D690,DEFINICJE!$E$2:$H$31,3,0)</f>
        <v>7.0000000000000007E-2</v>
      </c>
      <c r="I690" s="6">
        <f>G690+H690*G690</f>
        <v>206.15999999999997</v>
      </c>
      <c r="J690" s="9">
        <f>MONTH(B690)</f>
        <v>2</v>
      </c>
      <c r="K690" s="9">
        <f>YEAR(B690)</f>
        <v>2020</v>
      </c>
      <c r="L690" s="9" t="str">
        <f>VLOOKUP(C690,DEFINICJE!$A$2:$B$11,2,0)</f>
        <v>Quantum Innovations</v>
      </c>
    </row>
    <row r="691" spans="1:12" x14ac:dyDescent="0.2">
      <c r="A691" s="19" t="s">
        <v>748</v>
      </c>
      <c r="B691" s="20">
        <v>43877</v>
      </c>
      <c r="C691" s="4" t="s">
        <v>10</v>
      </c>
      <c r="D691" s="4" t="s">
        <v>19</v>
      </c>
      <c r="E691" s="21">
        <v>991</v>
      </c>
      <c r="F691" s="6">
        <f>VLOOKUP(D691,DEFINICJE!$E$2:$H$31,4,0)</f>
        <v>73.073770491803288</v>
      </c>
      <c r="G691" s="6">
        <f>E691*F691</f>
        <v>72416.106557377061</v>
      </c>
      <c r="H691" s="26">
        <f>VLOOKUP(D691,DEFINICJE!$E$2:$H$31,3,0)</f>
        <v>0.22</v>
      </c>
      <c r="I691" s="6">
        <f>G691+H691*G691</f>
        <v>88347.650000000009</v>
      </c>
      <c r="J691" s="9">
        <f>MONTH(B691)</f>
        <v>2</v>
      </c>
      <c r="K691" s="9">
        <f>YEAR(B691)</f>
        <v>2020</v>
      </c>
      <c r="L691" s="9" t="str">
        <f>VLOOKUP(C691,DEFINICJE!$A$2:$B$11,2,0)</f>
        <v>Nexus Solutions</v>
      </c>
    </row>
    <row r="692" spans="1:12" x14ac:dyDescent="0.2">
      <c r="A692" s="19" t="s">
        <v>749</v>
      </c>
      <c r="B692" s="20">
        <v>43878</v>
      </c>
      <c r="C692" s="4" t="s">
        <v>5</v>
      </c>
      <c r="D692" s="4" t="s">
        <v>20</v>
      </c>
      <c r="E692" s="21">
        <v>335</v>
      </c>
      <c r="F692" s="6">
        <f>VLOOKUP(D692,DEFINICJE!$E$2:$H$31,4,0)</f>
        <v>10.093457943925234</v>
      </c>
      <c r="G692" s="6">
        <f>E692*F692</f>
        <v>3381.3084112149531</v>
      </c>
      <c r="H692" s="26">
        <f>VLOOKUP(D692,DEFINICJE!$E$2:$H$31,3,0)</f>
        <v>7.0000000000000007E-2</v>
      </c>
      <c r="I692" s="6">
        <f>G692+H692*G692</f>
        <v>3618</v>
      </c>
      <c r="J692" s="9">
        <f>MONTH(B692)</f>
        <v>2</v>
      </c>
      <c r="K692" s="9">
        <f>YEAR(B692)</f>
        <v>2020</v>
      </c>
      <c r="L692" s="9" t="str">
        <f>VLOOKUP(C692,DEFINICJE!$A$2:$B$11,2,0)</f>
        <v>Infinity Systems</v>
      </c>
    </row>
    <row r="693" spans="1:12" x14ac:dyDescent="0.2">
      <c r="A693" s="19" t="s">
        <v>750</v>
      </c>
      <c r="B693" s="20">
        <v>43879</v>
      </c>
      <c r="C693" s="4" t="s">
        <v>5</v>
      </c>
      <c r="D693" s="4" t="s">
        <v>21</v>
      </c>
      <c r="E693" s="21">
        <v>1</v>
      </c>
      <c r="F693" s="6">
        <f>VLOOKUP(D693,DEFINICJE!$E$2:$H$31,4,0)</f>
        <v>32.508196721311471</v>
      </c>
      <c r="G693" s="6">
        <f>E693*F693</f>
        <v>32.508196721311471</v>
      </c>
      <c r="H693" s="26">
        <f>VLOOKUP(D693,DEFINICJE!$E$2:$H$31,3,0)</f>
        <v>0.22</v>
      </c>
      <c r="I693" s="6">
        <f>G693+H693*G693</f>
        <v>39.659999999999997</v>
      </c>
      <c r="J693" s="9">
        <f>MONTH(B693)</f>
        <v>2</v>
      </c>
      <c r="K693" s="9">
        <f>YEAR(B693)</f>
        <v>2020</v>
      </c>
      <c r="L693" s="9" t="str">
        <f>VLOOKUP(C693,DEFINICJE!$A$2:$B$11,2,0)</f>
        <v>Infinity Systems</v>
      </c>
    </row>
    <row r="694" spans="1:12" x14ac:dyDescent="0.2">
      <c r="A694" s="19" t="s">
        <v>751</v>
      </c>
      <c r="B694" s="20">
        <v>43880</v>
      </c>
      <c r="C694" s="4" t="s">
        <v>7</v>
      </c>
      <c r="D694" s="4" t="s">
        <v>22</v>
      </c>
      <c r="E694" s="21">
        <v>158</v>
      </c>
      <c r="F694" s="6">
        <f>VLOOKUP(D694,DEFINICJE!$E$2:$H$31,4,0)</f>
        <v>17.588785046728972</v>
      </c>
      <c r="G694" s="6">
        <f>E694*F694</f>
        <v>2779.0280373831774</v>
      </c>
      <c r="H694" s="26">
        <f>VLOOKUP(D694,DEFINICJE!$E$2:$H$31,3,0)</f>
        <v>7.0000000000000007E-2</v>
      </c>
      <c r="I694" s="6">
        <f>G694+H694*G694</f>
        <v>2973.56</v>
      </c>
      <c r="J694" s="9">
        <f>MONTH(B694)</f>
        <v>2</v>
      </c>
      <c r="K694" s="9">
        <f>YEAR(B694)</f>
        <v>2020</v>
      </c>
      <c r="L694" s="9" t="str">
        <f>VLOOKUP(C694,DEFINICJE!$A$2:$B$11,2,0)</f>
        <v>Fusion Dynamics</v>
      </c>
    </row>
    <row r="695" spans="1:12" x14ac:dyDescent="0.2">
      <c r="A695" s="19" t="s">
        <v>752</v>
      </c>
      <c r="B695" s="20">
        <v>43881</v>
      </c>
      <c r="C695" s="4" t="s">
        <v>10</v>
      </c>
      <c r="D695" s="4" t="s">
        <v>23</v>
      </c>
      <c r="E695" s="21">
        <v>568</v>
      </c>
      <c r="F695" s="6">
        <f>VLOOKUP(D695,DEFINICJE!$E$2:$H$31,4,0)</f>
        <v>14.188524590163933</v>
      </c>
      <c r="G695" s="6">
        <f>E695*F695</f>
        <v>8059.0819672131138</v>
      </c>
      <c r="H695" s="26">
        <f>VLOOKUP(D695,DEFINICJE!$E$2:$H$31,3,0)</f>
        <v>0.22</v>
      </c>
      <c r="I695" s="6">
        <f>G695+H695*G695</f>
        <v>9832.0799999999981</v>
      </c>
      <c r="J695" s="9">
        <f>MONTH(B695)</f>
        <v>2</v>
      </c>
      <c r="K695" s="9">
        <f>YEAR(B695)</f>
        <v>2020</v>
      </c>
      <c r="L695" s="9" t="str">
        <f>VLOOKUP(C695,DEFINICJE!$A$2:$B$11,2,0)</f>
        <v>Nexus Solutions</v>
      </c>
    </row>
    <row r="696" spans="1:12" x14ac:dyDescent="0.2">
      <c r="A696" s="19" t="s">
        <v>753</v>
      </c>
      <c r="B696" s="20">
        <v>43882</v>
      </c>
      <c r="C696" s="4" t="s">
        <v>8</v>
      </c>
      <c r="D696" s="4" t="s">
        <v>24</v>
      </c>
      <c r="E696" s="21">
        <v>427</v>
      </c>
      <c r="F696" s="6">
        <f>VLOOKUP(D696,DEFINICJE!$E$2:$H$31,4,0)</f>
        <v>7.5700934579439245</v>
      </c>
      <c r="G696" s="6">
        <f>E696*F696</f>
        <v>3232.429906542056</v>
      </c>
      <c r="H696" s="26">
        <f>VLOOKUP(D696,DEFINICJE!$E$2:$H$31,3,0)</f>
        <v>7.0000000000000007E-2</v>
      </c>
      <c r="I696" s="6">
        <f>G696+H696*G696</f>
        <v>3458.7</v>
      </c>
      <c r="J696" s="9">
        <f>MONTH(B696)</f>
        <v>2</v>
      </c>
      <c r="K696" s="9">
        <f>YEAR(B696)</f>
        <v>2020</v>
      </c>
      <c r="L696" s="9" t="str">
        <f>VLOOKUP(C696,DEFINICJE!$A$2:$B$11,2,0)</f>
        <v>Apex Innovators</v>
      </c>
    </row>
    <row r="697" spans="1:12" x14ac:dyDescent="0.2">
      <c r="A697" s="19" t="s">
        <v>754</v>
      </c>
      <c r="B697" s="20">
        <v>43883</v>
      </c>
      <c r="C697" s="4" t="s">
        <v>11</v>
      </c>
      <c r="D697" s="4" t="s">
        <v>25</v>
      </c>
      <c r="E697" s="21">
        <v>647</v>
      </c>
      <c r="F697" s="6">
        <f>VLOOKUP(D697,DEFINICJE!$E$2:$H$31,4,0)</f>
        <v>33.655737704918039</v>
      </c>
      <c r="G697" s="6">
        <f>E697*F697</f>
        <v>21775.262295081971</v>
      </c>
      <c r="H697" s="26">
        <f>VLOOKUP(D697,DEFINICJE!$E$2:$H$31,3,0)</f>
        <v>0.22</v>
      </c>
      <c r="I697" s="6">
        <f>G697+H697*G697</f>
        <v>26565.820000000007</v>
      </c>
      <c r="J697" s="9">
        <f>MONTH(B697)</f>
        <v>2</v>
      </c>
      <c r="K697" s="9">
        <f>YEAR(B697)</f>
        <v>2020</v>
      </c>
      <c r="L697" s="9" t="str">
        <f>VLOOKUP(C697,DEFINICJE!$A$2:$B$11,2,0)</f>
        <v>Green Capital</v>
      </c>
    </row>
    <row r="698" spans="1:12" x14ac:dyDescent="0.2">
      <c r="A698" s="19" t="s">
        <v>755</v>
      </c>
      <c r="B698" s="20">
        <v>43884</v>
      </c>
      <c r="C698" s="4" t="s">
        <v>2</v>
      </c>
      <c r="D698" s="4" t="s">
        <v>26</v>
      </c>
      <c r="E698" s="21">
        <v>20</v>
      </c>
      <c r="F698" s="6">
        <f>VLOOKUP(D698,DEFINICJE!$E$2:$H$31,4,0)</f>
        <v>57.588785046728965</v>
      </c>
      <c r="G698" s="6">
        <f>E698*F698</f>
        <v>1151.7757009345794</v>
      </c>
      <c r="H698" s="26">
        <f>VLOOKUP(D698,DEFINICJE!$E$2:$H$31,3,0)</f>
        <v>7.0000000000000007E-2</v>
      </c>
      <c r="I698" s="6">
        <f>G698+H698*G698</f>
        <v>1232.3999999999999</v>
      </c>
      <c r="J698" s="9">
        <f>MONTH(B698)</f>
        <v>2</v>
      </c>
      <c r="K698" s="9">
        <f>YEAR(B698)</f>
        <v>2020</v>
      </c>
      <c r="L698" s="9" t="str">
        <f>VLOOKUP(C698,DEFINICJE!$A$2:$B$11,2,0)</f>
        <v>StellarTech Solutions</v>
      </c>
    </row>
    <row r="699" spans="1:12" x14ac:dyDescent="0.2">
      <c r="A699" s="19" t="s">
        <v>756</v>
      </c>
      <c r="B699" s="20">
        <v>43884</v>
      </c>
      <c r="C699" s="4" t="s">
        <v>6</v>
      </c>
      <c r="D699" s="4" t="s">
        <v>27</v>
      </c>
      <c r="E699" s="21">
        <v>219</v>
      </c>
      <c r="F699" s="6">
        <f>VLOOKUP(D699,DEFINICJE!$E$2:$H$31,4,0)</f>
        <v>27.262295081967213</v>
      </c>
      <c r="G699" s="6">
        <f>E699*F699</f>
        <v>5970.4426229508199</v>
      </c>
      <c r="H699" s="26">
        <f>VLOOKUP(D699,DEFINICJE!$E$2:$H$31,3,0)</f>
        <v>0.22</v>
      </c>
      <c r="I699" s="6">
        <f>G699+H699*G699</f>
        <v>7283.9400000000005</v>
      </c>
      <c r="J699" s="9">
        <f>MONTH(B699)</f>
        <v>2</v>
      </c>
      <c r="K699" s="9">
        <f>YEAR(B699)</f>
        <v>2020</v>
      </c>
      <c r="L699" s="9" t="str">
        <f>VLOOKUP(C699,DEFINICJE!$A$2:$B$11,2,0)</f>
        <v>SwiftWave Technologies</v>
      </c>
    </row>
    <row r="700" spans="1:12" x14ac:dyDescent="0.2">
      <c r="A700" s="19" t="s">
        <v>757</v>
      </c>
      <c r="B700" s="20">
        <v>43884</v>
      </c>
      <c r="C700" s="4" t="s">
        <v>10</v>
      </c>
      <c r="D700" s="4" t="s">
        <v>28</v>
      </c>
      <c r="E700" s="21">
        <v>559</v>
      </c>
      <c r="F700" s="6">
        <f>VLOOKUP(D700,DEFINICJE!$E$2:$H$31,4,0)</f>
        <v>74.299065420560737</v>
      </c>
      <c r="G700" s="6">
        <f>E700*F700</f>
        <v>41533.177570093452</v>
      </c>
      <c r="H700" s="26">
        <f>VLOOKUP(D700,DEFINICJE!$E$2:$H$31,3,0)</f>
        <v>7.0000000000000007E-2</v>
      </c>
      <c r="I700" s="6">
        <f>G700+H700*G700</f>
        <v>44440.499999999993</v>
      </c>
      <c r="J700" s="9">
        <f>MONTH(B700)</f>
        <v>2</v>
      </c>
      <c r="K700" s="9">
        <f>YEAR(B700)</f>
        <v>2020</v>
      </c>
      <c r="L700" s="9" t="str">
        <f>VLOOKUP(C700,DEFINICJE!$A$2:$B$11,2,0)</f>
        <v>Nexus Solutions</v>
      </c>
    </row>
    <row r="701" spans="1:12" x14ac:dyDescent="0.2">
      <c r="A701" s="19" t="s">
        <v>758</v>
      </c>
      <c r="B701" s="20">
        <v>43884</v>
      </c>
      <c r="C701" s="4" t="s">
        <v>4</v>
      </c>
      <c r="D701" s="4" t="s">
        <v>29</v>
      </c>
      <c r="E701" s="21">
        <v>863</v>
      </c>
      <c r="F701" s="6">
        <f>VLOOKUP(D701,DEFINICJE!$E$2:$H$31,4,0)</f>
        <v>19.409836065573771</v>
      </c>
      <c r="G701" s="6">
        <f>E701*F701</f>
        <v>16750.688524590165</v>
      </c>
      <c r="H701" s="26">
        <f>VLOOKUP(D701,DEFINICJE!$E$2:$H$31,3,0)</f>
        <v>0.22</v>
      </c>
      <c r="I701" s="6">
        <f>G701+H701*G701</f>
        <v>20435.84</v>
      </c>
      <c r="J701" s="9">
        <f>MONTH(B701)</f>
        <v>2</v>
      </c>
      <c r="K701" s="9">
        <f>YEAR(B701)</f>
        <v>2020</v>
      </c>
      <c r="L701" s="9" t="str">
        <f>VLOOKUP(C701,DEFINICJE!$A$2:$B$11,2,0)</f>
        <v>BlueSky Enterprises</v>
      </c>
    </row>
    <row r="702" spans="1:12" x14ac:dyDescent="0.2">
      <c r="A702" s="19" t="s">
        <v>759</v>
      </c>
      <c r="B702" s="20">
        <v>43884</v>
      </c>
      <c r="C702" s="4" t="s">
        <v>3</v>
      </c>
      <c r="D702" s="4" t="s">
        <v>30</v>
      </c>
      <c r="E702" s="21">
        <v>487</v>
      </c>
      <c r="F702" s="6">
        <f>VLOOKUP(D702,DEFINICJE!$E$2:$H$31,4,0)</f>
        <v>16.345794392523363</v>
      </c>
      <c r="G702" s="6">
        <f>E702*F702</f>
        <v>7960.4018691588781</v>
      </c>
      <c r="H702" s="26">
        <f>VLOOKUP(D702,DEFINICJE!$E$2:$H$31,3,0)</f>
        <v>7.0000000000000007E-2</v>
      </c>
      <c r="I702" s="6">
        <f>G702+H702*G702</f>
        <v>8517.6299999999992</v>
      </c>
      <c r="J702" s="9">
        <f>MONTH(B702)</f>
        <v>2</v>
      </c>
      <c r="K702" s="9">
        <f>YEAR(B702)</f>
        <v>2020</v>
      </c>
      <c r="L702" s="9" t="str">
        <f>VLOOKUP(C702,DEFINICJE!$A$2:$B$11,2,0)</f>
        <v>Quantum Innovations</v>
      </c>
    </row>
    <row r="703" spans="1:12" x14ac:dyDescent="0.2">
      <c r="A703" s="19" t="s">
        <v>760</v>
      </c>
      <c r="B703" s="20">
        <v>43884</v>
      </c>
      <c r="C703" s="4" t="s">
        <v>5</v>
      </c>
      <c r="D703" s="4" t="s">
        <v>31</v>
      </c>
      <c r="E703" s="21">
        <v>840</v>
      </c>
      <c r="F703" s="6">
        <f>VLOOKUP(D703,DEFINICJE!$E$2:$H$31,4,0)</f>
        <v>31.516393442622952</v>
      </c>
      <c r="G703" s="6">
        <f>E703*F703</f>
        <v>26473.77049180328</v>
      </c>
      <c r="H703" s="26">
        <f>VLOOKUP(D703,DEFINICJE!$E$2:$H$31,3,0)</f>
        <v>0.22</v>
      </c>
      <c r="I703" s="6">
        <f>G703+H703*G703</f>
        <v>32298</v>
      </c>
      <c r="J703" s="9">
        <f>MONTH(B703)</f>
        <v>2</v>
      </c>
      <c r="K703" s="9">
        <f>YEAR(B703)</f>
        <v>2020</v>
      </c>
      <c r="L703" s="9" t="str">
        <f>VLOOKUP(C703,DEFINICJE!$A$2:$B$11,2,0)</f>
        <v>Infinity Systems</v>
      </c>
    </row>
    <row r="704" spans="1:12" x14ac:dyDescent="0.2">
      <c r="A704" s="19" t="s">
        <v>761</v>
      </c>
      <c r="B704" s="20">
        <v>43884</v>
      </c>
      <c r="C704" s="4" t="s">
        <v>8</v>
      </c>
      <c r="D704" s="4" t="s">
        <v>32</v>
      </c>
      <c r="E704" s="21">
        <v>788</v>
      </c>
      <c r="F704" s="6">
        <f>VLOOKUP(D704,DEFINICJE!$E$2:$H$31,4,0)</f>
        <v>59.018691588785039</v>
      </c>
      <c r="G704" s="6">
        <f>E704*F704</f>
        <v>46506.728971962613</v>
      </c>
      <c r="H704" s="26">
        <f>VLOOKUP(D704,DEFINICJE!$E$2:$H$31,3,0)</f>
        <v>7.0000000000000007E-2</v>
      </c>
      <c r="I704" s="6">
        <f>G704+H704*G704</f>
        <v>49762.2</v>
      </c>
      <c r="J704" s="9">
        <f>MONTH(B704)</f>
        <v>2</v>
      </c>
      <c r="K704" s="9">
        <f>YEAR(B704)</f>
        <v>2020</v>
      </c>
      <c r="L704" s="9" t="str">
        <f>VLOOKUP(C704,DEFINICJE!$A$2:$B$11,2,0)</f>
        <v>Apex Innovators</v>
      </c>
    </row>
    <row r="705" spans="1:12" x14ac:dyDescent="0.2">
      <c r="A705" s="19" t="s">
        <v>762</v>
      </c>
      <c r="B705" s="20">
        <v>43884</v>
      </c>
      <c r="C705" s="4" t="s">
        <v>11</v>
      </c>
      <c r="D705" s="4" t="s">
        <v>33</v>
      </c>
      <c r="E705" s="21">
        <v>299</v>
      </c>
      <c r="F705" s="6">
        <f>VLOOKUP(D705,DEFINICJE!$E$2:$H$31,4,0)</f>
        <v>78.893442622950815</v>
      </c>
      <c r="G705" s="6">
        <f>E705*F705</f>
        <v>23589.139344262294</v>
      </c>
      <c r="H705" s="26">
        <f>VLOOKUP(D705,DEFINICJE!$E$2:$H$31,3,0)</f>
        <v>0.22</v>
      </c>
      <c r="I705" s="6">
        <f>G705+H705*G705</f>
        <v>28778.75</v>
      </c>
      <c r="J705" s="9">
        <f>MONTH(B705)</f>
        <v>2</v>
      </c>
      <c r="K705" s="9">
        <f>YEAR(B705)</f>
        <v>2020</v>
      </c>
      <c r="L705" s="9" t="str">
        <f>VLOOKUP(C705,DEFINICJE!$A$2:$B$11,2,0)</f>
        <v>Green Capital</v>
      </c>
    </row>
    <row r="706" spans="1:12" x14ac:dyDescent="0.2">
      <c r="A706" s="19" t="s">
        <v>763</v>
      </c>
      <c r="B706" s="20">
        <v>43885</v>
      </c>
      <c r="C706" s="4" t="s">
        <v>6</v>
      </c>
      <c r="D706" s="4" t="s">
        <v>34</v>
      </c>
      <c r="E706" s="21">
        <v>855</v>
      </c>
      <c r="F706" s="6">
        <f>VLOOKUP(D706,DEFINICJE!$E$2:$H$31,4,0)</f>
        <v>34.177570093457945</v>
      </c>
      <c r="G706" s="6">
        <f>E706*F706</f>
        <v>29221.822429906544</v>
      </c>
      <c r="H706" s="26">
        <f>VLOOKUP(D706,DEFINICJE!$E$2:$H$31,3,0)</f>
        <v>7.0000000000000007E-2</v>
      </c>
      <c r="I706" s="6">
        <f>G706+H706*G706</f>
        <v>31267.350000000002</v>
      </c>
      <c r="J706" s="9">
        <f>MONTH(B706)</f>
        <v>2</v>
      </c>
      <c r="K706" s="9">
        <f>YEAR(B706)</f>
        <v>2020</v>
      </c>
      <c r="L706" s="9" t="str">
        <f>VLOOKUP(C706,DEFINICJE!$A$2:$B$11,2,0)</f>
        <v>SwiftWave Technologies</v>
      </c>
    </row>
    <row r="707" spans="1:12" x14ac:dyDescent="0.2">
      <c r="A707" s="19" t="s">
        <v>764</v>
      </c>
      <c r="B707" s="20">
        <v>43886</v>
      </c>
      <c r="C707" s="4" t="s">
        <v>7</v>
      </c>
      <c r="D707" s="4" t="s">
        <v>35</v>
      </c>
      <c r="E707" s="21">
        <v>167</v>
      </c>
      <c r="F707" s="6">
        <f>VLOOKUP(D707,DEFINICJE!$E$2:$H$31,4,0)</f>
        <v>92.429906542056074</v>
      </c>
      <c r="G707" s="6">
        <f>E707*F707</f>
        <v>15435.794392523365</v>
      </c>
      <c r="H707" s="26">
        <f>VLOOKUP(D707,DEFINICJE!$E$2:$H$31,3,0)</f>
        <v>7.0000000000000007E-2</v>
      </c>
      <c r="I707" s="6">
        <f>G707+H707*G707</f>
        <v>16516.3</v>
      </c>
      <c r="J707" s="9">
        <f>MONTH(B707)</f>
        <v>2</v>
      </c>
      <c r="K707" s="9">
        <f>YEAR(B707)</f>
        <v>2020</v>
      </c>
      <c r="L707" s="9" t="str">
        <f>VLOOKUP(C707,DEFINICJE!$A$2:$B$11,2,0)</f>
        <v>Fusion Dynamics</v>
      </c>
    </row>
    <row r="708" spans="1:12" x14ac:dyDescent="0.2">
      <c r="A708" s="19" t="s">
        <v>765</v>
      </c>
      <c r="B708" s="20">
        <v>43887</v>
      </c>
      <c r="C708" s="4" t="s">
        <v>6</v>
      </c>
      <c r="D708" s="4" t="s">
        <v>36</v>
      </c>
      <c r="E708" s="21">
        <v>138</v>
      </c>
      <c r="F708" s="6">
        <f>VLOOKUP(D708,DEFINICJE!$E$2:$H$31,4,0)</f>
        <v>32.551401869158873</v>
      </c>
      <c r="G708" s="6">
        <f>E708*F708</f>
        <v>4492.0934579439245</v>
      </c>
      <c r="H708" s="26">
        <f>VLOOKUP(D708,DEFINICJE!$E$2:$H$31,3,0)</f>
        <v>7.0000000000000007E-2</v>
      </c>
      <c r="I708" s="6">
        <f>G708+H708*G708</f>
        <v>4806.5399999999991</v>
      </c>
      <c r="J708" s="9">
        <f>MONTH(B708)</f>
        <v>2</v>
      </c>
      <c r="K708" s="9">
        <f>YEAR(B708)</f>
        <v>2020</v>
      </c>
      <c r="L708" s="9" t="str">
        <f>VLOOKUP(C708,DEFINICJE!$A$2:$B$11,2,0)</f>
        <v>SwiftWave Technologies</v>
      </c>
    </row>
    <row r="709" spans="1:12" x14ac:dyDescent="0.2">
      <c r="A709" s="19" t="s">
        <v>766</v>
      </c>
      <c r="B709" s="20">
        <v>43888</v>
      </c>
      <c r="C709" s="4" t="s">
        <v>8</v>
      </c>
      <c r="D709" s="4" t="s">
        <v>37</v>
      </c>
      <c r="E709" s="21">
        <v>842</v>
      </c>
      <c r="F709" s="6">
        <f>VLOOKUP(D709,DEFINICJE!$E$2:$H$31,4,0)</f>
        <v>29.762295081967217</v>
      </c>
      <c r="G709" s="6">
        <f>E709*F709</f>
        <v>25059.852459016398</v>
      </c>
      <c r="H709" s="26">
        <f>VLOOKUP(D709,DEFINICJE!$E$2:$H$31,3,0)</f>
        <v>0.22</v>
      </c>
      <c r="I709" s="6">
        <f>G709+H709*G709</f>
        <v>30573.020000000004</v>
      </c>
      <c r="J709" s="9">
        <f>MONTH(B709)</f>
        <v>2</v>
      </c>
      <c r="K709" s="9">
        <f>YEAR(B709)</f>
        <v>2020</v>
      </c>
      <c r="L709" s="9" t="str">
        <f>VLOOKUP(C709,DEFINICJE!$A$2:$B$11,2,0)</f>
        <v>Apex Innovators</v>
      </c>
    </row>
    <row r="710" spans="1:12" x14ac:dyDescent="0.2">
      <c r="A710" s="19" t="s">
        <v>767</v>
      </c>
      <c r="B710" s="20">
        <v>43889</v>
      </c>
      <c r="C710" s="4" t="s">
        <v>7</v>
      </c>
      <c r="D710" s="4" t="s">
        <v>38</v>
      </c>
      <c r="E710" s="21">
        <v>775</v>
      </c>
      <c r="F710" s="6">
        <f>VLOOKUP(D710,DEFINICJE!$E$2:$H$31,4,0)</f>
        <v>3.1121495327102804</v>
      </c>
      <c r="G710" s="6">
        <f>E710*F710</f>
        <v>2411.9158878504672</v>
      </c>
      <c r="H710" s="26">
        <f>VLOOKUP(D710,DEFINICJE!$E$2:$H$31,3,0)</f>
        <v>7.0000000000000007E-2</v>
      </c>
      <c r="I710" s="6">
        <f>G710+H710*G710</f>
        <v>2580.75</v>
      </c>
      <c r="J710" s="9">
        <f>MONTH(B710)</f>
        <v>2</v>
      </c>
      <c r="K710" s="9">
        <f>YEAR(B710)</f>
        <v>2020</v>
      </c>
      <c r="L710" s="9" t="str">
        <f>VLOOKUP(C710,DEFINICJE!$A$2:$B$11,2,0)</f>
        <v>Fusion Dynamics</v>
      </c>
    </row>
    <row r="711" spans="1:12" x14ac:dyDescent="0.2">
      <c r="A711" s="19" t="s">
        <v>768</v>
      </c>
      <c r="B711" s="20">
        <v>43890</v>
      </c>
      <c r="C711" s="4" t="s">
        <v>5</v>
      </c>
      <c r="D711" s="4" t="s">
        <v>39</v>
      </c>
      <c r="E711" s="21">
        <v>284</v>
      </c>
      <c r="F711" s="6">
        <f>VLOOKUP(D711,DEFINICJE!$E$2:$H$31,4,0)</f>
        <v>56.56557377049181</v>
      </c>
      <c r="G711" s="6">
        <f>E711*F711</f>
        <v>16064.622950819674</v>
      </c>
      <c r="H711" s="26">
        <f>VLOOKUP(D711,DEFINICJE!$E$2:$H$31,3,0)</f>
        <v>0.22</v>
      </c>
      <c r="I711" s="6">
        <f>G711+H711*G711</f>
        <v>19598.840000000004</v>
      </c>
      <c r="J711" s="9">
        <f>MONTH(B711)</f>
        <v>2</v>
      </c>
      <c r="K711" s="9">
        <f>YEAR(B711)</f>
        <v>2020</v>
      </c>
      <c r="L711" s="9" t="str">
        <f>VLOOKUP(C711,DEFINICJE!$A$2:$B$11,2,0)</f>
        <v>Infinity Systems</v>
      </c>
    </row>
    <row r="712" spans="1:12" x14ac:dyDescent="0.2">
      <c r="A712" s="19" t="s">
        <v>769</v>
      </c>
      <c r="B712" s="20">
        <v>43891</v>
      </c>
      <c r="C712" s="4" t="s">
        <v>10</v>
      </c>
      <c r="D712" s="4" t="s">
        <v>40</v>
      </c>
      <c r="E712" s="21">
        <v>166</v>
      </c>
      <c r="F712" s="6">
        <f>VLOOKUP(D712,DEFINICJE!$E$2:$H$31,4,0)</f>
        <v>39.345794392523366</v>
      </c>
      <c r="G712" s="6">
        <f>E712*F712</f>
        <v>6531.401869158879</v>
      </c>
      <c r="H712" s="26">
        <f>VLOOKUP(D712,DEFINICJE!$E$2:$H$31,3,0)</f>
        <v>7.0000000000000007E-2</v>
      </c>
      <c r="I712" s="6">
        <f>G712+H712*G712</f>
        <v>6988.6</v>
      </c>
      <c r="J712" s="9">
        <f>MONTH(B712)</f>
        <v>3</v>
      </c>
      <c r="K712" s="9">
        <f>YEAR(B712)</f>
        <v>2020</v>
      </c>
      <c r="L712" s="9" t="str">
        <f>VLOOKUP(C712,DEFINICJE!$A$2:$B$11,2,0)</f>
        <v>Nexus Solutions</v>
      </c>
    </row>
    <row r="713" spans="1:12" x14ac:dyDescent="0.2">
      <c r="A713" s="19" t="s">
        <v>770</v>
      </c>
      <c r="B713" s="20">
        <v>43892</v>
      </c>
      <c r="C713" s="4" t="s">
        <v>9</v>
      </c>
      <c r="D713" s="4" t="s">
        <v>41</v>
      </c>
      <c r="E713" s="21">
        <v>690</v>
      </c>
      <c r="F713" s="6">
        <f>VLOOKUP(D713,DEFINICJE!$E$2:$H$31,4,0)</f>
        <v>3.7868852459016393</v>
      </c>
      <c r="G713" s="6">
        <f>E713*F713</f>
        <v>2612.9508196721313</v>
      </c>
      <c r="H713" s="26">
        <f>VLOOKUP(D713,DEFINICJE!$E$2:$H$31,3,0)</f>
        <v>0.22</v>
      </c>
      <c r="I713" s="6">
        <f>G713+H713*G713</f>
        <v>3187.8</v>
      </c>
      <c r="J713" s="9">
        <f>MONTH(B713)</f>
        <v>3</v>
      </c>
      <c r="K713" s="9">
        <f>YEAR(B713)</f>
        <v>2020</v>
      </c>
      <c r="L713" s="9" t="str">
        <f>VLOOKUP(C713,DEFINICJE!$A$2:$B$11,2,0)</f>
        <v>Aurora Ventures</v>
      </c>
    </row>
    <row r="714" spans="1:12" x14ac:dyDescent="0.2">
      <c r="A714" s="19" t="s">
        <v>771</v>
      </c>
      <c r="B714" s="20">
        <v>43893</v>
      </c>
      <c r="C714" s="4" t="s">
        <v>8</v>
      </c>
      <c r="D714" s="4" t="s">
        <v>42</v>
      </c>
      <c r="E714" s="21">
        <v>160</v>
      </c>
      <c r="F714" s="6">
        <f>VLOOKUP(D714,DEFINICJE!$E$2:$H$31,4,0)</f>
        <v>17.11214953271028</v>
      </c>
      <c r="G714" s="6">
        <f>E714*F714</f>
        <v>2737.9439252336447</v>
      </c>
      <c r="H714" s="26">
        <f>VLOOKUP(D714,DEFINICJE!$E$2:$H$31,3,0)</f>
        <v>7.0000000000000007E-2</v>
      </c>
      <c r="I714" s="6">
        <f>G714+H714*G714</f>
        <v>2929.6</v>
      </c>
      <c r="J714" s="9">
        <f>MONTH(B714)</f>
        <v>3</v>
      </c>
      <c r="K714" s="9">
        <f>YEAR(B714)</f>
        <v>2020</v>
      </c>
      <c r="L714" s="9" t="str">
        <f>VLOOKUP(C714,DEFINICJE!$A$2:$B$11,2,0)</f>
        <v>Apex Innovators</v>
      </c>
    </row>
    <row r="715" spans="1:12" x14ac:dyDescent="0.2">
      <c r="A715" s="19" t="s">
        <v>772</v>
      </c>
      <c r="B715" s="20">
        <v>43894</v>
      </c>
      <c r="C715" s="4" t="s">
        <v>8</v>
      </c>
      <c r="D715" s="4" t="s">
        <v>43</v>
      </c>
      <c r="E715" s="21">
        <v>805</v>
      </c>
      <c r="F715" s="6">
        <f>VLOOKUP(D715,DEFINICJE!$E$2:$H$31,4,0)</f>
        <v>42.196721311475407</v>
      </c>
      <c r="G715" s="6">
        <f>E715*F715</f>
        <v>33968.360655737706</v>
      </c>
      <c r="H715" s="26">
        <f>VLOOKUP(D715,DEFINICJE!$E$2:$H$31,3,0)</f>
        <v>0.22</v>
      </c>
      <c r="I715" s="6">
        <f>G715+H715*G715</f>
        <v>41441.4</v>
      </c>
      <c r="J715" s="9">
        <f>MONTH(B715)</f>
        <v>3</v>
      </c>
      <c r="K715" s="9">
        <f>YEAR(B715)</f>
        <v>2020</v>
      </c>
      <c r="L715" s="9" t="str">
        <f>VLOOKUP(C715,DEFINICJE!$A$2:$B$11,2,0)</f>
        <v>Apex Innovators</v>
      </c>
    </row>
    <row r="716" spans="1:12" x14ac:dyDescent="0.2">
      <c r="A716" s="19" t="s">
        <v>773</v>
      </c>
      <c r="B716" s="20">
        <v>43895</v>
      </c>
      <c r="C716" s="4" t="s">
        <v>7</v>
      </c>
      <c r="D716" s="4" t="s">
        <v>14</v>
      </c>
      <c r="E716" s="21">
        <v>385</v>
      </c>
      <c r="F716" s="6">
        <f>VLOOKUP(D716,DEFINICJE!$E$2:$H$31,4,0)</f>
        <v>73.897196261682225</v>
      </c>
      <c r="G716" s="6">
        <f>E716*F716</f>
        <v>28450.420560747658</v>
      </c>
      <c r="H716" s="26">
        <f>VLOOKUP(D716,DEFINICJE!$E$2:$H$31,3,0)</f>
        <v>7.0000000000000007E-2</v>
      </c>
      <c r="I716" s="6">
        <f>G716+H716*G716</f>
        <v>30441.949999999993</v>
      </c>
      <c r="J716" s="9">
        <f>MONTH(B716)</f>
        <v>3</v>
      </c>
      <c r="K716" s="9">
        <f>YEAR(B716)</f>
        <v>2020</v>
      </c>
      <c r="L716" s="9" t="str">
        <f>VLOOKUP(C716,DEFINICJE!$A$2:$B$11,2,0)</f>
        <v>Fusion Dynamics</v>
      </c>
    </row>
    <row r="717" spans="1:12" x14ac:dyDescent="0.2">
      <c r="A717" s="19" t="s">
        <v>774</v>
      </c>
      <c r="B717" s="20">
        <v>43895</v>
      </c>
      <c r="C717" s="4" t="s">
        <v>5</v>
      </c>
      <c r="D717" s="4" t="s">
        <v>15</v>
      </c>
      <c r="E717" s="21">
        <v>827</v>
      </c>
      <c r="F717" s="6">
        <f>VLOOKUP(D717,DEFINICJE!$E$2:$H$31,4,0)</f>
        <v>43.180327868852459</v>
      </c>
      <c r="G717" s="6">
        <f>E717*F717</f>
        <v>35710.131147540982</v>
      </c>
      <c r="H717" s="26">
        <f>VLOOKUP(D717,DEFINICJE!$E$2:$H$31,3,0)</f>
        <v>0.22</v>
      </c>
      <c r="I717" s="6">
        <f>G717+H717*G717</f>
        <v>43566.36</v>
      </c>
      <c r="J717" s="9">
        <f>MONTH(B717)</f>
        <v>3</v>
      </c>
      <c r="K717" s="9">
        <f>YEAR(B717)</f>
        <v>2020</v>
      </c>
      <c r="L717" s="9" t="str">
        <f>VLOOKUP(C717,DEFINICJE!$A$2:$B$11,2,0)</f>
        <v>Infinity Systems</v>
      </c>
    </row>
    <row r="718" spans="1:12" x14ac:dyDescent="0.2">
      <c r="A718" s="19" t="s">
        <v>775</v>
      </c>
      <c r="B718" s="20">
        <v>43895</v>
      </c>
      <c r="C718" s="4" t="s">
        <v>8</v>
      </c>
      <c r="D718" s="4" t="s">
        <v>16</v>
      </c>
      <c r="E718" s="21">
        <v>560</v>
      </c>
      <c r="F718" s="6">
        <f>VLOOKUP(D718,DEFINICJE!$E$2:$H$31,4,0)</f>
        <v>25.897196261682243</v>
      </c>
      <c r="G718" s="6">
        <f>E718*F718</f>
        <v>14502.429906542056</v>
      </c>
      <c r="H718" s="26">
        <f>VLOOKUP(D718,DEFINICJE!$E$2:$H$31,3,0)</f>
        <v>7.0000000000000007E-2</v>
      </c>
      <c r="I718" s="6">
        <f>G718+H718*G718</f>
        <v>15517.6</v>
      </c>
      <c r="J718" s="9">
        <f>MONTH(B718)</f>
        <v>3</v>
      </c>
      <c r="K718" s="9">
        <f>YEAR(B718)</f>
        <v>2020</v>
      </c>
      <c r="L718" s="9" t="str">
        <f>VLOOKUP(C718,DEFINICJE!$A$2:$B$11,2,0)</f>
        <v>Apex Innovators</v>
      </c>
    </row>
    <row r="719" spans="1:12" x14ac:dyDescent="0.2">
      <c r="A719" s="19" t="s">
        <v>776</v>
      </c>
      <c r="B719" s="20">
        <v>43895</v>
      </c>
      <c r="C719" s="4" t="s">
        <v>5</v>
      </c>
      <c r="D719" s="4" t="s">
        <v>17</v>
      </c>
      <c r="E719" s="21">
        <v>621</v>
      </c>
      <c r="F719" s="6">
        <f>VLOOKUP(D719,DEFINICJE!$E$2:$H$31,4,0)</f>
        <v>65.721311475409848</v>
      </c>
      <c r="G719" s="6">
        <f>E719*F719</f>
        <v>40812.934426229513</v>
      </c>
      <c r="H719" s="26">
        <f>VLOOKUP(D719,DEFINICJE!$E$2:$H$31,3,0)</f>
        <v>0.22</v>
      </c>
      <c r="I719" s="6">
        <f>G719+H719*G719</f>
        <v>49791.780000000006</v>
      </c>
      <c r="J719" s="9">
        <f>MONTH(B719)</f>
        <v>3</v>
      </c>
      <c r="K719" s="9">
        <f>YEAR(B719)</f>
        <v>2020</v>
      </c>
      <c r="L719" s="9" t="str">
        <f>VLOOKUP(C719,DEFINICJE!$A$2:$B$11,2,0)</f>
        <v>Infinity Systems</v>
      </c>
    </row>
    <row r="720" spans="1:12" x14ac:dyDescent="0.2">
      <c r="A720" s="19" t="s">
        <v>777</v>
      </c>
      <c r="B720" s="20">
        <v>43895</v>
      </c>
      <c r="C720" s="4" t="s">
        <v>6</v>
      </c>
      <c r="D720" s="4" t="s">
        <v>18</v>
      </c>
      <c r="E720" s="21">
        <v>34</v>
      </c>
      <c r="F720" s="6">
        <f>VLOOKUP(D720,DEFINICJE!$E$2:$H$31,4,0)</f>
        <v>0.22429906542056072</v>
      </c>
      <c r="G720" s="6">
        <f>E720*F720</f>
        <v>7.6261682242990645</v>
      </c>
      <c r="H720" s="26">
        <f>VLOOKUP(D720,DEFINICJE!$E$2:$H$31,3,0)</f>
        <v>7.0000000000000007E-2</v>
      </c>
      <c r="I720" s="6">
        <f>G720+H720*G720</f>
        <v>8.1599999999999984</v>
      </c>
      <c r="J720" s="9">
        <f>MONTH(B720)</f>
        <v>3</v>
      </c>
      <c r="K720" s="9">
        <f>YEAR(B720)</f>
        <v>2020</v>
      </c>
      <c r="L720" s="9" t="str">
        <f>VLOOKUP(C720,DEFINICJE!$A$2:$B$11,2,0)</f>
        <v>SwiftWave Technologies</v>
      </c>
    </row>
    <row r="721" spans="1:12" x14ac:dyDescent="0.2">
      <c r="A721" s="19" t="s">
        <v>778</v>
      </c>
      <c r="B721" s="20">
        <v>43895</v>
      </c>
      <c r="C721" s="4" t="s">
        <v>4</v>
      </c>
      <c r="D721" s="4" t="s">
        <v>19</v>
      </c>
      <c r="E721" s="21">
        <v>812</v>
      </c>
      <c r="F721" s="6">
        <f>VLOOKUP(D721,DEFINICJE!$E$2:$H$31,4,0)</f>
        <v>73.073770491803288</v>
      </c>
      <c r="G721" s="6">
        <f>E721*F721</f>
        <v>59335.901639344273</v>
      </c>
      <c r="H721" s="26">
        <f>VLOOKUP(D721,DEFINICJE!$E$2:$H$31,3,0)</f>
        <v>0.22</v>
      </c>
      <c r="I721" s="6">
        <f>G721+H721*G721</f>
        <v>72389.800000000017</v>
      </c>
      <c r="J721" s="9">
        <f>MONTH(B721)</f>
        <v>3</v>
      </c>
      <c r="K721" s="9">
        <f>YEAR(B721)</f>
        <v>2020</v>
      </c>
      <c r="L721" s="9" t="str">
        <f>VLOOKUP(C721,DEFINICJE!$A$2:$B$11,2,0)</f>
        <v>BlueSky Enterprises</v>
      </c>
    </row>
    <row r="722" spans="1:12" x14ac:dyDescent="0.2">
      <c r="A722" s="19" t="s">
        <v>779</v>
      </c>
      <c r="B722" s="20">
        <v>43895</v>
      </c>
      <c r="C722" s="4" t="s">
        <v>5</v>
      </c>
      <c r="D722" s="4" t="s">
        <v>20</v>
      </c>
      <c r="E722" s="21">
        <v>534</v>
      </c>
      <c r="F722" s="6">
        <f>VLOOKUP(D722,DEFINICJE!$E$2:$H$31,4,0)</f>
        <v>10.093457943925234</v>
      </c>
      <c r="G722" s="6">
        <f>E722*F722</f>
        <v>5389.9065420560746</v>
      </c>
      <c r="H722" s="26">
        <f>VLOOKUP(D722,DEFINICJE!$E$2:$H$31,3,0)</f>
        <v>7.0000000000000007E-2</v>
      </c>
      <c r="I722" s="6">
        <f>G722+H722*G722</f>
        <v>5767.2</v>
      </c>
      <c r="J722" s="9">
        <f>MONTH(B722)</f>
        <v>3</v>
      </c>
      <c r="K722" s="9">
        <f>YEAR(B722)</f>
        <v>2020</v>
      </c>
      <c r="L722" s="9" t="str">
        <f>VLOOKUP(C722,DEFINICJE!$A$2:$B$11,2,0)</f>
        <v>Infinity Systems</v>
      </c>
    </row>
    <row r="723" spans="1:12" x14ac:dyDescent="0.2">
      <c r="A723" s="19" t="s">
        <v>780</v>
      </c>
      <c r="B723" s="20">
        <v>43895</v>
      </c>
      <c r="C723" s="4" t="s">
        <v>3</v>
      </c>
      <c r="D723" s="4" t="s">
        <v>21</v>
      </c>
      <c r="E723" s="21">
        <v>49</v>
      </c>
      <c r="F723" s="6">
        <f>VLOOKUP(D723,DEFINICJE!$E$2:$H$31,4,0)</f>
        <v>32.508196721311471</v>
      </c>
      <c r="G723" s="6">
        <f>E723*F723</f>
        <v>1592.9016393442621</v>
      </c>
      <c r="H723" s="26">
        <f>VLOOKUP(D723,DEFINICJE!$E$2:$H$31,3,0)</f>
        <v>0.22</v>
      </c>
      <c r="I723" s="6">
        <f>G723+H723*G723</f>
        <v>1943.3399999999997</v>
      </c>
      <c r="J723" s="9">
        <f>MONTH(B723)</f>
        <v>3</v>
      </c>
      <c r="K723" s="9">
        <f>YEAR(B723)</f>
        <v>2020</v>
      </c>
      <c r="L723" s="9" t="str">
        <f>VLOOKUP(C723,DEFINICJE!$A$2:$B$11,2,0)</f>
        <v>Quantum Innovations</v>
      </c>
    </row>
    <row r="724" spans="1:12" x14ac:dyDescent="0.2">
      <c r="A724" s="19" t="s">
        <v>781</v>
      </c>
      <c r="B724" s="20">
        <v>43896</v>
      </c>
      <c r="C724" s="4" t="s">
        <v>2</v>
      </c>
      <c r="D724" s="4" t="s">
        <v>22</v>
      </c>
      <c r="E724" s="21">
        <v>352</v>
      </c>
      <c r="F724" s="6">
        <f>VLOOKUP(D724,DEFINICJE!$E$2:$H$31,4,0)</f>
        <v>17.588785046728972</v>
      </c>
      <c r="G724" s="6">
        <f>E724*F724</f>
        <v>6191.2523364485987</v>
      </c>
      <c r="H724" s="26">
        <f>VLOOKUP(D724,DEFINICJE!$E$2:$H$31,3,0)</f>
        <v>7.0000000000000007E-2</v>
      </c>
      <c r="I724" s="6">
        <f>G724+H724*G724</f>
        <v>6624.64</v>
      </c>
      <c r="J724" s="9">
        <f>MONTH(B724)</f>
        <v>3</v>
      </c>
      <c r="K724" s="9">
        <f>YEAR(B724)</f>
        <v>2020</v>
      </c>
      <c r="L724" s="9" t="str">
        <f>VLOOKUP(C724,DEFINICJE!$A$2:$B$11,2,0)</f>
        <v>StellarTech Solutions</v>
      </c>
    </row>
    <row r="725" spans="1:12" x14ac:dyDescent="0.2">
      <c r="A725" s="19" t="s">
        <v>782</v>
      </c>
      <c r="B725" s="20">
        <v>43897</v>
      </c>
      <c r="C725" s="4" t="s">
        <v>6</v>
      </c>
      <c r="D725" s="4" t="s">
        <v>23</v>
      </c>
      <c r="E725" s="21">
        <v>401</v>
      </c>
      <c r="F725" s="6">
        <f>VLOOKUP(D725,DEFINICJE!$E$2:$H$31,4,0)</f>
        <v>14.188524590163933</v>
      </c>
      <c r="G725" s="6">
        <f>E725*F725</f>
        <v>5689.5983606557375</v>
      </c>
      <c r="H725" s="26">
        <f>VLOOKUP(D725,DEFINICJE!$E$2:$H$31,3,0)</f>
        <v>0.22</v>
      </c>
      <c r="I725" s="6">
        <f>G725+H725*G725</f>
        <v>6941.3099999999995</v>
      </c>
      <c r="J725" s="9">
        <f>MONTH(B725)</f>
        <v>3</v>
      </c>
      <c r="K725" s="9">
        <f>YEAR(B725)</f>
        <v>2020</v>
      </c>
      <c r="L725" s="9" t="str">
        <f>VLOOKUP(C725,DEFINICJE!$A$2:$B$11,2,0)</f>
        <v>SwiftWave Technologies</v>
      </c>
    </row>
    <row r="726" spans="1:12" x14ac:dyDescent="0.2">
      <c r="A726" s="19" t="s">
        <v>783</v>
      </c>
      <c r="B726" s="20">
        <v>43898</v>
      </c>
      <c r="C726" s="4" t="s">
        <v>4</v>
      </c>
      <c r="D726" s="4" t="s">
        <v>24</v>
      </c>
      <c r="E726" s="21">
        <v>97</v>
      </c>
      <c r="F726" s="6">
        <f>VLOOKUP(D726,DEFINICJE!$E$2:$H$31,4,0)</f>
        <v>7.5700934579439245</v>
      </c>
      <c r="G726" s="6">
        <f>E726*F726</f>
        <v>734.29906542056062</v>
      </c>
      <c r="H726" s="26">
        <f>VLOOKUP(D726,DEFINICJE!$E$2:$H$31,3,0)</f>
        <v>7.0000000000000007E-2</v>
      </c>
      <c r="I726" s="6">
        <f>G726+H726*G726</f>
        <v>785.69999999999982</v>
      </c>
      <c r="J726" s="9">
        <f>MONTH(B726)</f>
        <v>3</v>
      </c>
      <c r="K726" s="9">
        <f>YEAR(B726)</f>
        <v>2020</v>
      </c>
      <c r="L726" s="9" t="str">
        <f>VLOOKUP(C726,DEFINICJE!$A$2:$B$11,2,0)</f>
        <v>BlueSky Enterprises</v>
      </c>
    </row>
    <row r="727" spans="1:12" x14ac:dyDescent="0.2">
      <c r="A727" s="19" t="s">
        <v>784</v>
      </c>
      <c r="B727" s="20">
        <v>43899</v>
      </c>
      <c r="C727" s="4" t="s">
        <v>3</v>
      </c>
      <c r="D727" s="4" t="s">
        <v>25</v>
      </c>
      <c r="E727" s="21">
        <v>894</v>
      </c>
      <c r="F727" s="6">
        <f>VLOOKUP(D727,DEFINICJE!$E$2:$H$31,4,0)</f>
        <v>33.655737704918039</v>
      </c>
      <c r="G727" s="6">
        <f>E727*F727</f>
        <v>30088.229508196728</v>
      </c>
      <c r="H727" s="26">
        <f>VLOOKUP(D727,DEFINICJE!$E$2:$H$31,3,0)</f>
        <v>0.22</v>
      </c>
      <c r="I727" s="6">
        <f>G727+H727*G727</f>
        <v>36707.640000000007</v>
      </c>
      <c r="J727" s="9">
        <f>MONTH(B727)</f>
        <v>3</v>
      </c>
      <c r="K727" s="9">
        <f>YEAR(B727)</f>
        <v>2020</v>
      </c>
      <c r="L727" s="9" t="str">
        <f>VLOOKUP(C727,DEFINICJE!$A$2:$B$11,2,0)</f>
        <v>Quantum Innovations</v>
      </c>
    </row>
    <row r="728" spans="1:12" x14ac:dyDescent="0.2">
      <c r="A728" s="19" t="s">
        <v>785</v>
      </c>
      <c r="B728" s="20">
        <v>43900</v>
      </c>
      <c r="C728" s="4" t="s">
        <v>7</v>
      </c>
      <c r="D728" s="4" t="s">
        <v>26</v>
      </c>
      <c r="E728" s="21">
        <v>382</v>
      </c>
      <c r="F728" s="6">
        <f>VLOOKUP(D728,DEFINICJE!$E$2:$H$31,4,0)</f>
        <v>57.588785046728965</v>
      </c>
      <c r="G728" s="6">
        <f>E728*F728</f>
        <v>21998.915887850464</v>
      </c>
      <c r="H728" s="26">
        <f>VLOOKUP(D728,DEFINICJE!$E$2:$H$31,3,0)</f>
        <v>7.0000000000000007E-2</v>
      </c>
      <c r="I728" s="6">
        <f>G728+H728*G728</f>
        <v>23538.839999999997</v>
      </c>
      <c r="J728" s="9">
        <f>MONTH(B728)</f>
        <v>3</v>
      </c>
      <c r="K728" s="9">
        <f>YEAR(B728)</f>
        <v>2020</v>
      </c>
      <c r="L728" s="9" t="str">
        <f>VLOOKUP(C728,DEFINICJE!$A$2:$B$11,2,0)</f>
        <v>Fusion Dynamics</v>
      </c>
    </row>
    <row r="729" spans="1:12" x14ac:dyDescent="0.2">
      <c r="A729" s="19" t="s">
        <v>786</v>
      </c>
      <c r="B729" s="20">
        <v>43901</v>
      </c>
      <c r="C729" s="4" t="s">
        <v>3</v>
      </c>
      <c r="D729" s="4" t="s">
        <v>27</v>
      </c>
      <c r="E729" s="21">
        <v>138</v>
      </c>
      <c r="F729" s="6">
        <f>VLOOKUP(D729,DEFINICJE!$E$2:$H$31,4,0)</f>
        <v>27.262295081967213</v>
      </c>
      <c r="G729" s="6">
        <f>E729*F729</f>
        <v>3762.1967213114754</v>
      </c>
      <c r="H729" s="26">
        <f>VLOOKUP(D729,DEFINICJE!$E$2:$H$31,3,0)</f>
        <v>0.22</v>
      </c>
      <c r="I729" s="6">
        <f>G729+H729*G729</f>
        <v>4589.88</v>
      </c>
      <c r="J729" s="9">
        <f>MONTH(B729)</f>
        <v>3</v>
      </c>
      <c r="K729" s="9">
        <f>YEAR(B729)</f>
        <v>2020</v>
      </c>
      <c r="L729" s="9" t="str">
        <f>VLOOKUP(C729,DEFINICJE!$A$2:$B$11,2,0)</f>
        <v>Quantum Innovations</v>
      </c>
    </row>
    <row r="730" spans="1:12" x14ac:dyDescent="0.2">
      <c r="A730" s="19" t="s">
        <v>787</v>
      </c>
      <c r="B730" s="20">
        <v>43902</v>
      </c>
      <c r="C730" s="4" t="s">
        <v>8</v>
      </c>
      <c r="D730" s="4" t="s">
        <v>28</v>
      </c>
      <c r="E730" s="21">
        <v>778</v>
      </c>
      <c r="F730" s="6">
        <f>VLOOKUP(D730,DEFINICJE!$E$2:$H$31,4,0)</f>
        <v>74.299065420560737</v>
      </c>
      <c r="G730" s="6">
        <f>E730*F730</f>
        <v>57804.672897196251</v>
      </c>
      <c r="H730" s="26">
        <f>VLOOKUP(D730,DEFINICJE!$E$2:$H$31,3,0)</f>
        <v>7.0000000000000007E-2</v>
      </c>
      <c r="I730" s="6">
        <f>G730+H730*G730</f>
        <v>61850.999999999985</v>
      </c>
      <c r="J730" s="9">
        <f>MONTH(B730)</f>
        <v>3</v>
      </c>
      <c r="K730" s="9">
        <f>YEAR(B730)</f>
        <v>2020</v>
      </c>
      <c r="L730" s="9" t="str">
        <f>VLOOKUP(C730,DEFINICJE!$A$2:$B$11,2,0)</f>
        <v>Apex Innovators</v>
      </c>
    </row>
    <row r="731" spans="1:12" x14ac:dyDescent="0.2">
      <c r="A731" s="19" t="s">
        <v>788</v>
      </c>
      <c r="B731" s="20">
        <v>43903</v>
      </c>
      <c r="C731" s="4" t="s">
        <v>8</v>
      </c>
      <c r="D731" s="4" t="s">
        <v>14</v>
      </c>
      <c r="E731" s="21">
        <v>826</v>
      </c>
      <c r="F731" s="6">
        <f>VLOOKUP(D731,DEFINICJE!$E$2:$H$31,4,0)</f>
        <v>73.897196261682225</v>
      </c>
      <c r="G731" s="6">
        <f>E731*F731</f>
        <v>61039.084112149518</v>
      </c>
      <c r="H731" s="26">
        <f>VLOOKUP(D731,DEFINICJE!$E$2:$H$31,3,0)</f>
        <v>7.0000000000000007E-2</v>
      </c>
      <c r="I731" s="6">
        <f>G731+H731*G731</f>
        <v>65311.819999999985</v>
      </c>
      <c r="J731" s="9">
        <f>MONTH(B731)</f>
        <v>3</v>
      </c>
      <c r="K731" s="9">
        <f>YEAR(B731)</f>
        <v>2020</v>
      </c>
      <c r="L731" s="9" t="str">
        <f>VLOOKUP(C731,DEFINICJE!$A$2:$B$11,2,0)</f>
        <v>Apex Innovators</v>
      </c>
    </row>
    <row r="732" spans="1:12" x14ac:dyDescent="0.2">
      <c r="A732" s="19" t="s">
        <v>789</v>
      </c>
      <c r="B732" s="20">
        <v>43904</v>
      </c>
      <c r="C732" s="4" t="s">
        <v>9</v>
      </c>
      <c r="D732" s="4" t="s">
        <v>15</v>
      </c>
      <c r="E732" s="21">
        <v>465</v>
      </c>
      <c r="F732" s="6">
        <f>VLOOKUP(D732,DEFINICJE!$E$2:$H$31,4,0)</f>
        <v>43.180327868852459</v>
      </c>
      <c r="G732" s="6">
        <f>E732*F732</f>
        <v>20078.852459016394</v>
      </c>
      <c r="H732" s="26">
        <f>VLOOKUP(D732,DEFINICJE!$E$2:$H$31,3,0)</f>
        <v>0.22</v>
      </c>
      <c r="I732" s="6">
        <f>G732+H732*G732</f>
        <v>24496.2</v>
      </c>
      <c r="J732" s="9">
        <f>MONTH(B732)</f>
        <v>3</v>
      </c>
      <c r="K732" s="9">
        <f>YEAR(B732)</f>
        <v>2020</v>
      </c>
      <c r="L732" s="9" t="str">
        <f>VLOOKUP(C732,DEFINICJE!$A$2:$B$11,2,0)</f>
        <v>Aurora Ventures</v>
      </c>
    </row>
    <row r="733" spans="1:12" x14ac:dyDescent="0.2">
      <c r="A733" s="19" t="s">
        <v>790</v>
      </c>
      <c r="B733" s="20">
        <v>43905</v>
      </c>
      <c r="C733" s="4" t="s">
        <v>9</v>
      </c>
      <c r="D733" s="4" t="s">
        <v>16</v>
      </c>
      <c r="E733" s="21">
        <v>381</v>
      </c>
      <c r="F733" s="6">
        <f>VLOOKUP(D733,DEFINICJE!$E$2:$H$31,4,0)</f>
        <v>25.897196261682243</v>
      </c>
      <c r="G733" s="6">
        <f>E733*F733</f>
        <v>9866.8317757009354</v>
      </c>
      <c r="H733" s="26">
        <f>VLOOKUP(D733,DEFINICJE!$E$2:$H$31,3,0)</f>
        <v>7.0000000000000007E-2</v>
      </c>
      <c r="I733" s="6">
        <f>G733+H733*G733</f>
        <v>10557.51</v>
      </c>
      <c r="J733" s="9">
        <f>MONTH(B733)</f>
        <v>3</v>
      </c>
      <c r="K733" s="9">
        <f>YEAR(B733)</f>
        <v>2020</v>
      </c>
      <c r="L733" s="9" t="str">
        <f>VLOOKUP(C733,DEFINICJE!$A$2:$B$11,2,0)</f>
        <v>Aurora Ventures</v>
      </c>
    </row>
    <row r="734" spans="1:12" x14ac:dyDescent="0.2">
      <c r="A734" s="19" t="s">
        <v>791</v>
      </c>
      <c r="B734" s="20">
        <v>43906</v>
      </c>
      <c r="C734" s="4" t="s">
        <v>4</v>
      </c>
      <c r="D734" s="4" t="s">
        <v>17</v>
      </c>
      <c r="E734" s="21">
        <v>494</v>
      </c>
      <c r="F734" s="6">
        <f>VLOOKUP(D734,DEFINICJE!$E$2:$H$31,4,0)</f>
        <v>65.721311475409848</v>
      </c>
      <c r="G734" s="6">
        <f>E734*F734</f>
        <v>32466.327868852466</v>
      </c>
      <c r="H734" s="26">
        <f>VLOOKUP(D734,DEFINICJE!$E$2:$H$31,3,0)</f>
        <v>0.22</v>
      </c>
      <c r="I734" s="6">
        <f>G734+H734*G734</f>
        <v>39608.920000000006</v>
      </c>
      <c r="J734" s="9">
        <f>MONTH(B734)</f>
        <v>3</v>
      </c>
      <c r="K734" s="9">
        <f>YEAR(B734)</f>
        <v>2020</v>
      </c>
      <c r="L734" s="9" t="str">
        <f>VLOOKUP(C734,DEFINICJE!$A$2:$B$11,2,0)</f>
        <v>BlueSky Enterprises</v>
      </c>
    </row>
    <row r="735" spans="1:12" x14ac:dyDescent="0.2">
      <c r="A735" s="19" t="s">
        <v>792</v>
      </c>
      <c r="B735" s="20">
        <v>43906</v>
      </c>
      <c r="C735" s="4" t="s">
        <v>7</v>
      </c>
      <c r="D735" s="4" t="s">
        <v>18</v>
      </c>
      <c r="E735" s="21">
        <v>920</v>
      </c>
      <c r="F735" s="6">
        <f>VLOOKUP(D735,DEFINICJE!$E$2:$H$31,4,0)</f>
        <v>0.22429906542056072</v>
      </c>
      <c r="G735" s="6">
        <f>E735*F735</f>
        <v>206.35514018691586</v>
      </c>
      <c r="H735" s="26">
        <f>VLOOKUP(D735,DEFINICJE!$E$2:$H$31,3,0)</f>
        <v>7.0000000000000007E-2</v>
      </c>
      <c r="I735" s="6">
        <f>G735+H735*G735</f>
        <v>220.79999999999998</v>
      </c>
      <c r="J735" s="9">
        <f>MONTH(B735)</f>
        <v>3</v>
      </c>
      <c r="K735" s="9">
        <f>YEAR(B735)</f>
        <v>2020</v>
      </c>
      <c r="L735" s="9" t="str">
        <f>VLOOKUP(C735,DEFINICJE!$A$2:$B$11,2,0)</f>
        <v>Fusion Dynamics</v>
      </c>
    </row>
    <row r="736" spans="1:12" x14ac:dyDescent="0.2">
      <c r="A736" s="19" t="s">
        <v>793</v>
      </c>
      <c r="B736" s="20">
        <v>43906</v>
      </c>
      <c r="C736" s="4" t="s">
        <v>11</v>
      </c>
      <c r="D736" s="4" t="s">
        <v>19</v>
      </c>
      <c r="E736" s="21">
        <v>942</v>
      </c>
      <c r="F736" s="6">
        <f>VLOOKUP(D736,DEFINICJE!$E$2:$H$31,4,0)</f>
        <v>73.073770491803288</v>
      </c>
      <c r="G736" s="6">
        <f>E736*F736</f>
        <v>68835.491803278695</v>
      </c>
      <c r="H736" s="26">
        <f>VLOOKUP(D736,DEFINICJE!$E$2:$H$31,3,0)</f>
        <v>0.22</v>
      </c>
      <c r="I736" s="6">
        <f>G736+H736*G736</f>
        <v>83979.3</v>
      </c>
      <c r="J736" s="9">
        <f>MONTH(B736)</f>
        <v>3</v>
      </c>
      <c r="K736" s="9">
        <f>YEAR(B736)</f>
        <v>2020</v>
      </c>
      <c r="L736" s="9" t="str">
        <f>VLOOKUP(C736,DEFINICJE!$A$2:$B$11,2,0)</f>
        <v>Green Capital</v>
      </c>
    </row>
    <row r="737" spans="1:12" x14ac:dyDescent="0.2">
      <c r="A737" s="19" t="s">
        <v>794</v>
      </c>
      <c r="B737" s="20">
        <v>43906</v>
      </c>
      <c r="C737" s="4" t="s">
        <v>4</v>
      </c>
      <c r="D737" s="4" t="s">
        <v>20</v>
      </c>
      <c r="E737" s="21">
        <v>620</v>
      </c>
      <c r="F737" s="6">
        <f>VLOOKUP(D737,DEFINICJE!$E$2:$H$31,4,0)</f>
        <v>10.093457943925234</v>
      </c>
      <c r="G737" s="6">
        <f>E737*F737</f>
        <v>6257.9439252336451</v>
      </c>
      <c r="H737" s="26">
        <f>VLOOKUP(D737,DEFINICJE!$E$2:$H$31,3,0)</f>
        <v>7.0000000000000007E-2</v>
      </c>
      <c r="I737" s="6">
        <f>G737+H737*G737</f>
        <v>6696</v>
      </c>
      <c r="J737" s="9">
        <f>MONTH(B737)</f>
        <v>3</v>
      </c>
      <c r="K737" s="9">
        <f>YEAR(B737)</f>
        <v>2020</v>
      </c>
      <c r="L737" s="9" t="str">
        <f>VLOOKUP(C737,DEFINICJE!$A$2:$B$11,2,0)</f>
        <v>BlueSky Enterprises</v>
      </c>
    </row>
    <row r="738" spans="1:12" x14ac:dyDescent="0.2">
      <c r="A738" s="19" t="s">
        <v>795</v>
      </c>
      <c r="B738" s="20">
        <v>43906</v>
      </c>
      <c r="C738" s="4" t="s">
        <v>6</v>
      </c>
      <c r="D738" s="4" t="s">
        <v>21</v>
      </c>
      <c r="E738" s="21">
        <v>697</v>
      </c>
      <c r="F738" s="6">
        <f>VLOOKUP(D738,DEFINICJE!$E$2:$H$31,4,0)</f>
        <v>32.508196721311471</v>
      </c>
      <c r="G738" s="6">
        <f>E738*F738</f>
        <v>22658.213114754097</v>
      </c>
      <c r="H738" s="26">
        <f>VLOOKUP(D738,DEFINICJE!$E$2:$H$31,3,0)</f>
        <v>0.22</v>
      </c>
      <c r="I738" s="6">
        <f>G738+H738*G738</f>
        <v>27643.019999999997</v>
      </c>
      <c r="J738" s="9">
        <f>MONTH(B738)</f>
        <v>3</v>
      </c>
      <c r="K738" s="9">
        <f>YEAR(B738)</f>
        <v>2020</v>
      </c>
      <c r="L738" s="9" t="str">
        <f>VLOOKUP(C738,DEFINICJE!$A$2:$B$11,2,0)</f>
        <v>SwiftWave Technologies</v>
      </c>
    </row>
    <row r="739" spans="1:12" x14ac:dyDescent="0.2">
      <c r="A739" s="19" t="s">
        <v>796</v>
      </c>
      <c r="B739" s="20">
        <v>43906</v>
      </c>
      <c r="C739" s="4" t="s">
        <v>7</v>
      </c>
      <c r="D739" s="4" t="s">
        <v>22</v>
      </c>
      <c r="E739" s="21">
        <v>816</v>
      </c>
      <c r="F739" s="6">
        <f>VLOOKUP(D739,DEFINICJE!$E$2:$H$31,4,0)</f>
        <v>17.588785046728972</v>
      </c>
      <c r="G739" s="6">
        <f>E739*F739</f>
        <v>14352.448598130841</v>
      </c>
      <c r="H739" s="26">
        <f>VLOOKUP(D739,DEFINICJE!$E$2:$H$31,3,0)</f>
        <v>7.0000000000000007E-2</v>
      </c>
      <c r="I739" s="6">
        <f>G739+H739*G739</f>
        <v>15357.119999999999</v>
      </c>
      <c r="J739" s="9">
        <f>MONTH(B739)</f>
        <v>3</v>
      </c>
      <c r="K739" s="9">
        <f>YEAR(B739)</f>
        <v>2020</v>
      </c>
      <c r="L739" s="9" t="str">
        <f>VLOOKUP(C739,DEFINICJE!$A$2:$B$11,2,0)</f>
        <v>Fusion Dynamics</v>
      </c>
    </row>
    <row r="740" spans="1:12" x14ac:dyDescent="0.2">
      <c r="A740" s="19" t="s">
        <v>797</v>
      </c>
      <c r="B740" s="20">
        <v>43906</v>
      </c>
      <c r="C740" s="4" t="s">
        <v>6</v>
      </c>
      <c r="D740" s="4" t="s">
        <v>23</v>
      </c>
      <c r="E740" s="21">
        <v>879</v>
      </c>
      <c r="F740" s="6">
        <f>VLOOKUP(D740,DEFINICJE!$E$2:$H$31,4,0)</f>
        <v>14.188524590163933</v>
      </c>
      <c r="G740" s="6">
        <f>E740*F740</f>
        <v>12471.713114754097</v>
      </c>
      <c r="H740" s="26">
        <f>VLOOKUP(D740,DEFINICJE!$E$2:$H$31,3,0)</f>
        <v>0.22</v>
      </c>
      <c r="I740" s="6">
        <f>G740+H740*G740</f>
        <v>15215.489999999998</v>
      </c>
      <c r="J740" s="9">
        <f>MONTH(B740)</f>
        <v>3</v>
      </c>
      <c r="K740" s="9">
        <f>YEAR(B740)</f>
        <v>2020</v>
      </c>
      <c r="L740" s="9" t="str">
        <f>VLOOKUP(C740,DEFINICJE!$A$2:$B$11,2,0)</f>
        <v>SwiftWave Technologies</v>
      </c>
    </row>
    <row r="741" spans="1:12" x14ac:dyDescent="0.2">
      <c r="A741" s="19" t="s">
        <v>798</v>
      </c>
      <c r="B741" s="20">
        <v>43906</v>
      </c>
      <c r="C741" s="4" t="s">
        <v>7</v>
      </c>
      <c r="D741" s="4" t="s">
        <v>24</v>
      </c>
      <c r="E741" s="21">
        <v>328</v>
      </c>
      <c r="F741" s="6">
        <f>VLOOKUP(D741,DEFINICJE!$E$2:$H$31,4,0)</f>
        <v>7.5700934579439245</v>
      </c>
      <c r="G741" s="6">
        <f>E741*F741</f>
        <v>2482.9906542056074</v>
      </c>
      <c r="H741" s="26">
        <f>VLOOKUP(D741,DEFINICJE!$E$2:$H$31,3,0)</f>
        <v>7.0000000000000007E-2</v>
      </c>
      <c r="I741" s="6">
        <f>G741+H741*G741</f>
        <v>2656.7999999999997</v>
      </c>
      <c r="J741" s="9">
        <f>MONTH(B741)</f>
        <v>3</v>
      </c>
      <c r="K741" s="9">
        <f>YEAR(B741)</f>
        <v>2020</v>
      </c>
      <c r="L741" s="9" t="str">
        <f>VLOOKUP(C741,DEFINICJE!$A$2:$B$11,2,0)</f>
        <v>Fusion Dynamics</v>
      </c>
    </row>
    <row r="742" spans="1:12" x14ac:dyDescent="0.2">
      <c r="A742" s="19" t="s">
        <v>799</v>
      </c>
      <c r="B742" s="20">
        <v>43907</v>
      </c>
      <c r="C742" s="4" t="s">
        <v>8</v>
      </c>
      <c r="D742" s="4" t="s">
        <v>25</v>
      </c>
      <c r="E742" s="21">
        <v>883</v>
      </c>
      <c r="F742" s="6">
        <f>VLOOKUP(D742,DEFINICJE!$E$2:$H$31,4,0)</f>
        <v>33.655737704918039</v>
      </c>
      <c r="G742" s="6">
        <f>E742*F742</f>
        <v>29718.016393442627</v>
      </c>
      <c r="H742" s="26">
        <f>VLOOKUP(D742,DEFINICJE!$E$2:$H$31,3,0)</f>
        <v>0.22</v>
      </c>
      <c r="I742" s="6">
        <f>G742+H742*G742</f>
        <v>36255.980000000003</v>
      </c>
      <c r="J742" s="9">
        <f>MONTH(B742)</f>
        <v>3</v>
      </c>
      <c r="K742" s="9">
        <f>YEAR(B742)</f>
        <v>2020</v>
      </c>
      <c r="L742" s="9" t="str">
        <f>VLOOKUP(C742,DEFINICJE!$A$2:$B$11,2,0)</f>
        <v>Apex Innovators</v>
      </c>
    </row>
    <row r="743" spans="1:12" x14ac:dyDescent="0.2">
      <c r="A743" s="19" t="s">
        <v>800</v>
      </c>
      <c r="B743" s="20">
        <v>43908</v>
      </c>
      <c r="C743" s="4" t="s">
        <v>5</v>
      </c>
      <c r="D743" s="4" t="s">
        <v>26</v>
      </c>
      <c r="E743" s="21">
        <v>694</v>
      </c>
      <c r="F743" s="6">
        <f>VLOOKUP(D743,DEFINICJE!$E$2:$H$31,4,0)</f>
        <v>57.588785046728965</v>
      </c>
      <c r="G743" s="6">
        <f>E743*F743</f>
        <v>39966.616822429904</v>
      </c>
      <c r="H743" s="26">
        <f>VLOOKUP(D743,DEFINICJE!$E$2:$H$31,3,0)</f>
        <v>7.0000000000000007E-2</v>
      </c>
      <c r="I743" s="6">
        <f>G743+H743*G743</f>
        <v>42764.28</v>
      </c>
      <c r="J743" s="9">
        <f>MONTH(B743)</f>
        <v>3</v>
      </c>
      <c r="K743" s="9">
        <f>YEAR(B743)</f>
        <v>2020</v>
      </c>
      <c r="L743" s="9" t="str">
        <f>VLOOKUP(C743,DEFINICJE!$A$2:$B$11,2,0)</f>
        <v>Infinity Systems</v>
      </c>
    </row>
    <row r="744" spans="1:12" x14ac:dyDescent="0.2">
      <c r="A744" s="19" t="s">
        <v>801</v>
      </c>
      <c r="B744" s="20">
        <v>43909</v>
      </c>
      <c r="C744" s="4" t="s">
        <v>8</v>
      </c>
      <c r="D744" s="4" t="s">
        <v>27</v>
      </c>
      <c r="E744" s="21">
        <v>463</v>
      </c>
      <c r="F744" s="6">
        <f>VLOOKUP(D744,DEFINICJE!$E$2:$H$31,4,0)</f>
        <v>27.262295081967213</v>
      </c>
      <c r="G744" s="6">
        <f>E744*F744</f>
        <v>12622.442622950819</v>
      </c>
      <c r="H744" s="26">
        <f>VLOOKUP(D744,DEFINICJE!$E$2:$H$31,3,0)</f>
        <v>0.22</v>
      </c>
      <c r="I744" s="6">
        <f>G744+H744*G744</f>
        <v>15399.38</v>
      </c>
      <c r="J744" s="9">
        <f>MONTH(B744)</f>
        <v>3</v>
      </c>
      <c r="K744" s="9">
        <f>YEAR(B744)</f>
        <v>2020</v>
      </c>
      <c r="L744" s="9" t="str">
        <f>VLOOKUP(C744,DEFINICJE!$A$2:$B$11,2,0)</f>
        <v>Apex Innovators</v>
      </c>
    </row>
    <row r="745" spans="1:12" x14ac:dyDescent="0.2">
      <c r="A745" s="19" t="s">
        <v>802</v>
      </c>
      <c r="B745" s="20">
        <v>43910</v>
      </c>
      <c r="C745" s="4" t="s">
        <v>11</v>
      </c>
      <c r="D745" s="4" t="s">
        <v>28</v>
      </c>
      <c r="E745" s="21">
        <v>364</v>
      </c>
      <c r="F745" s="6">
        <f>VLOOKUP(D745,DEFINICJE!$E$2:$H$31,4,0)</f>
        <v>74.299065420560737</v>
      </c>
      <c r="G745" s="6">
        <f>E745*F745</f>
        <v>27044.859813084109</v>
      </c>
      <c r="H745" s="26">
        <f>VLOOKUP(D745,DEFINICJE!$E$2:$H$31,3,0)</f>
        <v>7.0000000000000007E-2</v>
      </c>
      <c r="I745" s="6">
        <f>G745+H745*G745</f>
        <v>28937.999999999996</v>
      </c>
      <c r="J745" s="9">
        <f>MONTH(B745)</f>
        <v>3</v>
      </c>
      <c r="K745" s="9">
        <f>YEAR(B745)</f>
        <v>2020</v>
      </c>
      <c r="L745" s="9" t="str">
        <f>VLOOKUP(C745,DEFINICJE!$A$2:$B$11,2,0)</f>
        <v>Green Capital</v>
      </c>
    </row>
    <row r="746" spans="1:12" x14ac:dyDescent="0.2">
      <c r="A746" s="19" t="s">
        <v>803</v>
      </c>
      <c r="B746" s="20">
        <v>43911</v>
      </c>
      <c r="C746" s="4" t="s">
        <v>7</v>
      </c>
      <c r="D746" s="4" t="s">
        <v>29</v>
      </c>
      <c r="E746" s="21">
        <v>518</v>
      </c>
      <c r="F746" s="6">
        <f>VLOOKUP(D746,DEFINICJE!$E$2:$H$31,4,0)</f>
        <v>19.409836065573771</v>
      </c>
      <c r="G746" s="6">
        <f>E746*F746</f>
        <v>10054.295081967213</v>
      </c>
      <c r="H746" s="26">
        <f>VLOOKUP(D746,DEFINICJE!$E$2:$H$31,3,0)</f>
        <v>0.22</v>
      </c>
      <c r="I746" s="6">
        <f>G746+H746*G746</f>
        <v>12266.24</v>
      </c>
      <c r="J746" s="9">
        <f>MONTH(B746)</f>
        <v>3</v>
      </c>
      <c r="K746" s="9">
        <f>YEAR(B746)</f>
        <v>2020</v>
      </c>
      <c r="L746" s="9" t="str">
        <f>VLOOKUP(C746,DEFINICJE!$A$2:$B$11,2,0)</f>
        <v>Fusion Dynamics</v>
      </c>
    </row>
    <row r="747" spans="1:12" x14ac:dyDescent="0.2">
      <c r="A747" s="19" t="s">
        <v>804</v>
      </c>
      <c r="B747" s="20">
        <v>43912</v>
      </c>
      <c r="C747" s="4" t="s">
        <v>7</v>
      </c>
      <c r="D747" s="4" t="s">
        <v>30</v>
      </c>
      <c r="E747" s="21">
        <v>125</v>
      </c>
      <c r="F747" s="6">
        <f>VLOOKUP(D747,DEFINICJE!$E$2:$H$31,4,0)</f>
        <v>16.345794392523363</v>
      </c>
      <c r="G747" s="6">
        <f>E747*F747</f>
        <v>2043.2242990654204</v>
      </c>
      <c r="H747" s="26">
        <f>VLOOKUP(D747,DEFINICJE!$E$2:$H$31,3,0)</f>
        <v>7.0000000000000007E-2</v>
      </c>
      <c r="I747" s="6">
        <f>G747+H747*G747</f>
        <v>2186.25</v>
      </c>
      <c r="J747" s="9">
        <f>MONTH(B747)</f>
        <v>3</v>
      </c>
      <c r="K747" s="9">
        <f>YEAR(B747)</f>
        <v>2020</v>
      </c>
      <c r="L747" s="9" t="str">
        <f>VLOOKUP(C747,DEFINICJE!$A$2:$B$11,2,0)</f>
        <v>Fusion Dynamics</v>
      </c>
    </row>
    <row r="748" spans="1:12" x14ac:dyDescent="0.2">
      <c r="A748" s="19" t="s">
        <v>805</v>
      </c>
      <c r="B748" s="20">
        <v>43913</v>
      </c>
      <c r="C748" s="4" t="s">
        <v>7</v>
      </c>
      <c r="D748" s="4" t="s">
        <v>31</v>
      </c>
      <c r="E748" s="21">
        <v>332</v>
      </c>
      <c r="F748" s="6">
        <f>VLOOKUP(D748,DEFINICJE!$E$2:$H$31,4,0)</f>
        <v>31.516393442622952</v>
      </c>
      <c r="G748" s="6">
        <f>E748*F748</f>
        <v>10463.442622950821</v>
      </c>
      <c r="H748" s="26">
        <f>VLOOKUP(D748,DEFINICJE!$E$2:$H$31,3,0)</f>
        <v>0.22</v>
      </c>
      <c r="I748" s="6">
        <f>G748+H748*G748</f>
        <v>12765.400000000001</v>
      </c>
      <c r="J748" s="9">
        <f>MONTH(B748)</f>
        <v>3</v>
      </c>
      <c r="K748" s="9">
        <f>YEAR(B748)</f>
        <v>2020</v>
      </c>
      <c r="L748" s="9" t="str">
        <f>VLOOKUP(C748,DEFINICJE!$A$2:$B$11,2,0)</f>
        <v>Fusion Dynamics</v>
      </c>
    </row>
    <row r="749" spans="1:12" x14ac:dyDescent="0.2">
      <c r="A749" s="19" t="s">
        <v>806</v>
      </c>
      <c r="B749" s="20">
        <v>43914</v>
      </c>
      <c r="C749" s="4" t="s">
        <v>4</v>
      </c>
      <c r="D749" s="4" t="s">
        <v>32</v>
      </c>
      <c r="E749" s="21">
        <v>25</v>
      </c>
      <c r="F749" s="6">
        <f>VLOOKUP(D749,DEFINICJE!$E$2:$H$31,4,0)</f>
        <v>59.018691588785039</v>
      </c>
      <c r="G749" s="6">
        <f>E749*F749</f>
        <v>1475.467289719626</v>
      </c>
      <c r="H749" s="26">
        <f>VLOOKUP(D749,DEFINICJE!$E$2:$H$31,3,0)</f>
        <v>7.0000000000000007E-2</v>
      </c>
      <c r="I749" s="6">
        <f>G749+H749*G749</f>
        <v>1578.7499999999998</v>
      </c>
      <c r="J749" s="9">
        <f>MONTH(B749)</f>
        <v>3</v>
      </c>
      <c r="K749" s="9">
        <f>YEAR(B749)</f>
        <v>2020</v>
      </c>
      <c r="L749" s="9" t="str">
        <f>VLOOKUP(C749,DEFINICJE!$A$2:$B$11,2,0)</f>
        <v>BlueSky Enterprises</v>
      </c>
    </row>
    <row r="750" spans="1:12" x14ac:dyDescent="0.2">
      <c r="A750" s="19" t="s">
        <v>807</v>
      </c>
      <c r="B750" s="20">
        <v>43915</v>
      </c>
      <c r="C750" s="4" t="s">
        <v>4</v>
      </c>
      <c r="D750" s="4" t="s">
        <v>33</v>
      </c>
      <c r="E750" s="21">
        <v>231</v>
      </c>
      <c r="F750" s="6">
        <f>VLOOKUP(D750,DEFINICJE!$E$2:$H$31,4,0)</f>
        <v>78.893442622950815</v>
      </c>
      <c r="G750" s="6">
        <f>E750*F750</f>
        <v>18224.385245901638</v>
      </c>
      <c r="H750" s="26">
        <f>VLOOKUP(D750,DEFINICJE!$E$2:$H$31,3,0)</f>
        <v>0.22</v>
      </c>
      <c r="I750" s="6">
        <f>G750+H750*G750</f>
        <v>22233.75</v>
      </c>
      <c r="J750" s="9">
        <f>MONTH(B750)</f>
        <v>3</v>
      </c>
      <c r="K750" s="9">
        <f>YEAR(B750)</f>
        <v>2020</v>
      </c>
      <c r="L750" s="9" t="str">
        <f>VLOOKUP(C750,DEFINICJE!$A$2:$B$11,2,0)</f>
        <v>BlueSky Enterprises</v>
      </c>
    </row>
    <row r="751" spans="1:12" x14ac:dyDescent="0.2">
      <c r="A751" s="19" t="s">
        <v>808</v>
      </c>
      <c r="B751" s="20">
        <v>43916</v>
      </c>
      <c r="C751" s="4" t="s">
        <v>7</v>
      </c>
      <c r="D751" s="4" t="s">
        <v>34</v>
      </c>
      <c r="E751" s="21">
        <v>674</v>
      </c>
      <c r="F751" s="6">
        <f>VLOOKUP(D751,DEFINICJE!$E$2:$H$31,4,0)</f>
        <v>34.177570093457945</v>
      </c>
      <c r="G751" s="6">
        <f>E751*F751</f>
        <v>23035.682242990653</v>
      </c>
      <c r="H751" s="26">
        <f>VLOOKUP(D751,DEFINICJE!$E$2:$H$31,3,0)</f>
        <v>7.0000000000000007E-2</v>
      </c>
      <c r="I751" s="6">
        <f>G751+H751*G751</f>
        <v>24648.18</v>
      </c>
      <c r="J751" s="9">
        <f>MONTH(B751)</f>
        <v>3</v>
      </c>
      <c r="K751" s="9">
        <f>YEAR(B751)</f>
        <v>2020</v>
      </c>
      <c r="L751" s="9" t="str">
        <f>VLOOKUP(C751,DEFINICJE!$A$2:$B$11,2,0)</f>
        <v>Fusion Dynamics</v>
      </c>
    </row>
    <row r="752" spans="1:12" x14ac:dyDescent="0.2">
      <c r="A752" s="19" t="s">
        <v>809</v>
      </c>
      <c r="B752" s="20">
        <v>43917</v>
      </c>
      <c r="C752" s="4" t="s">
        <v>7</v>
      </c>
      <c r="D752" s="4" t="s">
        <v>35</v>
      </c>
      <c r="E752" s="21">
        <v>632</v>
      </c>
      <c r="F752" s="6">
        <f>VLOOKUP(D752,DEFINICJE!$E$2:$H$31,4,0)</f>
        <v>92.429906542056074</v>
      </c>
      <c r="G752" s="6">
        <f>E752*F752</f>
        <v>58415.700934579436</v>
      </c>
      <c r="H752" s="26">
        <f>VLOOKUP(D752,DEFINICJE!$E$2:$H$31,3,0)</f>
        <v>7.0000000000000007E-2</v>
      </c>
      <c r="I752" s="6">
        <f>G752+H752*G752</f>
        <v>62504.799999999996</v>
      </c>
      <c r="J752" s="9">
        <f>MONTH(B752)</f>
        <v>3</v>
      </c>
      <c r="K752" s="9">
        <f>YEAR(B752)</f>
        <v>2020</v>
      </c>
      <c r="L752" s="9" t="str">
        <f>VLOOKUP(C752,DEFINICJE!$A$2:$B$11,2,0)</f>
        <v>Fusion Dynamics</v>
      </c>
    </row>
    <row r="753" spans="1:12" x14ac:dyDescent="0.2">
      <c r="A753" s="19" t="s">
        <v>810</v>
      </c>
      <c r="B753" s="20">
        <v>43917</v>
      </c>
      <c r="C753" s="4" t="s">
        <v>9</v>
      </c>
      <c r="D753" s="4" t="s">
        <v>36</v>
      </c>
      <c r="E753" s="21">
        <v>829</v>
      </c>
      <c r="F753" s="6">
        <f>VLOOKUP(D753,DEFINICJE!$E$2:$H$31,4,0)</f>
        <v>32.551401869158873</v>
      </c>
      <c r="G753" s="6">
        <f>E753*F753</f>
        <v>26985.112149532706</v>
      </c>
      <c r="H753" s="26">
        <f>VLOOKUP(D753,DEFINICJE!$E$2:$H$31,3,0)</f>
        <v>7.0000000000000007E-2</v>
      </c>
      <c r="I753" s="6">
        <f>G753+H753*G753</f>
        <v>28874.069999999996</v>
      </c>
      <c r="J753" s="9">
        <f>MONTH(B753)</f>
        <v>3</v>
      </c>
      <c r="K753" s="9">
        <f>YEAR(B753)</f>
        <v>2020</v>
      </c>
      <c r="L753" s="9" t="str">
        <f>VLOOKUP(C753,DEFINICJE!$A$2:$B$11,2,0)</f>
        <v>Aurora Ventures</v>
      </c>
    </row>
    <row r="754" spans="1:12" x14ac:dyDescent="0.2">
      <c r="A754" s="19" t="s">
        <v>811</v>
      </c>
      <c r="B754" s="20">
        <v>43917</v>
      </c>
      <c r="C754" s="4" t="s">
        <v>10</v>
      </c>
      <c r="D754" s="4" t="s">
        <v>37</v>
      </c>
      <c r="E754" s="21">
        <v>198</v>
      </c>
      <c r="F754" s="6">
        <f>VLOOKUP(D754,DEFINICJE!$E$2:$H$31,4,0)</f>
        <v>29.762295081967217</v>
      </c>
      <c r="G754" s="6">
        <f>E754*F754</f>
        <v>5892.934426229509</v>
      </c>
      <c r="H754" s="26">
        <f>VLOOKUP(D754,DEFINICJE!$E$2:$H$31,3,0)</f>
        <v>0.22</v>
      </c>
      <c r="I754" s="6">
        <f>G754+H754*G754</f>
        <v>7189.380000000001</v>
      </c>
      <c r="J754" s="9">
        <f>MONTH(B754)</f>
        <v>3</v>
      </c>
      <c r="K754" s="9">
        <f>YEAR(B754)</f>
        <v>2020</v>
      </c>
      <c r="L754" s="9" t="str">
        <f>VLOOKUP(C754,DEFINICJE!$A$2:$B$11,2,0)</f>
        <v>Nexus Solutions</v>
      </c>
    </row>
    <row r="755" spans="1:12" x14ac:dyDescent="0.2">
      <c r="A755" s="19" t="s">
        <v>812</v>
      </c>
      <c r="B755" s="20">
        <v>43917</v>
      </c>
      <c r="C755" s="4" t="s">
        <v>8</v>
      </c>
      <c r="D755" s="4" t="s">
        <v>38</v>
      </c>
      <c r="E755" s="21">
        <v>679</v>
      </c>
      <c r="F755" s="6">
        <f>VLOOKUP(D755,DEFINICJE!$E$2:$H$31,4,0)</f>
        <v>3.1121495327102804</v>
      </c>
      <c r="G755" s="6">
        <f>E755*F755</f>
        <v>2113.1495327102803</v>
      </c>
      <c r="H755" s="26">
        <f>VLOOKUP(D755,DEFINICJE!$E$2:$H$31,3,0)</f>
        <v>7.0000000000000007E-2</v>
      </c>
      <c r="I755" s="6">
        <f>G755+H755*G755</f>
        <v>2261.0699999999997</v>
      </c>
      <c r="J755" s="9">
        <f>MONTH(B755)</f>
        <v>3</v>
      </c>
      <c r="K755" s="9">
        <f>YEAR(B755)</f>
        <v>2020</v>
      </c>
      <c r="L755" s="9" t="str">
        <f>VLOOKUP(C755,DEFINICJE!$A$2:$B$11,2,0)</f>
        <v>Apex Innovators</v>
      </c>
    </row>
    <row r="756" spans="1:12" x14ac:dyDescent="0.2">
      <c r="A756" s="19" t="s">
        <v>813</v>
      </c>
      <c r="B756" s="20">
        <v>43917</v>
      </c>
      <c r="C756" s="4" t="s">
        <v>5</v>
      </c>
      <c r="D756" s="4" t="s">
        <v>14</v>
      </c>
      <c r="E756" s="21">
        <v>9</v>
      </c>
      <c r="F756" s="6">
        <f>VLOOKUP(D756,DEFINICJE!$E$2:$H$31,4,0)</f>
        <v>73.897196261682225</v>
      </c>
      <c r="G756" s="6">
        <f>E756*F756</f>
        <v>665.07476635514001</v>
      </c>
      <c r="H756" s="26">
        <f>VLOOKUP(D756,DEFINICJE!$E$2:$H$31,3,0)</f>
        <v>7.0000000000000007E-2</v>
      </c>
      <c r="I756" s="6">
        <f>G756+H756*G756</f>
        <v>711.62999999999977</v>
      </c>
      <c r="J756" s="9">
        <f>MONTH(B756)</f>
        <v>3</v>
      </c>
      <c r="K756" s="9">
        <f>YEAR(B756)</f>
        <v>2020</v>
      </c>
      <c r="L756" s="9" t="str">
        <f>VLOOKUP(C756,DEFINICJE!$A$2:$B$11,2,0)</f>
        <v>Infinity Systems</v>
      </c>
    </row>
    <row r="757" spans="1:12" x14ac:dyDescent="0.2">
      <c r="A757" s="19" t="s">
        <v>814</v>
      </c>
      <c r="B757" s="20">
        <v>43917</v>
      </c>
      <c r="C757" s="4" t="s">
        <v>6</v>
      </c>
      <c r="D757" s="4" t="s">
        <v>15</v>
      </c>
      <c r="E757" s="21">
        <v>734</v>
      </c>
      <c r="F757" s="6">
        <f>VLOOKUP(D757,DEFINICJE!$E$2:$H$31,4,0)</f>
        <v>43.180327868852459</v>
      </c>
      <c r="G757" s="6">
        <f>E757*F757</f>
        <v>31694.360655737706</v>
      </c>
      <c r="H757" s="26">
        <f>VLOOKUP(D757,DEFINICJE!$E$2:$H$31,3,0)</f>
        <v>0.22</v>
      </c>
      <c r="I757" s="6">
        <f>G757+H757*G757</f>
        <v>38667.120000000003</v>
      </c>
      <c r="J757" s="9">
        <f>MONTH(B757)</f>
        <v>3</v>
      </c>
      <c r="K757" s="9">
        <f>YEAR(B757)</f>
        <v>2020</v>
      </c>
      <c r="L757" s="9" t="str">
        <f>VLOOKUP(C757,DEFINICJE!$A$2:$B$11,2,0)</f>
        <v>SwiftWave Technologies</v>
      </c>
    </row>
    <row r="758" spans="1:12" x14ac:dyDescent="0.2">
      <c r="A758" s="19" t="s">
        <v>815</v>
      </c>
      <c r="B758" s="20">
        <v>43917</v>
      </c>
      <c r="C758" s="4" t="s">
        <v>7</v>
      </c>
      <c r="D758" s="4" t="s">
        <v>16</v>
      </c>
      <c r="E758" s="21">
        <v>780</v>
      </c>
      <c r="F758" s="6">
        <f>VLOOKUP(D758,DEFINICJE!$E$2:$H$31,4,0)</f>
        <v>25.897196261682243</v>
      </c>
      <c r="G758" s="6">
        <f>E758*F758</f>
        <v>20199.813084112149</v>
      </c>
      <c r="H758" s="26">
        <f>VLOOKUP(D758,DEFINICJE!$E$2:$H$31,3,0)</f>
        <v>7.0000000000000007E-2</v>
      </c>
      <c r="I758" s="6">
        <f>G758+H758*G758</f>
        <v>21613.8</v>
      </c>
      <c r="J758" s="9">
        <f>MONTH(B758)</f>
        <v>3</v>
      </c>
      <c r="K758" s="9">
        <f>YEAR(B758)</f>
        <v>2020</v>
      </c>
      <c r="L758" s="9" t="str">
        <f>VLOOKUP(C758,DEFINICJE!$A$2:$B$11,2,0)</f>
        <v>Fusion Dynamics</v>
      </c>
    </row>
    <row r="759" spans="1:12" x14ac:dyDescent="0.2">
      <c r="A759" s="19" t="s">
        <v>816</v>
      </c>
      <c r="B759" s="20">
        <v>43917</v>
      </c>
      <c r="C759" s="4" t="s">
        <v>8</v>
      </c>
      <c r="D759" s="4" t="s">
        <v>17</v>
      </c>
      <c r="E759" s="21">
        <v>217</v>
      </c>
      <c r="F759" s="6">
        <f>VLOOKUP(D759,DEFINICJE!$E$2:$H$31,4,0)</f>
        <v>65.721311475409848</v>
      </c>
      <c r="G759" s="6">
        <f>E759*F759</f>
        <v>14261.524590163937</v>
      </c>
      <c r="H759" s="26">
        <f>VLOOKUP(D759,DEFINICJE!$E$2:$H$31,3,0)</f>
        <v>0.22</v>
      </c>
      <c r="I759" s="6">
        <f>G759+H759*G759</f>
        <v>17399.060000000005</v>
      </c>
      <c r="J759" s="9">
        <f>MONTH(B759)</f>
        <v>3</v>
      </c>
      <c r="K759" s="9">
        <f>YEAR(B759)</f>
        <v>2020</v>
      </c>
      <c r="L759" s="9" t="str">
        <f>VLOOKUP(C759,DEFINICJE!$A$2:$B$11,2,0)</f>
        <v>Apex Innovators</v>
      </c>
    </row>
    <row r="760" spans="1:12" x14ac:dyDescent="0.2">
      <c r="A760" s="19" t="s">
        <v>817</v>
      </c>
      <c r="B760" s="20">
        <v>43918</v>
      </c>
      <c r="C760" s="4" t="s">
        <v>11</v>
      </c>
      <c r="D760" s="4" t="s">
        <v>18</v>
      </c>
      <c r="E760" s="21">
        <v>334</v>
      </c>
      <c r="F760" s="6">
        <f>VLOOKUP(D760,DEFINICJE!$E$2:$H$31,4,0)</f>
        <v>0.22429906542056072</v>
      </c>
      <c r="G760" s="6">
        <f>E760*F760</f>
        <v>74.915887850467286</v>
      </c>
      <c r="H760" s="26">
        <f>VLOOKUP(D760,DEFINICJE!$E$2:$H$31,3,0)</f>
        <v>7.0000000000000007E-2</v>
      </c>
      <c r="I760" s="6">
        <f>G760+H760*G760</f>
        <v>80.16</v>
      </c>
      <c r="J760" s="9">
        <f>MONTH(B760)</f>
        <v>3</v>
      </c>
      <c r="K760" s="9">
        <f>YEAR(B760)</f>
        <v>2020</v>
      </c>
      <c r="L760" s="9" t="str">
        <f>VLOOKUP(C760,DEFINICJE!$A$2:$B$11,2,0)</f>
        <v>Green Capital</v>
      </c>
    </row>
    <row r="761" spans="1:12" x14ac:dyDescent="0.2">
      <c r="A761" s="19" t="s">
        <v>818</v>
      </c>
      <c r="B761" s="20">
        <v>43919</v>
      </c>
      <c r="C761" s="4" t="s">
        <v>10</v>
      </c>
      <c r="D761" s="4" t="s">
        <v>19</v>
      </c>
      <c r="E761" s="21">
        <v>207</v>
      </c>
      <c r="F761" s="6">
        <f>VLOOKUP(D761,DEFINICJE!$E$2:$H$31,4,0)</f>
        <v>73.073770491803288</v>
      </c>
      <c r="G761" s="6">
        <f>E761*F761</f>
        <v>15126.270491803281</v>
      </c>
      <c r="H761" s="26">
        <f>VLOOKUP(D761,DEFINICJE!$E$2:$H$31,3,0)</f>
        <v>0.22</v>
      </c>
      <c r="I761" s="6">
        <f>G761+H761*G761</f>
        <v>18454.050000000003</v>
      </c>
      <c r="J761" s="9">
        <f>MONTH(B761)</f>
        <v>3</v>
      </c>
      <c r="K761" s="9">
        <f>YEAR(B761)</f>
        <v>2020</v>
      </c>
      <c r="L761" s="9" t="str">
        <f>VLOOKUP(C761,DEFINICJE!$A$2:$B$11,2,0)</f>
        <v>Nexus Solutions</v>
      </c>
    </row>
    <row r="762" spans="1:12" x14ac:dyDescent="0.2">
      <c r="A762" s="19" t="s">
        <v>819</v>
      </c>
      <c r="B762" s="20">
        <v>43920</v>
      </c>
      <c r="C762" s="4" t="s">
        <v>8</v>
      </c>
      <c r="D762" s="4" t="s">
        <v>20</v>
      </c>
      <c r="E762" s="21">
        <v>971</v>
      </c>
      <c r="F762" s="6">
        <f>VLOOKUP(D762,DEFINICJE!$E$2:$H$31,4,0)</f>
        <v>10.093457943925234</v>
      </c>
      <c r="G762" s="6">
        <f>E762*F762</f>
        <v>9800.7476635514013</v>
      </c>
      <c r="H762" s="26">
        <f>VLOOKUP(D762,DEFINICJE!$E$2:$H$31,3,0)</f>
        <v>7.0000000000000007E-2</v>
      </c>
      <c r="I762" s="6">
        <f>G762+H762*G762</f>
        <v>10486.8</v>
      </c>
      <c r="J762" s="9">
        <f>MONTH(B762)</f>
        <v>3</v>
      </c>
      <c r="K762" s="9">
        <f>YEAR(B762)</f>
        <v>2020</v>
      </c>
      <c r="L762" s="9" t="str">
        <f>VLOOKUP(C762,DEFINICJE!$A$2:$B$11,2,0)</f>
        <v>Apex Innovators</v>
      </c>
    </row>
    <row r="763" spans="1:12" x14ac:dyDescent="0.2">
      <c r="A763" s="19" t="s">
        <v>820</v>
      </c>
      <c r="B763" s="20">
        <v>43921</v>
      </c>
      <c r="C763" s="4" t="s">
        <v>11</v>
      </c>
      <c r="D763" s="4" t="s">
        <v>21</v>
      </c>
      <c r="E763" s="21">
        <v>787</v>
      </c>
      <c r="F763" s="6">
        <f>VLOOKUP(D763,DEFINICJE!$E$2:$H$31,4,0)</f>
        <v>32.508196721311471</v>
      </c>
      <c r="G763" s="6">
        <f>E763*F763</f>
        <v>25583.950819672129</v>
      </c>
      <c r="H763" s="26">
        <f>VLOOKUP(D763,DEFINICJE!$E$2:$H$31,3,0)</f>
        <v>0.22</v>
      </c>
      <c r="I763" s="6">
        <f>G763+H763*G763</f>
        <v>31212.42</v>
      </c>
      <c r="J763" s="9">
        <f>MONTH(B763)</f>
        <v>3</v>
      </c>
      <c r="K763" s="9">
        <f>YEAR(B763)</f>
        <v>2020</v>
      </c>
      <c r="L763" s="9" t="str">
        <f>VLOOKUP(C763,DEFINICJE!$A$2:$B$11,2,0)</f>
        <v>Green Capital</v>
      </c>
    </row>
    <row r="764" spans="1:12" x14ac:dyDescent="0.2">
      <c r="A764" s="19" t="s">
        <v>821</v>
      </c>
      <c r="B764" s="20">
        <v>43922</v>
      </c>
      <c r="C764" s="4" t="s">
        <v>4</v>
      </c>
      <c r="D764" s="4" t="s">
        <v>22</v>
      </c>
      <c r="E764" s="21">
        <v>114</v>
      </c>
      <c r="F764" s="6">
        <f>VLOOKUP(D764,DEFINICJE!$E$2:$H$31,4,0)</f>
        <v>17.588785046728972</v>
      </c>
      <c r="G764" s="6">
        <f>E764*F764</f>
        <v>2005.1214953271028</v>
      </c>
      <c r="H764" s="26">
        <f>VLOOKUP(D764,DEFINICJE!$E$2:$H$31,3,0)</f>
        <v>7.0000000000000007E-2</v>
      </c>
      <c r="I764" s="6">
        <f>G764+H764*G764</f>
        <v>2145.48</v>
      </c>
      <c r="J764" s="9">
        <f>MONTH(B764)</f>
        <v>4</v>
      </c>
      <c r="K764" s="9">
        <f>YEAR(B764)</f>
        <v>2020</v>
      </c>
      <c r="L764" s="9" t="str">
        <f>VLOOKUP(C764,DEFINICJE!$A$2:$B$11,2,0)</f>
        <v>BlueSky Enterprises</v>
      </c>
    </row>
    <row r="765" spans="1:12" x14ac:dyDescent="0.2">
      <c r="A765" s="19" t="s">
        <v>822</v>
      </c>
      <c r="B765" s="20">
        <v>43923</v>
      </c>
      <c r="C765" s="4" t="s">
        <v>9</v>
      </c>
      <c r="D765" s="4" t="s">
        <v>23</v>
      </c>
      <c r="E765" s="21">
        <v>169</v>
      </c>
      <c r="F765" s="6">
        <f>VLOOKUP(D765,DEFINICJE!$E$2:$H$31,4,0)</f>
        <v>14.188524590163933</v>
      </c>
      <c r="G765" s="6">
        <f>E765*F765</f>
        <v>2397.8606557377047</v>
      </c>
      <c r="H765" s="26">
        <f>VLOOKUP(D765,DEFINICJE!$E$2:$H$31,3,0)</f>
        <v>0.22</v>
      </c>
      <c r="I765" s="6">
        <f>G765+H765*G765</f>
        <v>2925.39</v>
      </c>
      <c r="J765" s="9">
        <f>MONTH(B765)</f>
        <v>4</v>
      </c>
      <c r="K765" s="9">
        <f>YEAR(B765)</f>
        <v>2020</v>
      </c>
      <c r="L765" s="9" t="str">
        <f>VLOOKUP(C765,DEFINICJE!$A$2:$B$11,2,0)</f>
        <v>Aurora Ventures</v>
      </c>
    </row>
    <row r="766" spans="1:12" x14ac:dyDescent="0.2">
      <c r="A766" s="19" t="s">
        <v>823</v>
      </c>
      <c r="B766" s="20">
        <v>43924</v>
      </c>
      <c r="C766" s="4" t="s">
        <v>4</v>
      </c>
      <c r="D766" s="4" t="s">
        <v>24</v>
      </c>
      <c r="E766" s="21">
        <v>945</v>
      </c>
      <c r="F766" s="6">
        <f>VLOOKUP(D766,DEFINICJE!$E$2:$H$31,4,0)</f>
        <v>7.5700934579439245</v>
      </c>
      <c r="G766" s="6">
        <f>E766*F766</f>
        <v>7153.7383177570091</v>
      </c>
      <c r="H766" s="26">
        <f>VLOOKUP(D766,DEFINICJE!$E$2:$H$31,3,0)</f>
        <v>7.0000000000000007E-2</v>
      </c>
      <c r="I766" s="6">
        <f>G766+H766*G766</f>
        <v>7654.5</v>
      </c>
      <c r="J766" s="9">
        <f>MONTH(B766)</f>
        <v>4</v>
      </c>
      <c r="K766" s="9">
        <f>YEAR(B766)</f>
        <v>2020</v>
      </c>
      <c r="L766" s="9" t="str">
        <f>VLOOKUP(C766,DEFINICJE!$A$2:$B$11,2,0)</f>
        <v>BlueSky Enterprises</v>
      </c>
    </row>
    <row r="767" spans="1:12" x14ac:dyDescent="0.2">
      <c r="A767" s="19" t="s">
        <v>824</v>
      </c>
      <c r="B767" s="20">
        <v>43925</v>
      </c>
      <c r="C767" s="4" t="s">
        <v>10</v>
      </c>
      <c r="D767" s="4" t="s">
        <v>24</v>
      </c>
      <c r="E767" s="21">
        <v>66</v>
      </c>
      <c r="F767" s="6">
        <f>VLOOKUP(D767,DEFINICJE!$E$2:$H$31,4,0)</f>
        <v>7.5700934579439245</v>
      </c>
      <c r="G767" s="6">
        <f>E767*F767</f>
        <v>499.62616822429902</v>
      </c>
      <c r="H767" s="26">
        <f>VLOOKUP(D767,DEFINICJE!$E$2:$H$31,3,0)</f>
        <v>7.0000000000000007E-2</v>
      </c>
      <c r="I767" s="6">
        <f>G767+H767*G767</f>
        <v>534.59999999999991</v>
      </c>
      <c r="J767" s="9">
        <f>MONTH(B767)</f>
        <v>4</v>
      </c>
      <c r="K767" s="9">
        <f>YEAR(B767)</f>
        <v>2020</v>
      </c>
      <c r="L767" s="9" t="str">
        <f>VLOOKUP(C767,DEFINICJE!$A$2:$B$11,2,0)</f>
        <v>Nexus Solutions</v>
      </c>
    </row>
    <row r="768" spans="1:12" x14ac:dyDescent="0.2">
      <c r="A768" s="19" t="s">
        <v>825</v>
      </c>
      <c r="B768" s="20">
        <v>43926</v>
      </c>
      <c r="C768" s="4" t="s">
        <v>10</v>
      </c>
      <c r="D768" s="4" t="s">
        <v>24</v>
      </c>
      <c r="E768" s="21">
        <v>254</v>
      </c>
      <c r="F768" s="6">
        <f>VLOOKUP(D768,DEFINICJE!$E$2:$H$31,4,0)</f>
        <v>7.5700934579439245</v>
      </c>
      <c r="G768" s="6">
        <f>E768*F768</f>
        <v>1922.8037383177568</v>
      </c>
      <c r="H768" s="26">
        <f>VLOOKUP(D768,DEFINICJE!$E$2:$H$31,3,0)</f>
        <v>7.0000000000000007E-2</v>
      </c>
      <c r="I768" s="6">
        <f>G768+H768*G768</f>
        <v>2057.3999999999996</v>
      </c>
      <c r="J768" s="9">
        <f>MONTH(B768)</f>
        <v>4</v>
      </c>
      <c r="K768" s="9">
        <f>YEAR(B768)</f>
        <v>2020</v>
      </c>
      <c r="L768" s="9" t="str">
        <f>VLOOKUP(C768,DEFINICJE!$A$2:$B$11,2,0)</f>
        <v>Nexus Solutions</v>
      </c>
    </row>
    <row r="769" spans="1:12" x14ac:dyDescent="0.2">
      <c r="A769" s="19" t="s">
        <v>826</v>
      </c>
      <c r="B769" s="20">
        <v>43927</v>
      </c>
      <c r="C769" s="4" t="s">
        <v>10</v>
      </c>
      <c r="D769" s="4" t="s">
        <v>24</v>
      </c>
      <c r="E769" s="21">
        <v>187</v>
      </c>
      <c r="F769" s="6">
        <f>VLOOKUP(D769,DEFINICJE!$E$2:$H$31,4,0)</f>
        <v>7.5700934579439245</v>
      </c>
      <c r="G769" s="6">
        <f>E769*F769</f>
        <v>1415.6074766355139</v>
      </c>
      <c r="H769" s="26">
        <f>VLOOKUP(D769,DEFINICJE!$E$2:$H$31,3,0)</f>
        <v>7.0000000000000007E-2</v>
      </c>
      <c r="I769" s="6">
        <f>G769+H769*G769</f>
        <v>1514.6999999999998</v>
      </c>
      <c r="J769" s="9">
        <f>MONTH(B769)</f>
        <v>4</v>
      </c>
      <c r="K769" s="9">
        <f>YEAR(B769)</f>
        <v>2020</v>
      </c>
      <c r="L769" s="9" t="str">
        <f>VLOOKUP(C769,DEFINICJE!$A$2:$B$11,2,0)</f>
        <v>Nexus Solutions</v>
      </c>
    </row>
    <row r="770" spans="1:12" x14ac:dyDescent="0.2">
      <c r="A770" s="19" t="s">
        <v>827</v>
      </c>
      <c r="B770" s="20">
        <v>43928</v>
      </c>
      <c r="C770" s="4" t="s">
        <v>8</v>
      </c>
      <c r="D770" s="4" t="s">
        <v>24</v>
      </c>
      <c r="E770" s="21">
        <v>790</v>
      </c>
      <c r="F770" s="6">
        <f>VLOOKUP(D770,DEFINICJE!$E$2:$H$31,4,0)</f>
        <v>7.5700934579439245</v>
      </c>
      <c r="G770" s="6">
        <f>E770*F770</f>
        <v>5980.3738317757006</v>
      </c>
      <c r="H770" s="26">
        <f>VLOOKUP(D770,DEFINICJE!$E$2:$H$31,3,0)</f>
        <v>7.0000000000000007E-2</v>
      </c>
      <c r="I770" s="6">
        <f>G770+H770*G770</f>
        <v>6399</v>
      </c>
      <c r="J770" s="9">
        <f>MONTH(B770)</f>
        <v>4</v>
      </c>
      <c r="K770" s="9">
        <f>YEAR(B770)</f>
        <v>2020</v>
      </c>
      <c r="L770" s="9" t="str">
        <f>VLOOKUP(C770,DEFINICJE!$A$2:$B$11,2,0)</f>
        <v>Apex Innovators</v>
      </c>
    </row>
    <row r="771" spans="1:12" x14ac:dyDescent="0.2">
      <c r="A771" s="19" t="s">
        <v>828</v>
      </c>
      <c r="B771" s="20">
        <v>43928</v>
      </c>
      <c r="C771" s="4" t="s">
        <v>7</v>
      </c>
      <c r="D771" s="4" t="s">
        <v>24</v>
      </c>
      <c r="E771" s="21">
        <v>86</v>
      </c>
      <c r="F771" s="6">
        <f>VLOOKUP(D771,DEFINICJE!$E$2:$H$31,4,0)</f>
        <v>7.5700934579439245</v>
      </c>
      <c r="G771" s="6">
        <f>E771*F771</f>
        <v>651.02803738317755</v>
      </c>
      <c r="H771" s="26">
        <f>VLOOKUP(D771,DEFINICJE!$E$2:$H$31,3,0)</f>
        <v>7.0000000000000007E-2</v>
      </c>
      <c r="I771" s="6">
        <f>G771+H771*G771</f>
        <v>696.6</v>
      </c>
      <c r="J771" s="9">
        <f>MONTH(B771)</f>
        <v>4</v>
      </c>
      <c r="K771" s="9">
        <f>YEAR(B771)</f>
        <v>2020</v>
      </c>
      <c r="L771" s="9" t="str">
        <f>VLOOKUP(C771,DEFINICJE!$A$2:$B$11,2,0)</f>
        <v>Fusion Dynamics</v>
      </c>
    </row>
    <row r="772" spans="1:12" x14ac:dyDescent="0.2">
      <c r="A772" s="19" t="s">
        <v>829</v>
      </c>
      <c r="B772" s="20">
        <v>43928</v>
      </c>
      <c r="C772" s="4" t="s">
        <v>8</v>
      </c>
      <c r="D772" s="4" t="s">
        <v>24</v>
      </c>
      <c r="E772" s="21">
        <v>356</v>
      </c>
      <c r="F772" s="6">
        <f>VLOOKUP(D772,DEFINICJE!$E$2:$H$31,4,0)</f>
        <v>7.5700934579439245</v>
      </c>
      <c r="G772" s="6">
        <f>E772*F772</f>
        <v>2694.9532710280373</v>
      </c>
      <c r="H772" s="26">
        <f>VLOOKUP(D772,DEFINICJE!$E$2:$H$31,3,0)</f>
        <v>7.0000000000000007E-2</v>
      </c>
      <c r="I772" s="6">
        <f>G772+H772*G772</f>
        <v>2883.6</v>
      </c>
      <c r="J772" s="9">
        <f>MONTH(B772)</f>
        <v>4</v>
      </c>
      <c r="K772" s="9">
        <f>YEAR(B772)</f>
        <v>2020</v>
      </c>
      <c r="L772" s="9" t="str">
        <f>VLOOKUP(C772,DEFINICJE!$A$2:$B$11,2,0)</f>
        <v>Apex Innovators</v>
      </c>
    </row>
    <row r="773" spans="1:12" x14ac:dyDescent="0.2">
      <c r="A773" s="19" t="s">
        <v>830</v>
      </c>
      <c r="B773" s="20">
        <v>43928</v>
      </c>
      <c r="C773" s="4" t="s">
        <v>6</v>
      </c>
      <c r="D773" s="4" t="s">
        <v>31</v>
      </c>
      <c r="E773" s="21">
        <v>119</v>
      </c>
      <c r="F773" s="6">
        <f>VLOOKUP(D773,DEFINICJE!$E$2:$H$31,4,0)</f>
        <v>31.516393442622952</v>
      </c>
      <c r="G773" s="6">
        <f>E773*F773</f>
        <v>3750.4508196721313</v>
      </c>
      <c r="H773" s="26">
        <f>VLOOKUP(D773,DEFINICJE!$E$2:$H$31,3,0)</f>
        <v>0.22</v>
      </c>
      <c r="I773" s="6">
        <f>G773+H773*G773</f>
        <v>4575.55</v>
      </c>
      <c r="J773" s="9">
        <f>MONTH(B773)</f>
        <v>4</v>
      </c>
      <c r="K773" s="9">
        <f>YEAR(B773)</f>
        <v>2020</v>
      </c>
      <c r="L773" s="9" t="str">
        <f>VLOOKUP(C773,DEFINICJE!$A$2:$B$11,2,0)</f>
        <v>SwiftWave Technologies</v>
      </c>
    </row>
    <row r="774" spans="1:12" x14ac:dyDescent="0.2">
      <c r="A774" s="19" t="s">
        <v>831</v>
      </c>
      <c r="B774" s="20">
        <v>43928</v>
      </c>
      <c r="C774" s="4" t="s">
        <v>11</v>
      </c>
      <c r="D774" s="4" t="s">
        <v>32</v>
      </c>
      <c r="E774" s="21">
        <v>250</v>
      </c>
      <c r="F774" s="6">
        <f>VLOOKUP(D774,DEFINICJE!$E$2:$H$31,4,0)</f>
        <v>59.018691588785039</v>
      </c>
      <c r="G774" s="6">
        <f>E774*F774</f>
        <v>14754.67289719626</v>
      </c>
      <c r="H774" s="26">
        <f>VLOOKUP(D774,DEFINICJE!$E$2:$H$31,3,0)</f>
        <v>7.0000000000000007E-2</v>
      </c>
      <c r="I774" s="6">
        <f>G774+H774*G774</f>
        <v>15787.499999999998</v>
      </c>
      <c r="J774" s="9">
        <f>MONTH(B774)</f>
        <v>4</v>
      </c>
      <c r="K774" s="9">
        <f>YEAR(B774)</f>
        <v>2020</v>
      </c>
      <c r="L774" s="9" t="str">
        <f>VLOOKUP(C774,DEFINICJE!$A$2:$B$11,2,0)</f>
        <v>Green Capital</v>
      </c>
    </row>
    <row r="775" spans="1:12" x14ac:dyDescent="0.2">
      <c r="A775" s="19" t="s">
        <v>832</v>
      </c>
      <c r="B775" s="20">
        <v>43928</v>
      </c>
      <c r="C775" s="4" t="s">
        <v>2</v>
      </c>
      <c r="D775" s="4" t="s">
        <v>33</v>
      </c>
      <c r="E775" s="21">
        <v>975</v>
      </c>
      <c r="F775" s="6">
        <f>VLOOKUP(D775,DEFINICJE!$E$2:$H$31,4,0)</f>
        <v>78.893442622950815</v>
      </c>
      <c r="G775" s="6">
        <f>E775*F775</f>
        <v>76921.106557377047</v>
      </c>
      <c r="H775" s="26">
        <f>VLOOKUP(D775,DEFINICJE!$E$2:$H$31,3,0)</f>
        <v>0.22</v>
      </c>
      <c r="I775" s="6">
        <f>G775+H775*G775</f>
        <v>93843.75</v>
      </c>
      <c r="J775" s="9">
        <f>MONTH(B775)</f>
        <v>4</v>
      </c>
      <c r="K775" s="9">
        <f>YEAR(B775)</f>
        <v>2020</v>
      </c>
      <c r="L775" s="9" t="str">
        <f>VLOOKUP(C775,DEFINICJE!$A$2:$B$11,2,0)</f>
        <v>StellarTech Solutions</v>
      </c>
    </row>
    <row r="776" spans="1:12" x14ac:dyDescent="0.2">
      <c r="A776" s="19" t="s">
        <v>833</v>
      </c>
      <c r="B776" s="20">
        <v>43928</v>
      </c>
      <c r="C776" s="4" t="s">
        <v>8</v>
      </c>
      <c r="D776" s="4" t="s">
        <v>34</v>
      </c>
      <c r="E776" s="21">
        <v>281</v>
      </c>
      <c r="F776" s="6">
        <f>VLOOKUP(D776,DEFINICJE!$E$2:$H$31,4,0)</f>
        <v>34.177570093457945</v>
      </c>
      <c r="G776" s="6">
        <f>E776*F776</f>
        <v>9603.8971962616833</v>
      </c>
      <c r="H776" s="26">
        <f>VLOOKUP(D776,DEFINICJE!$E$2:$H$31,3,0)</f>
        <v>7.0000000000000007E-2</v>
      </c>
      <c r="I776" s="6">
        <f>G776+H776*G776</f>
        <v>10276.170000000002</v>
      </c>
      <c r="J776" s="9">
        <f>MONTH(B776)</f>
        <v>4</v>
      </c>
      <c r="K776" s="9">
        <f>YEAR(B776)</f>
        <v>2020</v>
      </c>
      <c r="L776" s="9" t="str">
        <f>VLOOKUP(C776,DEFINICJE!$A$2:$B$11,2,0)</f>
        <v>Apex Innovators</v>
      </c>
    </row>
    <row r="777" spans="1:12" x14ac:dyDescent="0.2">
      <c r="A777" s="19" t="s">
        <v>834</v>
      </c>
      <c r="B777" s="20">
        <v>43928</v>
      </c>
      <c r="C777" s="4" t="s">
        <v>3</v>
      </c>
      <c r="D777" s="4" t="s">
        <v>35</v>
      </c>
      <c r="E777" s="21">
        <v>158</v>
      </c>
      <c r="F777" s="6">
        <f>VLOOKUP(D777,DEFINICJE!$E$2:$H$31,4,0)</f>
        <v>92.429906542056074</v>
      </c>
      <c r="G777" s="6">
        <f>E777*F777</f>
        <v>14603.925233644859</v>
      </c>
      <c r="H777" s="26">
        <f>VLOOKUP(D777,DEFINICJE!$E$2:$H$31,3,0)</f>
        <v>7.0000000000000007E-2</v>
      </c>
      <c r="I777" s="6">
        <f>G777+H777*G777</f>
        <v>15626.199999999999</v>
      </c>
      <c r="J777" s="9">
        <f>MONTH(B777)</f>
        <v>4</v>
      </c>
      <c r="K777" s="9">
        <f>YEAR(B777)</f>
        <v>2020</v>
      </c>
      <c r="L777" s="9" t="str">
        <f>VLOOKUP(C777,DEFINICJE!$A$2:$B$11,2,0)</f>
        <v>Quantum Innovations</v>
      </c>
    </row>
    <row r="778" spans="1:12" x14ac:dyDescent="0.2">
      <c r="A778" s="19" t="s">
        <v>835</v>
      </c>
      <c r="B778" s="20">
        <v>43928</v>
      </c>
      <c r="C778" s="4" t="s">
        <v>5</v>
      </c>
      <c r="D778" s="4" t="s">
        <v>36</v>
      </c>
      <c r="E778" s="21">
        <v>487</v>
      </c>
      <c r="F778" s="6">
        <f>VLOOKUP(D778,DEFINICJE!$E$2:$H$31,4,0)</f>
        <v>32.551401869158873</v>
      </c>
      <c r="G778" s="6">
        <f>E778*F778</f>
        <v>15852.532710280371</v>
      </c>
      <c r="H778" s="26">
        <f>VLOOKUP(D778,DEFINICJE!$E$2:$H$31,3,0)</f>
        <v>7.0000000000000007E-2</v>
      </c>
      <c r="I778" s="6">
        <f>G778+H778*G778</f>
        <v>16962.21</v>
      </c>
      <c r="J778" s="9">
        <f>MONTH(B778)</f>
        <v>4</v>
      </c>
      <c r="K778" s="9">
        <f>YEAR(B778)</f>
        <v>2020</v>
      </c>
      <c r="L778" s="9" t="str">
        <f>VLOOKUP(C778,DEFINICJE!$A$2:$B$11,2,0)</f>
        <v>Infinity Systems</v>
      </c>
    </row>
    <row r="779" spans="1:12" x14ac:dyDescent="0.2">
      <c r="A779" s="19" t="s">
        <v>836</v>
      </c>
      <c r="B779" s="20">
        <v>43928</v>
      </c>
      <c r="C779" s="4" t="s">
        <v>5</v>
      </c>
      <c r="D779" s="4" t="s">
        <v>37</v>
      </c>
      <c r="E779" s="21">
        <v>481</v>
      </c>
      <c r="F779" s="6">
        <f>VLOOKUP(D779,DEFINICJE!$E$2:$H$31,4,0)</f>
        <v>29.762295081967217</v>
      </c>
      <c r="G779" s="6">
        <f>E779*F779</f>
        <v>14315.663934426231</v>
      </c>
      <c r="H779" s="26">
        <f>VLOOKUP(D779,DEFINICJE!$E$2:$H$31,3,0)</f>
        <v>0.22</v>
      </c>
      <c r="I779" s="6">
        <f>G779+H779*G779</f>
        <v>17465.11</v>
      </c>
      <c r="J779" s="9">
        <f>MONTH(B779)</f>
        <v>4</v>
      </c>
      <c r="K779" s="9">
        <f>YEAR(B779)</f>
        <v>2020</v>
      </c>
      <c r="L779" s="9" t="str">
        <f>VLOOKUP(C779,DEFINICJE!$A$2:$B$11,2,0)</f>
        <v>Infinity Systems</v>
      </c>
    </row>
    <row r="780" spans="1:12" x14ac:dyDescent="0.2">
      <c r="A780" s="19" t="s">
        <v>837</v>
      </c>
      <c r="B780" s="20">
        <v>43929</v>
      </c>
      <c r="C780" s="4" t="s">
        <v>2</v>
      </c>
      <c r="D780" s="4" t="s">
        <v>14</v>
      </c>
      <c r="E780" s="21">
        <v>6</v>
      </c>
      <c r="F780" s="6">
        <f>VLOOKUP(D780,DEFINICJE!$E$2:$H$31,4,0)</f>
        <v>73.897196261682225</v>
      </c>
      <c r="G780" s="6">
        <f>E780*F780</f>
        <v>443.38317757009338</v>
      </c>
      <c r="H780" s="26">
        <f>VLOOKUP(D780,DEFINICJE!$E$2:$H$31,3,0)</f>
        <v>7.0000000000000007E-2</v>
      </c>
      <c r="I780" s="6">
        <f>G780+H780*G780</f>
        <v>474.4199999999999</v>
      </c>
      <c r="J780" s="9">
        <f>MONTH(B780)</f>
        <v>4</v>
      </c>
      <c r="K780" s="9">
        <f>YEAR(B780)</f>
        <v>2020</v>
      </c>
      <c r="L780" s="9" t="str">
        <f>VLOOKUP(C780,DEFINICJE!$A$2:$B$11,2,0)</f>
        <v>StellarTech Solutions</v>
      </c>
    </row>
    <row r="781" spans="1:12" x14ac:dyDescent="0.2">
      <c r="A781" s="19" t="s">
        <v>838</v>
      </c>
      <c r="B781" s="20">
        <v>43930</v>
      </c>
      <c r="C781" s="4" t="s">
        <v>7</v>
      </c>
      <c r="D781" s="4" t="s">
        <v>15</v>
      </c>
      <c r="E781" s="21">
        <v>351</v>
      </c>
      <c r="F781" s="6">
        <f>VLOOKUP(D781,DEFINICJE!$E$2:$H$31,4,0)</f>
        <v>43.180327868852459</v>
      </c>
      <c r="G781" s="6">
        <f>E781*F781</f>
        <v>15156.295081967213</v>
      </c>
      <c r="H781" s="26">
        <f>VLOOKUP(D781,DEFINICJE!$E$2:$H$31,3,0)</f>
        <v>0.22</v>
      </c>
      <c r="I781" s="6">
        <f>G781+H781*G781</f>
        <v>18490.68</v>
      </c>
      <c r="J781" s="9">
        <f>MONTH(B781)</f>
        <v>4</v>
      </c>
      <c r="K781" s="9">
        <f>YEAR(B781)</f>
        <v>2020</v>
      </c>
      <c r="L781" s="9" t="str">
        <f>VLOOKUP(C781,DEFINICJE!$A$2:$B$11,2,0)</f>
        <v>Fusion Dynamics</v>
      </c>
    </row>
    <row r="782" spans="1:12" x14ac:dyDescent="0.2">
      <c r="A782" s="19" t="s">
        <v>839</v>
      </c>
      <c r="B782" s="20">
        <v>43931</v>
      </c>
      <c r="C782" s="4" t="s">
        <v>8</v>
      </c>
      <c r="D782" s="4" t="s">
        <v>16</v>
      </c>
      <c r="E782" s="21">
        <v>31</v>
      </c>
      <c r="F782" s="6">
        <f>VLOOKUP(D782,DEFINICJE!$E$2:$H$31,4,0)</f>
        <v>25.897196261682243</v>
      </c>
      <c r="G782" s="6">
        <f>E782*F782</f>
        <v>802.81308411214957</v>
      </c>
      <c r="H782" s="26">
        <f>VLOOKUP(D782,DEFINICJE!$E$2:$H$31,3,0)</f>
        <v>7.0000000000000007E-2</v>
      </c>
      <c r="I782" s="6">
        <f>G782+H782*G782</f>
        <v>859.01</v>
      </c>
      <c r="J782" s="9">
        <f>MONTH(B782)</f>
        <v>4</v>
      </c>
      <c r="K782" s="9">
        <f>YEAR(B782)</f>
        <v>2020</v>
      </c>
      <c r="L782" s="9" t="str">
        <f>VLOOKUP(C782,DEFINICJE!$A$2:$B$11,2,0)</f>
        <v>Apex Innovators</v>
      </c>
    </row>
    <row r="783" spans="1:12" x14ac:dyDescent="0.2">
      <c r="A783" s="19" t="s">
        <v>840</v>
      </c>
      <c r="B783" s="20">
        <v>43932</v>
      </c>
      <c r="C783" s="4" t="s">
        <v>7</v>
      </c>
      <c r="D783" s="4" t="s">
        <v>17</v>
      </c>
      <c r="E783" s="21">
        <v>38</v>
      </c>
      <c r="F783" s="6">
        <f>VLOOKUP(D783,DEFINICJE!$E$2:$H$31,4,0)</f>
        <v>65.721311475409848</v>
      </c>
      <c r="G783" s="6">
        <f>E783*F783</f>
        <v>2497.4098360655744</v>
      </c>
      <c r="H783" s="26">
        <f>VLOOKUP(D783,DEFINICJE!$E$2:$H$31,3,0)</f>
        <v>0.22</v>
      </c>
      <c r="I783" s="6">
        <f>G783+H783*G783</f>
        <v>3046.8400000000006</v>
      </c>
      <c r="J783" s="9">
        <f>MONTH(B783)</f>
        <v>4</v>
      </c>
      <c r="K783" s="9">
        <f>YEAR(B783)</f>
        <v>2020</v>
      </c>
      <c r="L783" s="9" t="str">
        <f>VLOOKUP(C783,DEFINICJE!$A$2:$B$11,2,0)</f>
        <v>Fusion Dynamics</v>
      </c>
    </row>
    <row r="784" spans="1:12" x14ac:dyDescent="0.2">
      <c r="A784" s="19" t="s">
        <v>841</v>
      </c>
      <c r="B784" s="20">
        <v>43933</v>
      </c>
      <c r="C784" s="4" t="s">
        <v>4</v>
      </c>
      <c r="D784" s="4" t="s">
        <v>18</v>
      </c>
      <c r="E784" s="21">
        <v>384</v>
      </c>
      <c r="F784" s="6">
        <f>VLOOKUP(D784,DEFINICJE!$E$2:$H$31,4,0)</f>
        <v>0.22429906542056072</v>
      </c>
      <c r="G784" s="6">
        <f>E784*F784</f>
        <v>86.130841121495308</v>
      </c>
      <c r="H784" s="26">
        <f>VLOOKUP(D784,DEFINICJE!$E$2:$H$31,3,0)</f>
        <v>7.0000000000000007E-2</v>
      </c>
      <c r="I784" s="6">
        <f>G784+H784*G784</f>
        <v>92.159999999999982</v>
      </c>
      <c r="J784" s="9">
        <f>MONTH(B784)</f>
        <v>4</v>
      </c>
      <c r="K784" s="9">
        <f>YEAR(B784)</f>
        <v>2020</v>
      </c>
      <c r="L784" s="9" t="str">
        <f>VLOOKUP(C784,DEFINICJE!$A$2:$B$11,2,0)</f>
        <v>BlueSky Enterprises</v>
      </c>
    </row>
    <row r="785" spans="1:12" x14ac:dyDescent="0.2">
      <c r="A785" s="19" t="s">
        <v>842</v>
      </c>
      <c r="B785" s="20">
        <v>43934</v>
      </c>
      <c r="C785" s="4" t="s">
        <v>11</v>
      </c>
      <c r="D785" s="4" t="s">
        <v>19</v>
      </c>
      <c r="E785" s="21">
        <v>558</v>
      </c>
      <c r="F785" s="6">
        <f>VLOOKUP(D785,DEFINICJE!$E$2:$H$31,4,0)</f>
        <v>73.073770491803288</v>
      </c>
      <c r="G785" s="6">
        <f>E785*F785</f>
        <v>40775.163934426237</v>
      </c>
      <c r="H785" s="26">
        <f>VLOOKUP(D785,DEFINICJE!$E$2:$H$31,3,0)</f>
        <v>0.22</v>
      </c>
      <c r="I785" s="6">
        <f>G785+H785*G785</f>
        <v>49745.700000000012</v>
      </c>
      <c r="J785" s="9">
        <f>MONTH(B785)</f>
        <v>4</v>
      </c>
      <c r="K785" s="9">
        <f>YEAR(B785)</f>
        <v>2020</v>
      </c>
      <c r="L785" s="9" t="str">
        <f>VLOOKUP(C785,DEFINICJE!$A$2:$B$11,2,0)</f>
        <v>Green Capital</v>
      </c>
    </row>
    <row r="786" spans="1:12" x14ac:dyDescent="0.2">
      <c r="A786" s="19" t="s">
        <v>843</v>
      </c>
      <c r="B786" s="20">
        <v>43935</v>
      </c>
      <c r="C786" s="4" t="s">
        <v>4</v>
      </c>
      <c r="D786" s="4" t="s">
        <v>20</v>
      </c>
      <c r="E786" s="21">
        <v>185</v>
      </c>
      <c r="F786" s="6">
        <f>VLOOKUP(D786,DEFINICJE!$E$2:$H$31,4,0)</f>
        <v>10.093457943925234</v>
      </c>
      <c r="G786" s="6">
        <f>E786*F786</f>
        <v>1867.2897196261683</v>
      </c>
      <c r="H786" s="26">
        <f>VLOOKUP(D786,DEFINICJE!$E$2:$H$31,3,0)</f>
        <v>7.0000000000000007E-2</v>
      </c>
      <c r="I786" s="6">
        <f>G786+H786*G786</f>
        <v>1998.0000000000002</v>
      </c>
      <c r="J786" s="9">
        <f>MONTH(B786)</f>
        <v>4</v>
      </c>
      <c r="K786" s="9">
        <f>YEAR(B786)</f>
        <v>2020</v>
      </c>
      <c r="L786" s="9" t="str">
        <f>VLOOKUP(C786,DEFINICJE!$A$2:$B$11,2,0)</f>
        <v>BlueSky Enterprises</v>
      </c>
    </row>
    <row r="787" spans="1:12" x14ac:dyDescent="0.2">
      <c r="A787" s="19" t="s">
        <v>844</v>
      </c>
      <c r="B787" s="20">
        <v>43936</v>
      </c>
      <c r="C787" s="4" t="s">
        <v>10</v>
      </c>
      <c r="D787" s="4" t="s">
        <v>21</v>
      </c>
      <c r="E787" s="21">
        <v>350</v>
      </c>
      <c r="F787" s="6">
        <f>VLOOKUP(D787,DEFINICJE!$E$2:$H$31,4,0)</f>
        <v>32.508196721311471</v>
      </c>
      <c r="G787" s="6">
        <f>E787*F787</f>
        <v>11377.868852459014</v>
      </c>
      <c r="H787" s="26">
        <f>VLOOKUP(D787,DEFINICJE!$E$2:$H$31,3,0)</f>
        <v>0.22</v>
      </c>
      <c r="I787" s="6">
        <f>G787+H787*G787</f>
        <v>13880.999999999996</v>
      </c>
      <c r="J787" s="9">
        <f>MONTH(B787)</f>
        <v>4</v>
      </c>
      <c r="K787" s="9">
        <f>YEAR(B787)</f>
        <v>2020</v>
      </c>
      <c r="L787" s="9" t="str">
        <f>VLOOKUP(C787,DEFINICJE!$A$2:$B$11,2,0)</f>
        <v>Nexus Solutions</v>
      </c>
    </row>
    <row r="788" spans="1:12" x14ac:dyDescent="0.2">
      <c r="A788" s="19" t="s">
        <v>845</v>
      </c>
      <c r="B788" s="20">
        <v>43937</v>
      </c>
      <c r="C788" s="4" t="s">
        <v>8</v>
      </c>
      <c r="D788" s="4" t="s">
        <v>22</v>
      </c>
      <c r="E788" s="21">
        <v>344</v>
      </c>
      <c r="F788" s="6">
        <f>VLOOKUP(D788,DEFINICJE!$E$2:$H$31,4,0)</f>
        <v>17.588785046728972</v>
      </c>
      <c r="G788" s="6">
        <f>E788*F788</f>
        <v>6050.5420560747662</v>
      </c>
      <c r="H788" s="26">
        <f>VLOOKUP(D788,DEFINICJE!$E$2:$H$31,3,0)</f>
        <v>7.0000000000000007E-2</v>
      </c>
      <c r="I788" s="6">
        <f>G788+H788*G788</f>
        <v>6474.08</v>
      </c>
      <c r="J788" s="9">
        <f>MONTH(B788)</f>
        <v>4</v>
      </c>
      <c r="K788" s="9">
        <f>YEAR(B788)</f>
        <v>2020</v>
      </c>
      <c r="L788" s="9" t="str">
        <f>VLOOKUP(C788,DEFINICJE!$A$2:$B$11,2,0)</f>
        <v>Apex Innovators</v>
      </c>
    </row>
    <row r="789" spans="1:12" x14ac:dyDescent="0.2">
      <c r="A789" s="19" t="s">
        <v>846</v>
      </c>
      <c r="B789" s="20">
        <v>43938</v>
      </c>
      <c r="C789" s="4" t="s">
        <v>5</v>
      </c>
      <c r="D789" s="4" t="s">
        <v>23</v>
      </c>
      <c r="E789" s="21">
        <v>474</v>
      </c>
      <c r="F789" s="6">
        <f>VLOOKUP(D789,DEFINICJE!$E$2:$H$31,4,0)</f>
        <v>14.188524590163933</v>
      </c>
      <c r="G789" s="6">
        <f>E789*F789</f>
        <v>6725.3606557377043</v>
      </c>
      <c r="H789" s="26">
        <f>VLOOKUP(D789,DEFINICJE!$E$2:$H$31,3,0)</f>
        <v>0.22</v>
      </c>
      <c r="I789" s="6">
        <f>G789+H789*G789</f>
        <v>8204.9399999999987</v>
      </c>
      <c r="J789" s="9">
        <f>MONTH(B789)</f>
        <v>4</v>
      </c>
      <c r="K789" s="9">
        <f>YEAR(B789)</f>
        <v>2020</v>
      </c>
      <c r="L789" s="9" t="str">
        <f>VLOOKUP(C789,DEFINICJE!$A$2:$B$11,2,0)</f>
        <v>Infinity Systems</v>
      </c>
    </row>
    <row r="790" spans="1:12" x14ac:dyDescent="0.2">
      <c r="A790" s="19" t="s">
        <v>847</v>
      </c>
      <c r="B790" s="20">
        <v>43939</v>
      </c>
      <c r="C790" s="4" t="s">
        <v>4</v>
      </c>
      <c r="D790" s="4" t="s">
        <v>24</v>
      </c>
      <c r="E790" s="21">
        <v>164</v>
      </c>
      <c r="F790" s="6">
        <f>VLOOKUP(D790,DEFINICJE!$E$2:$H$31,4,0)</f>
        <v>7.5700934579439245</v>
      </c>
      <c r="G790" s="6">
        <f>E790*F790</f>
        <v>1241.4953271028037</v>
      </c>
      <c r="H790" s="26">
        <f>VLOOKUP(D790,DEFINICJE!$E$2:$H$31,3,0)</f>
        <v>7.0000000000000007E-2</v>
      </c>
      <c r="I790" s="6">
        <f>G790+H790*G790</f>
        <v>1328.3999999999999</v>
      </c>
      <c r="J790" s="9">
        <f>MONTH(B790)</f>
        <v>4</v>
      </c>
      <c r="K790" s="9">
        <f>YEAR(B790)</f>
        <v>2020</v>
      </c>
      <c r="L790" s="9" t="str">
        <f>VLOOKUP(C790,DEFINICJE!$A$2:$B$11,2,0)</f>
        <v>BlueSky Enterprises</v>
      </c>
    </row>
    <row r="791" spans="1:12" x14ac:dyDescent="0.2">
      <c r="A791" s="19" t="s">
        <v>848</v>
      </c>
      <c r="B791" s="20">
        <v>43939</v>
      </c>
      <c r="C791" s="4" t="s">
        <v>7</v>
      </c>
      <c r="D791" s="4" t="s">
        <v>25</v>
      </c>
      <c r="E791" s="21">
        <v>160</v>
      </c>
      <c r="F791" s="6">
        <f>VLOOKUP(D791,DEFINICJE!$E$2:$H$31,4,0)</f>
        <v>33.655737704918039</v>
      </c>
      <c r="G791" s="6">
        <f>E791*F791</f>
        <v>5384.9180327868862</v>
      </c>
      <c r="H791" s="26">
        <f>VLOOKUP(D791,DEFINICJE!$E$2:$H$31,3,0)</f>
        <v>0.22</v>
      </c>
      <c r="I791" s="6">
        <f>G791+H791*G791</f>
        <v>6569.6000000000013</v>
      </c>
      <c r="J791" s="9">
        <f>MONTH(B791)</f>
        <v>4</v>
      </c>
      <c r="K791" s="9">
        <f>YEAR(B791)</f>
        <v>2020</v>
      </c>
      <c r="L791" s="9" t="str">
        <f>VLOOKUP(C791,DEFINICJE!$A$2:$B$11,2,0)</f>
        <v>Fusion Dynamics</v>
      </c>
    </row>
    <row r="792" spans="1:12" x14ac:dyDescent="0.2">
      <c r="A792" s="19" t="s">
        <v>849</v>
      </c>
      <c r="B792" s="20">
        <v>43939</v>
      </c>
      <c r="C792" s="4" t="s">
        <v>10</v>
      </c>
      <c r="D792" s="4" t="s">
        <v>26</v>
      </c>
      <c r="E792" s="21">
        <v>616</v>
      </c>
      <c r="F792" s="6">
        <f>VLOOKUP(D792,DEFINICJE!$E$2:$H$31,4,0)</f>
        <v>57.588785046728965</v>
      </c>
      <c r="G792" s="6">
        <f>E792*F792</f>
        <v>35474.691588785041</v>
      </c>
      <c r="H792" s="26">
        <f>VLOOKUP(D792,DEFINICJE!$E$2:$H$31,3,0)</f>
        <v>7.0000000000000007E-2</v>
      </c>
      <c r="I792" s="6">
        <f>G792+H792*G792</f>
        <v>37957.919999999991</v>
      </c>
      <c r="J792" s="9">
        <f>MONTH(B792)</f>
        <v>4</v>
      </c>
      <c r="K792" s="9">
        <f>YEAR(B792)</f>
        <v>2020</v>
      </c>
      <c r="L792" s="9" t="str">
        <f>VLOOKUP(C792,DEFINICJE!$A$2:$B$11,2,0)</f>
        <v>Nexus Solutions</v>
      </c>
    </row>
    <row r="793" spans="1:12" x14ac:dyDescent="0.2">
      <c r="A793" s="19" t="s">
        <v>850</v>
      </c>
      <c r="B793" s="20">
        <v>43939</v>
      </c>
      <c r="C793" s="4" t="s">
        <v>3</v>
      </c>
      <c r="D793" s="4" t="s">
        <v>27</v>
      </c>
      <c r="E793" s="21">
        <v>805</v>
      </c>
      <c r="F793" s="6">
        <f>VLOOKUP(D793,DEFINICJE!$E$2:$H$31,4,0)</f>
        <v>27.262295081967213</v>
      </c>
      <c r="G793" s="6">
        <f>E793*F793</f>
        <v>21946.147540983606</v>
      </c>
      <c r="H793" s="26">
        <f>VLOOKUP(D793,DEFINICJE!$E$2:$H$31,3,0)</f>
        <v>0.22</v>
      </c>
      <c r="I793" s="6">
        <f>G793+H793*G793</f>
        <v>26774.3</v>
      </c>
      <c r="J793" s="9">
        <f>MONTH(B793)</f>
        <v>4</v>
      </c>
      <c r="K793" s="9">
        <f>YEAR(B793)</f>
        <v>2020</v>
      </c>
      <c r="L793" s="9" t="str">
        <f>VLOOKUP(C793,DEFINICJE!$A$2:$B$11,2,0)</f>
        <v>Quantum Innovations</v>
      </c>
    </row>
    <row r="794" spans="1:12" x14ac:dyDescent="0.2">
      <c r="A794" s="19" t="s">
        <v>851</v>
      </c>
      <c r="B794" s="20">
        <v>43939</v>
      </c>
      <c r="C794" s="4" t="s">
        <v>10</v>
      </c>
      <c r="D794" s="4" t="s">
        <v>28</v>
      </c>
      <c r="E794" s="21">
        <v>132</v>
      </c>
      <c r="F794" s="6">
        <f>VLOOKUP(D794,DEFINICJE!$E$2:$H$31,4,0)</f>
        <v>74.299065420560737</v>
      </c>
      <c r="G794" s="6">
        <f>E794*F794</f>
        <v>9807.4766355140164</v>
      </c>
      <c r="H794" s="26">
        <f>VLOOKUP(D794,DEFINICJE!$E$2:$H$31,3,0)</f>
        <v>7.0000000000000007E-2</v>
      </c>
      <c r="I794" s="6">
        <f>G794+H794*G794</f>
        <v>10493.999999999998</v>
      </c>
      <c r="J794" s="9">
        <f>MONTH(B794)</f>
        <v>4</v>
      </c>
      <c r="K794" s="9">
        <f>YEAR(B794)</f>
        <v>2020</v>
      </c>
      <c r="L794" s="9" t="str">
        <f>VLOOKUP(C794,DEFINICJE!$A$2:$B$11,2,0)</f>
        <v>Nexus Solutions</v>
      </c>
    </row>
    <row r="795" spans="1:12" x14ac:dyDescent="0.2">
      <c r="A795" s="19" t="s">
        <v>852</v>
      </c>
      <c r="B795" s="20">
        <v>43939</v>
      </c>
      <c r="C795" s="4" t="s">
        <v>9</v>
      </c>
      <c r="D795" s="4" t="s">
        <v>29</v>
      </c>
      <c r="E795" s="21">
        <v>226</v>
      </c>
      <c r="F795" s="6">
        <f>VLOOKUP(D795,DEFINICJE!$E$2:$H$31,4,0)</f>
        <v>19.409836065573771</v>
      </c>
      <c r="G795" s="6">
        <f>E795*F795</f>
        <v>4386.622950819672</v>
      </c>
      <c r="H795" s="26">
        <f>VLOOKUP(D795,DEFINICJE!$E$2:$H$31,3,0)</f>
        <v>0.22</v>
      </c>
      <c r="I795" s="6">
        <f>G795+H795*G795</f>
        <v>5351.68</v>
      </c>
      <c r="J795" s="9">
        <f>MONTH(B795)</f>
        <v>4</v>
      </c>
      <c r="K795" s="9">
        <f>YEAR(B795)</f>
        <v>2020</v>
      </c>
      <c r="L795" s="9" t="str">
        <f>VLOOKUP(C795,DEFINICJE!$A$2:$B$11,2,0)</f>
        <v>Aurora Ventures</v>
      </c>
    </row>
    <row r="796" spans="1:12" x14ac:dyDescent="0.2">
      <c r="A796" s="19" t="s">
        <v>853</v>
      </c>
      <c r="B796" s="20">
        <v>43939</v>
      </c>
      <c r="C796" s="4" t="s">
        <v>10</v>
      </c>
      <c r="D796" s="4" t="s">
        <v>30</v>
      </c>
      <c r="E796" s="21">
        <v>622</v>
      </c>
      <c r="F796" s="6">
        <f>VLOOKUP(D796,DEFINICJE!$E$2:$H$31,4,0)</f>
        <v>16.345794392523363</v>
      </c>
      <c r="G796" s="6">
        <f>E796*F796</f>
        <v>10167.084112149532</v>
      </c>
      <c r="H796" s="26">
        <f>VLOOKUP(D796,DEFINICJE!$E$2:$H$31,3,0)</f>
        <v>7.0000000000000007E-2</v>
      </c>
      <c r="I796" s="6">
        <f>G796+H796*G796</f>
        <v>10878.779999999999</v>
      </c>
      <c r="J796" s="9">
        <f>MONTH(B796)</f>
        <v>4</v>
      </c>
      <c r="K796" s="9">
        <f>YEAR(B796)</f>
        <v>2020</v>
      </c>
      <c r="L796" s="9" t="str">
        <f>VLOOKUP(C796,DEFINICJE!$A$2:$B$11,2,0)</f>
        <v>Nexus Solutions</v>
      </c>
    </row>
    <row r="797" spans="1:12" x14ac:dyDescent="0.2">
      <c r="A797" s="19" t="s">
        <v>854</v>
      </c>
      <c r="B797" s="20">
        <v>43939</v>
      </c>
      <c r="C797" s="4" t="s">
        <v>6</v>
      </c>
      <c r="D797" s="4" t="s">
        <v>31</v>
      </c>
      <c r="E797" s="21">
        <v>189</v>
      </c>
      <c r="F797" s="6">
        <f>VLOOKUP(D797,DEFINICJE!$E$2:$H$31,4,0)</f>
        <v>31.516393442622952</v>
      </c>
      <c r="G797" s="6">
        <f>E797*F797</f>
        <v>5956.5983606557384</v>
      </c>
      <c r="H797" s="26">
        <f>VLOOKUP(D797,DEFINICJE!$E$2:$H$31,3,0)</f>
        <v>0.22</v>
      </c>
      <c r="I797" s="6">
        <f>G797+H797*G797</f>
        <v>7267.0500000000011</v>
      </c>
      <c r="J797" s="9">
        <f>MONTH(B797)</f>
        <v>4</v>
      </c>
      <c r="K797" s="9">
        <f>YEAR(B797)</f>
        <v>2020</v>
      </c>
      <c r="L797" s="9" t="str">
        <f>VLOOKUP(C797,DEFINICJE!$A$2:$B$11,2,0)</f>
        <v>SwiftWave Technologies</v>
      </c>
    </row>
    <row r="798" spans="1:12" x14ac:dyDescent="0.2">
      <c r="A798" s="19" t="s">
        <v>855</v>
      </c>
      <c r="B798" s="20">
        <v>43940</v>
      </c>
      <c r="C798" s="4" t="s">
        <v>4</v>
      </c>
      <c r="D798" s="4" t="s">
        <v>32</v>
      </c>
      <c r="E798" s="21">
        <v>742</v>
      </c>
      <c r="F798" s="6">
        <f>VLOOKUP(D798,DEFINICJE!$E$2:$H$31,4,0)</f>
        <v>59.018691588785039</v>
      </c>
      <c r="G798" s="6">
        <f>E798*F798</f>
        <v>43791.8691588785</v>
      </c>
      <c r="H798" s="26">
        <f>VLOOKUP(D798,DEFINICJE!$E$2:$H$31,3,0)</f>
        <v>7.0000000000000007E-2</v>
      </c>
      <c r="I798" s="6">
        <f>G798+H798*G798</f>
        <v>46857.299999999996</v>
      </c>
      <c r="J798" s="9">
        <f>MONTH(B798)</f>
        <v>4</v>
      </c>
      <c r="K798" s="9">
        <f>YEAR(B798)</f>
        <v>2020</v>
      </c>
      <c r="L798" s="9" t="str">
        <f>VLOOKUP(C798,DEFINICJE!$A$2:$B$11,2,0)</f>
        <v>BlueSky Enterprises</v>
      </c>
    </row>
    <row r="799" spans="1:12" x14ac:dyDescent="0.2">
      <c r="A799" s="19" t="s">
        <v>856</v>
      </c>
      <c r="B799" s="20">
        <v>43941</v>
      </c>
      <c r="C799" s="4" t="s">
        <v>2</v>
      </c>
      <c r="D799" s="4" t="s">
        <v>33</v>
      </c>
      <c r="E799" s="21">
        <v>695</v>
      </c>
      <c r="F799" s="6">
        <f>VLOOKUP(D799,DEFINICJE!$E$2:$H$31,4,0)</f>
        <v>78.893442622950815</v>
      </c>
      <c r="G799" s="6">
        <f>E799*F799</f>
        <v>54830.942622950817</v>
      </c>
      <c r="H799" s="26">
        <f>VLOOKUP(D799,DEFINICJE!$E$2:$H$31,3,0)</f>
        <v>0.22</v>
      </c>
      <c r="I799" s="6">
        <f>G799+H799*G799</f>
        <v>66893.75</v>
      </c>
      <c r="J799" s="9">
        <f>MONTH(B799)</f>
        <v>4</v>
      </c>
      <c r="K799" s="9">
        <f>YEAR(B799)</f>
        <v>2020</v>
      </c>
      <c r="L799" s="9" t="str">
        <f>VLOOKUP(C799,DEFINICJE!$A$2:$B$11,2,0)</f>
        <v>StellarTech Solutions</v>
      </c>
    </row>
    <row r="800" spans="1:12" x14ac:dyDescent="0.2">
      <c r="A800" s="19" t="s">
        <v>857</v>
      </c>
      <c r="B800" s="20">
        <v>43942</v>
      </c>
      <c r="C800" s="4" t="s">
        <v>9</v>
      </c>
      <c r="D800" s="4" t="s">
        <v>34</v>
      </c>
      <c r="E800" s="21">
        <v>753</v>
      </c>
      <c r="F800" s="6">
        <f>VLOOKUP(D800,DEFINICJE!$E$2:$H$31,4,0)</f>
        <v>34.177570093457945</v>
      </c>
      <c r="G800" s="6">
        <f>E800*F800</f>
        <v>25735.710280373831</v>
      </c>
      <c r="H800" s="26">
        <f>VLOOKUP(D800,DEFINICJE!$E$2:$H$31,3,0)</f>
        <v>7.0000000000000007E-2</v>
      </c>
      <c r="I800" s="6">
        <f>G800+H800*G800</f>
        <v>27537.21</v>
      </c>
      <c r="J800" s="9">
        <f>MONTH(B800)</f>
        <v>4</v>
      </c>
      <c r="K800" s="9">
        <f>YEAR(B800)</f>
        <v>2020</v>
      </c>
      <c r="L800" s="9" t="str">
        <f>VLOOKUP(C800,DEFINICJE!$A$2:$B$11,2,0)</f>
        <v>Aurora Ventures</v>
      </c>
    </row>
    <row r="801" spans="1:12" x14ac:dyDescent="0.2">
      <c r="A801" s="19" t="s">
        <v>858</v>
      </c>
      <c r="B801" s="20">
        <v>43943</v>
      </c>
      <c r="C801" s="4" t="s">
        <v>6</v>
      </c>
      <c r="D801" s="4" t="s">
        <v>35</v>
      </c>
      <c r="E801" s="21">
        <v>446</v>
      </c>
      <c r="F801" s="6">
        <f>VLOOKUP(D801,DEFINICJE!$E$2:$H$31,4,0)</f>
        <v>92.429906542056074</v>
      </c>
      <c r="G801" s="6">
        <f>E801*F801</f>
        <v>41223.738317757008</v>
      </c>
      <c r="H801" s="26">
        <f>VLOOKUP(D801,DEFINICJE!$E$2:$H$31,3,0)</f>
        <v>7.0000000000000007E-2</v>
      </c>
      <c r="I801" s="6">
        <f>G801+H801*G801</f>
        <v>44109.4</v>
      </c>
      <c r="J801" s="9">
        <f>MONTH(B801)</f>
        <v>4</v>
      </c>
      <c r="K801" s="9">
        <f>YEAR(B801)</f>
        <v>2020</v>
      </c>
      <c r="L801" s="9" t="str">
        <f>VLOOKUP(C801,DEFINICJE!$A$2:$B$11,2,0)</f>
        <v>SwiftWave Technologies</v>
      </c>
    </row>
    <row r="802" spans="1:12" x14ac:dyDescent="0.2">
      <c r="A802" s="19" t="s">
        <v>859</v>
      </c>
      <c r="B802" s="20">
        <v>43944</v>
      </c>
      <c r="C802" s="4" t="s">
        <v>9</v>
      </c>
      <c r="D802" s="4" t="s">
        <v>36</v>
      </c>
      <c r="E802" s="21">
        <v>256</v>
      </c>
      <c r="F802" s="6">
        <f>VLOOKUP(D802,DEFINICJE!$E$2:$H$31,4,0)</f>
        <v>32.551401869158873</v>
      </c>
      <c r="G802" s="6">
        <f>E802*F802</f>
        <v>8333.1588785046715</v>
      </c>
      <c r="H802" s="26">
        <f>VLOOKUP(D802,DEFINICJE!$E$2:$H$31,3,0)</f>
        <v>7.0000000000000007E-2</v>
      </c>
      <c r="I802" s="6">
        <f>G802+H802*G802</f>
        <v>8916.4799999999977</v>
      </c>
      <c r="J802" s="9">
        <f>MONTH(B802)</f>
        <v>4</v>
      </c>
      <c r="K802" s="9">
        <f>YEAR(B802)</f>
        <v>2020</v>
      </c>
      <c r="L802" s="9" t="str">
        <f>VLOOKUP(C802,DEFINICJE!$A$2:$B$11,2,0)</f>
        <v>Aurora Ventures</v>
      </c>
    </row>
    <row r="803" spans="1:12" x14ac:dyDescent="0.2">
      <c r="A803" s="19" t="s">
        <v>860</v>
      </c>
      <c r="B803" s="20">
        <v>43945</v>
      </c>
      <c r="C803" s="4" t="s">
        <v>9</v>
      </c>
      <c r="D803" s="4" t="s">
        <v>37</v>
      </c>
      <c r="E803" s="21">
        <v>995</v>
      </c>
      <c r="F803" s="6">
        <f>VLOOKUP(D803,DEFINICJE!$E$2:$H$31,4,0)</f>
        <v>29.762295081967217</v>
      </c>
      <c r="G803" s="6">
        <f>E803*F803</f>
        <v>29613.48360655738</v>
      </c>
      <c r="H803" s="26">
        <f>VLOOKUP(D803,DEFINICJE!$E$2:$H$31,3,0)</f>
        <v>0.22</v>
      </c>
      <c r="I803" s="6">
        <f>G803+H803*G803</f>
        <v>36128.450000000004</v>
      </c>
      <c r="J803" s="9">
        <f>MONTH(B803)</f>
        <v>4</v>
      </c>
      <c r="K803" s="9">
        <f>YEAR(B803)</f>
        <v>2020</v>
      </c>
      <c r="L803" s="9" t="str">
        <f>VLOOKUP(C803,DEFINICJE!$A$2:$B$11,2,0)</f>
        <v>Aurora Ventures</v>
      </c>
    </row>
    <row r="804" spans="1:12" x14ac:dyDescent="0.2">
      <c r="A804" s="19" t="s">
        <v>861</v>
      </c>
      <c r="B804" s="20">
        <v>43946</v>
      </c>
      <c r="C804" s="4" t="s">
        <v>11</v>
      </c>
      <c r="D804" s="4" t="s">
        <v>38</v>
      </c>
      <c r="E804" s="21">
        <v>75</v>
      </c>
      <c r="F804" s="6">
        <f>VLOOKUP(D804,DEFINICJE!$E$2:$H$31,4,0)</f>
        <v>3.1121495327102804</v>
      </c>
      <c r="G804" s="6">
        <f>E804*F804</f>
        <v>233.41121495327104</v>
      </c>
      <c r="H804" s="26">
        <f>VLOOKUP(D804,DEFINICJE!$E$2:$H$31,3,0)</f>
        <v>7.0000000000000007E-2</v>
      </c>
      <c r="I804" s="6">
        <f>G804+H804*G804</f>
        <v>249.75000000000003</v>
      </c>
      <c r="J804" s="9">
        <f>MONTH(B804)</f>
        <v>4</v>
      </c>
      <c r="K804" s="9">
        <f>YEAR(B804)</f>
        <v>2020</v>
      </c>
      <c r="L804" s="9" t="str">
        <f>VLOOKUP(C804,DEFINICJE!$A$2:$B$11,2,0)</f>
        <v>Green Capital</v>
      </c>
    </row>
    <row r="805" spans="1:12" x14ac:dyDescent="0.2">
      <c r="A805" s="19" t="s">
        <v>862</v>
      </c>
      <c r="B805" s="20">
        <v>43947</v>
      </c>
      <c r="C805" s="4" t="s">
        <v>3</v>
      </c>
      <c r="D805" s="4" t="s">
        <v>39</v>
      </c>
      <c r="E805" s="21">
        <v>372</v>
      </c>
      <c r="F805" s="6">
        <f>VLOOKUP(D805,DEFINICJE!$E$2:$H$31,4,0)</f>
        <v>56.56557377049181</v>
      </c>
      <c r="G805" s="6">
        <f>E805*F805</f>
        <v>21042.393442622953</v>
      </c>
      <c r="H805" s="26">
        <f>VLOOKUP(D805,DEFINICJE!$E$2:$H$31,3,0)</f>
        <v>0.22</v>
      </c>
      <c r="I805" s="6">
        <f>G805+H805*G805</f>
        <v>25671.72</v>
      </c>
      <c r="J805" s="9">
        <f>MONTH(B805)</f>
        <v>4</v>
      </c>
      <c r="K805" s="9">
        <f>YEAR(B805)</f>
        <v>2020</v>
      </c>
      <c r="L805" s="9" t="str">
        <f>VLOOKUP(C805,DEFINICJE!$A$2:$B$11,2,0)</f>
        <v>Quantum Innovations</v>
      </c>
    </row>
    <row r="806" spans="1:12" x14ac:dyDescent="0.2">
      <c r="A806" s="19" t="s">
        <v>863</v>
      </c>
      <c r="B806" s="20">
        <v>43948</v>
      </c>
      <c r="C806" s="4" t="s">
        <v>5</v>
      </c>
      <c r="D806" s="4" t="s">
        <v>40</v>
      </c>
      <c r="E806" s="21">
        <v>997</v>
      </c>
      <c r="F806" s="6">
        <f>VLOOKUP(D806,DEFINICJE!$E$2:$H$31,4,0)</f>
        <v>39.345794392523366</v>
      </c>
      <c r="G806" s="6">
        <f>E806*F806</f>
        <v>39227.757009345798</v>
      </c>
      <c r="H806" s="26">
        <f>VLOOKUP(D806,DEFINICJE!$E$2:$H$31,3,0)</f>
        <v>7.0000000000000007E-2</v>
      </c>
      <c r="I806" s="6">
        <f>G806+H806*G806</f>
        <v>41973.700000000004</v>
      </c>
      <c r="J806" s="9">
        <f>MONTH(B806)</f>
        <v>4</v>
      </c>
      <c r="K806" s="9">
        <f>YEAR(B806)</f>
        <v>2020</v>
      </c>
      <c r="L806" s="9" t="str">
        <f>VLOOKUP(C806,DEFINICJE!$A$2:$B$11,2,0)</f>
        <v>Infinity Systems</v>
      </c>
    </row>
    <row r="807" spans="1:12" x14ac:dyDescent="0.2">
      <c r="A807" s="19" t="s">
        <v>864</v>
      </c>
      <c r="B807" s="20">
        <v>43949</v>
      </c>
      <c r="C807" s="4" t="s">
        <v>5</v>
      </c>
      <c r="D807" s="4" t="s">
        <v>41</v>
      </c>
      <c r="E807" s="21">
        <v>246</v>
      </c>
      <c r="F807" s="6">
        <f>VLOOKUP(D807,DEFINICJE!$E$2:$H$31,4,0)</f>
        <v>3.7868852459016393</v>
      </c>
      <c r="G807" s="6">
        <f>E807*F807</f>
        <v>931.57377049180332</v>
      </c>
      <c r="H807" s="26">
        <f>VLOOKUP(D807,DEFINICJE!$E$2:$H$31,3,0)</f>
        <v>0.22</v>
      </c>
      <c r="I807" s="6">
        <f>G807+H807*G807</f>
        <v>1136.52</v>
      </c>
      <c r="J807" s="9">
        <f>MONTH(B807)</f>
        <v>4</v>
      </c>
      <c r="K807" s="9">
        <f>YEAR(B807)</f>
        <v>2020</v>
      </c>
      <c r="L807" s="9" t="str">
        <f>VLOOKUP(C807,DEFINICJE!$A$2:$B$11,2,0)</f>
        <v>Infinity Systems</v>
      </c>
    </row>
    <row r="808" spans="1:12" x14ac:dyDescent="0.2">
      <c r="A808" s="19" t="s">
        <v>865</v>
      </c>
      <c r="B808" s="20">
        <v>43950</v>
      </c>
      <c r="C808" s="4" t="s">
        <v>10</v>
      </c>
      <c r="D808" s="4" t="s">
        <v>42</v>
      </c>
      <c r="E808" s="21">
        <v>197</v>
      </c>
      <c r="F808" s="6">
        <f>VLOOKUP(D808,DEFINICJE!$E$2:$H$31,4,0)</f>
        <v>17.11214953271028</v>
      </c>
      <c r="G808" s="6">
        <f>E808*F808</f>
        <v>3371.0934579439249</v>
      </c>
      <c r="H808" s="26">
        <f>VLOOKUP(D808,DEFINICJE!$E$2:$H$31,3,0)</f>
        <v>7.0000000000000007E-2</v>
      </c>
      <c r="I808" s="6">
        <f>G808+H808*G808</f>
        <v>3607.0699999999997</v>
      </c>
      <c r="J808" s="9">
        <f>MONTH(B808)</f>
        <v>4</v>
      </c>
      <c r="K808" s="9">
        <f>YEAR(B808)</f>
        <v>2020</v>
      </c>
      <c r="L808" s="9" t="str">
        <f>VLOOKUP(C808,DEFINICJE!$A$2:$B$11,2,0)</f>
        <v>Nexus Solutions</v>
      </c>
    </row>
    <row r="809" spans="1:12" x14ac:dyDescent="0.2">
      <c r="A809" s="19" t="s">
        <v>866</v>
      </c>
      <c r="B809" s="20">
        <v>43950</v>
      </c>
      <c r="C809" s="4" t="s">
        <v>7</v>
      </c>
      <c r="D809" s="4" t="s">
        <v>43</v>
      </c>
      <c r="E809" s="21">
        <v>820</v>
      </c>
      <c r="F809" s="6">
        <f>VLOOKUP(D809,DEFINICJE!$E$2:$H$31,4,0)</f>
        <v>42.196721311475407</v>
      </c>
      <c r="G809" s="6">
        <f>E809*F809</f>
        <v>34601.311475409835</v>
      </c>
      <c r="H809" s="26">
        <f>VLOOKUP(D809,DEFINICJE!$E$2:$H$31,3,0)</f>
        <v>0.22</v>
      </c>
      <c r="I809" s="6">
        <f>G809+H809*G809</f>
        <v>42213.599999999999</v>
      </c>
      <c r="J809" s="9">
        <f>MONTH(B809)</f>
        <v>4</v>
      </c>
      <c r="K809" s="9">
        <f>YEAR(B809)</f>
        <v>2020</v>
      </c>
      <c r="L809" s="9" t="str">
        <f>VLOOKUP(C809,DEFINICJE!$A$2:$B$11,2,0)</f>
        <v>Fusion Dynamics</v>
      </c>
    </row>
    <row r="810" spans="1:12" x14ac:dyDescent="0.2">
      <c r="A810" s="19" t="s">
        <v>867</v>
      </c>
      <c r="B810" s="20">
        <v>43950</v>
      </c>
      <c r="C810" s="4" t="s">
        <v>6</v>
      </c>
      <c r="D810" s="4" t="s">
        <v>14</v>
      </c>
      <c r="E810" s="21">
        <v>83</v>
      </c>
      <c r="F810" s="6">
        <f>VLOOKUP(D810,DEFINICJE!$E$2:$H$31,4,0)</f>
        <v>73.897196261682225</v>
      </c>
      <c r="G810" s="6">
        <f>E810*F810</f>
        <v>6133.4672897196251</v>
      </c>
      <c r="H810" s="26">
        <f>VLOOKUP(D810,DEFINICJE!$E$2:$H$31,3,0)</f>
        <v>7.0000000000000007E-2</v>
      </c>
      <c r="I810" s="6">
        <f>G810+H810*G810</f>
        <v>6562.8099999999986</v>
      </c>
      <c r="J810" s="9">
        <f>MONTH(B810)</f>
        <v>4</v>
      </c>
      <c r="K810" s="9">
        <f>YEAR(B810)</f>
        <v>2020</v>
      </c>
      <c r="L810" s="9" t="str">
        <f>VLOOKUP(C810,DEFINICJE!$A$2:$B$11,2,0)</f>
        <v>SwiftWave Technologies</v>
      </c>
    </row>
    <row r="811" spans="1:12" x14ac:dyDescent="0.2">
      <c r="A811" s="19" t="s">
        <v>868</v>
      </c>
      <c r="B811" s="20">
        <v>43950</v>
      </c>
      <c r="C811" s="4" t="s">
        <v>7</v>
      </c>
      <c r="D811" s="4" t="s">
        <v>15</v>
      </c>
      <c r="E811" s="21">
        <v>107</v>
      </c>
      <c r="F811" s="6">
        <f>VLOOKUP(D811,DEFINICJE!$E$2:$H$31,4,0)</f>
        <v>43.180327868852459</v>
      </c>
      <c r="G811" s="6">
        <f>E811*F811</f>
        <v>4620.2950819672133</v>
      </c>
      <c r="H811" s="26">
        <f>VLOOKUP(D811,DEFINICJE!$E$2:$H$31,3,0)</f>
        <v>0.22</v>
      </c>
      <c r="I811" s="6">
        <f>G811+H811*G811</f>
        <v>5636.76</v>
      </c>
      <c r="J811" s="9">
        <f>MONTH(B811)</f>
        <v>4</v>
      </c>
      <c r="K811" s="9">
        <f>YEAR(B811)</f>
        <v>2020</v>
      </c>
      <c r="L811" s="9" t="str">
        <f>VLOOKUP(C811,DEFINICJE!$A$2:$B$11,2,0)</f>
        <v>Fusion Dynamics</v>
      </c>
    </row>
    <row r="812" spans="1:12" x14ac:dyDescent="0.2">
      <c r="A812" s="19" t="s">
        <v>869</v>
      </c>
      <c r="B812" s="20">
        <v>43950</v>
      </c>
      <c r="C812" s="4" t="s">
        <v>3</v>
      </c>
      <c r="D812" s="4" t="s">
        <v>16</v>
      </c>
      <c r="E812" s="21">
        <v>344</v>
      </c>
      <c r="F812" s="6">
        <f>VLOOKUP(D812,DEFINICJE!$E$2:$H$31,4,0)</f>
        <v>25.897196261682243</v>
      </c>
      <c r="G812" s="6">
        <f>E812*F812</f>
        <v>8908.6355140186915</v>
      </c>
      <c r="H812" s="26">
        <f>VLOOKUP(D812,DEFINICJE!$E$2:$H$31,3,0)</f>
        <v>7.0000000000000007E-2</v>
      </c>
      <c r="I812" s="6">
        <f>G812+H812*G812</f>
        <v>9532.24</v>
      </c>
      <c r="J812" s="9">
        <f>MONTH(B812)</f>
        <v>4</v>
      </c>
      <c r="K812" s="9">
        <f>YEAR(B812)</f>
        <v>2020</v>
      </c>
      <c r="L812" s="9" t="str">
        <f>VLOOKUP(C812,DEFINICJE!$A$2:$B$11,2,0)</f>
        <v>Quantum Innovations</v>
      </c>
    </row>
    <row r="813" spans="1:12" x14ac:dyDescent="0.2">
      <c r="A813" s="19" t="s">
        <v>870</v>
      </c>
      <c r="B813" s="20">
        <v>43950</v>
      </c>
      <c r="C813" s="4" t="s">
        <v>9</v>
      </c>
      <c r="D813" s="4" t="s">
        <v>17</v>
      </c>
      <c r="E813" s="21">
        <v>434</v>
      </c>
      <c r="F813" s="6">
        <f>VLOOKUP(D813,DEFINICJE!$E$2:$H$31,4,0)</f>
        <v>65.721311475409848</v>
      </c>
      <c r="G813" s="6">
        <f>E813*F813</f>
        <v>28523.049180327875</v>
      </c>
      <c r="H813" s="26">
        <f>VLOOKUP(D813,DEFINICJE!$E$2:$H$31,3,0)</f>
        <v>0.22</v>
      </c>
      <c r="I813" s="6">
        <f>G813+H813*G813</f>
        <v>34798.12000000001</v>
      </c>
      <c r="J813" s="9">
        <f>MONTH(B813)</f>
        <v>4</v>
      </c>
      <c r="K813" s="9">
        <f>YEAR(B813)</f>
        <v>2020</v>
      </c>
      <c r="L813" s="9" t="str">
        <f>VLOOKUP(C813,DEFINICJE!$A$2:$B$11,2,0)</f>
        <v>Aurora Ventures</v>
      </c>
    </row>
    <row r="814" spans="1:12" x14ac:dyDescent="0.2">
      <c r="A814" s="19" t="s">
        <v>871</v>
      </c>
      <c r="B814" s="20">
        <v>43950</v>
      </c>
      <c r="C814" s="4" t="s">
        <v>9</v>
      </c>
      <c r="D814" s="4" t="s">
        <v>18</v>
      </c>
      <c r="E814" s="21">
        <v>562</v>
      </c>
      <c r="F814" s="6">
        <f>VLOOKUP(D814,DEFINICJE!$E$2:$H$31,4,0)</f>
        <v>0.22429906542056072</v>
      </c>
      <c r="G814" s="6">
        <f>E814*F814</f>
        <v>126.05607476635512</v>
      </c>
      <c r="H814" s="26">
        <f>VLOOKUP(D814,DEFINICJE!$E$2:$H$31,3,0)</f>
        <v>7.0000000000000007E-2</v>
      </c>
      <c r="I814" s="6">
        <f>G814+H814*G814</f>
        <v>134.88</v>
      </c>
      <c r="J814" s="9">
        <f>MONTH(B814)</f>
        <v>4</v>
      </c>
      <c r="K814" s="9">
        <f>YEAR(B814)</f>
        <v>2020</v>
      </c>
      <c r="L814" s="9" t="str">
        <f>VLOOKUP(C814,DEFINICJE!$A$2:$B$11,2,0)</f>
        <v>Aurora Ventures</v>
      </c>
    </row>
    <row r="815" spans="1:12" x14ac:dyDescent="0.2">
      <c r="A815" s="19" t="s">
        <v>872</v>
      </c>
      <c r="B815" s="20">
        <v>43950</v>
      </c>
      <c r="C815" s="4" t="s">
        <v>11</v>
      </c>
      <c r="D815" s="4" t="s">
        <v>19</v>
      </c>
      <c r="E815" s="21">
        <v>363</v>
      </c>
      <c r="F815" s="6">
        <f>VLOOKUP(D815,DEFINICJE!$E$2:$H$31,4,0)</f>
        <v>73.073770491803288</v>
      </c>
      <c r="G815" s="6">
        <f>E815*F815</f>
        <v>26525.778688524595</v>
      </c>
      <c r="H815" s="26">
        <f>VLOOKUP(D815,DEFINICJE!$E$2:$H$31,3,0)</f>
        <v>0.22</v>
      </c>
      <c r="I815" s="6">
        <f>G815+H815*G815</f>
        <v>32361.450000000004</v>
      </c>
      <c r="J815" s="9">
        <f>MONTH(B815)</f>
        <v>4</v>
      </c>
      <c r="K815" s="9">
        <f>YEAR(B815)</f>
        <v>2020</v>
      </c>
      <c r="L815" s="9" t="str">
        <f>VLOOKUP(C815,DEFINICJE!$A$2:$B$11,2,0)</f>
        <v>Green Capital</v>
      </c>
    </row>
    <row r="816" spans="1:12" x14ac:dyDescent="0.2">
      <c r="A816" s="19" t="s">
        <v>873</v>
      </c>
      <c r="B816" s="20">
        <v>43951</v>
      </c>
      <c r="C816" s="4" t="s">
        <v>3</v>
      </c>
      <c r="D816" s="4" t="s">
        <v>20</v>
      </c>
      <c r="E816" s="21">
        <v>920</v>
      </c>
      <c r="F816" s="6">
        <f>VLOOKUP(D816,DEFINICJE!$E$2:$H$31,4,0)</f>
        <v>10.093457943925234</v>
      </c>
      <c r="G816" s="6">
        <f>E816*F816</f>
        <v>9285.9813084112157</v>
      </c>
      <c r="H816" s="26">
        <f>VLOOKUP(D816,DEFINICJE!$E$2:$H$31,3,0)</f>
        <v>7.0000000000000007E-2</v>
      </c>
      <c r="I816" s="6">
        <f>G816+H816*G816</f>
        <v>9936</v>
      </c>
      <c r="J816" s="9">
        <f>MONTH(B816)</f>
        <v>4</v>
      </c>
      <c r="K816" s="9">
        <f>YEAR(B816)</f>
        <v>2020</v>
      </c>
      <c r="L816" s="9" t="str">
        <f>VLOOKUP(C816,DEFINICJE!$A$2:$B$11,2,0)</f>
        <v>Quantum Innovations</v>
      </c>
    </row>
    <row r="817" spans="1:12" x14ac:dyDescent="0.2">
      <c r="A817" s="19" t="s">
        <v>874</v>
      </c>
      <c r="B817" s="20">
        <v>43952</v>
      </c>
      <c r="C817" s="4" t="s">
        <v>7</v>
      </c>
      <c r="D817" s="4" t="s">
        <v>21</v>
      </c>
      <c r="E817" s="21">
        <v>394</v>
      </c>
      <c r="F817" s="6">
        <f>VLOOKUP(D817,DEFINICJE!$E$2:$H$31,4,0)</f>
        <v>32.508196721311471</v>
      </c>
      <c r="G817" s="6">
        <f>E817*F817</f>
        <v>12808.22950819672</v>
      </c>
      <c r="H817" s="26">
        <f>VLOOKUP(D817,DEFINICJE!$E$2:$H$31,3,0)</f>
        <v>0.22</v>
      </c>
      <c r="I817" s="6">
        <f>G817+H817*G817</f>
        <v>15626.039999999999</v>
      </c>
      <c r="J817" s="9">
        <f>MONTH(B817)</f>
        <v>5</v>
      </c>
      <c r="K817" s="9">
        <f>YEAR(B817)</f>
        <v>2020</v>
      </c>
      <c r="L817" s="9" t="str">
        <f>VLOOKUP(C817,DEFINICJE!$A$2:$B$11,2,0)</f>
        <v>Fusion Dynamics</v>
      </c>
    </row>
    <row r="818" spans="1:12" x14ac:dyDescent="0.2">
      <c r="A818" s="19" t="s">
        <v>875</v>
      </c>
      <c r="B818" s="20">
        <v>43953</v>
      </c>
      <c r="C818" s="4" t="s">
        <v>8</v>
      </c>
      <c r="D818" s="4" t="s">
        <v>22</v>
      </c>
      <c r="E818" s="21">
        <v>793</v>
      </c>
      <c r="F818" s="6">
        <f>VLOOKUP(D818,DEFINICJE!$E$2:$H$31,4,0)</f>
        <v>17.588785046728972</v>
      </c>
      <c r="G818" s="6">
        <f>E818*F818</f>
        <v>13947.906542056075</v>
      </c>
      <c r="H818" s="26">
        <f>VLOOKUP(D818,DEFINICJE!$E$2:$H$31,3,0)</f>
        <v>7.0000000000000007E-2</v>
      </c>
      <c r="I818" s="6">
        <f>G818+H818*G818</f>
        <v>14924.26</v>
      </c>
      <c r="J818" s="9">
        <f>MONTH(B818)</f>
        <v>5</v>
      </c>
      <c r="K818" s="9">
        <f>YEAR(B818)</f>
        <v>2020</v>
      </c>
      <c r="L818" s="9" t="str">
        <f>VLOOKUP(C818,DEFINICJE!$A$2:$B$11,2,0)</f>
        <v>Apex Innovators</v>
      </c>
    </row>
    <row r="819" spans="1:12" x14ac:dyDescent="0.2">
      <c r="A819" s="19" t="s">
        <v>876</v>
      </c>
      <c r="B819" s="20">
        <v>43954</v>
      </c>
      <c r="C819" s="4" t="s">
        <v>6</v>
      </c>
      <c r="D819" s="4" t="s">
        <v>23</v>
      </c>
      <c r="E819" s="21">
        <v>431</v>
      </c>
      <c r="F819" s="6">
        <f>VLOOKUP(D819,DEFINICJE!$E$2:$H$31,4,0)</f>
        <v>14.188524590163933</v>
      </c>
      <c r="G819" s="6">
        <f>E819*F819</f>
        <v>6115.254098360655</v>
      </c>
      <c r="H819" s="26">
        <f>VLOOKUP(D819,DEFINICJE!$E$2:$H$31,3,0)</f>
        <v>0.22</v>
      </c>
      <c r="I819" s="6">
        <f>G819+H819*G819</f>
        <v>7460.6099999999988</v>
      </c>
      <c r="J819" s="9">
        <f>MONTH(B819)</f>
        <v>5</v>
      </c>
      <c r="K819" s="9">
        <f>YEAR(B819)</f>
        <v>2020</v>
      </c>
      <c r="L819" s="9" t="str">
        <f>VLOOKUP(C819,DEFINICJE!$A$2:$B$11,2,0)</f>
        <v>SwiftWave Technologies</v>
      </c>
    </row>
    <row r="820" spans="1:12" x14ac:dyDescent="0.2">
      <c r="A820" s="19" t="s">
        <v>877</v>
      </c>
      <c r="B820" s="20">
        <v>43955</v>
      </c>
      <c r="C820" s="4" t="s">
        <v>4</v>
      </c>
      <c r="D820" s="4" t="s">
        <v>24</v>
      </c>
      <c r="E820" s="21">
        <v>300</v>
      </c>
      <c r="F820" s="6">
        <f>VLOOKUP(D820,DEFINICJE!$E$2:$H$31,4,0)</f>
        <v>7.5700934579439245</v>
      </c>
      <c r="G820" s="6">
        <f>E820*F820</f>
        <v>2271.0280373831774</v>
      </c>
      <c r="H820" s="26">
        <f>VLOOKUP(D820,DEFINICJE!$E$2:$H$31,3,0)</f>
        <v>7.0000000000000007E-2</v>
      </c>
      <c r="I820" s="6">
        <f>G820+H820*G820</f>
        <v>2430</v>
      </c>
      <c r="J820" s="9">
        <f>MONTH(B820)</f>
        <v>5</v>
      </c>
      <c r="K820" s="9">
        <f>YEAR(B820)</f>
        <v>2020</v>
      </c>
      <c r="L820" s="9" t="str">
        <f>VLOOKUP(C820,DEFINICJE!$A$2:$B$11,2,0)</f>
        <v>BlueSky Enterprises</v>
      </c>
    </row>
    <row r="821" spans="1:12" x14ac:dyDescent="0.2">
      <c r="A821" s="19" t="s">
        <v>878</v>
      </c>
      <c r="B821" s="20">
        <v>43956</v>
      </c>
      <c r="C821" s="4" t="s">
        <v>5</v>
      </c>
      <c r="D821" s="4" t="s">
        <v>25</v>
      </c>
      <c r="E821" s="21">
        <v>312</v>
      </c>
      <c r="F821" s="6">
        <f>VLOOKUP(D821,DEFINICJE!$E$2:$H$31,4,0)</f>
        <v>33.655737704918039</v>
      </c>
      <c r="G821" s="6">
        <f>E821*F821</f>
        <v>10500.590163934428</v>
      </c>
      <c r="H821" s="26">
        <f>VLOOKUP(D821,DEFINICJE!$E$2:$H$31,3,0)</f>
        <v>0.22</v>
      </c>
      <c r="I821" s="6">
        <f>G821+H821*G821</f>
        <v>12810.720000000003</v>
      </c>
      <c r="J821" s="9">
        <f>MONTH(B821)</f>
        <v>5</v>
      </c>
      <c r="K821" s="9">
        <f>YEAR(B821)</f>
        <v>2020</v>
      </c>
      <c r="L821" s="9" t="str">
        <f>VLOOKUP(C821,DEFINICJE!$A$2:$B$11,2,0)</f>
        <v>Infinity Systems</v>
      </c>
    </row>
    <row r="822" spans="1:12" x14ac:dyDescent="0.2">
      <c r="A822" s="19" t="s">
        <v>879</v>
      </c>
      <c r="B822" s="20">
        <v>43957</v>
      </c>
      <c r="C822" s="4" t="s">
        <v>9</v>
      </c>
      <c r="D822" s="4" t="s">
        <v>26</v>
      </c>
      <c r="E822" s="21">
        <v>556</v>
      </c>
      <c r="F822" s="6">
        <f>VLOOKUP(D822,DEFINICJE!$E$2:$H$31,4,0)</f>
        <v>57.588785046728965</v>
      </c>
      <c r="G822" s="6">
        <f>E822*F822</f>
        <v>32019.364485981303</v>
      </c>
      <c r="H822" s="26">
        <f>VLOOKUP(D822,DEFINICJE!$E$2:$H$31,3,0)</f>
        <v>7.0000000000000007E-2</v>
      </c>
      <c r="I822" s="6">
        <f>G822+H822*G822</f>
        <v>34260.719999999994</v>
      </c>
      <c r="J822" s="9">
        <f>MONTH(B822)</f>
        <v>5</v>
      </c>
      <c r="K822" s="9">
        <f>YEAR(B822)</f>
        <v>2020</v>
      </c>
      <c r="L822" s="9" t="str">
        <f>VLOOKUP(C822,DEFINICJE!$A$2:$B$11,2,0)</f>
        <v>Aurora Ventures</v>
      </c>
    </row>
    <row r="823" spans="1:12" x14ac:dyDescent="0.2">
      <c r="A823" s="19" t="s">
        <v>880</v>
      </c>
      <c r="B823" s="20">
        <v>43958</v>
      </c>
      <c r="C823" s="4" t="s">
        <v>10</v>
      </c>
      <c r="D823" s="4" t="s">
        <v>27</v>
      </c>
      <c r="E823" s="21">
        <v>525</v>
      </c>
      <c r="F823" s="6">
        <f>VLOOKUP(D823,DEFINICJE!$E$2:$H$31,4,0)</f>
        <v>27.262295081967213</v>
      </c>
      <c r="G823" s="6">
        <f>E823*F823</f>
        <v>14312.704918032787</v>
      </c>
      <c r="H823" s="26">
        <f>VLOOKUP(D823,DEFINICJE!$E$2:$H$31,3,0)</f>
        <v>0.22</v>
      </c>
      <c r="I823" s="6">
        <f>G823+H823*G823</f>
        <v>17461.5</v>
      </c>
      <c r="J823" s="9">
        <f>MONTH(B823)</f>
        <v>5</v>
      </c>
      <c r="K823" s="9">
        <f>YEAR(B823)</f>
        <v>2020</v>
      </c>
      <c r="L823" s="9" t="str">
        <f>VLOOKUP(C823,DEFINICJE!$A$2:$B$11,2,0)</f>
        <v>Nexus Solutions</v>
      </c>
    </row>
    <row r="824" spans="1:12" x14ac:dyDescent="0.2">
      <c r="A824" s="19" t="s">
        <v>881</v>
      </c>
      <c r="B824" s="20">
        <v>43959</v>
      </c>
      <c r="C824" s="4" t="s">
        <v>4</v>
      </c>
      <c r="D824" s="4" t="s">
        <v>28</v>
      </c>
      <c r="E824" s="21">
        <v>300</v>
      </c>
      <c r="F824" s="6">
        <f>VLOOKUP(D824,DEFINICJE!$E$2:$H$31,4,0)</f>
        <v>74.299065420560737</v>
      </c>
      <c r="G824" s="6">
        <f>E824*F824</f>
        <v>22289.719626168222</v>
      </c>
      <c r="H824" s="26">
        <f>VLOOKUP(D824,DEFINICJE!$E$2:$H$31,3,0)</f>
        <v>7.0000000000000007E-2</v>
      </c>
      <c r="I824" s="6">
        <f>G824+H824*G824</f>
        <v>23849.999999999996</v>
      </c>
      <c r="J824" s="9">
        <f>MONTH(B824)</f>
        <v>5</v>
      </c>
      <c r="K824" s="9">
        <f>YEAR(B824)</f>
        <v>2020</v>
      </c>
      <c r="L824" s="9" t="str">
        <f>VLOOKUP(C824,DEFINICJE!$A$2:$B$11,2,0)</f>
        <v>BlueSky Enterprises</v>
      </c>
    </row>
    <row r="825" spans="1:12" x14ac:dyDescent="0.2">
      <c r="A825" s="19" t="s">
        <v>882</v>
      </c>
      <c r="B825" s="20">
        <v>43960</v>
      </c>
      <c r="C825" s="4" t="s">
        <v>3</v>
      </c>
      <c r="D825" s="4" t="s">
        <v>14</v>
      </c>
      <c r="E825" s="21">
        <v>358</v>
      </c>
      <c r="F825" s="6">
        <f>VLOOKUP(D825,DEFINICJE!$E$2:$H$31,4,0)</f>
        <v>73.897196261682225</v>
      </c>
      <c r="G825" s="6">
        <f>E825*F825</f>
        <v>26455.196261682238</v>
      </c>
      <c r="H825" s="26">
        <f>VLOOKUP(D825,DEFINICJE!$E$2:$H$31,3,0)</f>
        <v>7.0000000000000007E-2</v>
      </c>
      <c r="I825" s="6">
        <f>G825+H825*G825</f>
        <v>28307.059999999994</v>
      </c>
      <c r="J825" s="9">
        <f>MONTH(B825)</f>
        <v>5</v>
      </c>
      <c r="K825" s="9">
        <f>YEAR(B825)</f>
        <v>2020</v>
      </c>
      <c r="L825" s="9" t="str">
        <f>VLOOKUP(C825,DEFINICJE!$A$2:$B$11,2,0)</f>
        <v>Quantum Innovations</v>
      </c>
    </row>
    <row r="826" spans="1:12" x14ac:dyDescent="0.2">
      <c r="A826" s="19" t="s">
        <v>883</v>
      </c>
      <c r="B826" s="20">
        <v>43961</v>
      </c>
      <c r="C826" s="4" t="s">
        <v>11</v>
      </c>
      <c r="D826" s="4" t="s">
        <v>15</v>
      </c>
      <c r="E826" s="21">
        <v>142</v>
      </c>
      <c r="F826" s="6">
        <f>VLOOKUP(D826,DEFINICJE!$E$2:$H$31,4,0)</f>
        <v>43.180327868852459</v>
      </c>
      <c r="G826" s="6">
        <f>E826*F826</f>
        <v>6131.6065573770493</v>
      </c>
      <c r="H826" s="26">
        <f>VLOOKUP(D826,DEFINICJE!$E$2:$H$31,3,0)</f>
        <v>0.22</v>
      </c>
      <c r="I826" s="6">
        <f>G826+H826*G826</f>
        <v>7480.56</v>
      </c>
      <c r="J826" s="9">
        <f>MONTH(B826)</f>
        <v>5</v>
      </c>
      <c r="K826" s="9">
        <f>YEAR(B826)</f>
        <v>2020</v>
      </c>
      <c r="L826" s="9" t="str">
        <f>VLOOKUP(C826,DEFINICJE!$A$2:$B$11,2,0)</f>
        <v>Green Capital</v>
      </c>
    </row>
    <row r="827" spans="1:12" x14ac:dyDescent="0.2">
      <c r="A827" s="19" t="s">
        <v>884</v>
      </c>
      <c r="B827" s="20">
        <v>43961</v>
      </c>
      <c r="C827" s="4" t="s">
        <v>9</v>
      </c>
      <c r="D827" s="4" t="s">
        <v>16</v>
      </c>
      <c r="E827" s="21">
        <v>753</v>
      </c>
      <c r="F827" s="6">
        <f>VLOOKUP(D827,DEFINICJE!$E$2:$H$31,4,0)</f>
        <v>25.897196261682243</v>
      </c>
      <c r="G827" s="6">
        <f>E827*F827</f>
        <v>19500.58878504673</v>
      </c>
      <c r="H827" s="26">
        <f>VLOOKUP(D827,DEFINICJE!$E$2:$H$31,3,0)</f>
        <v>7.0000000000000007E-2</v>
      </c>
      <c r="I827" s="6">
        <f>G827+H827*G827</f>
        <v>20865.63</v>
      </c>
      <c r="J827" s="9">
        <f>MONTH(B827)</f>
        <v>5</v>
      </c>
      <c r="K827" s="9">
        <f>YEAR(B827)</f>
        <v>2020</v>
      </c>
      <c r="L827" s="9" t="str">
        <f>VLOOKUP(C827,DEFINICJE!$A$2:$B$11,2,0)</f>
        <v>Aurora Ventures</v>
      </c>
    </row>
    <row r="828" spans="1:12" x14ac:dyDescent="0.2">
      <c r="A828" s="19" t="s">
        <v>885</v>
      </c>
      <c r="B828" s="20">
        <v>43961</v>
      </c>
      <c r="C828" s="4" t="s">
        <v>5</v>
      </c>
      <c r="D828" s="4" t="s">
        <v>17</v>
      </c>
      <c r="E828" s="21">
        <v>867</v>
      </c>
      <c r="F828" s="6">
        <f>VLOOKUP(D828,DEFINICJE!$E$2:$H$31,4,0)</f>
        <v>65.721311475409848</v>
      </c>
      <c r="G828" s="6">
        <f>E828*F828</f>
        <v>56980.377049180337</v>
      </c>
      <c r="H828" s="26">
        <f>VLOOKUP(D828,DEFINICJE!$E$2:$H$31,3,0)</f>
        <v>0.22</v>
      </c>
      <c r="I828" s="6">
        <f>G828+H828*G828</f>
        <v>69516.060000000012</v>
      </c>
      <c r="J828" s="9">
        <f>MONTH(B828)</f>
        <v>5</v>
      </c>
      <c r="K828" s="9">
        <f>YEAR(B828)</f>
        <v>2020</v>
      </c>
      <c r="L828" s="9" t="str">
        <f>VLOOKUP(C828,DEFINICJE!$A$2:$B$11,2,0)</f>
        <v>Infinity Systems</v>
      </c>
    </row>
    <row r="829" spans="1:12" x14ac:dyDescent="0.2">
      <c r="A829" s="19" t="s">
        <v>886</v>
      </c>
      <c r="B829" s="20">
        <v>43961</v>
      </c>
      <c r="C829" s="4" t="s">
        <v>7</v>
      </c>
      <c r="D829" s="4" t="s">
        <v>18</v>
      </c>
      <c r="E829" s="21">
        <v>411</v>
      </c>
      <c r="F829" s="6">
        <f>VLOOKUP(D829,DEFINICJE!$E$2:$H$31,4,0)</f>
        <v>0.22429906542056072</v>
      </c>
      <c r="G829" s="6">
        <f>E829*F829</f>
        <v>92.186915887850461</v>
      </c>
      <c r="H829" s="26">
        <f>VLOOKUP(D829,DEFINICJE!$E$2:$H$31,3,0)</f>
        <v>7.0000000000000007E-2</v>
      </c>
      <c r="I829" s="6">
        <f>G829+H829*G829</f>
        <v>98.639999999999986</v>
      </c>
      <c r="J829" s="9">
        <f>MONTH(B829)</f>
        <v>5</v>
      </c>
      <c r="K829" s="9">
        <f>YEAR(B829)</f>
        <v>2020</v>
      </c>
      <c r="L829" s="9" t="str">
        <f>VLOOKUP(C829,DEFINICJE!$A$2:$B$11,2,0)</f>
        <v>Fusion Dynamics</v>
      </c>
    </row>
    <row r="830" spans="1:12" x14ac:dyDescent="0.2">
      <c r="A830" s="19" t="s">
        <v>887</v>
      </c>
      <c r="B830" s="20">
        <v>43961</v>
      </c>
      <c r="C830" s="4" t="s">
        <v>9</v>
      </c>
      <c r="D830" s="4" t="s">
        <v>19</v>
      </c>
      <c r="E830" s="21">
        <v>430</v>
      </c>
      <c r="F830" s="6">
        <f>VLOOKUP(D830,DEFINICJE!$E$2:$H$31,4,0)</f>
        <v>73.073770491803288</v>
      </c>
      <c r="G830" s="6">
        <f>E830*F830</f>
        <v>31421.721311475412</v>
      </c>
      <c r="H830" s="26">
        <f>VLOOKUP(D830,DEFINICJE!$E$2:$H$31,3,0)</f>
        <v>0.22</v>
      </c>
      <c r="I830" s="6">
        <f>G830+H830*G830</f>
        <v>38334.5</v>
      </c>
      <c r="J830" s="9">
        <f>MONTH(B830)</f>
        <v>5</v>
      </c>
      <c r="K830" s="9">
        <f>YEAR(B830)</f>
        <v>2020</v>
      </c>
      <c r="L830" s="9" t="str">
        <f>VLOOKUP(C830,DEFINICJE!$A$2:$B$11,2,0)</f>
        <v>Aurora Ventures</v>
      </c>
    </row>
    <row r="831" spans="1:12" x14ac:dyDescent="0.2">
      <c r="A831" s="19" t="s">
        <v>888</v>
      </c>
      <c r="B831" s="20">
        <v>43961</v>
      </c>
      <c r="C831" s="4" t="s">
        <v>11</v>
      </c>
      <c r="D831" s="4" t="s">
        <v>20</v>
      </c>
      <c r="E831" s="21">
        <v>823</v>
      </c>
      <c r="F831" s="6">
        <f>VLOOKUP(D831,DEFINICJE!$E$2:$H$31,4,0)</f>
        <v>10.093457943925234</v>
      </c>
      <c r="G831" s="6">
        <f>E831*F831</f>
        <v>8306.9158878504677</v>
      </c>
      <c r="H831" s="26">
        <f>VLOOKUP(D831,DEFINICJE!$E$2:$H$31,3,0)</f>
        <v>7.0000000000000007E-2</v>
      </c>
      <c r="I831" s="6">
        <f>G831+H831*G831</f>
        <v>8888.4000000000015</v>
      </c>
      <c r="J831" s="9">
        <f>MONTH(B831)</f>
        <v>5</v>
      </c>
      <c r="K831" s="9">
        <f>YEAR(B831)</f>
        <v>2020</v>
      </c>
      <c r="L831" s="9" t="str">
        <f>VLOOKUP(C831,DEFINICJE!$A$2:$B$11,2,0)</f>
        <v>Green Capital</v>
      </c>
    </row>
    <row r="832" spans="1:12" x14ac:dyDescent="0.2">
      <c r="A832" s="19" t="s">
        <v>889</v>
      </c>
      <c r="B832" s="20">
        <v>43961</v>
      </c>
      <c r="C832" s="4" t="s">
        <v>7</v>
      </c>
      <c r="D832" s="4" t="s">
        <v>21</v>
      </c>
      <c r="E832" s="21">
        <v>995</v>
      </c>
      <c r="F832" s="6">
        <f>VLOOKUP(D832,DEFINICJE!$E$2:$H$31,4,0)</f>
        <v>32.508196721311471</v>
      </c>
      <c r="G832" s="6">
        <f>E832*F832</f>
        <v>32345.655737704914</v>
      </c>
      <c r="H832" s="26">
        <f>VLOOKUP(D832,DEFINICJE!$E$2:$H$31,3,0)</f>
        <v>0.22</v>
      </c>
      <c r="I832" s="6">
        <f>G832+H832*G832</f>
        <v>39461.699999999997</v>
      </c>
      <c r="J832" s="9">
        <f>MONTH(B832)</f>
        <v>5</v>
      </c>
      <c r="K832" s="9">
        <f>YEAR(B832)</f>
        <v>2020</v>
      </c>
      <c r="L832" s="9" t="str">
        <f>VLOOKUP(C832,DEFINICJE!$A$2:$B$11,2,0)</f>
        <v>Fusion Dynamics</v>
      </c>
    </row>
    <row r="833" spans="1:12" x14ac:dyDescent="0.2">
      <c r="A833" s="19" t="s">
        <v>890</v>
      </c>
      <c r="B833" s="20">
        <v>43961</v>
      </c>
      <c r="C833" s="4" t="s">
        <v>4</v>
      </c>
      <c r="D833" s="4" t="s">
        <v>22</v>
      </c>
      <c r="E833" s="21">
        <v>926</v>
      </c>
      <c r="F833" s="6">
        <f>VLOOKUP(D833,DEFINICJE!$E$2:$H$31,4,0)</f>
        <v>17.588785046728972</v>
      </c>
      <c r="G833" s="6">
        <f>E833*F833</f>
        <v>16287.214953271028</v>
      </c>
      <c r="H833" s="26">
        <f>VLOOKUP(D833,DEFINICJE!$E$2:$H$31,3,0)</f>
        <v>7.0000000000000007E-2</v>
      </c>
      <c r="I833" s="6">
        <f>G833+H833*G833</f>
        <v>17427.32</v>
      </c>
      <c r="J833" s="9">
        <f>MONTH(B833)</f>
        <v>5</v>
      </c>
      <c r="K833" s="9">
        <f>YEAR(B833)</f>
        <v>2020</v>
      </c>
      <c r="L833" s="9" t="str">
        <f>VLOOKUP(C833,DEFINICJE!$A$2:$B$11,2,0)</f>
        <v>BlueSky Enterprises</v>
      </c>
    </row>
    <row r="834" spans="1:12" x14ac:dyDescent="0.2">
      <c r="A834" s="19" t="s">
        <v>891</v>
      </c>
      <c r="B834" s="20">
        <v>43962</v>
      </c>
      <c r="C834" s="4" t="s">
        <v>8</v>
      </c>
      <c r="D834" s="4" t="s">
        <v>23</v>
      </c>
      <c r="E834" s="21">
        <v>507</v>
      </c>
      <c r="F834" s="6">
        <f>VLOOKUP(D834,DEFINICJE!$E$2:$H$31,4,0)</f>
        <v>14.188524590163933</v>
      </c>
      <c r="G834" s="6">
        <f>E834*F834</f>
        <v>7193.5819672131138</v>
      </c>
      <c r="H834" s="26">
        <f>VLOOKUP(D834,DEFINICJE!$E$2:$H$31,3,0)</f>
        <v>0.22</v>
      </c>
      <c r="I834" s="6">
        <f>G834+H834*G834</f>
        <v>8776.1699999999983</v>
      </c>
      <c r="J834" s="9">
        <f>MONTH(B834)</f>
        <v>5</v>
      </c>
      <c r="K834" s="9">
        <f>YEAR(B834)</f>
        <v>2020</v>
      </c>
      <c r="L834" s="9" t="str">
        <f>VLOOKUP(C834,DEFINICJE!$A$2:$B$11,2,0)</f>
        <v>Apex Innovators</v>
      </c>
    </row>
    <row r="835" spans="1:12" x14ac:dyDescent="0.2">
      <c r="A835" s="19" t="s">
        <v>892</v>
      </c>
      <c r="B835" s="20">
        <v>43963</v>
      </c>
      <c r="C835" s="4" t="s">
        <v>3</v>
      </c>
      <c r="D835" s="4" t="s">
        <v>24</v>
      </c>
      <c r="E835" s="21">
        <v>738</v>
      </c>
      <c r="F835" s="6">
        <f>VLOOKUP(D835,DEFINICJE!$E$2:$H$31,4,0)</f>
        <v>7.5700934579439245</v>
      </c>
      <c r="G835" s="6">
        <f>E835*F835</f>
        <v>5586.728971962616</v>
      </c>
      <c r="H835" s="26">
        <f>VLOOKUP(D835,DEFINICJE!$E$2:$H$31,3,0)</f>
        <v>7.0000000000000007E-2</v>
      </c>
      <c r="I835" s="6">
        <f>G835+H835*G835</f>
        <v>5977.7999999999993</v>
      </c>
      <c r="J835" s="9">
        <f>MONTH(B835)</f>
        <v>5</v>
      </c>
      <c r="K835" s="9">
        <f>YEAR(B835)</f>
        <v>2020</v>
      </c>
      <c r="L835" s="9" t="str">
        <f>VLOOKUP(C835,DEFINICJE!$A$2:$B$11,2,0)</f>
        <v>Quantum Innovations</v>
      </c>
    </row>
    <row r="836" spans="1:12" x14ac:dyDescent="0.2">
      <c r="A836" s="19" t="s">
        <v>893</v>
      </c>
      <c r="B836" s="20">
        <v>43964</v>
      </c>
      <c r="C836" s="4" t="s">
        <v>11</v>
      </c>
      <c r="D836" s="4" t="s">
        <v>25</v>
      </c>
      <c r="E836" s="21">
        <v>380</v>
      </c>
      <c r="F836" s="6">
        <f>VLOOKUP(D836,DEFINICJE!$E$2:$H$31,4,0)</f>
        <v>33.655737704918039</v>
      </c>
      <c r="G836" s="6">
        <f>E836*F836</f>
        <v>12789.180327868855</v>
      </c>
      <c r="H836" s="26">
        <f>VLOOKUP(D836,DEFINICJE!$E$2:$H$31,3,0)</f>
        <v>0.22</v>
      </c>
      <c r="I836" s="6">
        <f>G836+H836*G836</f>
        <v>15602.800000000003</v>
      </c>
      <c r="J836" s="9">
        <f>MONTH(B836)</f>
        <v>5</v>
      </c>
      <c r="K836" s="9">
        <f>YEAR(B836)</f>
        <v>2020</v>
      </c>
      <c r="L836" s="9" t="str">
        <f>VLOOKUP(C836,DEFINICJE!$A$2:$B$11,2,0)</f>
        <v>Green Capital</v>
      </c>
    </row>
    <row r="837" spans="1:12" x14ac:dyDescent="0.2">
      <c r="A837" s="19" t="s">
        <v>894</v>
      </c>
      <c r="B837" s="20">
        <v>43965</v>
      </c>
      <c r="C837" s="4" t="s">
        <v>4</v>
      </c>
      <c r="D837" s="4" t="s">
        <v>26</v>
      </c>
      <c r="E837" s="21">
        <v>545</v>
      </c>
      <c r="F837" s="6">
        <f>VLOOKUP(D837,DEFINICJE!$E$2:$H$31,4,0)</f>
        <v>57.588785046728965</v>
      </c>
      <c r="G837" s="6">
        <f>E837*F837</f>
        <v>31385.887850467287</v>
      </c>
      <c r="H837" s="26">
        <f>VLOOKUP(D837,DEFINICJE!$E$2:$H$31,3,0)</f>
        <v>7.0000000000000007E-2</v>
      </c>
      <c r="I837" s="6">
        <f>G837+H837*G837</f>
        <v>33582.899999999994</v>
      </c>
      <c r="J837" s="9">
        <f>MONTH(B837)</f>
        <v>5</v>
      </c>
      <c r="K837" s="9">
        <f>YEAR(B837)</f>
        <v>2020</v>
      </c>
      <c r="L837" s="9" t="str">
        <f>VLOOKUP(C837,DEFINICJE!$A$2:$B$11,2,0)</f>
        <v>BlueSky Enterprises</v>
      </c>
    </row>
    <row r="838" spans="1:12" x14ac:dyDescent="0.2">
      <c r="A838" s="19" t="s">
        <v>895</v>
      </c>
      <c r="B838" s="20">
        <v>43966</v>
      </c>
      <c r="C838" s="4" t="s">
        <v>4</v>
      </c>
      <c r="D838" s="4" t="s">
        <v>27</v>
      </c>
      <c r="E838" s="21">
        <v>894</v>
      </c>
      <c r="F838" s="6">
        <f>VLOOKUP(D838,DEFINICJE!$E$2:$H$31,4,0)</f>
        <v>27.262295081967213</v>
      </c>
      <c r="G838" s="6">
        <f>E838*F838</f>
        <v>24372.491803278688</v>
      </c>
      <c r="H838" s="26">
        <f>VLOOKUP(D838,DEFINICJE!$E$2:$H$31,3,0)</f>
        <v>0.22</v>
      </c>
      <c r="I838" s="6">
        <f>G838+H838*G838</f>
        <v>29734.44</v>
      </c>
      <c r="J838" s="9">
        <f>MONTH(B838)</f>
        <v>5</v>
      </c>
      <c r="K838" s="9">
        <f>YEAR(B838)</f>
        <v>2020</v>
      </c>
      <c r="L838" s="9" t="str">
        <f>VLOOKUP(C838,DEFINICJE!$A$2:$B$11,2,0)</f>
        <v>BlueSky Enterprises</v>
      </c>
    </row>
    <row r="839" spans="1:12" x14ac:dyDescent="0.2">
      <c r="A839" s="19" t="s">
        <v>896</v>
      </c>
      <c r="B839" s="20">
        <v>43967</v>
      </c>
      <c r="C839" s="4" t="s">
        <v>11</v>
      </c>
      <c r="D839" s="4" t="s">
        <v>28</v>
      </c>
      <c r="E839" s="21">
        <v>790</v>
      </c>
      <c r="F839" s="6">
        <f>VLOOKUP(D839,DEFINICJE!$E$2:$H$31,4,0)</f>
        <v>74.299065420560737</v>
      </c>
      <c r="G839" s="6">
        <f>E839*F839</f>
        <v>58696.261682242985</v>
      </c>
      <c r="H839" s="26">
        <f>VLOOKUP(D839,DEFINICJE!$E$2:$H$31,3,0)</f>
        <v>7.0000000000000007E-2</v>
      </c>
      <c r="I839" s="6">
        <f>G839+H839*G839</f>
        <v>62804.999999999993</v>
      </c>
      <c r="J839" s="9">
        <f>MONTH(B839)</f>
        <v>5</v>
      </c>
      <c r="K839" s="9">
        <f>YEAR(B839)</f>
        <v>2020</v>
      </c>
      <c r="L839" s="9" t="str">
        <f>VLOOKUP(C839,DEFINICJE!$A$2:$B$11,2,0)</f>
        <v>Green Capital</v>
      </c>
    </row>
    <row r="840" spans="1:12" x14ac:dyDescent="0.2">
      <c r="A840" s="19" t="s">
        <v>897</v>
      </c>
      <c r="B840" s="20">
        <v>43968</v>
      </c>
      <c r="C840" s="4" t="s">
        <v>8</v>
      </c>
      <c r="D840" s="4" t="s">
        <v>29</v>
      </c>
      <c r="E840" s="21">
        <v>908</v>
      </c>
      <c r="F840" s="6">
        <f>VLOOKUP(D840,DEFINICJE!$E$2:$H$31,4,0)</f>
        <v>19.409836065573771</v>
      </c>
      <c r="G840" s="6">
        <f>E840*F840</f>
        <v>17624.131147540982</v>
      </c>
      <c r="H840" s="26">
        <f>VLOOKUP(D840,DEFINICJE!$E$2:$H$31,3,0)</f>
        <v>0.22</v>
      </c>
      <c r="I840" s="6">
        <f>G840+H840*G840</f>
        <v>21501.439999999999</v>
      </c>
      <c r="J840" s="9">
        <f>MONTH(B840)</f>
        <v>5</v>
      </c>
      <c r="K840" s="9">
        <f>YEAR(B840)</f>
        <v>2020</v>
      </c>
      <c r="L840" s="9" t="str">
        <f>VLOOKUP(C840,DEFINICJE!$A$2:$B$11,2,0)</f>
        <v>Apex Innovators</v>
      </c>
    </row>
    <row r="841" spans="1:12" x14ac:dyDescent="0.2">
      <c r="A841" s="19" t="s">
        <v>898</v>
      </c>
      <c r="B841" s="20">
        <v>43969</v>
      </c>
      <c r="C841" s="4" t="s">
        <v>7</v>
      </c>
      <c r="D841" s="4" t="s">
        <v>30</v>
      </c>
      <c r="E841" s="21">
        <v>656</v>
      </c>
      <c r="F841" s="6">
        <f>VLOOKUP(D841,DEFINICJE!$E$2:$H$31,4,0)</f>
        <v>16.345794392523363</v>
      </c>
      <c r="G841" s="6">
        <f>E841*F841</f>
        <v>10722.841121495327</v>
      </c>
      <c r="H841" s="26">
        <f>VLOOKUP(D841,DEFINICJE!$E$2:$H$31,3,0)</f>
        <v>7.0000000000000007E-2</v>
      </c>
      <c r="I841" s="6">
        <f>G841+H841*G841</f>
        <v>11473.439999999999</v>
      </c>
      <c r="J841" s="9">
        <f>MONTH(B841)</f>
        <v>5</v>
      </c>
      <c r="K841" s="9">
        <f>YEAR(B841)</f>
        <v>2020</v>
      </c>
      <c r="L841" s="9" t="str">
        <f>VLOOKUP(C841,DEFINICJE!$A$2:$B$11,2,0)</f>
        <v>Fusion Dynamics</v>
      </c>
    </row>
    <row r="842" spans="1:12" x14ac:dyDescent="0.2">
      <c r="A842" s="19" t="s">
        <v>899</v>
      </c>
      <c r="B842" s="20">
        <v>43970</v>
      </c>
      <c r="C842" s="4" t="s">
        <v>5</v>
      </c>
      <c r="D842" s="4" t="s">
        <v>31</v>
      </c>
      <c r="E842" s="21">
        <v>670</v>
      </c>
      <c r="F842" s="6">
        <f>VLOOKUP(D842,DEFINICJE!$E$2:$H$31,4,0)</f>
        <v>31.516393442622952</v>
      </c>
      <c r="G842" s="6">
        <f>E842*F842</f>
        <v>21115.983606557376</v>
      </c>
      <c r="H842" s="26">
        <f>VLOOKUP(D842,DEFINICJE!$E$2:$H$31,3,0)</f>
        <v>0.22</v>
      </c>
      <c r="I842" s="6">
        <f>G842+H842*G842</f>
        <v>25761.5</v>
      </c>
      <c r="J842" s="9">
        <f>MONTH(B842)</f>
        <v>5</v>
      </c>
      <c r="K842" s="9">
        <f>YEAR(B842)</f>
        <v>2020</v>
      </c>
      <c r="L842" s="9" t="str">
        <f>VLOOKUP(C842,DEFINICJE!$A$2:$B$11,2,0)</f>
        <v>Infinity Systems</v>
      </c>
    </row>
    <row r="843" spans="1:12" x14ac:dyDescent="0.2">
      <c r="A843" s="19" t="s">
        <v>900</v>
      </c>
      <c r="B843" s="20">
        <v>43971</v>
      </c>
      <c r="C843" s="4" t="s">
        <v>6</v>
      </c>
      <c r="D843" s="4" t="s">
        <v>32</v>
      </c>
      <c r="E843" s="21">
        <v>727</v>
      </c>
      <c r="F843" s="6">
        <f>VLOOKUP(D843,DEFINICJE!$E$2:$H$31,4,0)</f>
        <v>59.018691588785039</v>
      </c>
      <c r="G843" s="6">
        <f>E843*F843</f>
        <v>42906.588785046726</v>
      </c>
      <c r="H843" s="26">
        <f>VLOOKUP(D843,DEFINICJE!$E$2:$H$31,3,0)</f>
        <v>7.0000000000000007E-2</v>
      </c>
      <c r="I843" s="6">
        <f>G843+H843*G843</f>
        <v>45910.049999999996</v>
      </c>
      <c r="J843" s="9">
        <f>MONTH(B843)</f>
        <v>5</v>
      </c>
      <c r="K843" s="9">
        <f>YEAR(B843)</f>
        <v>2020</v>
      </c>
      <c r="L843" s="9" t="str">
        <f>VLOOKUP(C843,DEFINICJE!$A$2:$B$11,2,0)</f>
        <v>SwiftWave Technologies</v>
      </c>
    </row>
    <row r="844" spans="1:12" x14ac:dyDescent="0.2">
      <c r="A844" s="19" t="s">
        <v>901</v>
      </c>
      <c r="B844" s="20">
        <v>43972</v>
      </c>
      <c r="C844" s="4" t="s">
        <v>6</v>
      </c>
      <c r="D844" s="4" t="s">
        <v>33</v>
      </c>
      <c r="E844" s="21">
        <v>499</v>
      </c>
      <c r="F844" s="6">
        <f>VLOOKUP(D844,DEFINICJE!$E$2:$H$31,4,0)</f>
        <v>78.893442622950815</v>
      </c>
      <c r="G844" s="6">
        <f>E844*F844</f>
        <v>39367.827868852459</v>
      </c>
      <c r="H844" s="26">
        <f>VLOOKUP(D844,DEFINICJE!$E$2:$H$31,3,0)</f>
        <v>0.22</v>
      </c>
      <c r="I844" s="6">
        <f>G844+H844*G844</f>
        <v>48028.75</v>
      </c>
      <c r="J844" s="9">
        <f>MONTH(B844)</f>
        <v>5</v>
      </c>
      <c r="K844" s="9">
        <f>YEAR(B844)</f>
        <v>2020</v>
      </c>
      <c r="L844" s="9" t="str">
        <f>VLOOKUP(C844,DEFINICJE!$A$2:$B$11,2,0)</f>
        <v>SwiftWave Technologies</v>
      </c>
    </row>
    <row r="845" spans="1:12" x14ac:dyDescent="0.2">
      <c r="A845" s="19" t="s">
        <v>902</v>
      </c>
      <c r="B845" s="20">
        <v>43972</v>
      </c>
      <c r="C845" s="4" t="s">
        <v>10</v>
      </c>
      <c r="D845" s="4" t="s">
        <v>34</v>
      </c>
      <c r="E845" s="21">
        <v>741</v>
      </c>
      <c r="F845" s="6">
        <f>VLOOKUP(D845,DEFINICJE!$E$2:$H$31,4,0)</f>
        <v>34.177570093457945</v>
      </c>
      <c r="G845" s="6">
        <f>E845*F845</f>
        <v>25325.579439252338</v>
      </c>
      <c r="H845" s="26">
        <f>VLOOKUP(D845,DEFINICJE!$E$2:$H$31,3,0)</f>
        <v>7.0000000000000007E-2</v>
      </c>
      <c r="I845" s="6">
        <f>G845+H845*G845</f>
        <v>27098.370000000003</v>
      </c>
      <c r="J845" s="9">
        <f>MONTH(B845)</f>
        <v>5</v>
      </c>
      <c r="K845" s="9">
        <f>YEAR(B845)</f>
        <v>2020</v>
      </c>
      <c r="L845" s="9" t="str">
        <f>VLOOKUP(C845,DEFINICJE!$A$2:$B$11,2,0)</f>
        <v>Nexus Solutions</v>
      </c>
    </row>
    <row r="846" spans="1:12" x14ac:dyDescent="0.2">
      <c r="A846" s="19" t="s">
        <v>903</v>
      </c>
      <c r="B846" s="20">
        <v>43972</v>
      </c>
      <c r="C846" s="4" t="s">
        <v>10</v>
      </c>
      <c r="D846" s="4" t="s">
        <v>35</v>
      </c>
      <c r="E846" s="21">
        <v>863</v>
      </c>
      <c r="F846" s="6">
        <f>VLOOKUP(D846,DEFINICJE!$E$2:$H$31,4,0)</f>
        <v>92.429906542056074</v>
      </c>
      <c r="G846" s="6">
        <f>E846*F846</f>
        <v>79767.009345794388</v>
      </c>
      <c r="H846" s="26">
        <f>VLOOKUP(D846,DEFINICJE!$E$2:$H$31,3,0)</f>
        <v>7.0000000000000007E-2</v>
      </c>
      <c r="I846" s="6">
        <f>G846+H846*G846</f>
        <v>85350.7</v>
      </c>
      <c r="J846" s="9">
        <f>MONTH(B846)</f>
        <v>5</v>
      </c>
      <c r="K846" s="9">
        <f>YEAR(B846)</f>
        <v>2020</v>
      </c>
      <c r="L846" s="9" t="str">
        <f>VLOOKUP(C846,DEFINICJE!$A$2:$B$11,2,0)</f>
        <v>Nexus Solutions</v>
      </c>
    </row>
    <row r="847" spans="1:12" x14ac:dyDescent="0.2">
      <c r="A847" s="19" t="s">
        <v>904</v>
      </c>
      <c r="B847" s="20">
        <v>43972</v>
      </c>
      <c r="C847" s="4" t="s">
        <v>5</v>
      </c>
      <c r="D847" s="4" t="s">
        <v>36</v>
      </c>
      <c r="E847" s="21">
        <v>342</v>
      </c>
      <c r="F847" s="6">
        <f>VLOOKUP(D847,DEFINICJE!$E$2:$H$31,4,0)</f>
        <v>32.551401869158873</v>
      </c>
      <c r="G847" s="6">
        <f>E847*F847</f>
        <v>11132.579439252335</v>
      </c>
      <c r="H847" s="26">
        <f>VLOOKUP(D847,DEFINICJE!$E$2:$H$31,3,0)</f>
        <v>7.0000000000000007E-2</v>
      </c>
      <c r="I847" s="6">
        <f>G847+H847*G847</f>
        <v>11911.859999999999</v>
      </c>
      <c r="J847" s="9">
        <f>MONTH(B847)</f>
        <v>5</v>
      </c>
      <c r="K847" s="9">
        <f>YEAR(B847)</f>
        <v>2020</v>
      </c>
      <c r="L847" s="9" t="str">
        <f>VLOOKUP(C847,DEFINICJE!$A$2:$B$11,2,0)</f>
        <v>Infinity Systems</v>
      </c>
    </row>
    <row r="848" spans="1:12" x14ac:dyDescent="0.2">
      <c r="A848" s="19" t="s">
        <v>905</v>
      </c>
      <c r="B848" s="20">
        <v>43972</v>
      </c>
      <c r="C848" s="4" t="s">
        <v>9</v>
      </c>
      <c r="D848" s="4" t="s">
        <v>37</v>
      </c>
      <c r="E848" s="21">
        <v>454</v>
      </c>
      <c r="F848" s="6">
        <f>VLOOKUP(D848,DEFINICJE!$E$2:$H$31,4,0)</f>
        <v>29.762295081967217</v>
      </c>
      <c r="G848" s="6">
        <f>E848*F848</f>
        <v>13512.081967213117</v>
      </c>
      <c r="H848" s="26">
        <f>VLOOKUP(D848,DEFINICJE!$E$2:$H$31,3,0)</f>
        <v>0.22</v>
      </c>
      <c r="I848" s="6">
        <f>G848+H848*G848</f>
        <v>16484.740000000002</v>
      </c>
      <c r="J848" s="9">
        <f>MONTH(B848)</f>
        <v>5</v>
      </c>
      <c r="K848" s="9">
        <f>YEAR(B848)</f>
        <v>2020</v>
      </c>
      <c r="L848" s="9" t="str">
        <f>VLOOKUP(C848,DEFINICJE!$A$2:$B$11,2,0)</f>
        <v>Aurora Ventures</v>
      </c>
    </row>
    <row r="849" spans="1:12" x14ac:dyDescent="0.2">
      <c r="A849" s="19" t="s">
        <v>906</v>
      </c>
      <c r="B849" s="20">
        <v>43972</v>
      </c>
      <c r="C849" s="4" t="s">
        <v>3</v>
      </c>
      <c r="D849" s="4" t="s">
        <v>38</v>
      </c>
      <c r="E849" s="21">
        <v>582</v>
      </c>
      <c r="F849" s="6">
        <f>VLOOKUP(D849,DEFINICJE!$E$2:$H$31,4,0)</f>
        <v>3.1121495327102804</v>
      </c>
      <c r="G849" s="6">
        <f>E849*F849</f>
        <v>1811.2710280373831</v>
      </c>
      <c r="H849" s="26">
        <f>VLOOKUP(D849,DEFINICJE!$E$2:$H$31,3,0)</f>
        <v>7.0000000000000007E-2</v>
      </c>
      <c r="I849" s="6">
        <f>G849+H849*G849</f>
        <v>1938.06</v>
      </c>
      <c r="J849" s="9">
        <f>MONTH(B849)</f>
        <v>5</v>
      </c>
      <c r="K849" s="9">
        <f>YEAR(B849)</f>
        <v>2020</v>
      </c>
      <c r="L849" s="9" t="str">
        <f>VLOOKUP(C849,DEFINICJE!$A$2:$B$11,2,0)</f>
        <v>Quantum Innovations</v>
      </c>
    </row>
    <row r="850" spans="1:12" x14ac:dyDescent="0.2">
      <c r="A850" s="19" t="s">
        <v>907</v>
      </c>
      <c r="B850" s="20">
        <v>43972</v>
      </c>
      <c r="C850" s="4" t="s">
        <v>7</v>
      </c>
      <c r="D850" s="4" t="s">
        <v>14</v>
      </c>
      <c r="E850" s="21">
        <v>792</v>
      </c>
      <c r="F850" s="6">
        <f>VLOOKUP(D850,DEFINICJE!$E$2:$H$31,4,0)</f>
        <v>73.897196261682225</v>
      </c>
      <c r="G850" s="6">
        <f>E850*F850</f>
        <v>58526.579439252324</v>
      </c>
      <c r="H850" s="26">
        <f>VLOOKUP(D850,DEFINICJE!$E$2:$H$31,3,0)</f>
        <v>7.0000000000000007E-2</v>
      </c>
      <c r="I850" s="6">
        <f>G850+H850*G850</f>
        <v>62623.439999999988</v>
      </c>
      <c r="J850" s="9">
        <f>MONTH(B850)</f>
        <v>5</v>
      </c>
      <c r="K850" s="9">
        <f>YEAR(B850)</f>
        <v>2020</v>
      </c>
      <c r="L850" s="9" t="str">
        <f>VLOOKUP(C850,DEFINICJE!$A$2:$B$11,2,0)</f>
        <v>Fusion Dynamics</v>
      </c>
    </row>
    <row r="851" spans="1:12" x14ac:dyDescent="0.2">
      <c r="A851" s="19" t="s">
        <v>908</v>
      </c>
      <c r="B851" s="20">
        <v>43972</v>
      </c>
      <c r="C851" s="4" t="s">
        <v>10</v>
      </c>
      <c r="D851" s="4" t="s">
        <v>15</v>
      </c>
      <c r="E851" s="21">
        <v>132</v>
      </c>
      <c r="F851" s="6">
        <f>VLOOKUP(D851,DEFINICJE!$E$2:$H$31,4,0)</f>
        <v>43.180327868852459</v>
      </c>
      <c r="G851" s="6">
        <f>E851*F851</f>
        <v>5699.8032786885242</v>
      </c>
      <c r="H851" s="26">
        <f>VLOOKUP(D851,DEFINICJE!$E$2:$H$31,3,0)</f>
        <v>0.22</v>
      </c>
      <c r="I851" s="6">
        <f>G851+H851*G851</f>
        <v>6953.7599999999993</v>
      </c>
      <c r="J851" s="9">
        <f>MONTH(B851)</f>
        <v>5</v>
      </c>
      <c r="K851" s="9">
        <f>YEAR(B851)</f>
        <v>2020</v>
      </c>
      <c r="L851" s="9" t="str">
        <f>VLOOKUP(C851,DEFINICJE!$A$2:$B$11,2,0)</f>
        <v>Nexus Solutions</v>
      </c>
    </row>
    <row r="852" spans="1:12" x14ac:dyDescent="0.2">
      <c r="A852" s="19" t="s">
        <v>909</v>
      </c>
      <c r="B852" s="20">
        <v>43973</v>
      </c>
      <c r="C852" s="4" t="s">
        <v>4</v>
      </c>
      <c r="D852" s="4" t="s">
        <v>16</v>
      </c>
      <c r="E852" s="21">
        <v>37</v>
      </c>
      <c r="F852" s="6">
        <f>VLOOKUP(D852,DEFINICJE!$E$2:$H$31,4,0)</f>
        <v>25.897196261682243</v>
      </c>
      <c r="G852" s="6">
        <f>E852*F852</f>
        <v>958.19626168224295</v>
      </c>
      <c r="H852" s="26">
        <f>VLOOKUP(D852,DEFINICJE!$E$2:$H$31,3,0)</f>
        <v>7.0000000000000007E-2</v>
      </c>
      <c r="I852" s="6">
        <f>G852+H852*G852</f>
        <v>1025.27</v>
      </c>
      <c r="J852" s="9">
        <f>MONTH(B852)</f>
        <v>5</v>
      </c>
      <c r="K852" s="9">
        <f>YEAR(B852)</f>
        <v>2020</v>
      </c>
      <c r="L852" s="9" t="str">
        <f>VLOOKUP(C852,DEFINICJE!$A$2:$B$11,2,0)</f>
        <v>BlueSky Enterprises</v>
      </c>
    </row>
    <row r="853" spans="1:12" x14ac:dyDescent="0.2">
      <c r="A853" s="19" t="s">
        <v>910</v>
      </c>
      <c r="B853" s="20">
        <v>43974</v>
      </c>
      <c r="C853" s="4" t="s">
        <v>8</v>
      </c>
      <c r="D853" s="4" t="s">
        <v>17</v>
      </c>
      <c r="E853" s="21">
        <v>634</v>
      </c>
      <c r="F853" s="6">
        <f>VLOOKUP(D853,DEFINICJE!$E$2:$H$31,4,0)</f>
        <v>65.721311475409848</v>
      </c>
      <c r="G853" s="6">
        <f>E853*F853</f>
        <v>41667.311475409842</v>
      </c>
      <c r="H853" s="26">
        <f>VLOOKUP(D853,DEFINICJE!$E$2:$H$31,3,0)</f>
        <v>0.22</v>
      </c>
      <c r="I853" s="6">
        <f>G853+H853*G853</f>
        <v>50834.12000000001</v>
      </c>
      <c r="J853" s="9">
        <f>MONTH(B853)</f>
        <v>5</v>
      </c>
      <c r="K853" s="9">
        <f>YEAR(B853)</f>
        <v>2020</v>
      </c>
      <c r="L853" s="9" t="str">
        <f>VLOOKUP(C853,DEFINICJE!$A$2:$B$11,2,0)</f>
        <v>Apex Innovators</v>
      </c>
    </row>
    <row r="854" spans="1:12" x14ac:dyDescent="0.2">
      <c r="A854" s="19" t="s">
        <v>911</v>
      </c>
      <c r="B854" s="20">
        <v>43975</v>
      </c>
      <c r="C854" s="4" t="s">
        <v>9</v>
      </c>
      <c r="D854" s="4" t="s">
        <v>18</v>
      </c>
      <c r="E854" s="21">
        <v>648</v>
      </c>
      <c r="F854" s="6">
        <f>VLOOKUP(D854,DEFINICJE!$E$2:$H$31,4,0)</f>
        <v>0.22429906542056072</v>
      </c>
      <c r="G854" s="6">
        <f>E854*F854</f>
        <v>145.34579439252335</v>
      </c>
      <c r="H854" s="26">
        <f>VLOOKUP(D854,DEFINICJE!$E$2:$H$31,3,0)</f>
        <v>7.0000000000000007E-2</v>
      </c>
      <c r="I854" s="6">
        <f>G854+H854*G854</f>
        <v>155.51999999999998</v>
      </c>
      <c r="J854" s="9">
        <f>MONTH(B854)</f>
        <v>5</v>
      </c>
      <c r="K854" s="9">
        <f>YEAR(B854)</f>
        <v>2020</v>
      </c>
      <c r="L854" s="9" t="str">
        <f>VLOOKUP(C854,DEFINICJE!$A$2:$B$11,2,0)</f>
        <v>Aurora Ventures</v>
      </c>
    </row>
    <row r="855" spans="1:12" x14ac:dyDescent="0.2">
      <c r="A855" s="19" t="s">
        <v>912</v>
      </c>
      <c r="B855" s="20">
        <v>43976</v>
      </c>
      <c r="C855" s="4" t="s">
        <v>8</v>
      </c>
      <c r="D855" s="4" t="s">
        <v>19</v>
      </c>
      <c r="E855" s="21">
        <v>171</v>
      </c>
      <c r="F855" s="6">
        <f>VLOOKUP(D855,DEFINICJE!$E$2:$H$31,4,0)</f>
        <v>73.073770491803288</v>
      </c>
      <c r="G855" s="6">
        <f>E855*F855</f>
        <v>12495.614754098362</v>
      </c>
      <c r="H855" s="26">
        <f>VLOOKUP(D855,DEFINICJE!$E$2:$H$31,3,0)</f>
        <v>0.22</v>
      </c>
      <c r="I855" s="6">
        <f>G855+H855*G855</f>
        <v>15244.650000000001</v>
      </c>
      <c r="J855" s="9">
        <f>MONTH(B855)</f>
        <v>5</v>
      </c>
      <c r="K855" s="9">
        <f>YEAR(B855)</f>
        <v>2020</v>
      </c>
      <c r="L855" s="9" t="str">
        <f>VLOOKUP(C855,DEFINICJE!$A$2:$B$11,2,0)</f>
        <v>Apex Innovators</v>
      </c>
    </row>
    <row r="856" spans="1:12" x14ac:dyDescent="0.2">
      <c r="A856" s="19" t="s">
        <v>913</v>
      </c>
      <c r="B856" s="20">
        <v>43977</v>
      </c>
      <c r="C856" s="4" t="s">
        <v>10</v>
      </c>
      <c r="D856" s="4" t="s">
        <v>20</v>
      </c>
      <c r="E856" s="21">
        <v>337</v>
      </c>
      <c r="F856" s="6">
        <f>VLOOKUP(D856,DEFINICJE!$E$2:$H$31,4,0)</f>
        <v>10.093457943925234</v>
      </c>
      <c r="G856" s="6">
        <f>E856*F856</f>
        <v>3401.4953271028039</v>
      </c>
      <c r="H856" s="26">
        <f>VLOOKUP(D856,DEFINICJE!$E$2:$H$31,3,0)</f>
        <v>7.0000000000000007E-2</v>
      </c>
      <c r="I856" s="6">
        <f>G856+H856*G856</f>
        <v>3639.6000000000004</v>
      </c>
      <c r="J856" s="9">
        <f>MONTH(B856)</f>
        <v>5</v>
      </c>
      <c r="K856" s="9">
        <f>YEAR(B856)</f>
        <v>2020</v>
      </c>
      <c r="L856" s="9" t="str">
        <f>VLOOKUP(C856,DEFINICJE!$A$2:$B$11,2,0)</f>
        <v>Nexus Solutions</v>
      </c>
    </row>
    <row r="857" spans="1:12" x14ac:dyDescent="0.2">
      <c r="A857" s="19" t="s">
        <v>914</v>
      </c>
      <c r="B857" s="20">
        <v>43978</v>
      </c>
      <c r="C857" s="4" t="s">
        <v>5</v>
      </c>
      <c r="D857" s="4" t="s">
        <v>21</v>
      </c>
      <c r="E857" s="21">
        <v>948</v>
      </c>
      <c r="F857" s="6">
        <f>VLOOKUP(D857,DEFINICJE!$E$2:$H$31,4,0)</f>
        <v>32.508196721311471</v>
      </c>
      <c r="G857" s="6">
        <f>E857*F857</f>
        <v>30817.770491803276</v>
      </c>
      <c r="H857" s="26">
        <f>VLOOKUP(D857,DEFINICJE!$E$2:$H$31,3,0)</f>
        <v>0.22</v>
      </c>
      <c r="I857" s="6">
        <f>G857+H857*G857</f>
        <v>37597.679999999993</v>
      </c>
      <c r="J857" s="9">
        <f>MONTH(B857)</f>
        <v>5</v>
      </c>
      <c r="K857" s="9">
        <f>YEAR(B857)</f>
        <v>2020</v>
      </c>
      <c r="L857" s="9" t="str">
        <f>VLOOKUP(C857,DEFINICJE!$A$2:$B$11,2,0)</f>
        <v>Infinity Systems</v>
      </c>
    </row>
    <row r="858" spans="1:12" x14ac:dyDescent="0.2">
      <c r="A858" s="19" t="s">
        <v>915</v>
      </c>
      <c r="B858" s="20">
        <v>43979</v>
      </c>
      <c r="C858" s="4" t="s">
        <v>10</v>
      </c>
      <c r="D858" s="4" t="s">
        <v>22</v>
      </c>
      <c r="E858" s="21">
        <v>95</v>
      </c>
      <c r="F858" s="6">
        <f>VLOOKUP(D858,DEFINICJE!$E$2:$H$31,4,0)</f>
        <v>17.588785046728972</v>
      </c>
      <c r="G858" s="6">
        <f>E858*F858</f>
        <v>1670.9345794392523</v>
      </c>
      <c r="H858" s="26">
        <f>VLOOKUP(D858,DEFINICJE!$E$2:$H$31,3,0)</f>
        <v>7.0000000000000007E-2</v>
      </c>
      <c r="I858" s="6">
        <f>G858+H858*G858</f>
        <v>1787.8999999999999</v>
      </c>
      <c r="J858" s="9">
        <f>MONTH(B858)</f>
        <v>5</v>
      </c>
      <c r="K858" s="9">
        <f>YEAR(B858)</f>
        <v>2020</v>
      </c>
      <c r="L858" s="9" t="str">
        <f>VLOOKUP(C858,DEFINICJE!$A$2:$B$11,2,0)</f>
        <v>Nexus Solutions</v>
      </c>
    </row>
    <row r="859" spans="1:12" x14ac:dyDescent="0.2">
      <c r="A859" s="19" t="s">
        <v>916</v>
      </c>
      <c r="B859" s="20">
        <v>43980</v>
      </c>
      <c r="C859" s="4" t="s">
        <v>6</v>
      </c>
      <c r="D859" s="4" t="s">
        <v>23</v>
      </c>
      <c r="E859" s="21">
        <v>654</v>
      </c>
      <c r="F859" s="6">
        <f>VLOOKUP(D859,DEFINICJE!$E$2:$H$31,4,0)</f>
        <v>14.188524590163933</v>
      </c>
      <c r="G859" s="6">
        <f>E859*F859</f>
        <v>9279.2950819672114</v>
      </c>
      <c r="H859" s="26">
        <f>VLOOKUP(D859,DEFINICJE!$E$2:$H$31,3,0)</f>
        <v>0.22</v>
      </c>
      <c r="I859" s="6">
        <f>G859+H859*G859</f>
        <v>11320.739999999998</v>
      </c>
      <c r="J859" s="9">
        <f>MONTH(B859)</f>
        <v>5</v>
      </c>
      <c r="K859" s="9">
        <f>YEAR(B859)</f>
        <v>2020</v>
      </c>
      <c r="L859" s="9" t="str">
        <f>VLOOKUP(C859,DEFINICJE!$A$2:$B$11,2,0)</f>
        <v>SwiftWave Technologies</v>
      </c>
    </row>
    <row r="860" spans="1:12" x14ac:dyDescent="0.2">
      <c r="A860" s="19" t="s">
        <v>917</v>
      </c>
      <c r="B860" s="20">
        <v>43981</v>
      </c>
      <c r="C860" s="4" t="s">
        <v>2</v>
      </c>
      <c r="D860" s="4" t="s">
        <v>24</v>
      </c>
      <c r="E860" s="21">
        <v>545</v>
      </c>
      <c r="F860" s="6">
        <f>VLOOKUP(D860,DEFINICJE!$E$2:$H$31,4,0)</f>
        <v>7.5700934579439245</v>
      </c>
      <c r="G860" s="6">
        <f>E860*F860</f>
        <v>4125.7009345794386</v>
      </c>
      <c r="H860" s="26">
        <f>VLOOKUP(D860,DEFINICJE!$E$2:$H$31,3,0)</f>
        <v>7.0000000000000007E-2</v>
      </c>
      <c r="I860" s="6">
        <f>G860+H860*G860</f>
        <v>4414.4999999999991</v>
      </c>
      <c r="J860" s="9">
        <f>MONTH(B860)</f>
        <v>5</v>
      </c>
      <c r="K860" s="9">
        <f>YEAR(B860)</f>
        <v>2020</v>
      </c>
      <c r="L860" s="9" t="str">
        <f>VLOOKUP(C860,DEFINICJE!$A$2:$B$11,2,0)</f>
        <v>StellarTech Solutions</v>
      </c>
    </row>
    <row r="861" spans="1:12" x14ac:dyDescent="0.2">
      <c r="A861" s="19" t="s">
        <v>918</v>
      </c>
      <c r="B861" s="20">
        <v>43982</v>
      </c>
      <c r="C861" s="4" t="s">
        <v>11</v>
      </c>
      <c r="D861" s="4" t="s">
        <v>25</v>
      </c>
      <c r="E861" s="21">
        <v>190</v>
      </c>
      <c r="F861" s="6">
        <f>VLOOKUP(D861,DEFINICJE!$E$2:$H$31,4,0)</f>
        <v>33.655737704918039</v>
      </c>
      <c r="G861" s="6">
        <f>E861*F861</f>
        <v>6394.5901639344274</v>
      </c>
      <c r="H861" s="26">
        <f>VLOOKUP(D861,DEFINICJE!$E$2:$H$31,3,0)</f>
        <v>0.22</v>
      </c>
      <c r="I861" s="6">
        <f>G861+H861*G861</f>
        <v>7801.4000000000015</v>
      </c>
      <c r="J861" s="9">
        <f>MONTH(B861)</f>
        <v>5</v>
      </c>
      <c r="K861" s="9">
        <f>YEAR(B861)</f>
        <v>2020</v>
      </c>
      <c r="L861" s="9" t="str">
        <f>VLOOKUP(C861,DEFINICJE!$A$2:$B$11,2,0)</f>
        <v>Green Capital</v>
      </c>
    </row>
    <row r="862" spans="1:12" x14ac:dyDescent="0.2">
      <c r="A862" s="19" t="s">
        <v>919</v>
      </c>
      <c r="B862" s="20">
        <v>43983</v>
      </c>
      <c r="C862" s="4" t="s">
        <v>9</v>
      </c>
      <c r="D862" s="4" t="s">
        <v>26</v>
      </c>
      <c r="E862" s="21">
        <v>663</v>
      </c>
      <c r="F862" s="6">
        <f>VLOOKUP(D862,DEFINICJE!$E$2:$H$31,4,0)</f>
        <v>57.588785046728965</v>
      </c>
      <c r="G862" s="6">
        <f>E862*F862</f>
        <v>38181.364485981307</v>
      </c>
      <c r="H862" s="26">
        <f>VLOOKUP(D862,DEFINICJE!$E$2:$H$31,3,0)</f>
        <v>7.0000000000000007E-2</v>
      </c>
      <c r="I862" s="6">
        <f>G862+H862*G862</f>
        <v>40854.06</v>
      </c>
      <c r="J862" s="9">
        <f>MONTH(B862)</f>
        <v>6</v>
      </c>
      <c r="K862" s="9">
        <f>YEAR(B862)</f>
        <v>2020</v>
      </c>
      <c r="L862" s="9" t="str">
        <f>VLOOKUP(C862,DEFINICJE!$A$2:$B$11,2,0)</f>
        <v>Aurora Ventures</v>
      </c>
    </row>
    <row r="863" spans="1:12" x14ac:dyDescent="0.2">
      <c r="A863" s="19" t="s">
        <v>920</v>
      </c>
      <c r="B863" s="20">
        <v>43983</v>
      </c>
      <c r="C863" s="4" t="s">
        <v>11</v>
      </c>
      <c r="D863" s="4" t="s">
        <v>27</v>
      </c>
      <c r="E863" s="21">
        <v>788</v>
      </c>
      <c r="F863" s="6">
        <f>VLOOKUP(D863,DEFINICJE!$E$2:$H$31,4,0)</f>
        <v>27.262295081967213</v>
      </c>
      <c r="G863" s="6">
        <f>E863*F863</f>
        <v>21482.688524590165</v>
      </c>
      <c r="H863" s="26">
        <f>VLOOKUP(D863,DEFINICJE!$E$2:$H$31,3,0)</f>
        <v>0.22</v>
      </c>
      <c r="I863" s="6">
        <f>G863+H863*G863</f>
        <v>26208.880000000001</v>
      </c>
      <c r="J863" s="9">
        <f>MONTH(B863)</f>
        <v>6</v>
      </c>
      <c r="K863" s="9">
        <f>YEAR(B863)</f>
        <v>2020</v>
      </c>
      <c r="L863" s="9" t="str">
        <f>VLOOKUP(C863,DEFINICJE!$A$2:$B$11,2,0)</f>
        <v>Green Capital</v>
      </c>
    </row>
    <row r="864" spans="1:12" x14ac:dyDescent="0.2">
      <c r="A864" s="19" t="s">
        <v>921</v>
      </c>
      <c r="B864" s="20">
        <v>43983</v>
      </c>
      <c r="C864" s="4" t="s">
        <v>9</v>
      </c>
      <c r="D864" s="4" t="s">
        <v>28</v>
      </c>
      <c r="E864" s="21">
        <v>540</v>
      </c>
      <c r="F864" s="6">
        <f>VLOOKUP(D864,DEFINICJE!$E$2:$H$31,4,0)</f>
        <v>74.299065420560737</v>
      </c>
      <c r="G864" s="6">
        <f>E864*F864</f>
        <v>40121.495327102799</v>
      </c>
      <c r="H864" s="26">
        <f>VLOOKUP(D864,DEFINICJE!$E$2:$H$31,3,0)</f>
        <v>7.0000000000000007E-2</v>
      </c>
      <c r="I864" s="6">
        <f>G864+H864*G864</f>
        <v>42929.999999999993</v>
      </c>
      <c r="J864" s="9">
        <f>MONTH(B864)</f>
        <v>6</v>
      </c>
      <c r="K864" s="9">
        <f>YEAR(B864)</f>
        <v>2020</v>
      </c>
      <c r="L864" s="9" t="str">
        <f>VLOOKUP(C864,DEFINICJE!$A$2:$B$11,2,0)</f>
        <v>Aurora Ventures</v>
      </c>
    </row>
    <row r="865" spans="1:12" x14ac:dyDescent="0.2">
      <c r="A865" s="19" t="s">
        <v>922</v>
      </c>
      <c r="B865" s="20">
        <v>43983</v>
      </c>
      <c r="C865" s="4" t="s">
        <v>5</v>
      </c>
      <c r="D865" s="4" t="s">
        <v>29</v>
      </c>
      <c r="E865" s="21">
        <v>195</v>
      </c>
      <c r="F865" s="6">
        <f>VLOOKUP(D865,DEFINICJE!$E$2:$H$31,4,0)</f>
        <v>19.409836065573771</v>
      </c>
      <c r="G865" s="6">
        <f>E865*F865</f>
        <v>3784.9180327868853</v>
      </c>
      <c r="H865" s="26">
        <f>VLOOKUP(D865,DEFINICJE!$E$2:$H$31,3,0)</f>
        <v>0.22</v>
      </c>
      <c r="I865" s="6">
        <f>G865+H865*G865</f>
        <v>4617.6000000000004</v>
      </c>
      <c r="J865" s="9">
        <f>MONTH(B865)</f>
        <v>6</v>
      </c>
      <c r="K865" s="9">
        <f>YEAR(B865)</f>
        <v>2020</v>
      </c>
      <c r="L865" s="9" t="str">
        <f>VLOOKUP(C865,DEFINICJE!$A$2:$B$11,2,0)</f>
        <v>Infinity Systems</v>
      </c>
    </row>
    <row r="866" spans="1:12" x14ac:dyDescent="0.2">
      <c r="A866" s="19" t="s">
        <v>923</v>
      </c>
      <c r="B866" s="20">
        <v>43983</v>
      </c>
      <c r="C866" s="4" t="s">
        <v>5</v>
      </c>
      <c r="D866" s="4" t="s">
        <v>30</v>
      </c>
      <c r="E866" s="21">
        <v>25</v>
      </c>
      <c r="F866" s="6">
        <f>VLOOKUP(D866,DEFINICJE!$E$2:$H$31,4,0)</f>
        <v>16.345794392523363</v>
      </c>
      <c r="G866" s="6">
        <f>E866*F866</f>
        <v>408.64485981308405</v>
      </c>
      <c r="H866" s="26">
        <f>VLOOKUP(D866,DEFINICJE!$E$2:$H$31,3,0)</f>
        <v>7.0000000000000007E-2</v>
      </c>
      <c r="I866" s="6">
        <f>G866+H866*G866</f>
        <v>437.24999999999994</v>
      </c>
      <c r="J866" s="9">
        <f>MONTH(B866)</f>
        <v>6</v>
      </c>
      <c r="K866" s="9">
        <f>YEAR(B866)</f>
        <v>2020</v>
      </c>
      <c r="L866" s="9" t="str">
        <f>VLOOKUP(C866,DEFINICJE!$A$2:$B$11,2,0)</f>
        <v>Infinity Systems</v>
      </c>
    </row>
    <row r="867" spans="1:12" x14ac:dyDescent="0.2">
      <c r="A867" s="19" t="s">
        <v>924</v>
      </c>
      <c r="B867" s="20">
        <v>43983</v>
      </c>
      <c r="C867" s="4" t="s">
        <v>7</v>
      </c>
      <c r="D867" s="4" t="s">
        <v>31</v>
      </c>
      <c r="E867" s="21">
        <v>872</v>
      </c>
      <c r="F867" s="6">
        <f>VLOOKUP(D867,DEFINICJE!$E$2:$H$31,4,0)</f>
        <v>31.516393442622952</v>
      </c>
      <c r="G867" s="6">
        <f>E867*F867</f>
        <v>27482.295081967215</v>
      </c>
      <c r="H867" s="26">
        <f>VLOOKUP(D867,DEFINICJE!$E$2:$H$31,3,0)</f>
        <v>0.22</v>
      </c>
      <c r="I867" s="6">
        <f>G867+H867*G867</f>
        <v>33528.400000000001</v>
      </c>
      <c r="J867" s="9">
        <f>MONTH(B867)</f>
        <v>6</v>
      </c>
      <c r="K867" s="9">
        <f>YEAR(B867)</f>
        <v>2020</v>
      </c>
      <c r="L867" s="9" t="str">
        <f>VLOOKUP(C867,DEFINICJE!$A$2:$B$11,2,0)</f>
        <v>Fusion Dynamics</v>
      </c>
    </row>
    <row r="868" spans="1:12" x14ac:dyDescent="0.2">
      <c r="A868" s="19" t="s">
        <v>925</v>
      </c>
      <c r="B868" s="20">
        <v>43983</v>
      </c>
      <c r="C868" s="4" t="s">
        <v>6</v>
      </c>
      <c r="D868" s="4" t="s">
        <v>32</v>
      </c>
      <c r="E868" s="21">
        <v>683</v>
      </c>
      <c r="F868" s="6">
        <f>VLOOKUP(D868,DEFINICJE!$E$2:$H$31,4,0)</f>
        <v>59.018691588785039</v>
      </c>
      <c r="G868" s="6">
        <f>E868*F868</f>
        <v>40309.766355140178</v>
      </c>
      <c r="H868" s="26">
        <f>VLOOKUP(D868,DEFINICJE!$E$2:$H$31,3,0)</f>
        <v>7.0000000000000007E-2</v>
      </c>
      <c r="I868" s="6">
        <f>G868+H868*G868</f>
        <v>43131.44999999999</v>
      </c>
      <c r="J868" s="9">
        <f>MONTH(B868)</f>
        <v>6</v>
      </c>
      <c r="K868" s="9">
        <f>YEAR(B868)</f>
        <v>2020</v>
      </c>
      <c r="L868" s="9" t="str">
        <f>VLOOKUP(C868,DEFINICJE!$A$2:$B$11,2,0)</f>
        <v>SwiftWave Technologies</v>
      </c>
    </row>
    <row r="869" spans="1:12" x14ac:dyDescent="0.2">
      <c r="A869" s="19" t="s">
        <v>926</v>
      </c>
      <c r="B869" s="20">
        <v>43983</v>
      </c>
      <c r="C869" s="4" t="s">
        <v>9</v>
      </c>
      <c r="D869" s="4" t="s">
        <v>33</v>
      </c>
      <c r="E869" s="21">
        <v>296</v>
      </c>
      <c r="F869" s="6">
        <f>VLOOKUP(D869,DEFINICJE!$E$2:$H$31,4,0)</f>
        <v>78.893442622950815</v>
      </c>
      <c r="G869" s="6">
        <f>E869*F869</f>
        <v>23352.459016393441</v>
      </c>
      <c r="H869" s="26">
        <f>VLOOKUP(D869,DEFINICJE!$E$2:$H$31,3,0)</f>
        <v>0.22</v>
      </c>
      <c r="I869" s="6">
        <f>G869+H869*G869</f>
        <v>28490</v>
      </c>
      <c r="J869" s="9">
        <f>MONTH(B869)</f>
        <v>6</v>
      </c>
      <c r="K869" s="9">
        <f>YEAR(B869)</f>
        <v>2020</v>
      </c>
      <c r="L869" s="9" t="str">
        <f>VLOOKUP(C869,DEFINICJE!$A$2:$B$11,2,0)</f>
        <v>Aurora Ventures</v>
      </c>
    </row>
    <row r="870" spans="1:12" x14ac:dyDescent="0.2">
      <c r="A870" s="19" t="s">
        <v>927</v>
      </c>
      <c r="B870" s="20">
        <v>43984</v>
      </c>
      <c r="C870" s="4" t="s">
        <v>9</v>
      </c>
      <c r="D870" s="4" t="s">
        <v>34</v>
      </c>
      <c r="E870" s="21">
        <v>970</v>
      </c>
      <c r="F870" s="6">
        <f>VLOOKUP(D870,DEFINICJE!$E$2:$H$31,4,0)</f>
        <v>34.177570093457945</v>
      </c>
      <c r="G870" s="6">
        <f>E870*F870</f>
        <v>33152.242990654209</v>
      </c>
      <c r="H870" s="26">
        <f>VLOOKUP(D870,DEFINICJE!$E$2:$H$31,3,0)</f>
        <v>7.0000000000000007E-2</v>
      </c>
      <c r="I870" s="6">
        <f>G870+H870*G870</f>
        <v>35472.9</v>
      </c>
      <c r="J870" s="9">
        <f>MONTH(B870)</f>
        <v>6</v>
      </c>
      <c r="K870" s="9">
        <f>YEAR(B870)</f>
        <v>2020</v>
      </c>
      <c r="L870" s="9" t="str">
        <f>VLOOKUP(C870,DEFINICJE!$A$2:$B$11,2,0)</f>
        <v>Aurora Ventures</v>
      </c>
    </row>
    <row r="871" spans="1:12" x14ac:dyDescent="0.2">
      <c r="A871" s="19" t="s">
        <v>928</v>
      </c>
      <c r="B871" s="20">
        <v>43985</v>
      </c>
      <c r="C871" s="4" t="s">
        <v>4</v>
      </c>
      <c r="D871" s="4" t="s">
        <v>35</v>
      </c>
      <c r="E871" s="21">
        <v>847</v>
      </c>
      <c r="F871" s="6">
        <f>VLOOKUP(D871,DEFINICJE!$E$2:$H$31,4,0)</f>
        <v>92.429906542056074</v>
      </c>
      <c r="G871" s="6">
        <f>E871*F871</f>
        <v>78288.1308411215</v>
      </c>
      <c r="H871" s="26">
        <f>VLOOKUP(D871,DEFINICJE!$E$2:$H$31,3,0)</f>
        <v>7.0000000000000007E-2</v>
      </c>
      <c r="I871" s="6">
        <f>G871+H871*G871</f>
        <v>83768.3</v>
      </c>
      <c r="J871" s="9">
        <f>MONTH(B871)</f>
        <v>6</v>
      </c>
      <c r="K871" s="9">
        <f>YEAR(B871)</f>
        <v>2020</v>
      </c>
      <c r="L871" s="9" t="str">
        <f>VLOOKUP(C871,DEFINICJE!$A$2:$B$11,2,0)</f>
        <v>BlueSky Enterprises</v>
      </c>
    </row>
    <row r="872" spans="1:12" x14ac:dyDescent="0.2">
      <c r="A872" s="19" t="s">
        <v>929</v>
      </c>
      <c r="B872" s="20">
        <v>43986</v>
      </c>
      <c r="C872" s="4" t="s">
        <v>5</v>
      </c>
      <c r="D872" s="4" t="s">
        <v>36</v>
      </c>
      <c r="E872" s="21">
        <v>711</v>
      </c>
      <c r="F872" s="6">
        <f>VLOOKUP(D872,DEFINICJE!$E$2:$H$31,4,0)</f>
        <v>32.551401869158873</v>
      </c>
      <c r="G872" s="6">
        <f>E872*F872</f>
        <v>23144.04672897196</v>
      </c>
      <c r="H872" s="26">
        <f>VLOOKUP(D872,DEFINICJE!$E$2:$H$31,3,0)</f>
        <v>7.0000000000000007E-2</v>
      </c>
      <c r="I872" s="6">
        <f>G872+H872*G872</f>
        <v>24764.129999999997</v>
      </c>
      <c r="J872" s="9">
        <f>MONTH(B872)</f>
        <v>6</v>
      </c>
      <c r="K872" s="9">
        <f>YEAR(B872)</f>
        <v>2020</v>
      </c>
      <c r="L872" s="9" t="str">
        <f>VLOOKUP(C872,DEFINICJE!$A$2:$B$11,2,0)</f>
        <v>Infinity Systems</v>
      </c>
    </row>
    <row r="873" spans="1:12" x14ac:dyDescent="0.2">
      <c r="A873" s="19" t="s">
        <v>930</v>
      </c>
      <c r="B873" s="20">
        <v>43987</v>
      </c>
      <c r="C873" s="4" t="s">
        <v>10</v>
      </c>
      <c r="D873" s="4" t="s">
        <v>37</v>
      </c>
      <c r="E873" s="21">
        <v>660</v>
      </c>
      <c r="F873" s="6">
        <f>VLOOKUP(D873,DEFINICJE!$E$2:$H$31,4,0)</f>
        <v>29.762295081967217</v>
      </c>
      <c r="G873" s="6">
        <f>E873*F873</f>
        <v>19643.114754098362</v>
      </c>
      <c r="H873" s="26">
        <f>VLOOKUP(D873,DEFINICJE!$E$2:$H$31,3,0)</f>
        <v>0.22</v>
      </c>
      <c r="I873" s="6">
        <f>G873+H873*G873</f>
        <v>23964.600000000002</v>
      </c>
      <c r="J873" s="9">
        <f>MONTH(B873)</f>
        <v>6</v>
      </c>
      <c r="K873" s="9">
        <f>YEAR(B873)</f>
        <v>2020</v>
      </c>
      <c r="L873" s="9" t="str">
        <f>VLOOKUP(C873,DEFINICJE!$A$2:$B$11,2,0)</f>
        <v>Nexus Solutions</v>
      </c>
    </row>
    <row r="874" spans="1:12" x14ac:dyDescent="0.2">
      <c r="A874" s="19" t="s">
        <v>931</v>
      </c>
      <c r="B874" s="20">
        <v>43988</v>
      </c>
      <c r="C874" s="4" t="s">
        <v>9</v>
      </c>
      <c r="D874" s="4" t="s">
        <v>14</v>
      </c>
      <c r="E874" s="21">
        <v>514</v>
      </c>
      <c r="F874" s="6">
        <f>VLOOKUP(D874,DEFINICJE!$E$2:$H$31,4,0)</f>
        <v>73.897196261682225</v>
      </c>
      <c r="G874" s="6">
        <f>E874*F874</f>
        <v>37983.158878504662</v>
      </c>
      <c r="H874" s="26">
        <f>VLOOKUP(D874,DEFINICJE!$E$2:$H$31,3,0)</f>
        <v>7.0000000000000007E-2</v>
      </c>
      <c r="I874" s="6">
        <f>G874+H874*G874</f>
        <v>40641.979999999989</v>
      </c>
      <c r="J874" s="9">
        <f>MONTH(B874)</f>
        <v>6</v>
      </c>
      <c r="K874" s="9">
        <f>YEAR(B874)</f>
        <v>2020</v>
      </c>
      <c r="L874" s="9" t="str">
        <f>VLOOKUP(C874,DEFINICJE!$A$2:$B$11,2,0)</f>
        <v>Aurora Ventures</v>
      </c>
    </row>
    <row r="875" spans="1:12" x14ac:dyDescent="0.2">
      <c r="A875" s="19" t="s">
        <v>932</v>
      </c>
      <c r="B875" s="20">
        <v>43989</v>
      </c>
      <c r="C875" s="4" t="s">
        <v>5</v>
      </c>
      <c r="D875" s="4" t="s">
        <v>15</v>
      </c>
      <c r="E875" s="21">
        <v>748</v>
      </c>
      <c r="F875" s="6">
        <f>VLOOKUP(D875,DEFINICJE!$E$2:$H$31,4,0)</f>
        <v>43.180327868852459</v>
      </c>
      <c r="G875" s="6">
        <f>E875*F875</f>
        <v>32298.885245901638</v>
      </c>
      <c r="H875" s="26">
        <f>VLOOKUP(D875,DEFINICJE!$E$2:$H$31,3,0)</f>
        <v>0.22</v>
      </c>
      <c r="I875" s="6">
        <f>G875+H875*G875</f>
        <v>39404.639999999999</v>
      </c>
      <c r="J875" s="9">
        <f>MONTH(B875)</f>
        <v>6</v>
      </c>
      <c r="K875" s="9">
        <f>YEAR(B875)</f>
        <v>2020</v>
      </c>
      <c r="L875" s="9" t="str">
        <f>VLOOKUP(C875,DEFINICJE!$A$2:$B$11,2,0)</f>
        <v>Infinity Systems</v>
      </c>
    </row>
    <row r="876" spans="1:12" x14ac:dyDescent="0.2">
      <c r="A876" s="19" t="s">
        <v>933</v>
      </c>
      <c r="B876" s="20">
        <v>43990</v>
      </c>
      <c r="C876" s="4" t="s">
        <v>3</v>
      </c>
      <c r="D876" s="4" t="s">
        <v>16</v>
      </c>
      <c r="E876" s="21">
        <v>357</v>
      </c>
      <c r="F876" s="6">
        <f>VLOOKUP(D876,DEFINICJE!$E$2:$H$31,4,0)</f>
        <v>25.897196261682243</v>
      </c>
      <c r="G876" s="6">
        <f>E876*F876</f>
        <v>9245.2990654205605</v>
      </c>
      <c r="H876" s="26">
        <f>VLOOKUP(D876,DEFINICJE!$E$2:$H$31,3,0)</f>
        <v>7.0000000000000007E-2</v>
      </c>
      <c r="I876" s="6">
        <f>G876+H876*G876</f>
        <v>9892.4699999999993</v>
      </c>
      <c r="J876" s="9">
        <f>MONTH(B876)</f>
        <v>6</v>
      </c>
      <c r="K876" s="9">
        <f>YEAR(B876)</f>
        <v>2020</v>
      </c>
      <c r="L876" s="9" t="str">
        <f>VLOOKUP(C876,DEFINICJE!$A$2:$B$11,2,0)</f>
        <v>Quantum Innovations</v>
      </c>
    </row>
    <row r="877" spans="1:12" x14ac:dyDescent="0.2">
      <c r="A877" s="19" t="s">
        <v>934</v>
      </c>
      <c r="B877" s="20">
        <v>43991</v>
      </c>
      <c r="C877" s="4" t="s">
        <v>11</v>
      </c>
      <c r="D877" s="4" t="s">
        <v>17</v>
      </c>
      <c r="E877" s="21">
        <v>896</v>
      </c>
      <c r="F877" s="6">
        <f>VLOOKUP(D877,DEFINICJE!$E$2:$H$31,4,0)</f>
        <v>65.721311475409848</v>
      </c>
      <c r="G877" s="6">
        <f>E877*F877</f>
        <v>58886.295081967226</v>
      </c>
      <c r="H877" s="26">
        <f>VLOOKUP(D877,DEFINICJE!$E$2:$H$31,3,0)</f>
        <v>0.22</v>
      </c>
      <c r="I877" s="6">
        <f>G877+H877*G877</f>
        <v>71841.280000000013</v>
      </c>
      <c r="J877" s="9">
        <f>MONTH(B877)</f>
        <v>6</v>
      </c>
      <c r="K877" s="9">
        <f>YEAR(B877)</f>
        <v>2020</v>
      </c>
      <c r="L877" s="9" t="str">
        <f>VLOOKUP(C877,DEFINICJE!$A$2:$B$11,2,0)</f>
        <v>Green Capital</v>
      </c>
    </row>
    <row r="878" spans="1:12" x14ac:dyDescent="0.2">
      <c r="A878" s="19" t="s">
        <v>935</v>
      </c>
      <c r="B878" s="20">
        <v>43992</v>
      </c>
      <c r="C878" s="4" t="s">
        <v>10</v>
      </c>
      <c r="D878" s="4" t="s">
        <v>18</v>
      </c>
      <c r="E878" s="21">
        <v>559</v>
      </c>
      <c r="F878" s="6">
        <f>VLOOKUP(D878,DEFINICJE!$E$2:$H$31,4,0)</f>
        <v>0.22429906542056072</v>
      </c>
      <c r="G878" s="6">
        <f>E878*F878</f>
        <v>125.38317757009344</v>
      </c>
      <c r="H878" s="26">
        <f>VLOOKUP(D878,DEFINICJE!$E$2:$H$31,3,0)</f>
        <v>7.0000000000000007E-2</v>
      </c>
      <c r="I878" s="6">
        <f>G878+H878*G878</f>
        <v>134.15999999999997</v>
      </c>
      <c r="J878" s="9">
        <f>MONTH(B878)</f>
        <v>6</v>
      </c>
      <c r="K878" s="9">
        <f>YEAR(B878)</f>
        <v>2020</v>
      </c>
      <c r="L878" s="9" t="str">
        <f>VLOOKUP(C878,DEFINICJE!$A$2:$B$11,2,0)</f>
        <v>Nexus Solutions</v>
      </c>
    </row>
    <row r="879" spans="1:12" x14ac:dyDescent="0.2">
      <c r="A879" s="19" t="s">
        <v>936</v>
      </c>
      <c r="B879" s="20">
        <v>43993</v>
      </c>
      <c r="C879" s="4" t="s">
        <v>7</v>
      </c>
      <c r="D879" s="4" t="s">
        <v>19</v>
      </c>
      <c r="E879" s="21">
        <v>296</v>
      </c>
      <c r="F879" s="6">
        <f>VLOOKUP(D879,DEFINICJE!$E$2:$H$31,4,0)</f>
        <v>73.073770491803288</v>
      </c>
      <c r="G879" s="6">
        <f>E879*F879</f>
        <v>21629.836065573774</v>
      </c>
      <c r="H879" s="26">
        <f>VLOOKUP(D879,DEFINICJE!$E$2:$H$31,3,0)</f>
        <v>0.22</v>
      </c>
      <c r="I879" s="6">
        <f>G879+H879*G879</f>
        <v>26388.400000000005</v>
      </c>
      <c r="J879" s="9">
        <f>MONTH(B879)</f>
        <v>6</v>
      </c>
      <c r="K879" s="9">
        <f>YEAR(B879)</f>
        <v>2020</v>
      </c>
      <c r="L879" s="9" t="str">
        <f>VLOOKUP(C879,DEFINICJE!$A$2:$B$11,2,0)</f>
        <v>Fusion Dynamics</v>
      </c>
    </row>
    <row r="880" spans="1:12" x14ac:dyDescent="0.2">
      <c r="A880" s="19" t="s">
        <v>937</v>
      </c>
      <c r="B880" s="20">
        <v>43994</v>
      </c>
      <c r="C880" s="4" t="s">
        <v>4</v>
      </c>
      <c r="D880" s="4" t="s">
        <v>20</v>
      </c>
      <c r="E880" s="21">
        <v>903</v>
      </c>
      <c r="F880" s="6">
        <f>VLOOKUP(D880,DEFINICJE!$E$2:$H$31,4,0)</f>
        <v>10.093457943925234</v>
      </c>
      <c r="G880" s="6">
        <f>E880*F880</f>
        <v>9114.3925233644859</v>
      </c>
      <c r="H880" s="26">
        <f>VLOOKUP(D880,DEFINICJE!$E$2:$H$31,3,0)</f>
        <v>7.0000000000000007E-2</v>
      </c>
      <c r="I880" s="6">
        <f>G880+H880*G880</f>
        <v>9752.4</v>
      </c>
      <c r="J880" s="9">
        <f>MONTH(B880)</f>
        <v>6</v>
      </c>
      <c r="K880" s="9">
        <f>YEAR(B880)</f>
        <v>2020</v>
      </c>
      <c r="L880" s="9" t="str">
        <f>VLOOKUP(C880,DEFINICJE!$A$2:$B$11,2,0)</f>
        <v>BlueSky Enterprises</v>
      </c>
    </row>
    <row r="881" spans="1:12" x14ac:dyDescent="0.2">
      <c r="A881" s="19" t="s">
        <v>938</v>
      </c>
      <c r="B881" s="20">
        <v>43994</v>
      </c>
      <c r="C881" s="4" t="s">
        <v>5</v>
      </c>
      <c r="D881" s="4" t="s">
        <v>21</v>
      </c>
      <c r="E881" s="21">
        <v>340</v>
      </c>
      <c r="F881" s="6">
        <f>VLOOKUP(D881,DEFINICJE!$E$2:$H$31,4,0)</f>
        <v>32.508196721311471</v>
      </c>
      <c r="G881" s="6">
        <f>E881*F881</f>
        <v>11052.7868852459</v>
      </c>
      <c r="H881" s="26">
        <f>VLOOKUP(D881,DEFINICJE!$E$2:$H$31,3,0)</f>
        <v>0.22</v>
      </c>
      <c r="I881" s="6">
        <f>G881+H881*G881</f>
        <v>13484.399999999998</v>
      </c>
      <c r="J881" s="9">
        <f>MONTH(B881)</f>
        <v>6</v>
      </c>
      <c r="K881" s="9">
        <f>YEAR(B881)</f>
        <v>2020</v>
      </c>
      <c r="L881" s="9" t="str">
        <f>VLOOKUP(C881,DEFINICJE!$A$2:$B$11,2,0)</f>
        <v>Infinity Systems</v>
      </c>
    </row>
    <row r="882" spans="1:12" x14ac:dyDescent="0.2">
      <c r="A882" s="19" t="s">
        <v>939</v>
      </c>
      <c r="B882" s="20">
        <v>43994</v>
      </c>
      <c r="C882" s="4" t="s">
        <v>10</v>
      </c>
      <c r="D882" s="4" t="s">
        <v>22</v>
      </c>
      <c r="E882" s="21">
        <v>517</v>
      </c>
      <c r="F882" s="6">
        <f>VLOOKUP(D882,DEFINICJE!$E$2:$H$31,4,0)</f>
        <v>17.588785046728972</v>
      </c>
      <c r="G882" s="6">
        <f>E882*F882</f>
        <v>9093.401869158879</v>
      </c>
      <c r="H882" s="26">
        <f>VLOOKUP(D882,DEFINICJE!$E$2:$H$31,3,0)</f>
        <v>7.0000000000000007E-2</v>
      </c>
      <c r="I882" s="6">
        <f>G882+H882*G882</f>
        <v>9729.94</v>
      </c>
      <c r="J882" s="9">
        <f>MONTH(B882)</f>
        <v>6</v>
      </c>
      <c r="K882" s="9">
        <f>YEAR(B882)</f>
        <v>2020</v>
      </c>
      <c r="L882" s="9" t="str">
        <f>VLOOKUP(C882,DEFINICJE!$A$2:$B$11,2,0)</f>
        <v>Nexus Solutions</v>
      </c>
    </row>
    <row r="883" spans="1:12" x14ac:dyDescent="0.2">
      <c r="A883" s="19" t="s">
        <v>940</v>
      </c>
      <c r="B883" s="20">
        <v>43994</v>
      </c>
      <c r="C883" s="4" t="s">
        <v>7</v>
      </c>
      <c r="D883" s="4" t="s">
        <v>23</v>
      </c>
      <c r="E883" s="21">
        <v>284</v>
      </c>
      <c r="F883" s="6">
        <f>VLOOKUP(D883,DEFINICJE!$E$2:$H$31,4,0)</f>
        <v>14.188524590163933</v>
      </c>
      <c r="G883" s="6">
        <f>E883*F883</f>
        <v>4029.5409836065569</v>
      </c>
      <c r="H883" s="26">
        <f>VLOOKUP(D883,DEFINICJE!$E$2:$H$31,3,0)</f>
        <v>0.22</v>
      </c>
      <c r="I883" s="6">
        <f>G883+H883*G883</f>
        <v>4916.0399999999991</v>
      </c>
      <c r="J883" s="9">
        <f>MONTH(B883)</f>
        <v>6</v>
      </c>
      <c r="K883" s="9">
        <f>YEAR(B883)</f>
        <v>2020</v>
      </c>
      <c r="L883" s="9" t="str">
        <f>VLOOKUP(C883,DEFINICJE!$A$2:$B$11,2,0)</f>
        <v>Fusion Dynamics</v>
      </c>
    </row>
    <row r="884" spans="1:12" x14ac:dyDescent="0.2">
      <c r="A884" s="19" t="s">
        <v>941</v>
      </c>
      <c r="B884" s="20">
        <v>43994</v>
      </c>
      <c r="C884" s="4" t="s">
        <v>6</v>
      </c>
      <c r="D884" s="4" t="s">
        <v>24</v>
      </c>
      <c r="E884" s="21">
        <v>665</v>
      </c>
      <c r="F884" s="6">
        <f>VLOOKUP(D884,DEFINICJE!$E$2:$H$31,4,0)</f>
        <v>7.5700934579439245</v>
      </c>
      <c r="G884" s="6">
        <f>E884*F884</f>
        <v>5034.1121495327097</v>
      </c>
      <c r="H884" s="26">
        <f>VLOOKUP(D884,DEFINICJE!$E$2:$H$31,3,0)</f>
        <v>7.0000000000000007E-2</v>
      </c>
      <c r="I884" s="6">
        <f>G884+H884*G884</f>
        <v>5386.4999999999991</v>
      </c>
      <c r="J884" s="9">
        <f>MONTH(B884)</f>
        <v>6</v>
      </c>
      <c r="K884" s="9">
        <f>YEAR(B884)</f>
        <v>2020</v>
      </c>
      <c r="L884" s="9" t="str">
        <f>VLOOKUP(C884,DEFINICJE!$A$2:$B$11,2,0)</f>
        <v>SwiftWave Technologies</v>
      </c>
    </row>
    <row r="885" spans="1:12" x14ac:dyDescent="0.2">
      <c r="A885" s="19" t="s">
        <v>942</v>
      </c>
      <c r="B885" s="20">
        <v>43994</v>
      </c>
      <c r="C885" s="4" t="s">
        <v>5</v>
      </c>
      <c r="D885" s="4" t="s">
        <v>25</v>
      </c>
      <c r="E885" s="21">
        <v>726</v>
      </c>
      <c r="F885" s="6">
        <f>VLOOKUP(D885,DEFINICJE!$E$2:$H$31,4,0)</f>
        <v>33.655737704918039</v>
      </c>
      <c r="G885" s="6">
        <f>E885*F885</f>
        <v>24434.065573770495</v>
      </c>
      <c r="H885" s="26">
        <f>VLOOKUP(D885,DEFINICJE!$E$2:$H$31,3,0)</f>
        <v>0.22</v>
      </c>
      <c r="I885" s="6">
        <f>G885+H885*G885</f>
        <v>29809.560000000005</v>
      </c>
      <c r="J885" s="9">
        <f>MONTH(B885)</f>
        <v>6</v>
      </c>
      <c r="K885" s="9">
        <f>YEAR(B885)</f>
        <v>2020</v>
      </c>
      <c r="L885" s="9" t="str">
        <f>VLOOKUP(C885,DEFINICJE!$A$2:$B$11,2,0)</f>
        <v>Infinity Systems</v>
      </c>
    </row>
    <row r="886" spans="1:12" x14ac:dyDescent="0.2">
      <c r="A886" s="19" t="s">
        <v>943</v>
      </c>
      <c r="B886" s="20">
        <v>43994</v>
      </c>
      <c r="C886" s="4" t="s">
        <v>5</v>
      </c>
      <c r="D886" s="4" t="s">
        <v>26</v>
      </c>
      <c r="E886" s="21">
        <v>43</v>
      </c>
      <c r="F886" s="6">
        <f>VLOOKUP(D886,DEFINICJE!$E$2:$H$31,4,0)</f>
        <v>57.588785046728965</v>
      </c>
      <c r="G886" s="6">
        <f>E886*F886</f>
        <v>2476.3177570093453</v>
      </c>
      <c r="H886" s="26">
        <f>VLOOKUP(D886,DEFINICJE!$E$2:$H$31,3,0)</f>
        <v>7.0000000000000007E-2</v>
      </c>
      <c r="I886" s="6">
        <f>G886+H886*G886</f>
        <v>2649.6599999999994</v>
      </c>
      <c r="J886" s="9">
        <f>MONTH(B886)</f>
        <v>6</v>
      </c>
      <c r="K886" s="9">
        <f>YEAR(B886)</f>
        <v>2020</v>
      </c>
      <c r="L886" s="9" t="str">
        <f>VLOOKUP(C886,DEFINICJE!$A$2:$B$11,2,0)</f>
        <v>Infinity Systems</v>
      </c>
    </row>
    <row r="887" spans="1:12" x14ac:dyDescent="0.2">
      <c r="A887" s="19" t="s">
        <v>944</v>
      </c>
      <c r="B887" s="20">
        <v>43994</v>
      </c>
      <c r="C887" s="4" t="s">
        <v>8</v>
      </c>
      <c r="D887" s="4" t="s">
        <v>27</v>
      </c>
      <c r="E887" s="21">
        <v>712</v>
      </c>
      <c r="F887" s="6">
        <f>VLOOKUP(D887,DEFINICJE!$E$2:$H$31,4,0)</f>
        <v>27.262295081967213</v>
      </c>
      <c r="G887" s="6">
        <f>E887*F887</f>
        <v>19410.754098360656</v>
      </c>
      <c r="H887" s="26">
        <f>VLOOKUP(D887,DEFINICJE!$E$2:$H$31,3,0)</f>
        <v>0.22</v>
      </c>
      <c r="I887" s="6">
        <f>G887+H887*G887</f>
        <v>23681.119999999999</v>
      </c>
      <c r="J887" s="9">
        <f>MONTH(B887)</f>
        <v>6</v>
      </c>
      <c r="K887" s="9">
        <f>YEAR(B887)</f>
        <v>2020</v>
      </c>
      <c r="L887" s="9" t="str">
        <f>VLOOKUP(C887,DEFINICJE!$A$2:$B$11,2,0)</f>
        <v>Apex Innovators</v>
      </c>
    </row>
    <row r="888" spans="1:12" x14ac:dyDescent="0.2">
      <c r="A888" s="19" t="s">
        <v>945</v>
      </c>
      <c r="B888" s="20">
        <v>43995</v>
      </c>
      <c r="C888" s="4" t="s">
        <v>4</v>
      </c>
      <c r="D888" s="4" t="s">
        <v>28</v>
      </c>
      <c r="E888" s="21">
        <v>604</v>
      </c>
      <c r="F888" s="6">
        <f>VLOOKUP(D888,DEFINICJE!$E$2:$H$31,4,0)</f>
        <v>74.299065420560737</v>
      </c>
      <c r="G888" s="6">
        <f>E888*F888</f>
        <v>44876.635514018686</v>
      </c>
      <c r="H888" s="26">
        <f>VLOOKUP(D888,DEFINICJE!$E$2:$H$31,3,0)</f>
        <v>7.0000000000000007E-2</v>
      </c>
      <c r="I888" s="6">
        <f>G888+H888*G888</f>
        <v>48017.999999999993</v>
      </c>
      <c r="J888" s="9">
        <f>MONTH(B888)</f>
        <v>6</v>
      </c>
      <c r="K888" s="9">
        <f>YEAR(B888)</f>
        <v>2020</v>
      </c>
      <c r="L888" s="9" t="str">
        <f>VLOOKUP(C888,DEFINICJE!$A$2:$B$11,2,0)</f>
        <v>BlueSky Enterprises</v>
      </c>
    </row>
    <row r="889" spans="1:12" x14ac:dyDescent="0.2">
      <c r="A889" s="19" t="s">
        <v>946</v>
      </c>
      <c r="B889" s="20">
        <v>43996</v>
      </c>
      <c r="C889" s="4" t="s">
        <v>3</v>
      </c>
      <c r="D889" s="4" t="s">
        <v>29</v>
      </c>
      <c r="E889" s="21">
        <v>722</v>
      </c>
      <c r="F889" s="6">
        <f>VLOOKUP(D889,DEFINICJE!$E$2:$H$31,4,0)</f>
        <v>19.409836065573771</v>
      </c>
      <c r="G889" s="6">
        <f>E889*F889</f>
        <v>14013.901639344262</v>
      </c>
      <c r="H889" s="26">
        <f>VLOOKUP(D889,DEFINICJE!$E$2:$H$31,3,0)</f>
        <v>0.22</v>
      </c>
      <c r="I889" s="6">
        <f>G889+H889*G889</f>
        <v>17096.96</v>
      </c>
      <c r="J889" s="9">
        <f>MONTH(B889)</f>
        <v>6</v>
      </c>
      <c r="K889" s="9">
        <f>YEAR(B889)</f>
        <v>2020</v>
      </c>
      <c r="L889" s="9" t="str">
        <f>VLOOKUP(C889,DEFINICJE!$A$2:$B$11,2,0)</f>
        <v>Quantum Innovations</v>
      </c>
    </row>
    <row r="890" spans="1:12" x14ac:dyDescent="0.2">
      <c r="A890" s="19" t="s">
        <v>947</v>
      </c>
      <c r="B890" s="20">
        <v>43997</v>
      </c>
      <c r="C890" s="4" t="s">
        <v>11</v>
      </c>
      <c r="D890" s="4" t="s">
        <v>30</v>
      </c>
      <c r="E890" s="21">
        <v>774</v>
      </c>
      <c r="F890" s="6">
        <f>VLOOKUP(D890,DEFINICJE!$E$2:$H$31,4,0)</f>
        <v>16.345794392523363</v>
      </c>
      <c r="G890" s="6">
        <f>E890*F890</f>
        <v>12651.644859813083</v>
      </c>
      <c r="H890" s="26">
        <f>VLOOKUP(D890,DEFINICJE!$E$2:$H$31,3,0)</f>
        <v>7.0000000000000007E-2</v>
      </c>
      <c r="I890" s="6">
        <f>G890+H890*G890</f>
        <v>13537.259999999998</v>
      </c>
      <c r="J890" s="9">
        <f>MONTH(B890)</f>
        <v>6</v>
      </c>
      <c r="K890" s="9">
        <f>YEAR(B890)</f>
        <v>2020</v>
      </c>
      <c r="L890" s="9" t="str">
        <f>VLOOKUP(C890,DEFINICJE!$A$2:$B$11,2,0)</f>
        <v>Green Capital</v>
      </c>
    </row>
    <row r="891" spans="1:12" x14ac:dyDescent="0.2">
      <c r="A891" s="19" t="s">
        <v>948</v>
      </c>
      <c r="B891" s="20">
        <v>43998</v>
      </c>
      <c r="C891" s="4" t="s">
        <v>10</v>
      </c>
      <c r="D891" s="4" t="s">
        <v>31</v>
      </c>
      <c r="E891" s="21">
        <v>281</v>
      </c>
      <c r="F891" s="6">
        <f>VLOOKUP(D891,DEFINICJE!$E$2:$H$31,4,0)</f>
        <v>31.516393442622952</v>
      </c>
      <c r="G891" s="6">
        <f>E891*F891</f>
        <v>8856.1065573770502</v>
      </c>
      <c r="H891" s="26">
        <f>VLOOKUP(D891,DEFINICJE!$E$2:$H$31,3,0)</f>
        <v>0.22</v>
      </c>
      <c r="I891" s="6">
        <f>G891+H891*G891</f>
        <v>10804.45</v>
      </c>
      <c r="J891" s="9">
        <f>MONTH(B891)</f>
        <v>6</v>
      </c>
      <c r="K891" s="9">
        <f>YEAR(B891)</f>
        <v>2020</v>
      </c>
      <c r="L891" s="9" t="str">
        <f>VLOOKUP(C891,DEFINICJE!$A$2:$B$11,2,0)</f>
        <v>Nexus Solutions</v>
      </c>
    </row>
    <row r="892" spans="1:12" x14ac:dyDescent="0.2">
      <c r="A892" s="19" t="s">
        <v>949</v>
      </c>
      <c r="B892" s="20">
        <v>43999</v>
      </c>
      <c r="C892" s="4" t="s">
        <v>6</v>
      </c>
      <c r="D892" s="4" t="s">
        <v>32</v>
      </c>
      <c r="E892" s="21">
        <v>815</v>
      </c>
      <c r="F892" s="6">
        <f>VLOOKUP(D892,DEFINICJE!$E$2:$H$31,4,0)</f>
        <v>59.018691588785039</v>
      </c>
      <c r="G892" s="6">
        <f>E892*F892</f>
        <v>48100.233644859807</v>
      </c>
      <c r="H892" s="26">
        <f>VLOOKUP(D892,DEFINICJE!$E$2:$H$31,3,0)</f>
        <v>7.0000000000000007E-2</v>
      </c>
      <c r="I892" s="6">
        <f>G892+H892*G892</f>
        <v>51467.249999999993</v>
      </c>
      <c r="J892" s="9">
        <f>MONTH(B892)</f>
        <v>6</v>
      </c>
      <c r="K892" s="9">
        <f>YEAR(B892)</f>
        <v>2020</v>
      </c>
      <c r="L892" s="9" t="str">
        <f>VLOOKUP(C892,DEFINICJE!$A$2:$B$11,2,0)</f>
        <v>SwiftWave Technologies</v>
      </c>
    </row>
    <row r="893" spans="1:12" x14ac:dyDescent="0.2">
      <c r="A893" s="19" t="s">
        <v>950</v>
      </c>
      <c r="B893" s="20">
        <v>44000</v>
      </c>
      <c r="C893" s="4" t="s">
        <v>10</v>
      </c>
      <c r="D893" s="4" t="s">
        <v>33</v>
      </c>
      <c r="E893" s="21">
        <v>962</v>
      </c>
      <c r="F893" s="6">
        <f>VLOOKUP(D893,DEFINICJE!$E$2:$H$31,4,0)</f>
        <v>78.893442622950815</v>
      </c>
      <c r="G893" s="6">
        <f>E893*F893</f>
        <v>75895.491803278681</v>
      </c>
      <c r="H893" s="26">
        <f>VLOOKUP(D893,DEFINICJE!$E$2:$H$31,3,0)</f>
        <v>0.22</v>
      </c>
      <c r="I893" s="6">
        <f>G893+H893*G893</f>
        <v>92592.499999999985</v>
      </c>
      <c r="J893" s="9">
        <f>MONTH(B893)</f>
        <v>6</v>
      </c>
      <c r="K893" s="9">
        <f>YEAR(B893)</f>
        <v>2020</v>
      </c>
      <c r="L893" s="9" t="str">
        <f>VLOOKUP(C893,DEFINICJE!$A$2:$B$11,2,0)</f>
        <v>Nexus Solutions</v>
      </c>
    </row>
    <row r="894" spans="1:12" x14ac:dyDescent="0.2">
      <c r="A894" s="19" t="s">
        <v>951</v>
      </c>
      <c r="B894" s="20">
        <v>44001</v>
      </c>
      <c r="C894" s="4" t="s">
        <v>11</v>
      </c>
      <c r="D894" s="4" t="s">
        <v>34</v>
      </c>
      <c r="E894" s="21">
        <v>857</v>
      </c>
      <c r="F894" s="6">
        <f>VLOOKUP(D894,DEFINICJE!$E$2:$H$31,4,0)</f>
        <v>34.177570093457945</v>
      </c>
      <c r="G894" s="6">
        <f>E894*F894</f>
        <v>29290.17757009346</v>
      </c>
      <c r="H894" s="26">
        <f>VLOOKUP(D894,DEFINICJE!$E$2:$H$31,3,0)</f>
        <v>7.0000000000000007E-2</v>
      </c>
      <c r="I894" s="6">
        <f>G894+H894*G894</f>
        <v>31340.49</v>
      </c>
      <c r="J894" s="9">
        <f>MONTH(B894)</f>
        <v>6</v>
      </c>
      <c r="K894" s="9">
        <f>YEAR(B894)</f>
        <v>2020</v>
      </c>
      <c r="L894" s="9" t="str">
        <f>VLOOKUP(C894,DEFINICJE!$A$2:$B$11,2,0)</f>
        <v>Green Capital</v>
      </c>
    </row>
    <row r="895" spans="1:12" x14ac:dyDescent="0.2">
      <c r="A895" s="19" t="s">
        <v>952</v>
      </c>
      <c r="B895" s="20">
        <v>44002</v>
      </c>
      <c r="C895" s="4" t="s">
        <v>7</v>
      </c>
      <c r="D895" s="4" t="s">
        <v>35</v>
      </c>
      <c r="E895" s="21">
        <v>385</v>
      </c>
      <c r="F895" s="6">
        <f>VLOOKUP(D895,DEFINICJE!$E$2:$H$31,4,0)</f>
        <v>92.429906542056074</v>
      </c>
      <c r="G895" s="6">
        <f>E895*F895</f>
        <v>35585.514018691589</v>
      </c>
      <c r="H895" s="26">
        <f>VLOOKUP(D895,DEFINICJE!$E$2:$H$31,3,0)</f>
        <v>7.0000000000000007E-2</v>
      </c>
      <c r="I895" s="6">
        <f>G895+H895*G895</f>
        <v>38076.5</v>
      </c>
      <c r="J895" s="9">
        <f>MONTH(B895)</f>
        <v>6</v>
      </c>
      <c r="K895" s="9">
        <f>YEAR(B895)</f>
        <v>2020</v>
      </c>
      <c r="L895" s="9" t="str">
        <f>VLOOKUP(C895,DEFINICJE!$A$2:$B$11,2,0)</f>
        <v>Fusion Dynamics</v>
      </c>
    </row>
    <row r="896" spans="1:12" x14ac:dyDescent="0.2">
      <c r="A896" s="19" t="s">
        <v>953</v>
      </c>
      <c r="B896" s="20">
        <v>44003</v>
      </c>
      <c r="C896" s="4" t="s">
        <v>7</v>
      </c>
      <c r="D896" s="4" t="s">
        <v>36</v>
      </c>
      <c r="E896" s="21">
        <v>283</v>
      </c>
      <c r="F896" s="6">
        <f>VLOOKUP(D896,DEFINICJE!$E$2:$H$31,4,0)</f>
        <v>32.551401869158873</v>
      </c>
      <c r="G896" s="6">
        <f>E896*F896</f>
        <v>9212.0467289719618</v>
      </c>
      <c r="H896" s="26">
        <f>VLOOKUP(D896,DEFINICJE!$E$2:$H$31,3,0)</f>
        <v>7.0000000000000007E-2</v>
      </c>
      <c r="I896" s="6">
        <f>G896+H896*G896</f>
        <v>9856.89</v>
      </c>
      <c r="J896" s="9">
        <f>MONTH(B896)</f>
        <v>6</v>
      </c>
      <c r="K896" s="9">
        <f>YEAR(B896)</f>
        <v>2020</v>
      </c>
      <c r="L896" s="9" t="str">
        <f>VLOOKUP(C896,DEFINICJE!$A$2:$B$11,2,0)</f>
        <v>Fusion Dynamics</v>
      </c>
    </row>
    <row r="897" spans="1:12" x14ac:dyDescent="0.2">
      <c r="A897" s="19" t="s">
        <v>954</v>
      </c>
      <c r="B897" s="20">
        <v>44004</v>
      </c>
      <c r="C897" s="4" t="s">
        <v>4</v>
      </c>
      <c r="D897" s="4" t="s">
        <v>26</v>
      </c>
      <c r="E897" s="21">
        <v>706</v>
      </c>
      <c r="F897" s="6">
        <f>VLOOKUP(D897,DEFINICJE!$E$2:$H$31,4,0)</f>
        <v>57.588785046728965</v>
      </c>
      <c r="G897" s="6">
        <f>E897*F897</f>
        <v>40657.682242990646</v>
      </c>
      <c r="H897" s="26">
        <f>VLOOKUP(D897,DEFINICJE!$E$2:$H$31,3,0)</f>
        <v>7.0000000000000007E-2</v>
      </c>
      <c r="I897" s="6">
        <f>G897+H897*G897</f>
        <v>43503.719999999994</v>
      </c>
      <c r="J897" s="9">
        <f>MONTH(B897)</f>
        <v>6</v>
      </c>
      <c r="K897" s="9">
        <f>YEAR(B897)</f>
        <v>2020</v>
      </c>
      <c r="L897" s="9" t="str">
        <f>VLOOKUP(C897,DEFINICJE!$A$2:$B$11,2,0)</f>
        <v>BlueSky Enterprises</v>
      </c>
    </row>
    <row r="898" spans="1:12" x14ac:dyDescent="0.2">
      <c r="A898" s="19" t="s">
        <v>955</v>
      </c>
      <c r="B898" s="20">
        <v>44005</v>
      </c>
      <c r="C898" s="4" t="s">
        <v>4</v>
      </c>
      <c r="D898" s="4" t="s">
        <v>27</v>
      </c>
      <c r="E898" s="21">
        <v>284</v>
      </c>
      <c r="F898" s="6">
        <f>VLOOKUP(D898,DEFINICJE!$E$2:$H$31,4,0)</f>
        <v>27.262295081967213</v>
      </c>
      <c r="G898" s="6">
        <f>E898*F898</f>
        <v>7742.4918032786882</v>
      </c>
      <c r="H898" s="26">
        <f>VLOOKUP(D898,DEFINICJE!$E$2:$H$31,3,0)</f>
        <v>0.22</v>
      </c>
      <c r="I898" s="6">
        <f>G898+H898*G898</f>
        <v>9445.84</v>
      </c>
      <c r="J898" s="9">
        <f>MONTH(B898)</f>
        <v>6</v>
      </c>
      <c r="K898" s="9">
        <f>YEAR(B898)</f>
        <v>2020</v>
      </c>
      <c r="L898" s="9" t="str">
        <f>VLOOKUP(C898,DEFINICJE!$A$2:$B$11,2,0)</f>
        <v>BlueSky Enterprises</v>
      </c>
    </row>
    <row r="899" spans="1:12" x14ac:dyDescent="0.2">
      <c r="A899" s="19" t="s">
        <v>956</v>
      </c>
      <c r="B899" s="20">
        <v>44005</v>
      </c>
      <c r="C899" s="4" t="s">
        <v>9</v>
      </c>
      <c r="D899" s="4" t="s">
        <v>28</v>
      </c>
      <c r="E899" s="21">
        <v>67</v>
      </c>
      <c r="F899" s="6">
        <f>VLOOKUP(D899,DEFINICJE!$E$2:$H$31,4,0)</f>
        <v>74.299065420560737</v>
      </c>
      <c r="G899" s="6">
        <f>E899*F899</f>
        <v>4978.0373831775696</v>
      </c>
      <c r="H899" s="26">
        <f>VLOOKUP(D899,DEFINICJE!$E$2:$H$31,3,0)</f>
        <v>7.0000000000000007E-2</v>
      </c>
      <c r="I899" s="6">
        <f>G899+H899*G899</f>
        <v>5326.4999999999991</v>
      </c>
      <c r="J899" s="9">
        <f>MONTH(B899)</f>
        <v>6</v>
      </c>
      <c r="K899" s="9">
        <f>YEAR(B899)</f>
        <v>2020</v>
      </c>
      <c r="L899" s="9" t="str">
        <f>VLOOKUP(C899,DEFINICJE!$A$2:$B$11,2,0)</f>
        <v>Aurora Ventures</v>
      </c>
    </row>
    <row r="900" spans="1:12" x14ac:dyDescent="0.2">
      <c r="A900" s="19" t="s">
        <v>957</v>
      </c>
      <c r="B900" s="20">
        <v>44005</v>
      </c>
      <c r="C900" s="4" t="s">
        <v>8</v>
      </c>
      <c r="D900" s="4" t="s">
        <v>14</v>
      </c>
      <c r="E900" s="21">
        <v>393</v>
      </c>
      <c r="F900" s="6">
        <f>VLOOKUP(D900,DEFINICJE!$E$2:$H$31,4,0)</f>
        <v>73.897196261682225</v>
      </c>
      <c r="G900" s="6">
        <f>E900*F900</f>
        <v>29041.598130841114</v>
      </c>
      <c r="H900" s="26">
        <f>VLOOKUP(D900,DEFINICJE!$E$2:$H$31,3,0)</f>
        <v>7.0000000000000007E-2</v>
      </c>
      <c r="I900" s="6">
        <f>G900+H900*G900</f>
        <v>31074.509999999991</v>
      </c>
      <c r="J900" s="9">
        <f>MONTH(B900)</f>
        <v>6</v>
      </c>
      <c r="K900" s="9">
        <f>YEAR(B900)</f>
        <v>2020</v>
      </c>
      <c r="L900" s="9" t="str">
        <f>VLOOKUP(C900,DEFINICJE!$A$2:$B$11,2,0)</f>
        <v>Apex Innovators</v>
      </c>
    </row>
    <row r="901" spans="1:12" x14ac:dyDescent="0.2">
      <c r="A901" s="19" t="s">
        <v>958</v>
      </c>
      <c r="B901" s="20">
        <v>44005</v>
      </c>
      <c r="C901" s="4" t="s">
        <v>6</v>
      </c>
      <c r="D901" s="4" t="s">
        <v>15</v>
      </c>
      <c r="E901" s="21">
        <v>548</v>
      </c>
      <c r="F901" s="6">
        <f>VLOOKUP(D901,DEFINICJE!$E$2:$H$31,4,0)</f>
        <v>43.180327868852459</v>
      </c>
      <c r="G901" s="6">
        <f>E901*F901</f>
        <v>23662.819672131147</v>
      </c>
      <c r="H901" s="26">
        <f>VLOOKUP(D901,DEFINICJE!$E$2:$H$31,3,0)</f>
        <v>0.22</v>
      </c>
      <c r="I901" s="6">
        <f>G901+H901*G901</f>
        <v>28868.639999999999</v>
      </c>
      <c r="J901" s="9">
        <f>MONTH(B901)</f>
        <v>6</v>
      </c>
      <c r="K901" s="9">
        <f>YEAR(B901)</f>
        <v>2020</v>
      </c>
      <c r="L901" s="9" t="str">
        <f>VLOOKUP(C901,DEFINICJE!$A$2:$B$11,2,0)</f>
        <v>SwiftWave Technologies</v>
      </c>
    </row>
    <row r="902" spans="1:12" x14ac:dyDescent="0.2">
      <c r="A902" s="19" t="s">
        <v>959</v>
      </c>
      <c r="B902" s="20">
        <v>44005</v>
      </c>
      <c r="C902" s="4" t="s">
        <v>9</v>
      </c>
      <c r="D902" s="4" t="s">
        <v>16</v>
      </c>
      <c r="E902" s="21">
        <v>401</v>
      </c>
      <c r="F902" s="6">
        <f>VLOOKUP(D902,DEFINICJE!$E$2:$H$31,4,0)</f>
        <v>25.897196261682243</v>
      </c>
      <c r="G902" s="6">
        <f>E902*F902</f>
        <v>10384.775700934579</v>
      </c>
      <c r="H902" s="26">
        <f>VLOOKUP(D902,DEFINICJE!$E$2:$H$31,3,0)</f>
        <v>7.0000000000000007E-2</v>
      </c>
      <c r="I902" s="6">
        <f>G902+H902*G902</f>
        <v>11111.71</v>
      </c>
      <c r="J902" s="9">
        <f>MONTH(B902)</f>
        <v>6</v>
      </c>
      <c r="K902" s="9">
        <f>YEAR(B902)</f>
        <v>2020</v>
      </c>
      <c r="L902" s="9" t="str">
        <f>VLOOKUP(C902,DEFINICJE!$A$2:$B$11,2,0)</f>
        <v>Aurora Ventures</v>
      </c>
    </row>
    <row r="903" spans="1:12" x14ac:dyDescent="0.2">
      <c r="A903" s="19" t="s">
        <v>960</v>
      </c>
      <c r="B903" s="20">
        <v>44005</v>
      </c>
      <c r="C903" s="4" t="s">
        <v>6</v>
      </c>
      <c r="D903" s="4" t="s">
        <v>17</v>
      </c>
      <c r="E903" s="21">
        <v>118</v>
      </c>
      <c r="F903" s="6">
        <f>VLOOKUP(D903,DEFINICJE!$E$2:$H$31,4,0)</f>
        <v>65.721311475409848</v>
      </c>
      <c r="G903" s="6">
        <f>E903*F903</f>
        <v>7755.114754098362</v>
      </c>
      <c r="H903" s="26">
        <f>VLOOKUP(D903,DEFINICJE!$E$2:$H$31,3,0)</f>
        <v>0.22</v>
      </c>
      <c r="I903" s="6">
        <f>G903+H903*G903</f>
        <v>9461.2400000000016</v>
      </c>
      <c r="J903" s="9">
        <f>MONTH(B903)</f>
        <v>6</v>
      </c>
      <c r="K903" s="9">
        <f>YEAR(B903)</f>
        <v>2020</v>
      </c>
      <c r="L903" s="9" t="str">
        <f>VLOOKUP(C903,DEFINICJE!$A$2:$B$11,2,0)</f>
        <v>SwiftWave Technologies</v>
      </c>
    </row>
    <row r="904" spans="1:12" x14ac:dyDescent="0.2">
      <c r="A904" s="19" t="s">
        <v>961</v>
      </c>
      <c r="B904" s="20">
        <v>44005</v>
      </c>
      <c r="C904" s="4" t="s">
        <v>5</v>
      </c>
      <c r="D904" s="4" t="s">
        <v>18</v>
      </c>
      <c r="E904" s="21">
        <v>604</v>
      </c>
      <c r="F904" s="6">
        <f>VLOOKUP(D904,DEFINICJE!$E$2:$H$31,4,0)</f>
        <v>0.22429906542056072</v>
      </c>
      <c r="G904" s="6">
        <f>E904*F904</f>
        <v>135.47663551401868</v>
      </c>
      <c r="H904" s="26">
        <f>VLOOKUP(D904,DEFINICJE!$E$2:$H$31,3,0)</f>
        <v>7.0000000000000007E-2</v>
      </c>
      <c r="I904" s="6">
        <f>G904+H904*G904</f>
        <v>144.95999999999998</v>
      </c>
      <c r="J904" s="9">
        <f>MONTH(B904)</f>
        <v>6</v>
      </c>
      <c r="K904" s="9">
        <f>YEAR(B904)</f>
        <v>2020</v>
      </c>
      <c r="L904" s="9" t="str">
        <f>VLOOKUP(C904,DEFINICJE!$A$2:$B$11,2,0)</f>
        <v>Infinity Systems</v>
      </c>
    </row>
    <row r="905" spans="1:12" x14ac:dyDescent="0.2">
      <c r="A905" s="19" t="s">
        <v>962</v>
      </c>
      <c r="B905" s="20">
        <v>44005</v>
      </c>
      <c r="C905" s="4" t="s">
        <v>10</v>
      </c>
      <c r="D905" s="4" t="s">
        <v>19</v>
      </c>
      <c r="E905" s="21">
        <v>294</v>
      </c>
      <c r="F905" s="6">
        <f>VLOOKUP(D905,DEFINICJE!$E$2:$H$31,4,0)</f>
        <v>73.073770491803288</v>
      </c>
      <c r="G905" s="6">
        <f>E905*F905</f>
        <v>21483.688524590165</v>
      </c>
      <c r="H905" s="26">
        <f>VLOOKUP(D905,DEFINICJE!$E$2:$H$31,3,0)</f>
        <v>0.22</v>
      </c>
      <c r="I905" s="6">
        <f>G905+H905*G905</f>
        <v>26210.100000000002</v>
      </c>
      <c r="J905" s="9">
        <f>MONTH(B905)</f>
        <v>6</v>
      </c>
      <c r="K905" s="9">
        <f>YEAR(B905)</f>
        <v>2020</v>
      </c>
      <c r="L905" s="9" t="str">
        <f>VLOOKUP(C905,DEFINICJE!$A$2:$B$11,2,0)</f>
        <v>Nexus Solutions</v>
      </c>
    </row>
    <row r="906" spans="1:12" x14ac:dyDescent="0.2">
      <c r="A906" s="19" t="s">
        <v>963</v>
      </c>
      <c r="B906" s="20">
        <v>44005</v>
      </c>
      <c r="C906" s="4" t="s">
        <v>3</v>
      </c>
      <c r="D906" s="4" t="s">
        <v>20</v>
      </c>
      <c r="E906" s="21">
        <v>578</v>
      </c>
      <c r="F906" s="6">
        <f>VLOOKUP(D906,DEFINICJE!$E$2:$H$31,4,0)</f>
        <v>10.093457943925234</v>
      </c>
      <c r="G906" s="6">
        <f>E906*F906</f>
        <v>5834.0186915887853</v>
      </c>
      <c r="H906" s="26">
        <f>VLOOKUP(D906,DEFINICJE!$E$2:$H$31,3,0)</f>
        <v>7.0000000000000007E-2</v>
      </c>
      <c r="I906" s="6">
        <f>G906+H906*G906</f>
        <v>6242.4000000000005</v>
      </c>
      <c r="J906" s="9">
        <f>MONTH(B906)</f>
        <v>6</v>
      </c>
      <c r="K906" s="9">
        <f>YEAR(B906)</f>
        <v>2020</v>
      </c>
      <c r="L906" s="9" t="str">
        <f>VLOOKUP(C906,DEFINICJE!$A$2:$B$11,2,0)</f>
        <v>Quantum Innovations</v>
      </c>
    </row>
    <row r="907" spans="1:12" x14ac:dyDescent="0.2">
      <c r="A907" s="19" t="s">
        <v>964</v>
      </c>
      <c r="B907" s="20">
        <v>44005</v>
      </c>
      <c r="C907" s="4" t="s">
        <v>3</v>
      </c>
      <c r="D907" s="4" t="s">
        <v>21</v>
      </c>
      <c r="E907" s="21">
        <v>235</v>
      </c>
      <c r="F907" s="6">
        <f>VLOOKUP(D907,DEFINICJE!$E$2:$H$31,4,0)</f>
        <v>32.508196721311471</v>
      </c>
      <c r="G907" s="6">
        <f>E907*F907</f>
        <v>7639.4262295081953</v>
      </c>
      <c r="H907" s="26">
        <f>VLOOKUP(D907,DEFINICJE!$E$2:$H$31,3,0)</f>
        <v>0.22</v>
      </c>
      <c r="I907" s="6">
        <f>G907+H907*G907</f>
        <v>9320.0999999999985</v>
      </c>
      <c r="J907" s="9">
        <f>MONTH(B907)</f>
        <v>6</v>
      </c>
      <c r="K907" s="9">
        <f>YEAR(B907)</f>
        <v>2020</v>
      </c>
      <c r="L907" s="9" t="str">
        <f>VLOOKUP(C907,DEFINICJE!$A$2:$B$11,2,0)</f>
        <v>Quantum Innovations</v>
      </c>
    </row>
    <row r="908" spans="1:12" x14ac:dyDescent="0.2">
      <c r="A908" s="19" t="s">
        <v>965</v>
      </c>
      <c r="B908" s="20">
        <v>44006</v>
      </c>
      <c r="C908" s="4" t="s">
        <v>2</v>
      </c>
      <c r="D908" s="4" t="s">
        <v>22</v>
      </c>
      <c r="E908" s="21">
        <v>820</v>
      </c>
      <c r="F908" s="6">
        <f>VLOOKUP(D908,DEFINICJE!$E$2:$H$31,4,0)</f>
        <v>17.588785046728972</v>
      </c>
      <c r="G908" s="6">
        <f>E908*F908</f>
        <v>14422.803738317758</v>
      </c>
      <c r="H908" s="26">
        <f>VLOOKUP(D908,DEFINICJE!$E$2:$H$31,3,0)</f>
        <v>7.0000000000000007E-2</v>
      </c>
      <c r="I908" s="6">
        <f>G908+H908*G908</f>
        <v>15432.400000000001</v>
      </c>
      <c r="J908" s="9">
        <f>MONTH(B908)</f>
        <v>6</v>
      </c>
      <c r="K908" s="9">
        <f>YEAR(B908)</f>
        <v>2020</v>
      </c>
      <c r="L908" s="9" t="str">
        <f>VLOOKUP(C908,DEFINICJE!$A$2:$B$11,2,0)</f>
        <v>StellarTech Solutions</v>
      </c>
    </row>
    <row r="909" spans="1:12" x14ac:dyDescent="0.2">
      <c r="A909" s="19" t="s">
        <v>966</v>
      </c>
      <c r="B909" s="20">
        <v>44007</v>
      </c>
      <c r="C909" s="4" t="s">
        <v>5</v>
      </c>
      <c r="D909" s="4" t="s">
        <v>23</v>
      </c>
      <c r="E909" s="21">
        <v>159</v>
      </c>
      <c r="F909" s="6">
        <f>VLOOKUP(D909,DEFINICJE!$E$2:$H$31,4,0)</f>
        <v>14.188524590163933</v>
      </c>
      <c r="G909" s="6">
        <f>E909*F909</f>
        <v>2255.9754098360654</v>
      </c>
      <c r="H909" s="26">
        <f>VLOOKUP(D909,DEFINICJE!$E$2:$H$31,3,0)</f>
        <v>0.22</v>
      </c>
      <c r="I909" s="6">
        <f>G909+H909*G909</f>
        <v>2752.29</v>
      </c>
      <c r="J909" s="9">
        <f>MONTH(B909)</f>
        <v>6</v>
      </c>
      <c r="K909" s="9">
        <f>YEAR(B909)</f>
        <v>2020</v>
      </c>
      <c r="L909" s="9" t="str">
        <f>VLOOKUP(C909,DEFINICJE!$A$2:$B$11,2,0)</f>
        <v>Infinity Systems</v>
      </c>
    </row>
    <row r="910" spans="1:12" x14ac:dyDescent="0.2">
      <c r="A910" s="19" t="s">
        <v>967</v>
      </c>
      <c r="B910" s="20">
        <v>44008</v>
      </c>
      <c r="C910" s="4" t="s">
        <v>8</v>
      </c>
      <c r="D910" s="4" t="s">
        <v>24</v>
      </c>
      <c r="E910" s="21">
        <v>886</v>
      </c>
      <c r="F910" s="6">
        <f>VLOOKUP(D910,DEFINICJE!$E$2:$H$31,4,0)</f>
        <v>7.5700934579439245</v>
      </c>
      <c r="G910" s="6">
        <f>E910*F910</f>
        <v>6707.1028037383176</v>
      </c>
      <c r="H910" s="26">
        <f>VLOOKUP(D910,DEFINICJE!$E$2:$H$31,3,0)</f>
        <v>7.0000000000000007E-2</v>
      </c>
      <c r="I910" s="6">
        <f>G910+H910*G910</f>
        <v>7176.5999999999995</v>
      </c>
      <c r="J910" s="9">
        <f>MONTH(B910)</f>
        <v>6</v>
      </c>
      <c r="K910" s="9">
        <f>YEAR(B910)</f>
        <v>2020</v>
      </c>
      <c r="L910" s="9" t="str">
        <f>VLOOKUP(C910,DEFINICJE!$A$2:$B$11,2,0)</f>
        <v>Apex Innovators</v>
      </c>
    </row>
    <row r="911" spans="1:12" x14ac:dyDescent="0.2">
      <c r="A911" s="19" t="s">
        <v>968</v>
      </c>
      <c r="B911" s="20">
        <v>44009</v>
      </c>
      <c r="C911" s="4" t="s">
        <v>4</v>
      </c>
      <c r="D911" s="4" t="s">
        <v>24</v>
      </c>
      <c r="E911" s="21">
        <v>988</v>
      </c>
      <c r="F911" s="6">
        <f>VLOOKUP(D911,DEFINICJE!$E$2:$H$31,4,0)</f>
        <v>7.5700934579439245</v>
      </c>
      <c r="G911" s="6">
        <f>E911*F911</f>
        <v>7479.2523364485978</v>
      </c>
      <c r="H911" s="26">
        <f>VLOOKUP(D911,DEFINICJE!$E$2:$H$31,3,0)</f>
        <v>7.0000000000000007E-2</v>
      </c>
      <c r="I911" s="6">
        <f>G911+H911*G911</f>
        <v>8002.7999999999993</v>
      </c>
      <c r="J911" s="9">
        <f>MONTH(B911)</f>
        <v>6</v>
      </c>
      <c r="K911" s="9">
        <f>YEAR(B911)</f>
        <v>2020</v>
      </c>
      <c r="L911" s="9" t="str">
        <f>VLOOKUP(C911,DEFINICJE!$A$2:$B$11,2,0)</f>
        <v>BlueSky Enterprises</v>
      </c>
    </row>
    <row r="912" spans="1:12" x14ac:dyDescent="0.2">
      <c r="A912" s="19" t="s">
        <v>969</v>
      </c>
      <c r="B912" s="20">
        <v>44010</v>
      </c>
      <c r="C912" s="4" t="s">
        <v>4</v>
      </c>
      <c r="D912" s="4" t="s">
        <v>24</v>
      </c>
      <c r="E912" s="21">
        <v>818</v>
      </c>
      <c r="F912" s="6">
        <f>VLOOKUP(D912,DEFINICJE!$E$2:$H$31,4,0)</f>
        <v>7.5700934579439245</v>
      </c>
      <c r="G912" s="6">
        <f>E912*F912</f>
        <v>6192.3364485981301</v>
      </c>
      <c r="H912" s="26">
        <f>VLOOKUP(D912,DEFINICJE!$E$2:$H$31,3,0)</f>
        <v>7.0000000000000007E-2</v>
      </c>
      <c r="I912" s="6">
        <f>G912+H912*G912</f>
        <v>6625.7999999999993</v>
      </c>
      <c r="J912" s="9">
        <f>MONTH(B912)</f>
        <v>6</v>
      </c>
      <c r="K912" s="9">
        <f>YEAR(B912)</f>
        <v>2020</v>
      </c>
      <c r="L912" s="9" t="str">
        <f>VLOOKUP(C912,DEFINICJE!$A$2:$B$11,2,0)</f>
        <v>BlueSky Enterprises</v>
      </c>
    </row>
    <row r="913" spans="1:12" x14ac:dyDescent="0.2">
      <c r="A913" s="19" t="s">
        <v>970</v>
      </c>
      <c r="B913" s="20">
        <v>44011</v>
      </c>
      <c r="C913" s="4" t="s">
        <v>7</v>
      </c>
      <c r="D913" s="4" t="s">
        <v>24</v>
      </c>
      <c r="E913" s="21">
        <v>652</v>
      </c>
      <c r="F913" s="6">
        <f>VLOOKUP(D913,DEFINICJE!$E$2:$H$31,4,0)</f>
        <v>7.5700934579439245</v>
      </c>
      <c r="G913" s="6">
        <f>E913*F913</f>
        <v>4935.7009345794386</v>
      </c>
      <c r="H913" s="26">
        <f>VLOOKUP(D913,DEFINICJE!$E$2:$H$31,3,0)</f>
        <v>7.0000000000000007E-2</v>
      </c>
      <c r="I913" s="6">
        <f>G913+H913*G913</f>
        <v>5281.1999999999989</v>
      </c>
      <c r="J913" s="9">
        <f>MONTH(B913)</f>
        <v>6</v>
      </c>
      <c r="K913" s="9">
        <f>YEAR(B913)</f>
        <v>2020</v>
      </c>
      <c r="L913" s="9" t="str">
        <f>VLOOKUP(C913,DEFINICJE!$A$2:$B$11,2,0)</f>
        <v>Fusion Dynamics</v>
      </c>
    </row>
    <row r="914" spans="1:12" x14ac:dyDescent="0.2">
      <c r="A914" s="19" t="s">
        <v>971</v>
      </c>
      <c r="B914" s="20">
        <v>44012</v>
      </c>
      <c r="C914" s="4" t="s">
        <v>8</v>
      </c>
      <c r="D914" s="4" t="s">
        <v>24</v>
      </c>
      <c r="E914" s="21">
        <v>312</v>
      </c>
      <c r="F914" s="6">
        <f>VLOOKUP(D914,DEFINICJE!$E$2:$H$31,4,0)</f>
        <v>7.5700934579439245</v>
      </c>
      <c r="G914" s="6">
        <f>E914*F914</f>
        <v>2361.8691588785045</v>
      </c>
      <c r="H914" s="26">
        <f>VLOOKUP(D914,DEFINICJE!$E$2:$H$31,3,0)</f>
        <v>7.0000000000000007E-2</v>
      </c>
      <c r="I914" s="6">
        <f>G914+H914*G914</f>
        <v>2527.1999999999998</v>
      </c>
      <c r="J914" s="9">
        <f>MONTH(B914)</f>
        <v>6</v>
      </c>
      <c r="K914" s="9">
        <f>YEAR(B914)</f>
        <v>2020</v>
      </c>
      <c r="L914" s="9" t="str">
        <f>VLOOKUP(C914,DEFINICJE!$A$2:$B$11,2,0)</f>
        <v>Apex Innovators</v>
      </c>
    </row>
    <row r="915" spans="1:12" x14ac:dyDescent="0.2">
      <c r="A915" s="19" t="s">
        <v>972</v>
      </c>
      <c r="B915" s="20">
        <v>44013</v>
      </c>
      <c r="C915" s="4" t="s">
        <v>5</v>
      </c>
      <c r="D915" s="4" t="s">
        <v>24</v>
      </c>
      <c r="E915" s="21">
        <v>945</v>
      </c>
      <c r="F915" s="6">
        <f>VLOOKUP(D915,DEFINICJE!$E$2:$H$31,4,0)</f>
        <v>7.5700934579439245</v>
      </c>
      <c r="G915" s="6">
        <f>E915*F915</f>
        <v>7153.7383177570091</v>
      </c>
      <c r="H915" s="26">
        <f>VLOOKUP(D915,DEFINICJE!$E$2:$H$31,3,0)</f>
        <v>7.0000000000000007E-2</v>
      </c>
      <c r="I915" s="6">
        <f>G915+H915*G915</f>
        <v>7654.5</v>
      </c>
      <c r="J915" s="9">
        <f>MONTH(B915)</f>
        <v>7</v>
      </c>
      <c r="K915" s="9">
        <f>YEAR(B915)</f>
        <v>2020</v>
      </c>
      <c r="L915" s="9" t="str">
        <f>VLOOKUP(C915,DEFINICJE!$A$2:$B$11,2,0)</f>
        <v>Infinity Systems</v>
      </c>
    </row>
    <row r="916" spans="1:12" x14ac:dyDescent="0.2">
      <c r="A916" s="19" t="s">
        <v>973</v>
      </c>
      <c r="B916" s="20">
        <v>44014</v>
      </c>
      <c r="C916" s="4" t="s">
        <v>8</v>
      </c>
      <c r="D916" s="4" t="s">
        <v>24</v>
      </c>
      <c r="E916" s="21">
        <v>498</v>
      </c>
      <c r="F916" s="6">
        <f>VLOOKUP(D916,DEFINICJE!$E$2:$H$31,4,0)</f>
        <v>7.5700934579439245</v>
      </c>
      <c r="G916" s="6">
        <f>E916*F916</f>
        <v>3769.9065420560746</v>
      </c>
      <c r="H916" s="26">
        <f>VLOOKUP(D916,DEFINICJE!$E$2:$H$31,3,0)</f>
        <v>7.0000000000000007E-2</v>
      </c>
      <c r="I916" s="6">
        <f>G916+H916*G916</f>
        <v>4033.7999999999997</v>
      </c>
      <c r="J916" s="9">
        <f>MONTH(B916)</f>
        <v>7</v>
      </c>
      <c r="K916" s="9">
        <f>YEAR(B916)</f>
        <v>2020</v>
      </c>
      <c r="L916" s="9" t="str">
        <f>VLOOKUP(C916,DEFINICJE!$A$2:$B$11,2,0)</f>
        <v>Apex Innovators</v>
      </c>
    </row>
    <row r="917" spans="1:12" x14ac:dyDescent="0.2">
      <c r="A917" s="19" t="s">
        <v>974</v>
      </c>
      <c r="B917" s="20">
        <v>44015</v>
      </c>
      <c r="C917" s="4" t="s">
        <v>7</v>
      </c>
      <c r="D917" s="4" t="s">
        <v>24</v>
      </c>
      <c r="E917" s="21">
        <v>607</v>
      </c>
      <c r="F917" s="6">
        <f>VLOOKUP(D917,DEFINICJE!$E$2:$H$31,4,0)</f>
        <v>7.5700934579439245</v>
      </c>
      <c r="G917" s="6">
        <f>E917*F917</f>
        <v>4595.0467289719618</v>
      </c>
      <c r="H917" s="26">
        <f>VLOOKUP(D917,DEFINICJE!$E$2:$H$31,3,0)</f>
        <v>7.0000000000000007E-2</v>
      </c>
      <c r="I917" s="6">
        <f>G917+H917*G917</f>
        <v>4916.6999999999989</v>
      </c>
      <c r="J917" s="9">
        <f>MONTH(B917)</f>
        <v>7</v>
      </c>
      <c r="K917" s="9">
        <f>YEAR(B917)</f>
        <v>2020</v>
      </c>
      <c r="L917" s="9" t="str">
        <f>VLOOKUP(C917,DEFINICJE!$A$2:$B$11,2,0)</f>
        <v>Fusion Dynamics</v>
      </c>
    </row>
    <row r="918" spans="1:12" x14ac:dyDescent="0.2">
      <c r="A918" s="19" t="s">
        <v>975</v>
      </c>
      <c r="B918" s="20">
        <v>44016</v>
      </c>
      <c r="C918" s="4" t="s">
        <v>8</v>
      </c>
      <c r="D918" s="4" t="s">
        <v>32</v>
      </c>
      <c r="E918" s="21">
        <v>998</v>
      </c>
      <c r="F918" s="6">
        <f>VLOOKUP(D918,DEFINICJE!$E$2:$H$31,4,0)</f>
        <v>59.018691588785039</v>
      </c>
      <c r="G918" s="6">
        <f>E918*F918</f>
        <v>58900.654205607469</v>
      </c>
      <c r="H918" s="26">
        <f>VLOOKUP(D918,DEFINICJE!$E$2:$H$31,3,0)</f>
        <v>7.0000000000000007E-2</v>
      </c>
      <c r="I918" s="6">
        <f>G918+H918*G918</f>
        <v>63023.69999999999</v>
      </c>
      <c r="J918" s="9">
        <f>MONTH(B918)</f>
        <v>7</v>
      </c>
      <c r="K918" s="9">
        <f>YEAR(B918)</f>
        <v>2020</v>
      </c>
      <c r="L918" s="9" t="str">
        <f>VLOOKUP(C918,DEFINICJE!$A$2:$B$11,2,0)</f>
        <v>Apex Innovators</v>
      </c>
    </row>
    <row r="919" spans="1:12" x14ac:dyDescent="0.2">
      <c r="A919" s="19" t="s">
        <v>976</v>
      </c>
      <c r="B919" s="20">
        <v>44016</v>
      </c>
      <c r="C919" s="4" t="s">
        <v>7</v>
      </c>
      <c r="D919" s="4" t="s">
        <v>33</v>
      </c>
      <c r="E919" s="21">
        <v>277</v>
      </c>
      <c r="F919" s="6">
        <f>VLOOKUP(D919,DEFINICJE!$E$2:$H$31,4,0)</f>
        <v>78.893442622950815</v>
      </c>
      <c r="G919" s="6">
        <f>E919*F919</f>
        <v>21853.483606557376</v>
      </c>
      <c r="H919" s="26">
        <f>VLOOKUP(D919,DEFINICJE!$E$2:$H$31,3,0)</f>
        <v>0.22</v>
      </c>
      <c r="I919" s="6">
        <f>G919+H919*G919</f>
        <v>26661.25</v>
      </c>
      <c r="J919" s="9">
        <f>MONTH(B919)</f>
        <v>7</v>
      </c>
      <c r="K919" s="9">
        <f>YEAR(B919)</f>
        <v>2020</v>
      </c>
      <c r="L919" s="9" t="str">
        <f>VLOOKUP(C919,DEFINICJE!$A$2:$B$11,2,0)</f>
        <v>Fusion Dynamics</v>
      </c>
    </row>
    <row r="920" spans="1:12" x14ac:dyDescent="0.2">
      <c r="A920" s="19" t="s">
        <v>977</v>
      </c>
      <c r="B920" s="20">
        <v>44016</v>
      </c>
      <c r="C920" s="4" t="s">
        <v>2</v>
      </c>
      <c r="D920" s="4" t="s">
        <v>34</v>
      </c>
      <c r="E920" s="21">
        <v>636</v>
      </c>
      <c r="F920" s="6">
        <f>VLOOKUP(D920,DEFINICJE!$E$2:$H$31,4,0)</f>
        <v>34.177570093457945</v>
      </c>
      <c r="G920" s="6">
        <f>E920*F920</f>
        <v>21736.934579439254</v>
      </c>
      <c r="H920" s="26">
        <f>VLOOKUP(D920,DEFINICJE!$E$2:$H$31,3,0)</f>
        <v>7.0000000000000007E-2</v>
      </c>
      <c r="I920" s="6">
        <f>G920+H920*G920</f>
        <v>23258.52</v>
      </c>
      <c r="J920" s="9">
        <f>MONTH(B920)</f>
        <v>7</v>
      </c>
      <c r="K920" s="9">
        <f>YEAR(B920)</f>
        <v>2020</v>
      </c>
      <c r="L920" s="9" t="str">
        <f>VLOOKUP(C920,DEFINICJE!$A$2:$B$11,2,0)</f>
        <v>StellarTech Solutions</v>
      </c>
    </row>
    <row r="921" spans="1:12" x14ac:dyDescent="0.2">
      <c r="A921" s="19" t="s">
        <v>978</v>
      </c>
      <c r="B921" s="20">
        <v>44016</v>
      </c>
      <c r="C921" s="4" t="s">
        <v>11</v>
      </c>
      <c r="D921" s="4" t="s">
        <v>35</v>
      </c>
      <c r="E921" s="21">
        <v>975</v>
      </c>
      <c r="F921" s="6">
        <f>VLOOKUP(D921,DEFINICJE!$E$2:$H$31,4,0)</f>
        <v>92.429906542056074</v>
      </c>
      <c r="G921" s="6">
        <f>E921*F921</f>
        <v>90119.158878504677</v>
      </c>
      <c r="H921" s="26">
        <f>VLOOKUP(D921,DEFINICJE!$E$2:$H$31,3,0)</f>
        <v>7.0000000000000007E-2</v>
      </c>
      <c r="I921" s="6">
        <f>G921+H921*G921</f>
        <v>96427.5</v>
      </c>
      <c r="J921" s="9">
        <f>MONTH(B921)</f>
        <v>7</v>
      </c>
      <c r="K921" s="9">
        <f>YEAR(B921)</f>
        <v>2020</v>
      </c>
      <c r="L921" s="9" t="str">
        <f>VLOOKUP(C921,DEFINICJE!$A$2:$B$11,2,0)</f>
        <v>Green Capital</v>
      </c>
    </row>
    <row r="922" spans="1:12" x14ac:dyDescent="0.2">
      <c r="A922" s="19" t="s">
        <v>979</v>
      </c>
      <c r="B922" s="20">
        <v>44016</v>
      </c>
      <c r="C922" s="4" t="s">
        <v>10</v>
      </c>
      <c r="D922" s="4" t="s">
        <v>36</v>
      </c>
      <c r="E922" s="21">
        <v>906</v>
      </c>
      <c r="F922" s="6">
        <f>VLOOKUP(D922,DEFINICJE!$E$2:$H$31,4,0)</f>
        <v>32.551401869158873</v>
      </c>
      <c r="G922" s="6">
        <f>E922*F922</f>
        <v>29491.57009345794</v>
      </c>
      <c r="H922" s="26">
        <f>VLOOKUP(D922,DEFINICJE!$E$2:$H$31,3,0)</f>
        <v>7.0000000000000007E-2</v>
      </c>
      <c r="I922" s="6">
        <f>G922+H922*G922</f>
        <v>31555.979999999996</v>
      </c>
      <c r="J922" s="9">
        <f>MONTH(B922)</f>
        <v>7</v>
      </c>
      <c r="K922" s="9">
        <f>YEAR(B922)</f>
        <v>2020</v>
      </c>
      <c r="L922" s="9" t="str">
        <f>VLOOKUP(C922,DEFINICJE!$A$2:$B$11,2,0)</f>
        <v>Nexus Solutions</v>
      </c>
    </row>
    <row r="923" spans="1:12" x14ac:dyDescent="0.2">
      <c r="A923" s="19" t="s">
        <v>980</v>
      </c>
      <c r="B923" s="20">
        <v>44016</v>
      </c>
      <c r="C923" s="4" t="s">
        <v>7</v>
      </c>
      <c r="D923" s="4" t="s">
        <v>37</v>
      </c>
      <c r="E923" s="21">
        <v>809</v>
      </c>
      <c r="F923" s="6">
        <f>VLOOKUP(D923,DEFINICJE!$E$2:$H$31,4,0)</f>
        <v>29.762295081967217</v>
      </c>
      <c r="G923" s="6">
        <f>E923*F923</f>
        <v>24077.696721311477</v>
      </c>
      <c r="H923" s="26">
        <f>VLOOKUP(D923,DEFINICJE!$E$2:$H$31,3,0)</f>
        <v>0.22</v>
      </c>
      <c r="I923" s="6">
        <f>G923+H923*G923</f>
        <v>29374.79</v>
      </c>
      <c r="J923" s="9">
        <f>MONTH(B923)</f>
        <v>7</v>
      </c>
      <c r="K923" s="9">
        <f>YEAR(B923)</f>
        <v>2020</v>
      </c>
      <c r="L923" s="9" t="str">
        <f>VLOOKUP(C923,DEFINICJE!$A$2:$B$11,2,0)</f>
        <v>Fusion Dynamics</v>
      </c>
    </row>
    <row r="924" spans="1:12" x14ac:dyDescent="0.2">
      <c r="A924" s="19" t="s">
        <v>981</v>
      </c>
      <c r="B924" s="20">
        <v>44016</v>
      </c>
      <c r="C924" s="4" t="s">
        <v>9</v>
      </c>
      <c r="D924" s="4" t="s">
        <v>38</v>
      </c>
      <c r="E924" s="21">
        <v>647</v>
      </c>
      <c r="F924" s="6">
        <f>VLOOKUP(D924,DEFINICJE!$E$2:$H$31,4,0)</f>
        <v>3.1121495327102804</v>
      </c>
      <c r="G924" s="6">
        <f>E924*F924</f>
        <v>2013.5607476635514</v>
      </c>
      <c r="H924" s="26">
        <f>VLOOKUP(D924,DEFINICJE!$E$2:$H$31,3,0)</f>
        <v>7.0000000000000007E-2</v>
      </c>
      <c r="I924" s="6">
        <f>G924+H924*G924</f>
        <v>2154.5100000000002</v>
      </c>
      <c r="J924" s="9">
        <f>MONTH(B924)</f>
        <v>7</v>
      </c>
      <c r="K924" s="9">
        <f>YEAR(B924)</f>
        <v>2020</v>
      </c>
      <c r="L924" s="9" t="str">
        <f>VLOOKUP(C924,DEFINICJE!$A$2:$B$11,2,0)</f>
        <v>Aurora Ventures</v>
      </c>
    </row>
    <row r="925" spans="1:12" x14ac:dyDescent="0.2">
      <c r="A925" s="19" t="s">
        <v>982</v>
      </c>
      <c r="B925" s="20">
        <v>44016</v>
      </c>
      <c r="C925" s="4" t="s">
        <v>2</v>
      </c>
      <c r="D925" s="4" t="s">
        <v>14</v>
      </c>
      <c r="E925" s="21">
        <v>898</v>
      </c>
      <c r="F925" s="6">
        <f>VLOOKUP(D925,DEFINICJE!$E$2:$H$31,4,0)</f>
        <v>73.897196261682225</v>
      </c>
      <c r="G925" s="6">
        <f>E925*F925</f>
        <v>66359.682242990631</v>
      </c>
      <c r="H925" s="26">
        <f>VLOOKUP(D925,DEFINICJE!$E$2:$H$31,3,0)</f>
        <v>7.0000000000000007E-2</v>
      </c>
      <c r="I925" s="6">
        <f>G925+H925*G925</f>
        <v>71004.859999999971</v>
      </c>
      <c r="J925" s="9">
        <f>MONTH(B925)</f>
        <v>7</v>
      </c>
      <c r="K925" s="9">
        <f>YEAR(B925)</f>
        <v>2020</v>
      </c>
      <c r="L925" s="9" t="str">
        <f>VLOOKUP(C925,DEFINICJE!$A$2:$B$11,2,0)</f>
        <v>StellarTech Solutions</v>
      </c>
    </row>
    <row r="926" spans="1:12" x14ac:dyDescent="0.2">
      <c r="A926" s="19" t="s">
        <v>983</v>
      </c>
      <c r="B926" s="20">
        <v>44017</v>
      </c>
      <c r="C926" s="4" t="s">
        <v>5</v>
      </c>
      <c r="D926" s="4" t="s">
        <v>15</v>
      </c>
      <c r="E926" s="21">
        <v>595</v>
      </c>
      <c r="F926" s="6">
        <f>VLOOKUP(D926,DEFINICJE!$E$2:$H$31,4,0)</f>
        <v>43.180327868852459</v>
      </c>
      <c r="G926" s="6">
        <f>E926*F926</f>
        <v>25692.295081967211</v>
      </c>
      <c r="H926" s="26">
        <f>VLOOKUP(D926,DEFINICJE!$E$2:$H$31,3,0)</f>
        <v>0.22</v>
      </c>
      <c r="I926" s="6">
        <f>G926+H926*G926</f>
        <v>31344.6</v>
      </c>
      <c r="J926" s="9">
        <f>MONTH(B926)</f>
        <v>7</v>
      </c>
      <c r="K926" s="9">
        <f>YEAR(B926)</f>
        <v>2020</v>
      </c>
      <c r="L926" s="9" t="str">
        <f>VLOOKUP(C926,DEFINICJE!$A$2:$B$11,2,0)</f>
        <v>Infinity Systems</v>
      </c>
    </row>
    <row r="927" spans="1:12" x14ac:dyDescent="0.2">
      <c r="A927" s="19" t="s">
        <v>984</v>
      </c>
      <c r="B927" s="20">
        <v>44018</v>
      </c>
      <c r="C927" s="4" t="s">
        <v>7</v>
      </c>
      <c r="D927" s="4" t="s">
        <v>16</v>
      </c>
      <c r="E927" s="21">
        <v>881</v>
      </c>
      <c r="F927" s="6">
        <f>VLOOKUP(D927,DEFINICJE!$E$2:$H$31,4,0)</f>
        <v>25.897196261682243</v>
      </c>
      <c r="G927" s="6">
        <f>E927*F927</f>
        <v>22815.429906542056</v>
      </c>
      <c r="H927" s="26">
        <f>VLOOKUP(D927,DEFINICJE!$E$2:$H$31,3,0)</f>
        <v>7.0000000000000007E-2</v>
      </c>
      <c r="I927" s="6">
        <f>G927+H927*G927</f>
        <v>24412.510000000002</v>
      </c>
      <c r="J927" s="9">
        <f>MONTH(B927)</f>
        <v>7</v>
      </c>
      <c r="K927" s="9">
        <f>YEAR(B927)</f>
        <v>2020</v>
      </c>
      <c r="L927" s="9" t="str">
        <f>VLOOKUP(C927,DEFINICJE!$A$2:$B$11,2,0)</f>
        <v>Fusion Dynamics</v>
      </c>
    </row>
    <row r="928" spans="1:12" x14ac:dyDescent="0.2">
      <c r="A928" s="19" t="s">
        <v>985</v>
      </c>
      <c r="B928" s="20">
        <v>44019</v>
      </c>
      <c r="C928" s="4" t="s">
        <v>7</v>
      </c>
      <c r="D928" s="4" t="s">
        <v>17</v>
      </c>
      <c r="E928" s="21">
        <v>878</v>
      </c>
      <c r="F928" s="6">
        <f>VLOOKUP(D928,DEFINICJE!$E$2:$H$31,4,0)</f>
        <v>65.721311475409848</v>
      </c>
      <c r="G928" s="6">
        <f>E928*F928</f>
        <v>57703.31147540985</v>
      </c>
      <c r="H928" s="26">
        <f>VLOOKUP(D928,DEFINICJE!$E$2:$H$31,3,0)</f>
        <v>0.22</v>
      </c>
      <c r="I928" s="6">
        <f>G928+H928*G928</f>
        <v>70398.040000000023</v>
      </c>
      <c r="J928" s="9">
        <f>MONTH(B928)</f>
        <v>7</v>
      </c>
      <c r="K928" s="9">
        <f>YEAR(B928)</f>
        <v>2020</v>
      </c>
      <c r="L928" s="9" t="str">
        <f>VLOOKUP(C928,DEFINICJE!$A$2:$B$11,2,0)</f>
        <v>Fusion Dynamics</v>
      </c>
    </row>
    <row r="929" spans="1:12" x14ac:dyDescent="0.2">
      <c r="A929" s="19" t="s">
        <v>986</v>
      </c>
      <c r="B929" s="20">
        <v>44020</v>
      </c>
      <c r="C929" s="4" t="s">
        <v>9</v>
      </c>
      <c r="D929" s="4" t="s">
        <v>18</v>
      </c>
      <c r="E929" s="21">
        <v>121</v>
      </c>
      <c r="F929" s="6">
        <f>VLOOKUP(D929,DEFINICJE!$E$2:$H$31,4,0)</f>
        <v>0.22429906542056072</v>
      </c>
      <c r="G929" s="6">
        <f>E929*F929</f>
        <v>27.140186915887845</v>
      </c>
      <c r="H929" s="26">
        <f>VLOOKUP(D929,DEFINICJE!$E$2:$H$31,3,0)</f>
        <v>7.0000000000000007E-2</v>
      </c>
      <c r="I929" s="6">
        <f>G929+H929*G929</f>
        <v>29.039999999999996</v>
      </c>
      <c r="J929" s="9">
        <f>MONTH(B929)</f>
        <v>7</v>
      </c>
      <c r="K929" s="9">
        <f>YEAR(B929)</f>
        <v>2020</v>
      </c>
      <c r="L929" s="9" t="str">
        <f>VLOOKUP(C929,DEFINICJE!$A$2:$B$11,2,0)</f>
        <v>Aurora Ventures</v>
      </c>
    </row>
    <row r="930" spans="1:12" x14ac:dyDescent="0.2">
      <c r="A930" s="19" t="s">
        <v>987</v>
      </c>
      <c r="B930" s="20">
        <v>44021</v>
      </c>
      <c r="C930" s="4" t="s">
        <v>10</v>
      </c>
      <c r="D930" s="4" t="s">
        <v>19</v>
      </c>
      <c r="E930" s="21">
        <v>373</v>
      </c>
      <c r="F930" s="6">
        <f>VLOOKUP(D930,DEFINICJE!$E$2:$H$31,4,0)</f>
        <v>73.073770491803288</v>
      </c>
      <c r="G930" s="6">
        <f>E930*F930</f>
        <v>27256.516393442627</v>
      </c>
      <c r="H930" s="26">
        <f>VLOOKUP(D930,DEFINICJE!$E$2:$H$31,3,0)</f>
        <v>0.22</v>
      </c>
      <c r="I930" s="6">
        <f>G930+H930*G930</f>
        <v>33252.950000000004</v>
      </c>
      <c r="J930" s="9">
        <f>MONTH(B930)</f>
        <v>7</v>
      </c>
      <c r="K930" s="9">
        <f>YEAR(B930)</f>
        <v>2020</v>
      </c>
      <c r="L930" s="9" t="str">
        <f>VLOOKUP(C930,DEFINICJE!$A$2:$B$11,2,0)</f>
        <v>Nexus Solutions</v>
      </c>
    </row>
    <row r="931" spans="1:12" x14ac:dyDescent="0.2">
      <c r="A931" s="19" t="s">
        <v>988</v>
      </c>
      <c r="B931" s="20">
        <v>44022</v>
      </c>
      <c r="C931" s="4" t="s">
        <v>11</v>
      </c>
      <c r="D931" s="4" t="s">
        <v>20</v>
      </c>
      <c r="E931" s="21">
        <v>102</v>
      </c>
      <c r="F931" s="6">
        <f>VLOOKUP(D931,DEFINICJE!$E$2:$H$31,4,0)</f>
        <v>10.093457943925234</v>
      </c>
      <c r="G931" s="6">
        <f>E931*F931</f>
        <v>1029.5327102803737</v>
      </c>
      <c r="H931" s="26">
        <f>VLOOKUP(D931,DEFINICJE!$E$2:$H$31,3,0)</f>
        <v>7.0000000000000007E-2</v>
      </c>
      <c r="I931" s="6">
        <f>G931+H931*G931</f>
        <v>1101.5999999999999</v>
      </c>
      <c r="J931" s="9">
        <f>MONTH(B931)</f>
        <v>7</v>
      </c>
      <c r="K931" s="9">
        <f>YEAR(B931)</f>
        <v>2020</v>
      </c>
      <c r="L931" s="9" t="str">
        <f>VLOOKUP(C931,DEFINICJE!$A$2:$B$11,2,0)</f>
        <v>Green Capital</v>
      </c>
    </row>
    <row r="932" spans="1:12" x14ac:dyDescent="0.2">
      <c r="A932" s="19" t="s">
        <v>989</v>
      </c>
      <c r="B932" s="20">
        <v>44023</v>
      </c>
      <c r="C932" s="4" t="s">
        <v>2</v>
      </c>
      <c r="D932" s="4" t="s">
        <v>21</v>
      </c>
      <c r="E932" s="21">
        <v>58</v>
      </c>
      <c r="F932" s="6">
        <f>VLOOKUP(D932,DEFINICJE!$E$2:$H$31,4,0)</f>
        <v>32.508196721311471</v>
      </c>
      <c r="G932" s="6">
        <f>E932*F932</f>
        <v>1885.4754098360654</v>
      </c>
      <c r="H932" s="26">
        <f>VLOOKUP(D932,DEFINICJE!$E$2:$H$31,3,0)</f>
        <v>0.22</v>
      </c>
      <c r="I932" s="6">
        <f>G932+H932*G932</f>
        <v>2300.2799999999997</v>
      </c>
      <c r="J932" s="9">
        <f>MONTH(B932)</f>
        <v>7</v>
      </c>
      <c r="K932" s="9">
        <f>YEAR(B932)</f>
        <v>2020</v>
      </c>
      <c r="L932" s="9" t="str">
        <f>VLOOKUP(C932,DEFINICJE!$A$2:$B$11,2,0)</f>
        <v>StellarTech Solutions</v>
      </c>
    </row>
    <row r="933" spans="1:12" x14ac:dyDescent="0.2">
      <c r="A933" s="19" t="s">
        <v>990</v>
      </c>
      <c r="B933" s="20">
        <v>44024</v>
      </c>
      <c r="C933" s="4" t="s">
        <v>4</v>
      </c>
      <c r="D933" s="4" t="s">
        <v>22</v>
      </c>
      <c r="E933" s="21">
        <v>975</v>
      </c>
      <c r="F933" s="6">
        <f>VLOOKUP(D933,DEFINICJE!$E$2:$H$31,4,0)</f>
        <v>17.588785046728972</v>
      </c>
      <c r="G933" s="6">
        <f>E933*F933</f>
        <v>17149.06542056075</v>
      </c>
      <c r="H933" s="26">
        <f>VLOOKUP(D933,DEFINICJE!$E$2:$H$31,3,0)</f>
        <v>7.0000000000000007E-2</v>
      </c>
      <c r="I933" s="6">
        <f>G933+H933*G933</f>
        <v>18349.500000000004</v>
      </c>
      <c r="J933" s="9">
        <f>MONTH(B933)</f>
        <v>7</v>
      </c>
      <c r="K933" s="9">
        <f>YEAR(B933)</f>
        <v>2020</v>
      </c>
      <c r="L933" s="9" t="str">
        <f>VLOOKUP(C933,DEFINICJE!$A$2:$B$11,2,0)</f>
        <v>BlueSky Enterprises</v>
      </c>
    </row>
    <row r="934" spans="1:12" x14ac:dyDescent="0.2">
      <c r="A934" s="19" t="s">
        <v>991</v>
      </c>
      <c r="B934" s="20">
        <v>44025</v>
      </c>
      <c r="C934" s="4" t="s">
        <v>3</v>
      </c>
      <c r="D934" s="4" t="s">
        <v>23</v>
      </c>
      <c r="E934" s="21">
        <v>811</v>
      </c>
      <c r="F934" s="6">
        <f>VLOOKUP(D934,DEFINICJE!$E$2:$H$31,4,0)</f>
        <v>14.188524590163933</v>
      </c>
      <c r="G934" s="6">
        <f>E934*F934</f>
        <v>11506.89344262295</v>
      </c>
      <c r="H934" s="26">
        <f>VLOOKUP(D934,DEFINICJE!$E$2:$H$31,3,0)</f>
        <v>0.22</v>
      </c>
      <c r="I934" s="6">
        <f>G934+H934*G934</f>
        <v>14038.41</v>
      </c>
      <c r="J934" s="9">
        <f>MONTH(B934)</f>
        <v>7</v>
      </c>
      <c r="K934" s="9">
        <f>YEAR(B934)</f>
        <v>2020</v>
      </c>
      <c r="L934" s="9" t="str">
        <f>VLOOKUP(C934,DEFINICJE!$A$2:$B$11,2,0)</f>
        <v>Quantum Innovations</v>
      </c>
    </row>
    <row r="935" spans="1:12" x14ac:dyDescent="0.2">
      <c r="A935" s="19" t="s">
        <v>992</v>
      </c>
      <c r="B935" s="20">
        <v>44026</v>
      </c>
      <c r="C935" s="4" t="s">
        <v>6</v>
      </c>
      <c r="D935" s="4" t="s">
        <v>24</v>
      </c>
      <c r="E935" s="21">
        <v>310</v>
      </c>
      <c r="F935" s="6">
        <f>VLOOKUP(D935,DEFINICJE!$E$2:$H$31,4,0)</f>
        <v>7.5700934579439245</v>
      </c>
      <c r="G935" s="6">
        <f>E935*F935</f>
        <v>2346.7289719626165</v>
      </c>
      <c r="H935" s="26">
        <f>VLOOKUP(D935,DEFINICJE!$E$2:$H$31,3,0)</f>
        <v>7.0000000000000007E-2</v>
      </c>
      <c r="I935" s="6">
        <f>G935+H935*G935</f>
        <v>2510.9999999999995</v>
      </c>
      <c r="J935" s="9">
        <f>MONTH(B935)</f>
        <v>7</v>
      </c>
      <c r="K935" s="9">
        <f>YEAR(B935)</f>
        <v>2020</v>
      </c>
      <c r="L935" s="9" t="str">
        <f>VLOOKUP(C935,DEFINICJE!$A$2:$B$11,2,0)</f>
        <v>SwiftWave Technologies</v>
      </c>
    </row>
    <row r="936" spans="1:12" x14ac:dyDescent="0.2">
      <c r="A936" s="19" t="s">
        <v>993</v>
      </c>
      <c r="B936" s="20">
        <v>44027</v>
      </c>
      <c r="C936" s="4" t="s">
        <v>6</v>
      </c>
      <c r="D936" s="4" t="s">
        <v>25</v>
      </c>
      <c r="E936" s="21">
        <v>840</v>
      </c>
      <c r="F936" s="6">
        <f>VLOOKUP(D936,DEFINICJE!$E$2:$H$31,4,0)</f>
        <v>33.655737704918039</v>
      </c>
      <c r="G936" s="6">
        <f>E936*F936</f>
        <v>28270.819672131154</v>
      </c>
      <c r="H936" s="26">
        <f>VLOOKUP(D936,DEFINICJE!$E$2:$H$31,3,0)</f>
        <v>0.22</v>
      </c>
      <c r="I936" s="6">
        <f>G936+H936*G936</f>
        <v>34490.400000000009</v>
      </c>
      <c r="J936" s="9">
        <f>MONTH(B936)</f>
        <v>7</v>
      </c>
      <c r="K936" s="9">
        <f>YEAR(B936)</f>
        <v>2020</v>
      </c>
      <c r="L936" s="9" t="str">
        <f>VLOOKUP(C936,DEFINICJE!$A$2:$B$11,2,0)</f>
        <v>SwiftWave Technologies</v>
      </c>
    </row>
    <row r="937" spans="1:12" x14ac:dyDescent="0.2">
      <c r="A937" s="19" t="s">
        <v>994</v>
      </c>
      <c r="B937" s="20">
        <v>44027</v>
      </c>
      <c r="C937" s="4" t="s">
        <v>9</v>
      </c>
      <c r="D937" s="4" t="s">
        <v>26</v>
      </c>
      <c r="E937" s="21">
        <v>761</v>
      </c>
      <c r="F937" s="6">
        <f>VLOOKUP(D937,DEFINICJE!$E$2:$H$31,4,0)</f>
        <v>57.588785046728965</v>
      </c>
      <c r="G937" s="6">
        <f>E937*F937</f>
        <v>43825.065420560742</v>
      </c>
      <c r="H937" s="26">
        <f>VLOOKUP(D937,DEFINICJE!$E$2:$H$31,3,0)</f>
        <v>7.0000000000000007E-2</v>
      </c>
      <c r="I937" s="6">
        <f>G937+H937*G937</f>
        <v>46892.819999999992</v>
      </c>
      <c r="J937" s="9">
        <f>MONTH(B937)</f>
        <v>7</v>
      </c>
      <c r="K937" s="9">
        <f>YEAR(B937)</f>
        <v>2020</v>
      </c>
      <c r="L937" s="9" t="str">
        <f>VLOOKUP(C937,DEFINICJE!$A$2:$B$11,2,0)</f>
        <v>Aurora Ventures</v>
      </c>
    </row>
    <row r="938" spans="1:12" x14ac:dyDescent="0.2">
      <c r="A938" s="19" t="s">
        <v>995</v>
      </c>
      <c r="B938" s="20">
        <v>44027</v>
      </c>
      <c r="C938" s="4" t="s">
        <v>7</v>
      </c>
      <c r="D938" s="4" t="s">
        <v>27</v>
      </c>
      <c r="E938" s="21">
        <v>861</v>
      </c>
      <c r="F938" s="6">
        <f>VLOOKUP(D938,DEFINICJE!$E$2:$H$31,4,0)</f>
        <v>27.262295081967213</v>
      </c>
      <c r="G938" s="6">
        <f>E938*F938</f>
        <v>23472.836065573771</v>
      </c>
      <c r="H938" s="26">
        <f>VLOOKUP(D938,DEFINICJE!$E$2:$H$31,3,0)</f>
        <v>0.22</v>
      </c>
      <c r="I938" s="6">
        <f>G938+H938*G938</f>
        <v>28636.86</v>
      </c>
      <c r="J938" s="9">
        <f>MONTH(B938)</f>
        <v>7</v>
      </c>
      <c r="K938" s="9">
        <f>YEAR(B938)</f>
        <v>2020</v>
      </c>
      <c r="L938" s="9" t="str">
        <f>VLOOKUP(C938,DEFINICJE!$A$2:$B$11,2,0)</f>
        <v>Fusion Dynamics</v>
      </c>
    </row>
    <row r="939" spans="1:12" x14ac:dyDescent="0.2">
      <c r="A939" s="19" t="s">
        <v>996</v>
      </c>
      <c r="B939" s="20">
        <v>44027</v>
      </c>
      <c r="C939" s="4" t="s">
        <v>9</v>
      </c>
      <c r="D939" s="4" t="s">
        <v>28</v>
      </c>
      <c r="E939" s="21">
        <v>414</v>
      </c>
      <c r="F939" s="6">
        <f>VLOOKUP(D939,DEFINICJE!$E$2:$H$31,4,0)</f>
        <v>74.299065420560737</v>
      </c>
      <c r="G939" s="6">
        <f>E939*F939</f>
        <v>30759.813084112146</v>
      </c>
      <c r="H939" s="26">
        <f>VLOOKUP(D939,DEFINICJE!$E$2:$H$31,3,0)</f>
        <v>7.0000000000000007E-2</v>
      </c>
      <c r="I939" s="6">
        <f>G939+H939*G939</f>
        <v>32912.999999999993</v>
      </c>
      <c r="J939" s="9">
        <f>MONTH(B939)</f>
        <v>7</v>
      </c>
      <c r="K939" s="9">
        <f>YEAR(B939)</f>
        <v>2020</v>
      </c>
      <c r="L939" s="9" t="str">
        <f>VLOOKUP(C939,DEFINICJE!$A$2:$B$11,2,0)</f>
        <v>Aurora Ventures</v>
      </c>
    </row>
    <row r="940" spans="1:12" x14ac:dyDescent="0.2">
      <c r="A940" s="19" t="s">
        <v>997</v>
      </c>
      <c r="B940" s="20">
        <v>44027</v>
      </c>
      <c r="C940" s="4" t="s">
        <v>11</v>
      </c>
      <c r="D940" s="4" t="s">
        <v>29</v>
      </c>
      <c r="E940" s="21">
        <v>478</v>
      </c>
      <c r="F940" s="6">
        <f>VLOOKUP(D940,DEFINICJE!$E$2:$H$31,4,0)</f>
        <v>19.409836065573771</v>
      </c>
      <c r="G940" s="6">
        <f>E940*F940</f>
        <v>9277.9016393442616</v>
      </c>
      <c r="H940" s="26">
        <f>VLOOKUP(D940,DEFINICJE!$E$2:$H$31,3,0)</f>
        <v>0.22</v>
      </c>
      <c r="I940" s="6">
        <f>G940+H940*G940</f>
        <v>11319.039999999999</v>
      </c>
      <c r="J940" s="9">
        <f>MONTH(B940)</f>
        <v>7</v>
      </c>
      <c r="K940" s="9">
        <f>YEAR(B940)</f>
        <v>2020</v>
      </c>
      <c r="L940" s="9" t="str">
        <f>VLOOKUP(C940,DEFINICJE!$A$2:$B$11,2,0)</f>
        <v>Green Capital</v>
      </c>
    </row>
    <row r="941" spans="1:12" x14ac:dyDescent="0.2">
      <c r="A941" s="19" t="s">
        <v>998</v>
      </c>
      <c r="B941" s="20">
        <v>44027</v>
      </c>
      <c r="C941" s="4" t="s">
        <v>7</v>
      </c>
      <c r="D941" s="4" t="s">
        <v>30</v>
      </c>
      <c r="E941" s="21">
        <v>491</v>
      </c>
      <c r="F941" s="6">
        <f>VLOOKUP(D941,DEFINICJE!$E$2:$H$31,4,0)</f>
        <v>16.345794392523363</v>
      </c>
      <c r="G941" s="6">
        <f>E941*F941</f>
        <v>8025.7850467289709</v>
      </c>
      <c r="H941" s="26">
        <f>VLOOKUP(D941,DEFINICJE!$E$2:$H$31,3,0)</f>
        <v>7.0000000000000007E-2</v>
      </c>
      <c r="I941" s="6">
        <f>G941+H941*G941</f>
        <v>8587.5899999999983</v>
      </c>
      <c r="J941" s="9">
        <f>MONTH(B941)</f>
        <v>7</v>
      </c>
      <c r="K941" s="9">
        <f>YEAR(B941)</f>
        <v>2020</v>
      </c>
      <c r="L941" s="9" t="str">
        <f>VLOOKUP(C941,DEFINICJE!$A$2:$B$11,2,0)</f>
        <v>Fusion Dynamics</v>
      </c>
    </row>
    <row r="942" spans="1:12" x14ac:dyDescent="0.2">
      <c r="A942" s="19" t="s">
        <v>999</v>
      </c>
      <c r="B942" s="20">
        <v>44027</v>
      </c>
      <c r="C942" s="4" t="s">
        <v>10</v>
      </c>
      <c r="D942" s="4" t="s">
        <v>31</v>
      </c>
      <c r="E942" s="21">
        <v>482</v>
      </c>
      <c r="F942" s="6">
        <f>VLOOKUP(D942,DEFINICJE!$E$2:$H$31,4,0)</f>
        <v>31.516393442622952</v>
      </c>
      <c r="G942" s="6">
        <f>E942*F942</f>
        <v>15190.901639344263</v>
      </c>
      <c r="H942" s="26">
        <f>VLOOKUP(D942,DEFINICJE!$E$2:$H$31,3,0)</f>
        <v>0.22</v>
      </c>
      <c r="I942" s="6">
        <f>G942+H942*G942</f>
        <v>18532.900000000001</v>
      </c>
      <c r="J942" s="9">
        <f>MONTH(B942)</f>
        <v>7</v>
      </c>
      <c r="K942" s="9">
        <f>YEAR(B942)</f>
        <v>2020</v>
      </c>
      <c r="L942" s="9" t="str">
        <f>VLOOKUP(C942,DEFINICJE!$A$2:$B$11,2,0)</f>
        <v>Nexus Solutions</v>
      </c>
    </row>
    <row r="943" spans="1:12" x14ac:dyDescent="0.2">
      <c r="A943" s="19" t="s">
        <v>1000</v>
      </c>
      <c r="B943" s="20">
        <v>44027</v>
      </c>
      <c r="C943" s="4" t="s">
        <v>3</v>
      </c>
      <c r="D943" s="4" t="s">
        <v>32</v>
      </c>
      <c r="E943" s="21">
        <v>441</v>
      </c>
      <c r="F943" s="6">
        <f>VLOOKUP(D943,DEFINICJE!$E$2:$H$31,4,0)</f>
        <v>59.018691588785039</v>
      </c>
      <c r="G943" s="6">
        <f>E943*F943</f>
        <v>26027.242990654202</v>
      </c>
      <c r="H943" s="26">
        <f>VLOOKUP(D943,DEFINICJE!$E$2:$H$31,3,0)</f>
        <v>7.0000000000000007E-2</v>
      </c>
      <c r="I943" s="6">
        <f>G943+H943*G943</f>
        <v>27849.149999999998</v>
      </c>
      <c r="J943" s="9">
        <f>MONTH(B943)</f>
        <v>7</v>
      </c>
      <c r="K943" s="9">
        <f>YEAR(B943)</f>
        <v>2020</v>
      </c>
      <c r="L943" s="9" t="str">
        <f>VLOOKUP(C943,DEFINICJE!$A$2:$B$11,2,0)</f>
        <v>Quantum Innovations</v>
      </c>
    </row>
    <row r="944" spans="1:12" x14ac:dyDescent="0.2">
      <c r="A944" s="19" t="s">
        <v>1001</v>
      </c>
      <c r="B944" s="20">
        <v>44028</v>
      </c>
      <c r="C944" s="4" t="s">
        <v>6</v>
      </c>
      <c r="D944" s="4" t="s">
        <v>33</v>
      </c>
      <c r="E944" s="21">
        <v>445</v>
      </c>
      <c r="F944" s="6">
        <f>VLOOKUP(D944,DEFINICJE!$E$2:$H$31,4,0)</f>
        <v>78.893442622950815</v>
      </c>
      <c r="G944" s="6">
        <f>E944*F944</f>
        <v>35107.581967213111</v>
      </c>
      <c r="H944" s="26">
        <f>VLOOKUP(D944,DEFINICJE!$E$2:$H$31,3,0)</f>
        <v>0.22</v>
      </c>
      <c r="I944" s="6">
        <f>G944+H944*G944</f>
        <v>42831.249999999993</v>
      </c>
      <c r="J944" s="9">
        <f>MONTH(B944)</f>
        <v>7</v>
      </c>
      <c r="K944" s="9">
        <f>YEAR(B944)</f>
        <v>2020</v>
      </c>
      <c r="L944" s="9" t="str">
        <f>VLOOKUP(C944,DEFINICJE!$A$2:$B$11,2,0)</f>
        <v>SwiftWave Technologies</v>
      </c>
    </row>
    <row r="945" spans="1:12" x14ac:dyDescent="0.2">
      <c r="A945" s="19" t="s">
        <v>1002</v>
      </c>
      <c r="B945" s="20">
        <v>44029</v>
      </c>
      <c r="C945" s="4" t="s">
        <v>5</v>
      </c>
      <c r="D945" s="4" t="s">
        <v>34</v>
      </c>
      <c r="E945" s="21">
        <v>865</v>
      </c>
      <c r="F945" s="6">
        <f>VLOOKUP(D945,DEFINICJE!$E$2:$H$31,4,0)</f>
        <v>34.177570093457945</v>
      </c>
      <c r="G945" s="6">
        <f>E945*F945</f>
        <v>29563.598130841121</v>
      </c>
      <c r="H945" s="26">
        <f>VLOOKUP(D945,DEFINICJE!$E$2:$H$31,3,0)</f>
        <v>7.0000000000000007E-2</v>
      </c>
      <c r="I945" s="6">
        <f>G945+H945*G945</f>
        <v>31633.05</v>
      </c>
      <c r="J945" s="9">
        <f>MONTH(B945)</f>
        <v>7</v>
      </c>
      <c r="K945" s="9">
        <f>YEAR(B945)</f>
        <v>2020</v>
      </c>
      <c r="L945" s="9" t="str">
        <f>VLOOKUP(C945,DEFINICJE!$A$2:$B$11,2,0)</f>
        <v>Infinity Systems</v>
      </c>
    </row>
    <row r="946" spans="1:12" x14ac:dyDescent="0.2">
      <c r="A946" s="19" t="s">
        <v>1003</v>
      </c>
      <c r="B946" s="20">
        <v>44030</v>
      </c>
      <c r="C946" s="4" t="s">
        <v>9</v>
      </c>
      <c r="D946" s="4" t="s">
        <v>35</v>
      </c>
      <c r="E946" s="21">
        <v>546</v>
      </c>
      <c r="F946" s="6">
        <f>VLOOKUP(D946,DEFINICJE!$E$2:$H$31,4,0)</f>
        <v>92.429906542056074</v>
      </c>
      <c r="G946" s="6">
        <f>E946*F946</f>
        <v>50466.728971962613</v>
      </c>
      <c r="H946" s="26">
        <f>VLOOKUP(D946,DEFINICJE!$E$2:$H$31,3,0)</f>
        <v>7.0000000000000007E-2</v>
      </c>
      <c r="I946" s="6">
        <f>G946+H946*G946</f>
        <v>53999.399999999994</v>
      </c>
      <c r="J946" s="9">
        <f>MONTH(B946)</f>
        <v>7</v>
      </c>
      <c r="K946" s="9">
        <f>YEAR(B946)</f>
        <v>2020</v>
      </c>
      <c r="L946" s="9" t="str">
        <f>VLOOKUP(C946,DEFINICJE!$A$2:$B$11,2,0)</f>
        <v>Aurora Ventures</v>
      </c>
    </row>
    <row r="947" spans="1:12" x14ac:dyDescent="0.2">
      <c r="A947" s="19" t="s">
        <v>1004</v>
      </c>
      <c r="B947" s="20">
        <v>44031</v>
      </c>
      <c r="C947" s="4" t="s">
        <v>3</v>
      </c>
      <c r="D947" s="4" t="s">
        <v>36</v>
      </c>
      <c r="E947" s="21">
        <v>447</v>
      </c>
      <c r="F947" s="6">
        <f>VLOOKUP(D947,DEFINICJE!$E$2:$H$31,4,0)</f>
        <v>32.551401869158873</v>
      </c>
      <c r="G947" s="6">
        <f>E947*F947</f>
        <v>14550.476635514016</v>
      </c>
      <c r="H947" s="26">
        <f>VLOOKUP(D947,DEFINICJE!$E$2:$H$31,3,0)</f>
        <v>7.0000000000000007E-2</v>
      </c>
      <c r="I947" s="6">
        <f>G947+H947*G947</f>
        <v>15569.009999999998</v>
      </c>
      <c r="J947" s="9">
        <f>MONTH(B947)</f>
        <v>7</v>
      </c>
      <c r="K947" s="9">
        <f>YEAR(B947)</f>
        <v>2020</v>
      </c>
      <c r="L947" s="9" t="str">
        <f>VLOOKUP(C947,DEFINICJE!$A$2:$B$11,2,0)</f>
        <v>Quantum Innovations</v>
      </c>
    </row>
    <row r="948" spans="1:12" x14ac:dyDescent="0.2">
      <c r="A948" s="19" t="s">
        <v>1005</v>
      </c>
      <c r="B948" s="20">
        <v>44032</v>
      </c>
      <c r="C948" s="4" t="s">
        <v>11</v>
      </c>
      <c r="D948" s="4" t="s">
        <v>37</v>
      </c>
      <c r="E948" s="21">
        <v>936</v>
      </c>
      <c r="F948" s="6">
        <f>VLOOKUP(D948,DEFINICJE!$E$2:$H$31,4,0)</f>
        <v>29.762295081967217</v>
      </c>
      <c r="G948" s="6">
        <f>E948*F948</f>
        <v>27857.508196721315</v>
      </c>
      <c r="H948" s="26">
        <f>VLOOKUP(D948,DEFINICJE!$E$2:$H$31,3,0)</f>
        <v>0.22</v>
      </c>
      <c r="I948" s="6">
        <f>G948+H948*G948</f>
        <v>33986.160000000003</v>
      </c>
      <c r="J948" s="9">
        <f>MONTH(B948)</f>
        <v>7</v>
      </c>
      <c r="K948" s="9">
        <f>YEAR(B948)</f>
        <v>2020</v>
      </c>
      <c r="L948" s="9" t="str">
        <f>VLOOKUP(C948,DEFINICJE!$A$2:$B$11,2,0)</f>
        <v>Green Capital</v>
      </c>
    </row>
    <row r="949" spans="1:12" x14ac:dyDescent="0.2">
      <c r="A949" s="19" t="s">
        <v>1006</v>
      </c>
      <c r="B949" s="20">
        <v>44033</v>
      </c>
      <c r="C949" s="4" t="s">
        <v>9</v>
      </c>
      <c r="D949" s="4" t="s">
        <v>14</v>
      </c>
      <c r="E949" s="21">
        <v>348</v>
      </c>
      <c r="F949" s="6">
        <f>VLOOKUP(D949,DEFINICJE!$E$2:$H$31,4,0)</f>
        <v>73.897196261682225</v>
      </c>
      <c r="G949" s="6">
        <f>E949*F949</f>
        <v>25716.224299065416</v>
      </c>
      <c r="H949" s="26">
        <f>VLOOKUP(D949,DEFINICJE!$E$2:$H$31,3,0)</f>
        <v>7.0000000000000007E-2</v>
      </c>
      <c r="I949" s="6">
        <f>G949+H949*G949</f>
        <v>27516.359999999993</v>
      </c>
      <c r="J949" s="9">
        <f>MONTH(B949)</f>
        <v>7</v>
      </c>
      <c r="K949" s="9">
        <f>YEAR(B949)</f>
        <v>2020</v>
      </c>
      <c r="L949" s="9" t="str">
        <f>VLOOKUP(C949,DEFINICJE!$A$2:$B$11,2,0)</f>
        <v>Aurora Ventures</v>
      </c>
    </row>
    <row r="950" spans="1:12" x14ac:dyDescent="0.2">
      <c r="A950" s="19" t="s">
        <v>1007</v>
      </c>
      <c r="B950" s="20">
        <v>44034</v>
      </c>
      <c r="C950" s="4" t="s">
        <v>5</v>
      </c>
      <c r="D950" s="4" t="s">
        <v>15</v>
      </c>
      <c r="E950" s="21">
        <v>145</v>
      </c>
      <c r="F950" s="6">
        <f>VLOOKUP(D950,DEFINICJE!$E$2:$H$31,4,0)</f>
        <v>43.180327868852459</v>
      </c>
      <c r="G950" s="6">
        <f>E950*F950</f>
        <v>6261.1475409836066</v>
      </c>
      <c r="H950" s="26">
        <f>VLOOKUP(D950,DEFINICJE!$E$2:$H$31,3,0)</f>
        <v>0.22</v>
      </c>
      <c r="I950" s="6">
        <f>G950+H950*G950</f>
        <v>7638.6</v>
      </c>
      <c r="J950" s="9">
        <f>MONTH(B950)</f>
        <v>7</v>
      </c>
      <c r="K950" s="9">
        <f>YEAR(B950)</f>
        <v>2020</v>
      </c>
      <c r="L950" s="9" t="str">
        <f>VLOOKUP(C950,DEFINICJE!$A$2:$B$11,2,0)</f>
        <v>Infinity Systems</v>
      </c>
    </row>
    <row r="951" spans="1:12" x14ac:dyDescent="0.2">
      <c r="A951" s="19" t="s">
        <v>1008</v>
      </c>
      <c r="B951" s="20">
        <v>44035</v>
      </c>
      <c r="C951" s="4" t="s">
        <v>2</v>
      </c>
      <c r="D951" s="4" t="s">
        <v>16</v>
      </c>
      <c r="E951" s="21">
        <v>296</v>
      </c>
      <c r="F951" s="6">
        <f>VLOOKUP(D951,DEFINICJE!$E$2:$H$31,4,0)</f>
        <v>25.897196261682243</v>
      </c>
      <c r="G951" s="6">
        <f>E951*F951</f>
        <v>7665.5700934579436</v>
      </c>
      <c r="H951" s="26">
        <f>VLOOKUP(D951,DEFINICJE!$E$2:$H$31,3,0)</f>
        <v>7.0000000000000007E-2</v>
      </c>
      <c r="I951" s="6">
        <f>G951+H951*G951</f>
        <v>8202.16</v>
      </c>
      <c r="J951" s="9">
        <f>MONTH(B951)</f>
        <v>7</v>
      </c>
      <c r="K951" s="9">
        <f>YEAR(B951)</f>
        <v>2020</v>
      </c>
      <c r="L951" s="9" t="str">
        <f>VLOOKUP(C951,DEFINICJE!$A$2:$B$11,2,0)</f>
        <v>StellarTech Solutions</v>
      </c>
    </row>
    <row r="952" spans="1:12" x14ac:dyDescent="0.2">
      <c r="A952" s="19" t="s">
        <v>1009</v>
      </c>
      <c r="B952" s="20">
        <v>44036</v>
      </c>
      <c r="C952" s="4" t="s">
        <v>3</v>
      </c>
      <c r="D952" s="4" t="s">
        <v>17</v>
      </c>
      <c r="E952" s="21">
        <v>319</v>
      </c>
      <c r="F952" s="6">
        <f>VLOOKUP(D952,DEFINICJE!$E$2:$H$31,4,0)</f>
        <v>65.721311475409848</v>
      </c>
      <c r="G952" s="6">
        <f>E952*F952</f>
        <v>20965.098360655742</v>
      </c>
      <c r="H952" s="26">
        <f>VLOOKUP(D952,DEFINICJE!$E$2:$H$31,3,0)</f>
        <v>0.22</v>
      </c>
      <c r="I952" s="6">
        <f>G952+H952*G952</f>
        <v>25577.420000000006</v>
      </c>
      <c r="J952" s="9">
        <f>MONTH(B952)</f>
        <v>7</v>
      </c>
      <c r="K952" s="9">
        <f>YEAR(B952)</f>
        <v>2020</v>
      </c>
      <c r="L952" s="9" t="str">
        <f>VLOOKUP(C952,DEFINICJE!$A$2:$B$11,2,0)</f>
        <v>Quantum Innovations</v>
      </c>
    </row>
    <row r="953" spans="1:12" x14ac:dyDescent="0.2">
      <c r="A953" s="19" t="s">
        <v>1010</v>
      </c>
      <c r="B953" s="20">
        <v>44037</v>
      </c>
      <c r="C953" s="4" t="s">
        <v>10</v>
      </c>
      <c r="D953" s="4" t="s">
        <v>18</v>
      </c>
      <c r="E953" s="21">
        <v>72</v>
      </c>
      <c r="F953" s="6">
        <f>VLOOKUP(D953,DEFINICJE!$E$2:$H$31,4,0)</f>
        <v>0.22429906542056072</v>
      </c>
      <c r="G953" s="6">
        <f>E953*F953</f>
        <v>16.149532710280372</v>
      </c>
      <c r="H953" s="26">
        <f>VLOOKUP(D953,DEFINICJE!$E$2:$H$31,3,0)</f>
        <v>7.0000000000000007E-2</v>
      </c>
      <c r="I953" s="6">
        <f>G953+H953*G953</f>
        <v>17.279999999999998</v>
      </c>
      <c r="J953" s="9">
        <f>MONTH(B953)</f>
        <v>7</v>
      </c>
      <c r="K953" s="9">
        <f>YEAR(B953)</f>
        <v>2020</v>
      </c>
      <c r="L953" s="9" t="str">
        <f>VLOOKUP(C953,DEFINICJE!$A$2:$B$11,2,0)</f>
        <v>Nexus Solutions</v>
      </c>
    </row>
    <row r="954" spans="1:12" x14ac:dyDescent="0.2">
      <c r="A954" s="19" t="s">
        <v>1011</v>
      </c>
      <c r="B954" s="20">
        <v>44038</v>
      </c>
      <c r="C954" s="4" t="s">
        <v>10</v>
      </c>
      <c r="D954" s="4" t="s">
        <v>19</v>
      </c>
      <c r="E954" s="21">
        <v>284</v>
      </c>
      <c r="F954" s="6">
        <f>VLOOKUP(D954,DEFINICJE!$E$2:$H$31,4,0)</f>
        <v>73.073770491803288</v>
      </c>
      <c r="G954" s="6">
        <f>E954*F954</f>
        <v>20752.950819672133</v>
      </c>
      <c r="H954" s="26">
        <f>VLOOKUP(D954,DEFINICJE!$E$2:$H$31,3,0)</f>
        <v>0.22</v>
      </c>
      <c r="I954" s="6">
        <f>G954+H954*G954</f>
        <v>25318.600000000002</v>
      </c>
      <c r="J954" s="9">
        <f>MONTH(B954)</f>
        <v>7</v>
      </c>
      <c r="K954" s="9">
        <f>YEAR(B954)</f>
        <v>2020</v>
      </c>
      <c r="L954" s="9" t="str">
        <f>VLOOKUP(C954,DEFINICJE!$A$2:$B$11,2,0)</f>
        <v>Nexus Solutions</v>
      </c>
    </row>
    <row r="955" spans="1:12" x14ac:dyDescent="0.2">
      <c r="A955" s="19" t="s">
        <v>1012</v>
      </c>
      <c r="B955" s="20">
        <v>44038</v>
      </c>
      <c r="C955" s="4" t="s">
        <v>4</v>
      </c>
      <c r="D955" s="4" t="s">
        <v>20</v>
      </c>
      <c r="E955" s="21">
        <v>264</v>
      </c>
      <c r="F955" s="6">
        <f>VLOOKUP(D955,DEFINICJE!$E$2:$H$31,4,0)</f>
        <v>10.093457943925234</v>
      </c>
      <c r="G955" s="6">
        <f>E955*F955</f>
        <v>2664.6728971962616</v>
      </c>
      <c r="H955" s="26">
        <f>VLOOKUP(D955,DEFINICJE!$E$2:$H$31,3,0)</f>
        <v>7.0000000000000007E-2</v>
      </c>
      <c r="I955" s="6">
        <f>G955+H955*G955</f>
        <v>2851.2</v>
      </c>
      <c r="J955" s="9">
        <f>MONTH(B955)</f>
        <v>7</v>
      </c>
      <c r="K955" s="9">
        <f>YEAR(B955)</f>
        <v>2020</v>
      </c>
      <c r="L955" s="9" t="str">
        <f>VLOOKUP(C955,DEFINICJE!$A$2:$B$11,2,0)</f>
        <v>BlueSky Enterprises</v>
      </c>
    </row>
    <row r="956" spans="1:12" x14ac:dyDescent="0.2">
      <c r="A956" s="19" t="s">
        <v>1013</v>
      </c>
      <c r="B956" s="20">
        <v>44038</v>
      </c>
      <c r="C956" s="4" t="s">
        <v>3</v>
      </c>
      <c r="D956" s="4" t="s">
        <v>21</v>
      </c>
      <c r="E956" s="21">
        <v>920</v>
      </c>
      <c r="F956" s="6">
        <f>VLOOKUP(D956,DEFINICJE!$E$2:$H$31,4,0)</f>
        <v>32.508196721311471</v>
      </c>
      <c r="G956" s="6">
        <f>E956*F956</f>
        <v>29907.540983606552</v>
      </c>
      <c r="H956" s="26">
        <f>VLOOKUP(D956,DEFINICJE!$E$2:$H$31,3,0)</f>
        <v>0.22</v>
      </c>
      <c r="I956" s="6">
        <f>G956+H956*G956</f>
        <v>36487.199999999997</v>
      </c>
      <c r="J956" s="9">
        <f>MONTH(B956)</f>
        <v>7</v>
      </c>
      <c r="K956" s="9">
        <f>YEAR(B956)</f>
        <v>2020</v>
      </c>
      <c r="L956" s="9" t="str">
        <f>VLOOKUP(C956,DEFINICJE!$A$2:$B$11,2,0)</f>
        <v>Quantum Innovations</v>
      </c>
    </row>
    <row r="957" spans="1:12" x14ac:dyDescent="0.2">
      <c r="A957" s="19" t="s">
        <v>1014</v>
      </c>
      <c r="B957" s="20">
        <v>44038</v>
      </c>
      <c r="C957" s="4" t="s">
        <v>4</v>
      </c>
      <c r="D957" s="4" t="s">
        <v>22</v>
      </c>
      <c r="E957" s="21">
        <v>866</v>
      </c>
      <c r="F957" s="6">
        <f>VLOOKUP(D957,DEFINICJE!$E$2:$H$31,4,0)</f>
        <v>17.588785046728972</v>
      </c>
      <c r="G957" s="6">
        <f>E957*F957</f>
        <v>15231.88785046729</v>
      </c>
      <c r="H957" s="26">
        <f>VLOOKUP(D957,DEFINICJE!$E$2:$H$31,3,0)</f>
        <v>7.0000000000000007E-2</v>
      </c>
      <c r="I957" s="6">
        <f>G957+H957*G957</f>
        <v>16298.12</v>
      </c>
      <c r="J957" s="9">
        <f>MONTH(B957)</f>
        <v>7</v>
      </c>
      <c r="K957" s="9">
        <f>YEAR(B957)</f>
        <v>2020</v>
      </c>
      <c r="L957" s="9" t="str">
        <f>VLOOKUP(C957,DEFINICJE!$A$2:$B$11,2,0)</f>
        <v>BlueSky Enterprises</v>
      </c>
    </row>
    <row r="958" spans="1:12" x14ac:dyDescent="0.2">
      <c r="A958" s="19" t="s">
        <v>1015</v>
      </c>
      <c r="B958" s="20">
        <v>44038</v>
      </c>
      <c r="C958" s="4" t="s">
        <v>10</v>
      </c>
      <c r="D958" s="4" t="s">
        <v>23</v>
      </c>
      <c r="E958" s="21">
        <v>14</v>
      </c>
      <c r="F958" s="6">
        <f>VLOOKUP(D958,DEFINICJE!$E$2:$H$31,4,0)</f>
        <v>14.188524590163933</v>
      </c>
      <c r="G958" s="6">
        <f>E958*F958</f>
        <v>198.63934426229505</v>
      </c>
      <c r="H958" s="26">
        <f>VLOOKUP(D958,DEFINICJE!$E$2:$H$31,3,0)</f>
        <v>0.22</v>
      </c>
      <c r="I958" s="6">
        <f>G958+H958*G958</f>
        <v>242.33999999999997</v>
      </c>
      <c r="J958" s="9">
        <f>MONTH(B958)</f>
        <v>7</v>
      </c>
      <c r="K958" s="9">
        <f>YEAR(B958)</f>
        <v>2020</v>
      </c>
      <c r="L958" s="9" t="str">
        <f>VLOOKUP(C958,DEFINICJE!$A$2:$B$11,2,0)</f>
        <v>Nexus Solutions</v>
      </c>
    </row>
    <row r="959" spans="1:12" x14ac:dyDescent="0.2">
      <c r="A959" s="19" t="s">
        <v>1016</v>
      </c>
      <c r="B959" s="20">
        <v>44038</v>
      </c>
      <c r="C959" s="4" t="s">
        <v>7</v>
      </c>
      <c r="D959" s="4" t="s">
        <v>24</v>
      </c>
      <c r="E959" s="21">
        <v>983</v>
      </c>
      <c r="F959" s="6">
        <f>VLOOKUP(D959,DEFINICJE!$E$2:$H$31,4,0)</f>
        <v>7.5700934579439245</v>
      </c>
      <c r="G959" s="6">
        <f>E959*F959</f>
        <v>7441.4018691588781</v>
      </c>
      <c r="H959" s="26">
        <f>VLOOKUP(D959,DEFINICJE!$E$2:$H$31,3,0)</f>
        <v>7.0000000000000007E-2</v>
      </c>
      <c r="I959" s="6">
        <f>G959+H959*G959</f>
        <v>7962.2999999999993</v>
      </c>
      <c r="J959" s="9">
        <f>MONTH(B959)</f>
        <v>7</v>
      </c>
      <c r="K959" s="9">
        <f>YEAR(B959)</f>
        <v>2020</v>
      </c>
      <c r="L959" s="9" t="str">
        <f>VLOOKUP(C959,DEFINICJE!$A$2:$B$11,2,0)</f>
        <v>Fusion Dynamics</v>
      </c>
    </row>
    <row r="960" spans="1:12" x14ac:dyDescent="0.2">
      <c r="A960" s="19" t="s">
        <v>1017</v>
      </c>
      <c r="B960" s="20">
        <v>44038</v>
      </c>
      <c r="C960" s="4" t="s">
        <v>7</v>
      </c>
      <c r="D960" s="4" t="s">
        <v>25</v>
      </c>
      <c r="E960" s="21">
        <v>682</v>
      </c>
      <c r="F960" s="6">
        <f>VLOOKUP(D960,DEFINICJE!$E$2:$H$31,4,0)</f>
        <v>33.655737704918039</v>
      </c>
      <c r="G960" s="6">
        <f>E960*F960</f>
        <v>22953.213114754104</v>
      </c>
      <c r="H960" s="26">
        <f>VLOOKUP(D960,DEFINICJE!$E$2:$H$31,3,0)</f>
        <v>0.22</v>
      </c>
      <c r="I960" s="6">
        <f>G960+H960*G960</f>
        <v>28002.920000000006</v>
      </c>
      <c r="J960" s="9">
        <f>MONTH(B960)</f>
        <v>7</v>
      </c>
      <c r="K960" s="9">
        <f>YEAR(B960)</f>
        <v>2020</v>
      </c>
      <c r="L960" s="9" t="str">
        <f>VLOOKUP(C960,DEFINICJE!$A$2:$B$11,2,0)</f>
        <v>Fusion Dynamics</v>
      </c>
    </row>
    <row r="961" spans="1:12" x14ac:dyDescent="0.2">
      <c r="A961" s="19" t="s">
        <v>1018</v>
      </c>
      <c r="B961" s="20">
        <v>44038</v>
      </c>
      <c r="C961" s="4" t="s">
        <v>6</v>
      </c>
      <c r="D961" s="4" t="s">
        <v>26</v>
      </c>
      <c r="E961" s="21">
        <v>776</v>
      </c>
      <c r="F961" s="6">
        <f>VLOOKUP(D961,DEFINICJE!$E$2:$H$31,4,0)</f>
        <v>57.588785046728965</v>
      </c>
      <c r="G961" s="6">
        <f>E961*F961</f>
        <v>44688.897196261678</v>
      </c>
      <c r="H961" s="26">
        <f>VLOOKUP(D961,DEFINICJE!$E$2:$H$31,3,0)</f>
        <v>7.0000000000000007E-2</v>
      </c>
      <c r="I961" s="6">
        <f>G961+H961*G961</f>
        <v>47817.119999999995</v>
      </c>
      <c r="J961" s="9">
        <f>MONTH(B961)</f>
        <v>7</v>
      </c>
      <c r="K961" s="9">
        <f>YEAR(B961)</f>
        <v>2020</v>
      </c>
      <c r="L961" s="9" t="str">
        <f>VLOOKUP(C961,DEFINICJE!$A$2:$B$11,2,0)</f>
        <v>SwiftWave Technologies</v>
      </c>
    </row>
    <row r="962" spans="1:12" x14ac:dyDescent="0.2">
      <c r="A962" s="19" t="s">
        <v>1019</v>
      </c>
      <c r="B962" s="20">
        <v>44039</v>
      </c>
      <c r="C962" s="4" t="s">
        <v>10</v>
      </c>
      <c r="D962" s="4" t="s">
        <v>27</v>
      </c>
      <c r="E962" s="21">
        <v>254</v>
      </c>
      <c r="F962" s="6">
        <f>VLOOKUP(D962,DEFINICJE!$E$2:$H$31,4,0)</f>
        <v>27.262295081967213</v>
      </c>
      <c r="G962" s="6">
        <f>E962*F962</f>
        <v>6924.622950819672</v>
      </c>
      <c r="H962" s="26">
        <f>VLOOKUP(D962,DEFINICJE!$E$2:$H$31,3,0)</f>
        <v>0.22</v>
      </c>
      <c r="I962" s="6">
        <f>G962+H962*G962</f>
        <v>8448.0400000000009</v>
      </c>
      <c r="J962" s="9">
        <f>MONTH(B962)</f>
        <v>7</v>
      </c>
      <c r="K962" s="9">
        <f>YEAR(B962)</f>
        <v>2020</v>
      </c>
      <c r="L962" s="9" t="str">
        <f>VLOOKUP(C962,DEFINICJE!$A$2:$B$11,2,0)</f>
        <v>Nexus Solutions</v>
      </c>
    </row>
    <row r="963" spans="1:12" x14ac:dyDescent="0.2">
      <c r="A963" s="19" t="s">
        <v>1020</v>
      </c>
      <c r="B963" s="20">
        <v>44040</v>
      </c>
      <c r="C963" s="4" t="s">
        <v>10</v>
      </c>
      <c r="D963" s="4" t="s">
        <v>28</v>
      </c>
      <c r="E963" s="21">
        <v>697</v>
      </c>
      <c r="F963" s="6">
        <f>VLOOKUP(D963,DEFINICJE!$E$2:$H$31,4,0)</f>
        <v>74.299065420560737</v>
      </c>
      <c r="G963" s="6">
        <f>E963*F963</f>
        <v>51786.448598130832</v>
      </c>
      <c r="H963" s="26">
        <f>VLOOKUP(D963,DEFINICJE!$E$2:$H$31,3,0)</f>
        <v>7.0000000000000007E-2</v>
      </c>
      <c r="I963" s="6">
        <f>G963+H963*G963</f>
        <v>55411.499999999993</v>
      </c>
      <c r="J963" s="9">
        <f>MONTH(B963)</f>
        <v>7</v>
      </c>
      <c r="K963" s="9">
        <f>YEAR(B963)</f>
        <v>2020</v>
      </c>
      <c r="L963" s="9" t="str">
        <f>VLOOKUP(C963,DEFINICJE!$A$2:$B$11,2,0)</f>
        <v>Nexus Solutions</v>
      </c>
    </row>
    <row r="964" spans="1:12" x14ac:dyDescent="0.2">
      <c r="A964" s="19" t="s">
        <v>1021</v>
      </c>
      <c r="B964" s="20">
        <v>44041</v>
      </c>
      <c r="C964" s="4" t="s">
        <v>3</v>
      </c>
      <c r="D964" s="4" t="s">
        <v>29</v>
      </c>
      <c r="E964" s="21">
        <v>844</v>
      </c>
      <c r="F964" s="6">
        <f>VLOOKUP(D964,DEFINICJE!$E$2:$H$31,4,0)</f>
        <v>19.409836065573771</v>
      </c>
      <c r="G964" s="6">
        <f>E964*F964</f>
        <v>16381.901639344262</v>
      </c>
      <c r="H964" s="26">
        <f>VLOOKUP(D964,DEFINICJE!$E$2:$H$31,3,0)</f>
        <v>0.22</v>
      </c>
      <c r="I964" s="6">
        <f>G964+H964*G964</f>
        <v>19985.919999999998</v>
      </c>
      <c r="J964" s="9">
        <f>MONTH(B964)</f>
        <v>7</v>
      </c>
      <c r="K964" s="9">
        <f>YEAR(B964)</f>
        <v>2020</v>
      </c>
      <c r="L964" s="9" t="str">
        <f>VLOOKUP(C964,DEFINICJE!$A$2:$B$11,2,0)</f>
        <v>Quantum Innovations</v>
      </c>
    </row>
    <row r="965" spans="1:12" x14ac:dyDescent="0.2">
      <c r="A965" s="19" t="s">
        <v>1022</v>
      </c>
      <c r="B965" s="20">
        <v>44042</v>
      </c>
      <c r="C965" s="4" t="s">
        <v>8</v>
      </c>
      <c r="D965" s="4" t="s">
        <v>30</v>
      </c>
      <c r="E965" s="21">
        <v>721</v>
      </c>
      <c r="F965" s="6">
        <f>VLOOKUP(D965,DEFINICJE!$E$2:$H$31,4,0)</f>
        <v>16.345794392523363</v>
      </c>
      <c r="G965" s="6">
        <f>E965*F965</f>
        <v>11785.317757009345</v>
      </c>
      <c r="H965" s="26">
        <f>VLOOKUP(D965,DEFINICJE!$E$2:$H$31,3,0)</f>
        <v>7.0000000000000007E-2</v>
      </c>
      <c r="I965" s="6">
        <f>G965+H965*G965</f>
        <v>12610.289999999999</v>
      </c>
      <c r="J965" s="9">
        <f>MONTH(B965)</f>
        <v>7</v>
      </c>
      <c r="K965" s="9">
        <f>YEAR(B965)</f>
        <v>2020</v>
      </c>
      <c r="L965" s="9" t="str">
        <f>VLOOKUP(C965,DEFINICJE!$A$2:$B$11,2,0)</f>
        <v>Apex Innovators</v>
      </c>
    </row>
    <row r="966" spans="1:12" x14ac:dyDescent="0.2">
      <c r="A966" s="19" t="s">
        <v>1023</v>
      </c>
      <c r="B966" s="20">
        <v>44043</v>
      </c>
      <c r="C966" s="4" t="s">
        <v>11</v>
      </c>
      <c r="D966" s="4" t="s">
        <v>31</v>
      </c>
      <c r="E966" s="21">
        <v>119</v>
      </c>
      <c r="F966" s="6">
        <f>VLOOKUP(D966,DEFINICJE!$E$2:$H$31,4,0)</f>
        <v>31.516393442622952</v>
      </c>
      <c r="G966" s="6">
        <f>E966*F966</f>
        <v>3750.4508196721313</v>
      </c>
      <c r="H966" s="26">
        <f>VLOOKUP(D966,DEFINICJE!$E$2:$H$31,3,0)</f>
        <v>0.22</v>
      </c>
      <c r="I966" s="6">
        <f>G966+H966*G966</f>
        <v>4575.55</v>
      </c>
      <c r="J966" s="9">
        <f>MONTH(B966)</f>
        <v>7</v>
      </c>
      <c r="K966" s="9">
        <f>YEAR(B966)</f>
        <v>2020</v>
      </c>
      <c r="L966" s="9" t="str">
        <f>VLOOKUP(C966,DEFINICJE!$A$2:$B$11,2,0)</f>
        <v>Green Capital</v>
      </c>
    </row>
    <row r="967" spans="1:12" x14ac:dyDescent="0.2">
      <c r="A967" s="19" t="s">
        <v>1024</v>
      </c>
      <c r="B967" s="20">
        <v>44044</v>
      </c>
      <c r="C967" s="4" t="s">
        <v>8</v>
      </c>
      <c r="D967" s="4" t="s">
        <v>32</v>
      </c>
      <c r="E967" s="21">
        <v>435</v>
      </c>
      <c r="F967" s="6">
        <f>VLOOKUP(D967,DEFINICJE!$E$2:$H$31,4,0)</f>
        <v>59.018691588785039</v>
      </c>
      <c r="G967" s="6">
        <f>E967*F967</f>
        <v>25673.130841121492</v>
      </c>
      <c r="H967" s="26">
        <f>VLOOKUP(D967,DEFINICJE!$E$2:$H$31,3,0)</f>
        <v>7.0000000000000007E-2</v>
      </c>
      <c r="I967" s="6">
        <f>G967+H967*G967</f>
        <v>27470.249999999996</v>
      </c>
      <c r="J967" s="9">
        <f>MONTH(B967)</f>
        <v>8</v>
      </c>
      <c r="K967" s="9">
        <f>YEAR(B967)</f>
        <v>2020</v>
      </c>
      <c r="L967" s="9" t="str">
        <f>VLOOKUP(C967,DEFINICJE!$A$2:$B$11,2,0)</f>
        <v>Apex Innovators</v>
      </c>
    </row>
    <row r="968" spans="1:12" x14ac:dyDescent="0.2">
      <c r="A968" s="19" t="s">
        <v>1025</v>
      </c>
      <c r="B968" s="20">
        <v>44045</v>
      </c>
      <c r="C968" s="4" t="s">
        <v>5</v>
      </c>
      <c r="D968" s="4" t="s">
        <v>33</v>
      </c>
      <c r="E968" s="21">
        <v>692</v>
      </c>
      <c r="F968" s="6">
        <f>VLOOKUP(D968,DEFINICJE!$E$2:$H$31,4,0)</f>
        <v>78.893442622950815</v>
      </c>
      <c r="G968" s="6">
        <f>E968*F968</f>
        <v>54594.262295081964</v>
      </c>
      <c r="H968" s="26">
        <f>VLOOKUP(D968,DEFINICJE!$E$2:$H$31,3,0)</f>
        <v>0.22</v>
      </c>
      <c r="I968" s="6">
        <f>G968+H968*G968</f>
        <v>66605</v>
      </c>
      <c r="J968" s="9">
        <f>MONTH(B968)</f>
        <v>8</v>
      </c>
      <c r="K968" s="9">
        <f>YEAR(B968)</f>
        <v>2020</v>
      </c>
      <c r="L968" s="9" t="str">
        <f>VLOOKUP(C968,DEFINICJE!$A$2:$B$11,2,0)</f>
        <v>Infinity Systems</v>
      </c>
    </row>
    <row r="969" spans="1:12" x14ac:dyDescent="0.2">
      <c r="A969" s="19" t="s">
        <v>1026</v>
      </c>
      <c r="B969" s="20">
        <v>44046</v>
      </c>
      <c r="C969" s="4" t="s">
        <v>9</v>
      </c>
      <c r="D969" s="4" t="s">
        <v>34</v>
      </c>
      <c r="E969" s="21">
        <v>788</v>
      </c>
      <c r="F969" s="6">
        <f>VLOOKUP(D969,DEFINICJE!$E$2:$H$31,4,0)</f>
        <v>34.177570093457945</v>
      </c>
      <c r="G969" s="6">
        <f>E969*F969</f>
        <v>26931.925233644859</v>
      </c>
      <c r="H969" s="26">
        <f>VLOOKUP(D969,DEFINICJE!$E$2:$H$31,3,0)</f>
        <v>7.0000000000000007E-2</v>
      </c>
      <c r="I969" s="6">
        <f>G969+H969*G969</f>
        <v>28817.16</v>
      </c>
      <c r="J969" s="9">
        <f>MONTH(B969)</f>
        <v>8</v>
      </c>
      <c r="K969" s="9">
        <f>YEAR(B969)</f>
        <v>2020</v>
      </c>
      <c r="L969" s="9" t="str">
        <f>VLOOKUP(C969,DEFINICJE!$A$2:$B$11,2,0)</f>
        <v>Aurora Ventures</v>
      </c>
    </row>
    <row r="970" spans="1:12" x14ac:dyDescent="0.2">
      <c r="A970" s="19" t="s">
        <v>1027</v>
      </c>
      <c r="B970" s="20">
        <v>44047</v>
      </c>
      <c r="C970" s="4" t="s">
        <v>6</v>
      </c>
      <c r="D970" s="4" t="s">
        <v>35</v>
      </c>
      <c r="E970" s="21">
        <v>883</v>
      </c>
      <c r="F970" s="6">
        <f>VLOOKUP(D970,DEFINICJE!$E$2:$H$31,4,0)</f>
        <v>92.429906542056074</v>
      </c>
      <c r="G970" s="6">
        <f>E970*F970</f>
        <v>81615.607476635516</v>
      </c>
      <c r="H970" s="26">
        <f>VLOOKUP(D970,DEFINICJE!$E$2:$H$31,3,0)</f>
        <v>7.0000000000000007E-2</v>
      </c>
      <c r="I970" s="6">
        <f>G970+H970*G970</f>
        <v>87328.7</v>
      </c>
      <c r="J970" s="9">
        <f>MONTH(B970)</f>
        <v>8</v>
      </c>
      <c r="K970" s="9">
        <f>YEAR(B970)</f>
        <v>2020</v>
      </c>
      <c r="L970" s="9" t="str">
        <f>VLOOKUP(C970,DEFINICJE!$A$2:$B$11,2,0)</f>
        <v>SwiftWave Technologies</v>
      </c>
    </row>
    <row r="971" spans="1:12" x14ac:dyDescent="0.2">
      <c r="A971" s="19" t="s">
        <v>1028</v>
      </c>
      <c r="B971" s="20">
        <v>44048</v>
      </c>
      <c r="C971" s="4" t="s">
        <v>10</v>
      </c>
      <c r="D971" s="4" t="s">
        <v>36</v>
      </c>
      <c r="E971" s="21">
        <v>791</v>
      </c>
      <c r="F971" s="6">
        <f>VLOOKUP(D971,DEFINICJE!$E$2:$H$31,4,0)</f>
        <v>32.551401869158873</v>
      </c>
      <c r="G971" s="6">
        <f>E971*F971</f>
        <v>25748.15887850467</v>
      </c>
      <c r="H971" s="26">
        <f>VLOOKUP(D971,DEFINICJE!$E$2:$H$31,3,0)</f>
        <v>7.0000000000000007E-2</v>
      </c>
      <c r="I971" s="6">
        <f>G971+H971*G971</f>
        <v>27550.529999999995</v>
      </c>
      <c r="J971" s="9">
        <f>MONTH(B971)</f>
        <v>8</v>
      </c>
      <c r="K971" s="9">
        <f>YEAR(B971)</f>
        <v>2020</v>
      </c>
      <c r="L971" s="9" t="str">
        <f>VLOOKUP(C971,DEFINICJE!$A$2:$B$11,2,0)</f>
        <v>Nexus Solutions</v>
      </c>
    </row>
    <row r="972" spans="1:12" x14ac:dyDescent="0.2">
      <c r="A972" s="19" t="s">
        <v>1029</v>
      </c>
      <c r="B972" s="20">
        <v>44049</v>
      </c>
      <c r="C972" s="4" t="s">
        <v>9</v>
      </c>
      <c r="D972" s="4" t="s">
        <v>37</v>
      </c>
      <c r="E972" s="21">
        <v>912</v>
      </c>
      <c r="F972" s="6">
        <f>VLOOKUP(D972,DEFINICJE!$E$2:$H$31,4,0)</f>
        <v>29.762295081967217</v>
      </c>
      <c r="G972" s="6">
        <f>E972*F972</f>
        <v>27143.2131147541</v>
      </c>
      <c r="H972" s="26">
        <f>VLOOKUP(D972,DEFINICJE!$E$2:$H$31,3,0)</f>
        <v>0.22</v>
      </c>
      <c r="I972" s="6">
        <f>G972+H972*G972</f>
        <v>33114.720000000001</v>
      </c>
      <c r="J972" s="9">
        <f>MONTH(B972)</f>
        <v>8</v>
      </c>
      <c r="K972" s="9">
        <f>YEAR(B972)</f>
        <v>2020</v>
      </c>
      <c r="L972" s="9" t="str">
        <f>VLOOKUP(C972,DEFINICJE!$A$2:$B$11,2,0)</f>
        <v>Aurora Ventures</v>
      </c>
    </row>
    <row r="973" spans="1:12" x14ac:dyDescent="0.2">
      <c r="A973" s="19" t="s">
        <v>1030</v>
      </c>
      <c r="B973" s="20">
        <v>44049</v>
      </c>
      <c r="C973" s="4" t="s">
        <v>7</v>
      </c>
      <c r="D973" s="4" t="s">
        <v>38</v>
      </c>
      <c r="E973" s="21">
        <v>789</v>
      </c>
      <c r="F973" s="6">
        <f>VLOOKUP(D973,DEFINICJE!$E$2:$H$31,4,0)</f>
        <v>3.1121495327102804</v>
      </c>
      <c r="G973" s="6">
        <f>E973*F973</f>
        <v>2455.4859813084113</v>
      </c>
      <c r="H973" s="26">
        <f>VLOOKUP(D973,DEFINICJE!$E$2:$H$31,3,0)</f>
        <v>7.0000000000000007E-2</v>
      </c>
      <c r="I973" s="6">
        <f>G973+H973*G973</f>
        <v>2627.37</v>
      </c>
      <c r="J973" s="9">
        <f>MONTH(B973)</f>
        <v>8</v>
      </c>
      <c r="K973" s="9">
        <f>YEAR(B973)</f>
        <v>2020</v>
      </c>
      <c r="L973" s="9" t="str">
        <f>VLOOKUP(C973,DEFINICJE!$A$2:$B$11,2,0)</f>
        <v>Fusion Dynamics</v>
      </c>
    </row>
    <row r="974" spans="1:12" x14ac:dyDescent="0.2">
      <c r="A974" s="19" t="s">
        <v>1031</v>
      </c>
      <c r="B974" s="20">
        <v>44049</v>
      </c>
      <c r="C974" s="4" t="s">
        <v>5</v>
      </c>
      <c r="D974" s="4" t="s">
        <v>39</v>
      </c>
      <c r="E974" s="21">
        <v>617</v>
      </c>
      <c r="F974" s="6">
        <f>VLOOKUP(D974,DEFINICJE!$E$2:$H$31,4,0)</f>
        <v>56.56557377049181</v>
      </c>
      <c r="G974" s="6">
        <f>E974*F974</f>
        <v>34900.959016393448</v>
      </c>
      <c r="H974" s="26">
        <f>VLOOKUP(D974,DEFINICJE!$E$2:$H$31,3,0)</f>
        <v>0.22</v>
      </c>
      <c r="I974" s="6">
        <f>G974+H974*G974</f>
        <v>42579.170000000006</v>
      </c>
      <c r="J974" s="9">
        <f>MONTH(B974)</f>
        <v>8</v>
      </c>
      <c r="K974" s="9">
        <f>YEAR(B974)</f>
        <v>2020</v>
      </c>
      <c r="L974" s="9" t="str">
        <f>VLOOKUP(C974,DEFINICJE!$A$2:$B$11,2,0)</f>
        <v>Infinity Systems</v>
      </c>
    </row>
    <row r="975" spans="1:12" x14ac:dyDescent="0.2">
      <c r="A975" s="19" t="s">
        <v>1032</v>
      </c>
      <c r="B975" s="20">
        <v>44049</v>
      </c>
      <c r="C975" s="4" t="s">
        <v>11</v>
      </c>
      <c r="D975" s="4" t="s">
        <v>40</v>
      </c>
      <c r="E975" s="21">
        <v>722</v>
      </c>
      <c r="F975" s="6">
        <f>VLOOKUP(D975,DEFINICJE!$E$2:$H$31,4,0)</f>
        <v>39.345794392523366</v>
      </c>
      <c r="G975" s="6">
        <f>E975*F975</f>
        <v>28407.663551401871</v>
      </c>
      <c r="H975" s="26">
        <f>VLOOKUP(D975,DEFINICJE!$E$2:$H$31,3,0)</f>
        <v>7.0000000000000007E-2</v>
      </c>
      <c r="I975" s="6">
        <f>G975+H975*G975</f>
        <v>30396.2</v>
      </c>
      <c r="J975" s="9">
        <f>MONTH(B975)</f>
        <v>8</v>
      </c>
      <c r="K975" s="9">
        <f>YEAR(B975)</f>
        <v>2020</v>
      </c>
      <c r="L975" s="9" t="str">
        <f>VLOOKUP(C975,DEFINICJE!$A$2:$B$11,2,0)</f>
        <v>Green Capital</v>
      </c>
    </row>
    <row r="976" spans="1:12" x14ac:dyDescent="0.2">
      <c r="A976" s="19" t="s">
        <v>1033</v>
      </c>
      <c r="B976" s="20">
        <v>44049</v>
      </c>
      <c r="C976" s="4" t="s">
        <v>8</v>
      </c>
      <c r="D976" s="4" t="s">
        <v>41</v>
      </c>
      <c r="E976" s="21">
        <v>297</v>
      </c>
      <c r="F976" s="6">
        <f>VLOOKUP(D976,DEFINICJE!$E$2:$H$31,4,0)</f>
        <v>3.7868852459016393</v>
      </c>
      <c r="G976" s="6">
        <f>E976*F976</f>
        <v>1124.704918032787</v>
      </c>
      <c r="H976" s="26">
        <f>VLOOKUP(D976,DEFINICJE!$E$2:$H$31,3,0)</f>
        <v>0.22</v>
      </c>
      <c r="I976" s="6">
        <f>G976+H976*G976</f>
        <v>1372.14</v>
      </c>
      <c r="J976" s="9">
        <f>MONTH(B976)</f>
        <v>8</v>
      </c>
      <c r="K976" s="9">
        <f>YEAR(B976)</f>
        <v>2020</v>
      </c>
      <c r="L976" s="9" t="str">
        <f>VLOOKUP(C976,DEFINICJE!$A$2:$B$11,2,0)</f>
        <v>Apex Innovators</v>
      </c>
    </row>
    <row r="977" spans="1:12" x14ac:dyDescent="0.2">
      <c r="A977" s="19" t="s">
        <v>1034</v>
      </c>
      <c r="B977" s="20">
        <v>44049</v>
      </c>
      <c r="C977" s="4" t="s">
        <v>6</v>
      </c>
      <c r="D977" s="4" t="s">
        <v>42</v>
      </c>
      <c r="E977" s="21">
        <v>63</v>
      </c>
      <c r="F977" s="6">
        <f>VLOOKUP(D977,DEFINICJE!$E$2:$H$31,4,0)</f>
        <v>17.11214953271028</v>
      </c>
      <c r="G977" s="6">
        <f>E977*F977</f>
        <v>1078.0654205607477</v>
      </c>
      <c r="H977" s="26">
        <f>VLOOKUP(D977,DEFINICJE!$E$2:$H$31,3,0)</f>
        <v>7.0000000000000007E-2</v>
      </c>
      <c r="I977" s="6">
        <f>G977+H977*G977</f>
        <v>1153.53</v>
      </c>
      <c r="J977" s="9">
        <f>MONTH(B977)</f>
        <v>8</v>
      </c>
      <c r="K977" s="9">
        <f>YEAR(B977)</f>
        <v>2020</v>
      </c>
      <c r="L977" s="9" t="str">
        <f>VLOOKUP(C977,DEFINICJE!$A$2:$B$11,2,0)</f>
        <v>SwiftWave Technologies</v>
      </c>
    </row>
    <row r="978" spans="1:12" x14ac:dyDescent="0.2">
      <c r="A978" s="19" t="s">
        <v>1035</v>
      </c>
      <c r="B978" s="20">
        <v>44049</v>
      </c>
      <c r="C978" s="4" t="s">
        <v>11</v>
      </c>
      <c r="D978" s="4" t="s">
        <v>43</v>
      </c>
      <c r="E978" s="21">
        <v>668</v>
      </c>
      <c r="F978" s="6">
        <f>VLOOKUP(D978,DEFINICJE!$E$2:$H$31,4,0)</f>
        <v>42.196721311475407</v>
      </c>
      <c r="G978" s="6">
        <f>E978*F978</f>
        <v>28187.409836065573</v>
      </c>
      <c r="H978" s="26">
        <f>VLOOKUP(D978,DEFINICJE!$E$2:$H$31,3,0)</f>
        <v>0.22</v>
      </c>
      <c r="I978" s="6">
        <f>G978+H978*G978</f>
        <v>34388.639999999999</v>
      </c>
      <c r="J978" s="9">
        <f>MONTH(B978)</f>
        <v>8</v>
      </c>
      <c r="K978" s="9">
        <f>YEAR(B978)</f>
        <v>2020</v>
      </c>
      <c r="L978" s="9" t="str">
        <f>VLOOKUP(C978,DEFINICJE!$A$2:$B$11,2,0)</f>
        <v>Green Capital</v>
      </c>
    </row>
    <row r="979" spans="1:12" x14ac:dyDescent="0.2">
      <c r="A979" s="19" t="s">
        <v>1036</v>
      </c>
      <c r="B979" s="20">
        <v>44049</v>
      </c>
      <c r="C979" s="4" t="s">
        <v>4</v>
      </c>
      <c r="D979" s="4" t="s">
        <v>14</v>
      </c>
      <c r="E979" s="21">
        <v>315</v>
      </c>
      <c r="F979" s="6">
        <f>VLOOKUP(D979,DEFINICJE!$E$2:$H$31,4,0)</f>
        <v>73.897196261682225</v>
      </c>
      <c r="G979" s="6">
        <f>E979*F979</f>
        <v>23277.6168224299</v>
      </c>
      <c r="H979" s="26">
        <f>VLOOKUP(D979,DEFINICJE!$E$2:$H$31,3,0)</f>
        <v>7.0000000000000007E-2</v>
      </c>
      <c r="I979" s="6">
        <f>G979+H979*G979</f>
        <v>24907.049999999992</v>
      </c>
      <c r="J979" s="9">
        <f>MONTH(B979)</f>
        <v>8</v>
      </c>
      <c r="K979" s="9">
        <f>YEAR(B979)</f>
        <v>2020</v>
      </c>
      <c r="L979" s="9" t="str">
        <f>VLOOKUP(C979,DEFINICJE!$A$2:$B$11,2,0)</f>
        <v>BlueSky Enterprises</v>
      </c>
    </row>
    <row r="980" spans="1:12" x14ac:dyDescent="0.2">
      <c r="A980" s="19" t="s">
        <v>1037</v>
      </c>
      <c r="B980" s="20">
        <v>44050</v>
      </c>
      <c r="C980" s="4" t="s">
        <v>4</v>
      </c>
      <c r="D980" s="4" t="s">
        <v>15</v>
      </c>
      <c r="E980" s="21">
        <v>11</v>
      </c>
      <c r="F980" s="6">
        <f>VLOOKUP(D980,DEFINICJE!$E$2:$H$31,4,0)</f>
        <v>43.180327868852459</v>
      </c>
      <c r="G980" s="6">
        <f>E980*F980</f>
        <v>474.98360655737702</v>
      </c>
      <c r="H980" s="26">
        <f>VLOOKUP(D980,DEFINICJE!$E$2:$H$31,3,0)</f>
        <v>0.22</v>
      </c>
      <c r="I980" s="6">
        <f>G980+H980*G980</f>
        <v>579.48</v>
      </c>
      <c r="J980" s="9">
        <f>MONTH(B980)</f>
        <v>8</v>
      </c>
      <c r="K980" s="9">
        <f>YEAR(B980)</f>
        <v>2020</v>
      </c>
      <c r="L980" s="9" t="str">
        <f>VLOOKUP(C980,DEFINICJE!$A$2:$B$11,2,0)</f>
        <v>BlueSky Enterprises</v>
      </c>
    </row>
    <row r="981" spans="1:12" x14ac:dyDescent="0.2">
      <c r="A981" s="19" t="s">
        <v>1038</v>
      </c>
      <c r="B981" s="20">
        <v>44051</v>
      </c>
      <c r="C981" s="4" t="s">
        <v>3</v>
      </c>
      <c r="D981" s="4" t="s">
        <v>16</v>
      </c>
      <c r="E981" s="21">
        <v>406</v>
      </c>
      <c r="F981" s="6">
        <f>VLOOKUP(D981,DEFINICJE!$E$2:$H$31,4,0)</f>
        <v>25.897196261682243</v>
      </c>
      <c r="G981" s="6">
        <f>E981*F981</f>
        <v>10514.26168224299</v>
      </c>
      <c r="H981" s="26">
        <f>VLOOKUP(D981,DEFINICJE!$E$2:$H$31,3,0)</f>
        <v>7.0000000000000007E-2</v>
      </c>
      <c r="I981" s="6">
        <f>G981+H981*G981</f>
        <v>11250.259999999998</v>
      </c>
      <c r="J981" s="9">
        <f>MONTH(B981)</f>
        <v>8</v>
      </c>
      <c r="K981" s="9">
        <f>YEAR(B981)</f>
        <v>2020</v>
      </c>
      <c r="L981" s="9" t="str">
        <f>VLOOKUP(C981,DEFINICJE!$A$2:$B$11,2,0)</f>
        <v>Quantum Innovations</v>
      </c>
    </row>
    <row r="982" spans="1:12" x14ac:dyDescent="0.2">
      <c r="A982" s="19" t="s">
        <v>1039</v>
      </c>
      <c r="B982" s="20">
        <v>44052</v>
      </c>
      <c r="C982" s="4" t="s">
        <v>7</v>
      </c>
      <c r="D982" s="4" t="s">
        <v>17</v>
      </c>
      <c r="E982" s="21">
        <v>382</v>
      </c>
      <c r="F982" s="6">
        <f>VLOOKUP(D982,DEFINICJE!$E$2:$H$31,4,0)</f>
        <v>65.721311475409848</v>
      </c>
      <c r="G982" s="6">
        <f>E982*F982</f>
        <v>25105.540983606563</v>
      </c>
      <c r="H982" s="26">
        <f>VLOOKUP(D982,DEFINICJE!$E$2:$H$31,3,0)</f>
        <v>0.22</v>
      </c>
      <c r="I982" s="6">
        <f>G982+H982*G982</f>
        <v>30628.760000000006</v>
      </c>
      <c r="J982" s="9">
        <f>MONTH(B982)</f>
        <v>8</v>
      </c>
      <c r="K982" s="9">
        <f>YEAR(B982)</f>
        <v>2020</v>
      </c>
      <c r="L982" s="9" t="str">
        <f>VLOOKUP(C982,DEFINICJE!$A$2:$B$11,2,0)</f>
        <v>Fusion Dynamics</v>
      </c>
    </row>
    <row r="983" spans="1:12" x14ac:dyDescent="0.2">
      <c r="A983" s="19" t="s">
        <v>1040</v>
      </c>
      <c r="B983" s="20">
        <v>44053</v>
      </c>
      <c r="C983" s="4" t="s">
        <v>6</v>
      </c>
      <c r="D983" s="4" t="s">
        <v>18</v>
      </c>
      <c r="E983" s="21">
        <v>273</v>
      </c>
      <c r="F983" s="6">
        <f>VLOOKUP(D983,DEFINICJE!$E$2:$H$31,4,0)</f>
        <v>0.22429906542056072</v>
      </c>
      <c r="G983" s="6">
        <f>E983*F983</f>
        <v>61.233644859813076</v>
      </c>
      <c r="H983" s="26">
        <f>VLOOKUP(D983,DEFINICJE!$E$2:$H$31,3,0)</f>
        <v>7.0000000000000007E-2</v>
      </c>
      <c r="I983" s="6">
        <f>G983+H983*G983</f>
        <v>65.52</v>
      </c>
      <c r="J983" s="9">
        <f>MONTH(B983)</f>
        <v>8</v>
      </c>
      <c r="K983" s="9">
        <f>YEAR(B983)</f>
        <v>2020</v>
      </c>
      <c r="L983" s="9" t="str">
        <f>VLOOKUP(C983,DEFINICJE!$A$2:$B$11,2,0)</f>
        <v>SwiftWave Technologies</v>
      </c>
    </row>
    <row r="984" spans="1:12" x14ac:dyDescent="0.2">
      <c r="A984" s="19" t="s">
        <v>1041</v>
      </c>
      <c r="B984" s="20">
        <v>44054</v>
      </c>
      <c r="C984" s="4" t="s">
        <v>6</v>
      </c>
      <c r="D984" s="4" t="s">
        <v>19</v>
      </c>
      <c r="E984" s="21">
        <v>816</v>
      </c>
      <c r="F984" s="6">
        <f>VLOOKUP(D984,DEFINICJE!$E$2:$H$31,4,0)</f>
        <v>73.073770491803288</v>
      </c>
      <c r="G984" s="6">
        <f>E984*F984</f>
        <v>59628.196721311484</v>
      </c>
      <c r="H984" s="26">
        <f>VLOOKUP(D984,DEFINICJE!$E$2:$H$31,3,0)</f>
        <v>0.22</v>
      </c>
      <c r="I984" s="6">
        <f>G984+H984*G984</f>
        <v>72746.400000000009</v>
      </c>
      <c r="J984" s="9">
        <f>MONTH(B984)</f>
        <v>8</v>
      </c>
      <c r="K984" s="9">
        <f>YEAR(B984)</f>
        <v>2020</v>
      </c>
      <c r="L984" s="9" t="str">
        <f>VLOOKUP(C984,DEFINICJE!$A$2:$B$11,2,0)</f>
        <v>SwiftWave Technologies</v>
      </c>
    </row>
    <row r="985" spans="1:12" x14ac:dyDescent="0.2">
      <c r="A985" s="19" t="s">
        <v>1042</v>
      </c>
      <c r="B985" s="20">
        <v>44055</v>
      </c>
      <c r="C985" s="4" t="s">
        <v>11</v>
      </c>
      <c r="D985" s="4" t="s">
        <v>20</v>
      </c>
      <c r="E985" s="21">
        <v>347</v>
      </c>
      <c r="F985" s="6">
        <f>VLOOKUP(D985,DEFINICJE!$E$2:$H$31,4,0)</f>
        <v>10.093457943925234</v>
      </c>
      <c r="G985" s="6">
        <f>E985*F985</f>
        <v>3502.429906542056</v>
      </c>
      <c r="H985" s="26">
        <f>VLOOKUP(D985,DEFINICJE!$E$2:$H$31,3,0)</f>
        <v>7.0000000000000007E-2</v>
      </c>
      <c r="I985" s="6">
        <f>G985+H985*G985</f>
        <v>3747.6</v>
      </c>
      <c r="J985" s="9">
        <f>MONTH(B985)</f>
        <v>8</v>
      </c>
      <c r="K985" s="9">
        <f>YEAR(B985)</f>
        <v>2020</v>
      </c>
      <c r="L985" s="9" t="str">
        <f>VLOOKUP(C985,DEFINICJE!$A$2:$B$11,2,0)</f>
        <v>Green Capital</v>
      </c>
    </row>
    <row r="986" spans="1:12" x14ac:dyDescent="0.2">
      <c r="A986" s="19" t="s">
        <v>1043</v>
      </c>
      <c r="B986" s="20">
        <v>44056</v>
      </c>
      <c r="C986" s="4" t="s">
        <v>10</v>
      </c>
      <c r="D986" s="4" t="s">
        <v>21</v>
      </c>
      <c r="E986" s="21">
        <v>137</v>
      </c>
      <c r="F986" s="6">
        <f>VLOOKUP(D986,DEFINICJE!$E$2:$H$31,4,0)</f>
        <v>32.508196721311471</v>
      </c>
      <c r="G986" s="6">
        <f>E986*F986</f>
        <v>4453.6229508196711</v>
      </c>
      <c r="H986" s="26">
        <f>VLOOKUP(D986,DEFINICJE!$E$2:$H$31,3,0)</f>
        <v>0.22</v>
      </c>
      <c r="I986" s="6">
        <f>G986+H986*G986</f>
        <v>5433.4199999999992</v>
      </c>
      <c r="J986" s="9">
        <f>MONTH(B986)</f>
        <v>8</v>
      </c>
      <c r="K986" s="9">
        <f>YEAR(B986)</f>
        <v>2020</v>
      </c>
      <c r="L986" s="9" t="str">
        <f>VLOOKUP(C986,DEFINICJE!$A$2:$B$11,2,0)</f>
        <v>Nexus Solutions</v>
      </c>
    </row>
    <row r="987" spans="1:12" x14ac:dyDescent="0.2">
      <c r="A987" s="19" t="s">
        <v>1044</v>
      </c>
      <c r="B987" s="20">
        <v>44057</v>
      </c>
      <c r="C987" s="4" t="s">
        <v>8</v>
      </c>
      <c r="D987" s="4" t="s">
        <v>22</v>
      </c>
      <c r="E987" s="21">
        <v>931</v>
      </c>
      <c r="F987" s="6">
        <f>VLOOKUP(D987,DEFINICJE!$E$2:$H$31,4,0)</f>
        <v>17.588785046728972</v>
      </c>
      <c r="G987" s="6">
        <f>E987*F987</f>
        <v>16375.158878504673</v>
      </c>
      <c r="H987" s="26">
        <f>VLOOKUP(D987,DEFINICJE!$E$2:$H$31,3,0)</f>
        <v>7.0000000000000007E-2</v>
      </c>
      <c r="I987" s="6">
        <f>G987+H987*G987</f>
        <v>17521.420000000002</v>
      </c>
      <c r="J987" s="9">
        <f>MONTH(B987)</f>
        <v>8</v>
      </c>
      <c r="K987" s="9">
        <f>YEAR(B987)</f>
        <v>2020</v>
      </c>
      <c r="L987" s="9" t="str">
        <f>VLOOKUP(C987,DEFINICJE!$A$2:$B$11,2,0)</f>
        <v>Apex Innovators</v>
      </c>
    </row>
    <row r="988" spans="1:12" x14ac:dyDescent="0.2">
      <c r="A988" s="19" t="s">
        <v>1045</v>
      </c>
      <c r="B988" s="20">
        <v>44058</v>
      </c>
      <c r="C988" s="4" t="s">
        <v>3</v>
      </c>
      <c r="D988" s="4" t="s">
        <v>23</v>
      </c>
      <c r="E988" s="21">
        <v>608</v>
      </c>
      <c r="F988" s="6">
        <f>VLOOKUP(D988,DEFINICJE!$E$2:$H$31,4,0)</f>
        <v>14.188524590163933</v>
      </c>
      <c r="G988" s="6">
        <f>E988*F988</f>
        <v>8626.622950819672</v>
      </c>
      <c r="H988" s="26">
        <f>VLOOKUP(D988,DEFINICJE!$E$2:$H$31,3,0)</f>
        <v>0.22</v>
      </c>
      <c r="I988" s="6">
        <f>G988+H988*G988</f>
        <v>10524.48</v>
      </c>
      <c r="J988" s="9">
        <f>MONTH(B988)</f>
        <v>8</v>
      </c>
      <c r="K988" s="9">
        <f>YEAR(B988)</f>
        <v>2020</v>
      </c>
      <c r="L988" s="9" t="str">
        <f>VLOOKUP(C988,DEFINICJE!$A$2:$B$11,2,0)</f>
        <v>Quantum Innovations</v>
      </c>
    </row>
    <row r="989" spans="1:12" x14ac:dyDescent="0.2">
      <c r="A989" s="19" t="s">
        <v>1046</v>
      </c>
      <c r="B989" s="20">
        <v>44059</v>
      </c>
      <c r="C989" s="4" t="s">
        <v>7</v>
      </c>
      <c r="D989" s="4" t="s">
        <v>24</v>
      </c>
      <c r="E989" s="21">
        <v>39</v>
      </c>
      <c r="F989" s="6">
        <f>VLOOKUP(D989,DEFINICJE!$E$2:$H$31,4,0)</f>
        <v>7.5700934579439245</v>
      </c>
      <c r="G989" s="6">
        <f>E989*F989</f>
        <v>295.23364485981307</v>
      </c>
      <c r="H989" s="26">
        <f>VLOOKUP(D989,DEFINICJE!$E$2:$H$31,3,0)</f>
        <v>7.0000000000000007E-2</v>
      </c>
      <c r="I989" s="6">
        <f>G989+H989*G989</f>
        <v>315.89999999999998</v>
      </c>
      <c r="J989" s="9">
        <f>MONTH(B989)</f>
        <v>8</v>
      </c>
      <c r="K989" s="9">
        <f>YEAR(B989)</f>
        <v>2020</v>
      </c>
      <c r="L989" s="9" t="str">
        <f>VLOOKUP(C989,DEFINICJE!$A$2:$B$11,2,0)</f>
        <v>Fusion Dynamics</v>
      </c>
    </row>
    <row r="990" spans="1:12" x14ac:dyDescent="0.2">
      <c r="A990" s="19" t="s">
        <v>1047</v>
      </c>
      <c r="B990" s="20">
        <v>44060</v>
      </c>
      <c r="C990" s="4" t="s">
        <v>2</v>
      </c>
      <c r="D990" s="4" t="s">
        <v>25</v>
      </c>
      <c r="E990" s="21">
        <v>177</v>
      </c>
      <c r="F990" s="6">
        <f>VLOOKUP(D990,DEFINICJE!$E$2:$H$31,4,0)</f>
        <v>33.655737704918039</v>
      </c>
      <c r="G990" s="6">
        <f>E990*F990</f>
        <v>5957.0655737704928</v>
      </c>
      <c r="H990" s="26">
        <f>VLOOKUP(D990,DEFINICJE!$E$2:$H$31,3,0)</f>
        <v>0.22</v>
      </c>
      <c r="I990" s="6">
        <f>G990+H990*G990</f>
        <v>7267.6200000000008</v>
      </c>
      <c r="J990" s="9">
        <f>MONTH(B990)</f>
        <v>8</v>
      </c>
      <c r="K990" s="9">
        <f>YEAR(B990)</f>
        <v>2020</v>
      </c>
      <c r="L990" s="9" t="str">
        <f>VLOOKUP(C990,DEFINICJE!$A$2:$B$11,2,0)</f>
        <v>StellarTech Solutions</v>
      </c>
    </row>
    <row r="991" spans="1:12" x14ac:dyDescent="0.2">
      <c r="A991" s="19" t="s">
        <v>1048</v>
      </c>
      <c r="B991" s="20">
        <v>44060</v>
      </c>
      <c r="C991" s="4" t="s">
        <v>9</v>
      </c>
      <c r="D991" s="4" t="s">
        <v>26</v>
      </c>
      <c r="E991" s="21">
        <v>44</v>
      </c>
      <c r="F991" s="6">
        <f>VLOOKUP(D991,DEFINICJE!$E$2:$H$31,4,0)</f>
        <v>57.588785046728965</v>
      </c>
      <c r="G991" s="6">
        <f>E991*F991</f>
        <v>2533.9065420560746</v>
      </c>
      <c r="H991" s="26">
        <f>VLOOKUP(D991,DEFINICJE!$E$2:$H$31,3,0)</f>
        <v>7.0000000000000007E-2</v>
      </c>
      <c r="I991" s="6">
        <f>G991+H991*G991</f>
        <v>2711.2799999999997</v>
      </c>
      <c r="J991" s="9">
        <f>MONTH(B991)</f>
        <v>8</v>
      </c>
      <c r="K991" s="9">
        <f>YEAR(B991)</f>
        <v>2020</v>
      </c>
      <c r="L991" s="9" t="str">
        <f>VLOOKUP(C991,DEFINICJE!$A$2:$B$11,2,0)</f>
        <v>Aurora Ventures</v>
      </c>
    </row>
    <row r="992" spans="1:12" x14ac:dyDescent="0.2">
      <c r="A992" s="19" t="s">
        <v>1049</v>
      </c>
      <c r="B992" s="20">
        <v>44060</v>
      </c>
      <c r="C992" s="4" t="s">
        <v>3</v>
      </c>
      <c r="D992" s="4" t="s">
        <v>27</v>
      </c>
      <c r="E992" s="21">
        <v>213</v>
      </c>
      <c r="F992" s="6">
        <f>VLOOKUP(D992,DEFINICJE!$E$2:$H$31,4,0)</f>
        <v>27.262295081967213</v>
      </c>
      <c r="G992" s="6">
        <f>E992*F992</f>
        <v>5806.8688524590161</v>
      </c>
      <c r="H992" s="26">
        <f>VLOOKUP(D992,DEFINICJE!$E$2:$H$31,3,0)</f>
        <v>0.22</v>
      </c>
      <c r="I992" s="6">
        <f>G992+H992*G992</f>
        <v>7084.3799999999992</v>
      </c>
      <c r="J992" s="9">
        <f>MONTH(B992)</f>
        <v>8</v>
      </c>
      <c r="K992" s="9">
        <f>YEAR(B992)</f>
        <v>2020</v>
      </c>
      <c r="L992" s="9" t="str">
        <f>VLOOKUP(C992,DEFINICJE!$A$2:$B$11,2,0)</f>
        <v>Quantum Innovations</v>
      </c>
    </row>
    <row r="993" spans="1:12" x14ac:dyDescent="0.2">
      <c r="A993" s="19" t="s">
        <v>1050</v>
      </c>
      <c r="B993" s="20">
        <v>44060</v>
      </c>
      <c r="C993" s="4" t="s">
        <v>7</v>
      </c>
      <c r="D993" s="4" t="s">
        <v>28</v>
      </c>
      <c r="E993" s="21">
        <v>1000</v>
      </c>
      <c r="F993" s="6">
        <f>VLOOKUP(D993,DEFINICJE!$E$2:$H$31,4,0)</f>
        <v>74.299065420560737</v>
      </c>
      <c r="G993" s="6">
        <f>E993*F993</f>
        <v>74299.065420560742</v>
      </c>
      <c r="H993" s="26">
        <f>VLOOKUP(D993,DEFINICJE!$E$2:$H$31,3,0)</f>
        <v>7.0000000000000007E-2</v>
      </c>
      <c r="I993" s="6">
        <f>G993+H993*G993</f>
        <v>79500</v>
      </c>
      <c r="J993" s="9">
        <f>MONTH(B993)</f>
        <v>8</v>
      </c>
      <c r="K993" s="9">
        <f>YEAR(B993)</f>
        <v>2020</v>
      </c>
      <c r="L993" s="9" t="str">
        <f>VLOOKUP(C993,DEFINICJE!$A$2:$B$11,2,0)</f>
        <v>Fusion Dynamics</v>
      </c>
    </row>
    <row r="994" spans="1:12" x14ac:dyDescent="0.2">
      <c r="A994" s="19" t="s">
        <v>1051</v>
      </c>
      <c r="B994" s="20">
        <v>44060</v>
      </c>
      <c r="C994" s="4" t="s">
        <v>7</v>
      </c>
      <c r="D994" s="4" t="s">
        <v>14</v>
      </c>
      <c r="E994" s="21">
        <v>971</v>
      </c>
      <c r="F994" s="6">
        <f>VLOOKUP(D994,DEFINICJE!$E$2:$H$31,4,0)</f>
        <v>73.897196261682225</v>
      </c>
      <c r="G994" s="6">
        <f>E994*F994</f>
        <v>71754.177570093438</v>
      </c>
      <c r="H994" s="26">
        <f>VLOOKUP(D994,DEFINICJE!$E$2:$H$31,3,0)</f>
        <v>7.0000000000000007E-2</v>
      </c>
      <c r="I994" s="6">
        <f>G994+H994*G994</f>
        <v>76776.969999999972</v>
      </c>
      <c r="J994" s="9">
        <f>MONTH(B994)</f>
        <v>8</v>
      </c>
      <c r="K994" s="9">
        <f>YEAR(B994)</f>
        <v>2020</v>
      </c>
      <c r="L994" s="9" t="str">
        <f>VLOOKUP(C994,DEFINICJE!$A$2:$B$11,2,0)</f>
        <v>Fusion Dynamics</v>
      </c>
    </row>
    <row r="995" spans="1:12" x14ac:dyDescent="0.2">
      <c r="A995" s="19" t="s">
        <v>1052</v>
      </c>
      <c r="B995" s="20">
        <v>44060</v>
      </c>
      <c r="C995" s="4" t="s">
        <v>8</v>
      </c>
      <c r="D995" s="4" t="s">
        <v>15</v>
      </c>
      <c r="E995" s="21">
        <v>301</v>
      </c>
      <c r="F995" s="6">
        <f>VLOOKUP(D995,DEFINICJE!$E$2:$H$31,4,0)</f>
        <v>43.180327868852459</v>
      </c>
      <c r="G995" s="6">
        <f>E995*F995</f>
        <v>12997.27868852459</v>
      </c>
      <c r="H995" s="26">
        <f>VLOOKUP(D995,DEFINICJE!$E$2:$H$31,3,0)</f>
        <v>0.22</v>
      </c>
      <c r="I995" s="6">
        <f>G995+H995*G995</f>
        <v>15856.68</v>
      </c>
      <c r="J995" s="9">
        <f>MONTH(B995)</f>
        <v>8</v>
      </c>
      <c r="K995" s="9">
        <f>YEAR(B995)</f>
        <v>2020</v>
      </c>
      <c r="L995" s="9" t="str">
        <f>VLOOKUP(C995,DEFINICJE!$A$2:$B$11,2,0)</f>
        <v>Apex Innovators</v>
      </c>
    </row>
    <row r="996" spans="1:12" x14ac:dyDescent="0.2">
      <c r="A996" s="19" t="s">
        <v>1053</v>
      </c>
      <c r="B996" s="20">
        <v>44060</v>
      </c>
      <c r="C996" s="4" t="s">
        <v>4</v>
      </c>
      <c r="D996" s="4" t="s">
        <v>16</v>
      </c>
      <c r="E996" s="21">
        <v>197</v>
      </c>
      <c r="F996" s="6">
        <f>VLOOKUP(D996,DEFINICJE!$E$2:$H$31,4,0)</f>
        <v>25.897196261682243</v>
      </c>
      <c r="G996" s="6">
        <f>E996*F996</f>
        <v>5101.7476635514022</v>
      </c>
      <c r="H996" s="26">
        <f>VLOOKUP(D996,DEFINICJE!$E$2:$H$31,3,0)</f>
        <v>7.0000000000000007E-2</v>
      </c>
      <c r="I996" s="6">
        <f>G996+H996*G996</f>
        <v>5458.8700000000008</v>
      </c>
      <c r="J996" s="9">
        <f>MONTH(B996)</f>
        <v>8</v>
      </c>
      <c r="K996" s="9">
        <f>YEAR(B996)</f>
        <v>2020</v>
      </c>
      <c r="L996" s="9" t="str">
        <f>VLOOKUP(C996,DEFINICJE!$A$2:$B$11,2,0)</f>
        <v>BlueSky Enterprises</v>
      </c>
    </row>
    <row r="997" spans="1:12" x14ac:dyDescent="0.2">
      <c r="A997" s="19" t="s">
        <v>1054</v>
      </c>
      <c r="B997" s="20">
        <v>44060</v>
      </c>
      <c r="C997" s="4" t="s">
        <v>3</v>
      </c>
      <c r="D997" s="4" t="s">
        <v>17</v>
      </c>
      <c r="E997" s="21">
        <v>647</v>
      </c>
      <c r="F997" s="6">
        <f>VLOOKUP(D997,DEFINICJE!$E$2:$H$31,4,0)</f>
        <v>65.721311475409848</v>
      </c>
      <c r="G997" s="6">
        <f>E997*F997</f>
        <v>42521.688524590172</v>
      </c>
      <c r="H997" s="26">
        <f>VLOOKUP(D997,DEFINICJE!$E$2:$H$31,3,0)</f>
        <v>0.22</v>
      </c>
      <c r="I997" s="6">
        <f>G997+H997*G997</f>
        <v>51876.460000000006</v>
      </c>
      <c r="J997" s="9">
        <f>MONTH(B997)</f>
        <v>8</v>
      </c>
      <c r="K997" s="9">
        <f>YEAR(B997)</f>
        <v>2020</v>
      </c>
      <c r="L997" s="9" t="str">
        <f>VLOOKUP(C997,DEFINICJE!$A$2:$B$11,2,0)</f>
        <v>Quantum Innovations</v>
      </c>
    </row>
    <row r="998" spans="1:12" x14ac:dyDescent="0.2">
      <c r="A998" s="19" t="s">
        <v>1055</v>
      </c>
      <c r="B998" s="20">
        <v>44061</v>
      </c>
      <c r="C998" s="4" t="s">
        <v>10</v>
      </c>
      <c r="D998" s="4" t="s">
        <v>18</v>
      </c>
      <c r="E998" s="21">
        <v>831</v>
      </c>
      <c r="F998" s="6">
        <f>VLOOKUP(D998,DEFINICJE!$E$2:$H$31,4,0)</f>
        <v>0.22429906542056072</v>
      </c>
      <c r="G998" s="6">
        <f>E998*F998</f>
        <v>186.39252336448595</v>
      </c>
      <c r="H998" s="26">
        <f>VLOOKUP(D998,DEFINICJE!$E$2:$H$31,3,0)</f>
        <v>7.0000000000000007E-2</v>
      </c>
      <c r="I998" s="6">
        <f>G998+H998*G998</f>
        <v>199.43999999999997</v>
      </c>
      <c r="J998" s="9">
        <f>MONTH(B998)</f>
        <v>8</v>
      </c>
      <c r="K998" s="9">
        <f>YEAR(B998)</f>
        <v>2020</v>
      </c>
      <c r="L998" s="9" t="str">
        <f>VLOOKUP(C998,DEFINICJE!$A$2:$B$11,2,0)</f>
        <v>Nexus Solutions</v>
      </c>
    </row>
    <row r="999" spans="1:12" x14ac:dyDescent="0.2">
      <c r="A999" s="19" t="s">
        <v>1056</v>
      </c>
      <c r="B999" s="20">
        <v>44062</v>
      </c>
      <c r="C999" s="4" t="s">
        <v>7</v>
      </c>
      <c r="D999" s="4" t="s">
        <v>19</v>
      </c>
      <c r="E999" s="21">
        <v>193</v>
      </c>
      <c r="F999" s="6">
        <f>VLOOKUP(D999,DEFINICJE!$E$2:$H$31,4,0)</f>
        <v>73.073770491803288</v>
      </c>
      <c r="G999" s="6">
        <f>E999*F999</f>
        <v>14103.237704918034</v>
      </c>
      <c r="H999" s="26">
        <f>VLOOKUP(D999,DEFINICJE!$E$2:$H$31,3,0)</f>
        <v>0.22</v>
      </c>
      <c r="I999" s="6">
        <f>G999+H999*G999</f>
        <v>17205.95</v>
      </c>
      <c r="J999" s="9">
        <f>MONTH(B999)</f>
        <v>8</v>
      </c>
      <c r="K999" s="9">
        <f>YEAR(B999)</f>
        <v>2020</v>
      </c>
      <c r="L999" s="9" t="str">
        <f>VLOOKUP(C999,DEFINICJE!$A$2:$B$11,2,0)</f>
        <v>Fusion Dynamics</v>
      </c>
    </row>
    <row r="1000" spans="1:12" x14ac:dyDescent="0.2">
      <c r="A1000" s="19" t="s">
        <v>1057</v>
      </c>
      <c r="B1000" s="20">
        <v>44063</v>
      </c>
      <c r="C1000" s="4" t="s">
        <v>11</v>
      </c>
      <c r="D1000" s="4" t="s">
        <v>20</v>
      </c>
      <c r="E1000" s="21">
        <v>756</v>
      </c>
      <c r="F1000" s="6">
        <f>VLOOKUP(D1000,DEFINICJE!$E$2:$H$31,4,0)</f>
        <v>10.093457943925234</v>
      </c>
      <c r="G1000" s="6">
        <f>E1000*F1000</f>
        <v>7630.6542056074768</v>
      </c>
      <c r="H1000" s="26">
        <f>VLOOKUP(D1000,DEFINICJE!$E$2:$H$31,3,0)</f>
        <v>7.0000000000000007E-2</v>
      </c>
      <c r="I1000" s="6">
        <f>G1000+H1000*G1000</f>
        <v>8164.8</v>
      </c>
      <c r="J1000" s="9">
        <f>MONTH(B1000)</f>
        <v>8</v>
      </c>
      <c r="K1000" s="9">
        <f>YEAR(B1000)</f>
        <v>2020</v>
      </c>
      <c r="L1000" s="9" t="str">
        <f>VLOOKUP(C1000,DEFINICJE!$A$2:$B$11,2,0)</f>
        <v>Green Capital</v>
      </c>
    </row>
    <row r="1001" spans="1:12" x14ac:dyDescent="0.2">
      <c r="A1001" s="19" t="s">
        <v>1058</v>
      </c>
      <c r="B1001" s="20">
        <v>44064</v>
      </c>
      <c r="C1001" s="4" t="s">
        <v>8</v>
      </c>
      <c r="D1001" s="4" t="s">
        <v>21</v>
      </c>
      <c r="E1001" s="21">
        <v>652</v>
      </c>
      <c r="F1001" s="6">
        <f>VLOOKUP(D1001,DEFINICJE!$E$2:$H$31,4,0)</f>
        <v>32.508196721311471</v>
      </c>
      <c r="G1001" s="6">
        <f>E1001*F1001</f>
        <v>21195.344262295079</v>
      </c>
      <c r="H1001" s="26">
        <f>VLOOKUP(D1001,DEFINICJE!$E$2:$H$31,3,0)</f>
        <v>0.22</v>
      </c>
      <c r="I1001" s="6">
        <f>G1001+H1001*G1001</f>
        <v>25858.319999999996</v>
      </c>
      <c r="J1001" s="9">
        <f>MONTH(B1001)</f>
        <v>8</v>
      </c>
      <c r="K1001" s="9">
        <f>YEAR(B1001)</f>
        <v>2020</v>
      </c>
      <c r="L1001" s="9" t="str">
        <f>VLOOKUP(C1001,DEFINICJE!$A$2:$B$11,2,0)</f>
        <v>Apex Innovators</v>
      </c>
    </row>
    <row r="1002" spans="1:12" x14ac:dyDescent="0.2">
      <c r="A1002" s="19" t="s">
        <v>1059</v>
      </c>
      <c r="B1002" s="20">
        <v>44065</v>
      </c>
      <c r="C1002" s="4" t="s">
        <v>7</v>
      </c>
      <c r="D1002" s="4" t="s">
        <v>22</v>
      </c>
      <c r="E1002" s="21">
        <v>655</v>
      </c>
      <c r="F1002" s="6">
        <f>VLOOKUP(D1002,DEFINICJE!$E$2:$H$31,4,0)</f>
        <v>17.588785046728972</v>
      </c>
      <c r="G1002" s="6">
        <f>E1002*F1002</f>
        <v>11520.654205607478</v>
      </c>
      <c r="H1002" s="26">
        <f>VLOOKUP(D1002,DEFINICJE!$E$2:$H$31,3,0)</f>
        <v>7.0000000000000007E-2</v>
      </c>
      <c r="I1002" s="6">
        <f>G1002+H1002*G1002</f>
        <v>12327.100000000002</v>
      </c>
      <c r="J1002" s="9">
        <f>MONTH(B1002)</f>
        <v>8</v>
      </c>
      <c r="K1002" s="9">
        <f>YEAR(B1002)</f>
        <v>2020</v>
      </c>
      <c r="L1002" s="9" t="str">
        <f>VLOOKUP(C1002,DEFINICJE!$A$2:$B$11,2,0)</f>
        <v>Fusion Dynamics</v>
      </c>
    </row>
    <row r="1003" spans="1:12" x14ac:dyDescent="0.2">
      <c r="A1003" s="19" t="s">
        <v>1060</v>
      </c>
      <c r="B1003" s="20">
        <v>44066</v>
      </c>
      <c r="C1003" s="4" t="s">
        <v>7</v>
      </c>
      <c r="D1003" s="4" t="s">
        <v>23</v>
      </c>
      <c r="E1003" s="21">
        <v>171</v>
      </c>
      <c r="F1003" s="6">
        <f>VLOOKUP(D1003,DEFINICJE!$E$2:$H$31,4,0)</f>
        <v>14.188524590163933</v>
      </c>
      <c r="G1003" s="6">
        <f>E1003*F1003</f>
        <v>2426.2377049180327</v>
      </c>
      <c r="H1003" s="26">
        <f>VLOOKUP(D1003,DEFINICJE!$E$2:$H$31,3,0)</f>
        <v>0.22</v>
      </c>
      <c r="I1003" s="6">
        <f>G1003+H1003*G1003</f>
        <v>2960.0099999999998</v>
      </c>
      <c r="J1003" s="9">
        <f>MONTH(B1003)</f>
        <v>8</v>
      </c>
      <c r="K1003" s="9">
        <f>YEAR(B1003)</f>
        <v>2020</v>
      </c>
      <c r="L1003" s="9" t="str">
        <f>VLOOKUP(C1003,DEFINICJE!$A$2:$B$11,2,0)</f>
        <v>Fusion Dynamics</v>
      </c>
    </row>
    <row r="1004" spans="1:12" x14ac:dyDescent="0.2">
      <c r="A1004" s="19" t="s">
        <v>1061</v>
      </c>
      <c r="B1004" s="20">
        <v>44067</v>
      </c>
      <c r="C1004" s="4" t="s">
        <v>5</v>
      </c>
      <c r="D1004" s="4" t="s">
        <v>24</v>
      </c>
      <c r="E1004" s="21">
        <v>648</v>
      </c>
      <c r="F1004" s="6">
        <f>VLOOKUP(D1004,DEFINICJE!$E$2:$H$31,4,0)</f>
        <v>7.5700934579439245</v>
      </c>
      <c r="G1004" s="6">
        <f>E1004*F1004</f>
        <v>4905.4205607476633</v>
      </c>
      <c r="H1004" s="26">
        <f>VLOOKUP(D1004,DEFINICJE!$E$2:$H$31,3,0)</f>
        <v>7.0000000000000007E-2</v>
      </c>
      <c r="I1004" s="6">
        <f>G1004+H1004*G1004</f>
        <v>5248.8</v>
      </c>
      <c r="J1004" s="9">
        <f>MONTH(B1004)</f>
        <v>8</v>
      </c>
      <c r="K1004" s="9">
        <f>YEAR(B1004)</f>
        <v>2020</v>
      </c>
      <c r="L1004" s="9" t="str">
        <f>VLOOKUP(C1004,DEFINICJE!$A$2:$B$11,2,0)</f>
        <v>Infinity Systems</v>
      </c>
    </row>
    <row r="1005" spans="1:12" x14ac:dyDescent="0.2">
      <c r="A1005" s="19" t="s">
        <v>1062</v>
      </c>
      <c r="B1005" s="20">
        <v>44068</v>
      </c>
      <c r="C1005" s="4" t="s">
        <v>7</v>
      </c>
      <c r="D1005" s="4" t="s">
        <v>25</v>
      </c>
      <c r="E1005" s="21">
        <v>330</v>
      </c>
      <c r="F1005" s="6">
        <f>VLOOKUP(D1005,DEFINICJE!$E$2:$H$31,4,0)</f>
        <v>33.655737704918039</v>
      </c>
      <c r="G1005" s="6">
        <f>E1005*F1005</f>
        <v>11106.393442622953</v>
      </c>
      <c r="H1005" s="26">
        <f>VLOOKUP(D1005,DEFINICJE!$E$2:$H$31,3,0)</f>
        <v>0.22</v>
      </c>
      <c r="I1005" s="6">
        <f>G1005+H1005*G1005</f>
        <v>13549.800000000003</v>
      </c>
      <c r="J1005" s="9">
        <f>MONTH(B1005)</f>
        <v>8</v>
      </c>
      <c r="K1005" s="9">
        <f>YEAR(B1005)</f>
        <v>2020</v>
      </c>
      <c r="L1005" s="9" t="str">
        <f>VLOOKUP(C1005,DEFINICJE!$A$2:$B$11,2,0)</f>
        <v>Fusion Dynamics</v>
      </c>
    </row>
    <row r="1006" spans="1:12" x14ac:dyDescent="0.2">
      <c r="A1006" s="19" t="s">
        <v>1063</v>
      </c>
      <c r="B1006" s="20">
        <v>44069</v>
      </c>
      <c r="C1006" s="4" t="s">
        <v>7</v>
      </c>
      <c r="D1006" s="4" t="s">
        <v>26</v>
      </c>
      <c r="E1006" s="21">
        <v>692</v>
      </c>
      <c r="F1006" s="6">
        <f>VLOOKUP(D1006,DEFINICJE!$E$2:$H$31,4,0)</f>
        <v>57.588785046728965</v>
      </c>
      <c r="G1006" s="6">
        <f>E1006*F1006</f>
        <v>39851.439252336444</v>
      </c>
      <c r="H1006" s="26">
        <f>VLOOKUP(D1006,DEFINICJE!$E$2:$H$31,3,0)</f>
        <v>7.0000000000000007E-2</v>
      </c>
      <c r="I1006" s="6">
        <f>G1006+H1006*G1006</f>
        <v>42641.039999999994</v>
      </c>
      <c r="J1006" s="9">
        <f>MONTH(B1006)</f>
        <v>8</v>
      </c>
      <c r="K1006" s="9">
        <f>YEAR(B1006)</f>
        <v>2020</v>
      </c>
      <c r="L1006" s="9" t="str">
        <f>VLOOKUP(C1006,DEFINICJE!$A$2:$B$11,2,0)</f>
        <v>Fusion Dynamics</v>
      </c>
    </row>
    <row r="1007" spans="1:12" x14ac:dyDescent="0.2">
      <c r="A1007" s="19" t="s">
        <v>1064</v>
      </c>
      <c r="B1007" s="20">
        <v>44070</v>
      </c>
      <c r="C1007" s="4" t="s">
        <v>11</v>
      </c>
      <c r="D1007" s="4" t="s">
        <v>27</v>
      </c>
      <c r="E1007" s="21">
        <v>896</v>
      </c>
      <c r="F1007" s="6">
        <f>VLOOKUP(D1007,DEFINICJE!$E$2:$H$31,4,0)</f>
        <v>27.262295081967213</v>
      </c>
      <c r="G1007" s="6">
        <f>E1007*F1007</f>
        <v>24427.016393442624</v>
      </c>
      <c r="H1007" s="26">
        <f>VLOOKUP(D1007,DEFINICJE!$E$2:$H$31,3,0)</f>
        <v>0.22</v>
      </c>
      <c r="I1007" s="6">
        <f>G1007+H1007*G1007</f>
        <v>29800.959999999999</v>
      </c>
      <c r="J1007" s="9">
        <f>MONTH(B1007)</f>
        <v>8</v>
      </c>
      <c r="K1007" s="9">
        <f>YEAR(B1007)</f>
        <v>2020</v>
      </c>
      <c r="L1007" s="9" t="str">
        <f>VLOOKUP(C1007,DEFINICJE!$A$2:$B$11,2,0)</f>
        <v>Green Capital</v>
      </c>
    </row>
    <row r="1008" spans="1:12" x14ac:dyDescent="0.2">
      <c r="A1008" s="19" t="s">
        <v>1065</v>
      </c>
      <c r="B1008" s="20">
        <v>44071</v>
      </c>
      <c r="C1008" s="4" t="s">
        <v>10</v>
      </c>
      <c r="D1008" s="4" t="s">
        <v>28</v>
      </c>
      <c r="E1008" s="21">
        <v>213</v>
      </c>
      <c r="F1008" s="6">
        <f>VLOOKUP(D1008,DEFINICJE!$E$2:$H$31,4,0)</f>
        <v>74.299065420560737</v>
      </c>
      <c r="G1008" s="6">
        <f>E1008*F1008</f>
        <v>15825.700934579438</v>
      </c>
      <c r="H1008" s="26">
        <f>VLOOKUP(D1008,DEFINICJE!$E$2:$H$31,3,0)</f>
        <v>7.0000000000000007E-2</v>
      </c>
      <c r="I1008" s="6">
        <f>G1008+H1008*G1008</f>
        <v>16933.5</v>
      </c>
      <c r="J1008" s="9">
        <f>MONTH(B1008)</f>
        <v>8</v>
      </c>
      <c r="K1008" s="9">
        <f>YEAR(B1008)</f>
        <v>2020</v>
      </c>
      <c r="L1008" s="9" t="str">
        <f>VLOOKUP(C1008,DEFINICJE!$A$2:$B$11,2,0)</f>
        <v>Nexus Solutions</v>
      </c>
    </row>
    <row r="1009" spans="1:12" x14ac:dyDescent="0.2">
      <c r="A1009" s="19" t="s">
        <v>1066</v>
      </c>
      <c r="B1009" s="20">
        <v>44071</v>
      </c>
      <c r="C1009" s="4" t="s">
        <v>5</v>
      </c>
      <c r="D1009" s="4" t="s">
        <v>29</v>
      </c>
      <c r="E1009" s="21">
        <v>134</v>
      </c>
      <c r="F1009" s="6">
        <f>VLOOKUP(D1009,DEFINICJE!$E$2:$H$31,4,0)</f>
        <v>19.409836065573771</v>
      </c>
      <c r="G1009" s="6">
        <f>E1009*F1009</f>
        <v>2600.9180327868853</v>
      </c>
      <c r="H1009" s="26">
        <f>VLOOKUP(D1009,DEFINICJE!$E$2:$H$31,3,0)</f>
        <v>0.22</v>
      </c>
      <c r="I1009" s="6">
        <f>G1009+H1009*G1009</f>
        <v>3173.12</v>
      </c>
      <c r="J1009" s="9">
        <f>MONTH(B1009)</f>
        <v>8</v>
      </c>
      <c r="K1009" s="9">
        <f>YEAR(B1009)</f>
        <v>2020</v>
      </c>
      <c r="L1009" s="9" t="str">
        <f>VLOOKUP(C1009,DEFINICJE!$A$2:$B$11,2,0)</f>
        <v>Infinity Systems</v>
      </c>
    </row>
    <row r="1010" spans="1:12" x14ac:dyDescent="0.2">
      <c r="A1010" s="19" t="s">
        <v>1067</v>
      </c>
      <c r="B1010" s="20">
        <v>44071</v>
      </c>
      <c r="C1010" s="4" t="s">
        <v>9</v>
      </c>
      <c r="D1010" s="4" t="s">
        <v>30</v>
      </c>
      <c r="E1010" s="21">
        <v>773</v>
      </c>
      <c r="F1010" s="6">
        <f>VLOOKUP(D1010,DEFINICJE!$E$2:$H$31,4,0)</f>
        <v>16.345794392523363</v>
      </c>
      <c r="G1010" s="6">
        <f>E1010*F1010</f>
        <v>12635.299065420559</v>
      </c>
      <c r="H1010" s="26">
        <f>VLOOKUP(D1010,DEFINICJE!$E$2:$H$31,3,0)</f>
        <v>7.0000000000000007E-2</v>
      </c>
      <c r="I1010" s="6">
        <f>G1010+H1010*G1010</f>
        <v>13519.769999999999</v>
      </c>
      <c r="J1010" s="9">
        <f>MONTH(B1010)</f>
        <v>8</v>
      </c>
      <c r="K1010" s="9">
        <f>YEAR(B1010)</f>
        <v>2020</v>
      </c>
      <c r="L1010" s="9" t="str">
        <f>VLOOKUP(C1010,DEFINICJE!$A$2:$B$11,2,0)</f>
        <v>Aurora Ventures</v>
      </c>
    </row>
    <row r="1011" spans="1:12" x14ac:dyDescent="0.2">
      <c r="A1011" s="19" t="s">
        <v>1068</v>
      </c>
      <c r="B1011" s="20">
        <v>44071</v>
      </c>
      <c r="C1011" s="4" t="s">
        <v>11</v>
      </c>
      <c r="D1011" s="4" t="s">
        <v>31</v>
      </c>
      <c r="E1011" s="21">
        <v>945</v>
      </c>
      <c r="F1011" s="6">
        <f>VLOOKUP(D1011,DEFINICJE!$E$2:$H$31,4,0)</f>
        <v>31.516393442622952</v>
      </c>
      <c r="G1011" s="6">
        <f>E1011*F1011</f>
        <v>29782.991803278692</v>
      </c>
      <c r="H1011" s="26">
        <f>VLOOKUP(D1011,DEFINICJE!$E$2:$H$31,3,0)</f>
        <v>0.22</v>
      </c>
      <c r="I1011" s="6">
        <f>G1011+H1011*G1011</f>
        <v>36335.25</v>
      </c>
      <c r="J1011" s="9">
        <f>MONTH(B1011)</f>
        <v>8</v>
      </c>
      <c r="K1011" s="9">
        <f>YEAR(B1011)</f>
        <v>2020</v>
      </c>
      <c r="L1011" s="9" t="str">
        <f>VLOOKUP(C1011,DEFINICJE!$A$2:$B$11,2,0)</f>
        <v>Green Capital</v>
      </c>
    </row>
    <row r="1012" spans="1:12" x14ac:dyDescent="0.2">
      <c r="A1012" s="19" t="s">
        <v>1069</v>
      </c>
      <c r="B1012" s="20">
        <v>44071</v>
      </c>
      <c r="C1012" s="4" t="s">
        <v>8</v>
      </c>
      <c r="D1012" s="4" t="s">
        <v>32</v>
      </c>
      <c r="E1012" s="21">
        <v>238</v>
      </c>
      <c r="F1012" s="6">
        <f>VLOOKUP(D1012,DEFINICJE!$E$2:$H$31,4,0)</f>
        <v>59.018691588785039</v>
      </c>
      <c r="G1012" s="6">
        <f>E1012*F1012</f>
        <v>14046.448598130839</v>
      </c>
      <c r="H1012" s="26">
        <f>VLOOKUP(D1012,DEFINICJE!$E$2:$H$31,3,0)</f>
        <v>7.0000000000000007E-2</v>
      </c>
      <c r="I1012" s="6">
        <f>G1012+H1012*G1012</f>
        <v>15029.699999999997</v>
      </c>
      <c r="J1012" s="9">
        <f>MONTH(B1012)</f>
        <v>8</v>
      </c>
      <c r="K1012" s="9">
        <f>YEAR(B1012)</f>
        <v>2020</v>
      </c>
      <c r="L1012" s="9" t="str">
        <f>VLOOKUP(C1012,DEFINICJE!$A$2:$B$11,2,0)</f>
        <v>Apex Innovators</v>
      </c>
    </row>
    <row r="1013" spans="1:12" x14ac:dyDescent="0.2">
      <c r="A1013" s="19" t="s">
        <v>1070</v>
      </c>
      <c r="B1013" s="20">
        <v>44071</v>
      </c>
      <c r="C1013" s="4" t="s">
        <v>8</v>
      </c>
      <c r="D1013" s="4" t="s">
        <v>33</v>
      </c>
      <c r="E1013" s="21">
        <v>660</v>
      </c>
      <c r="F1013" s="6">
        <f>VLOOKUP(D1013,DEFINICJE!$E$2:$H$31,4,0)</f>
        <v>78.893442622950815</v>
      </c>
      <c r="G1013" s="6">
        <f>E1013*F1013</f>
        <v>52069.672131147541</v>
      </c>
      <c r="H1013" s="26">
        <f>VLOOKUP(D1013,DEFINICJE!$E$2:$H$31,3,0)</f>
        <v>0.22</v>
      </c>
      <c r="I1013" s="6">
        <f>G1013+H1013*G1013</f>
        <v>63525</v>
      </c>
      <c r="J1013" s="9">
        <f>MONTH(B1013)</f>
        <v>8</v>
      </c>
      <c r="K1013" s="9">
        <f>YEAR(B1013)</f>
        <v>2020</v>
      </c>
      <c r="L1013" s="9" t="str">
        <f>VLOOKUP(C1013,DEFINICJE!$A$2:$B$11,2,0)</f>
        <v>Apex Innovators</v>
      </c>
    </row>
    <row r="1014" spans="1:12" x14ac:dyDescent="0.2">
      <c r="A1014" s="19" t="s">
        <v>1071</v>
      </c>
      <c r="B1014" s="20">
        <v>44071</v>
      </c>
      <c r="C1014" s="4" t="s">
        <v>5</v>
      </c>
      <c r="D1014" s="4" t="s">
        <v>34</v>
      </c>
      <c r="E1014" s="21">
        <v>523</v>
      </c>
      <c r="F1014" s="6">
        <f>VLOOKUP(D1014,DEFINICJE!$E$2:$H$31,4,0)</f>
        <v>34.177570093457945</v>
      </c>
      <c r="G1014" s="6">
        <f>E1014*F1014</f>
        <v>17874.869158878504</v>
      </c>
      <c r="H1014" s="26">
        <f>VLOOKUP(D1014,DEFINICJE!$E$2:$H$31,3,0)</f>
        <v>7.0000000000000007E-2</v>
      </c>
      <c r="I1014" s="6">
        <f>G1014+H1014*G1014</f>
        <v>19126.11</v>
      </c>
      <c r="J1014" s="9">
        <f>MONTH(B1014)</f>
        <v>8</v>
      </c>
      <c r="K1014" s="9">
        <f>YEAR(B1014)</f>
        <v>2020</v>
      </c>
      <c r="L1014" s="9" t="str">
        <f>VLOOKUP(C1014,DEFINICJE!$A$2:$B$11,2,0)</f>
        <v>Infinity Systems</v>
      </c>
    </row>
    <row r="1015" spans="1:12" x14ac:dyDescent="0.2">
      <c r="A1015" s="19" t="s">
        <v>1072</v>
      </c>
      <c r="B1015" s="20">
        <v>44071</v>
      </c>
      <c r="C1015" s="4" t="s">
        <v>9</v>
      </c>
      <c r="D1015" s="4" t="s">
        <v>35</v>
      </c>
      <c r="E1015" s="21">
        <v>304</v>
      </c>
      <c r="F1015" s="6">
        <f>VLOOKUP(D1015,DEFINICJE!$E$2:$H$31,4,0)</f>
        <v>92.429906542056074</v>
      </c>
      <c r="G1015" s="6">
        <f>E1015*F1015</f>
        <v>28098.691588785048</v>
      </c>
      <c r="H1015" s="26">
        <f>VLOOKUP(D1015,DEFINICJE!$E$2:$H$31,3,0)</f>
        <v>7.0000000000000007E-2</v>
      </c>
      <c r="I1015" s="6">
        <f>G1015+H1015*G1015</f>
        <v>30065.600000000002</v>
      </c>
      <c r="J1015" s="9">
        <f>MONTH(B1015)</f>
        <v>8</v>
      </c>
      <c r="K1015" s="9">
        <f>YEAR(B1015)</f>
        <v>2020</v>
      </c>
      <c r="L1015" s="9" t="str">
        <f>VLOOKUP(C1015,DEFINICJE!$A$2:$B$11,2,0)</f>
        <v>Aurora Ventures</v>
      </c>
    </row>
    <row r="1016" spans="1:12" x14ac:dyDescent="0.2">
      <c r="A1016" s="19" t="s">
        <v>1073</v>
      </c>
      <c r="B1016" s="20">
        <v>44072</v>
      </c>
      <c r="C1016" s="4" t="s">
        <v>3</v>
      </c>
      <c r="D1016" s="4" t="s">
        <v>36</v>
      </c>
      <c r="E1016" s="21">
        <v>382</v>
      </c>
      <c r="F1016" s="6">
        <f>VLOOKUP(D1016,DEFINICJE!$E$2:$H$31,4,0)</f>
        <v>32.551401869158873</v>
      </c>
      <c r="G1016" s="6">
        <f>E1016*F1016</f>
        <v>12434.63551401869</v>
      </c>
      <c r="H1016" s="26">
        <f>VLOOKUP(D1016,DEFINICJE!$E$2:$H$31,3,0)</f>
        <v>7.0000000000000007E-2</v>
      </c>
      <c r="I1016" s="6">
        <f>G1016+H1016*G1016</f>
        <v>13305.059999999998</v>
      </c>
      <c r="J1016" s="9">
        <f>MONTH(B1016)</f>
        <v>8</v>
      </c>
      <c r="K1016" s="9">
        <f>YEAR(B1016)</f>
        <v>2020</v>
      </c>
      <c r="L1016" s="9" t="str">
        <f>VLOOKUP(C1016,DEFINICJE!$A$2:$B$11,2,0)</f>
        <v>Quantum Innovations</v>
      </c>
    </row>
    <row r="1017" spans="1:12" x14ac:dyDescent="0.2">
      <c r="A1017" s="19" t="s">
        <v>1074</v>
      </c>
      <c r="B1017" s="20">
        <v>44073</v>
      </c>
      <c r="C1017" s="4" t="s">
        <v>3</v>
      </c>
      <c r="D1017" s="4" t="s">
        <v>37</v>
      </c>
      <c r="E1017" s="21">
        <v>635</v>
      </c>
      <c r="F1017" s="6">
        <f>VLOOKUP(D1017,DEFINICJE!$E$2:$H$31,4,0)</f>
        <v>29.762295081967217</v>
      </c>
      <c r="G1017" s="6">
        <f>E1017*F1017</f>
        <v>18899.057377049183</v>
      </c>
      <c r="H1017" s="26">
        <f>VLOOKUP(D1017,DEFINICJE!$E$2:$H$31,3,0)</f>
        <v>0.22</v>
      </c>
      <c r="I1017" s="6">
        <f>G1017+H1017*G1017</f>
        <v>23056.850000000002</v>
      </c>
      <c r="J1017" s="9">
        <f>MONTH(B1017)</f>
        <v>8</v>
      </c>
      <c r="K1017" s="9">
        <f>YEAR(B1017)</f>
        <v>2020</v>
      </c>
      <c r="L1017" s="9" t="str">
        <f>VLOOKUP(C1017,DEFINICJE!$A$2:$B$11,2,0)</f>
        <v>Quantum Innovations</v>
      </c>
    </row>
    <row r="1018" spans="1:12" x14ac:dyDescent="0.2">
      <c r="A1018" s="19" t="s">
        <v>1075</v>
      </c>
      <c r="B1018" s="20">
        <v>44074</v>
      </c>
      <c r="C1018" s="4" t="s">
        <v>4</v>
      </c>
      <c r="D1018" s="4" t="s">
        <v>38</v>
      </c>
      <c r="E1018" s="21">
        <v>59</v>
      </c>
      <c r="F1018" s="6">
        <f>VLOOKUP(D1018,DEFINICJE!$E$2:$H$31,4,0)</f>
        <v>3.1121495327102804</v>
      </c>
      <c r="G1018" s="6">
        <f>E1018*F1018</f>
        <v>183.61682242990653</v>
      </c>
      <c r="H1018" s="26">
        <f>VLOOKUP(D1018,DEFINICJE!$E$2:$H$31,3,0)</f>
        <v>7.0000000000000007E-2</v>
      </c>
      <c r="I1018" s="6">
        <f>G1018+H1018*G1018</f>
        <v>196.47</v>
      </c>
      <c r="J1018" s="9">
        <f>MONTH(B1018)</f>
        <v>8</v>
      </c>
      <c r="K1018" s="9">
        <f>YEAR(B1018)</f>
        <v>2020</v>
      </c>
      <c r="L1018" s="9" t="str">
        <f>VLOOKUP(C1018,DEFINICJE!$A$2:$B$11,2,0)</f>
        <v>BlueSky Enterprises</v>
      </c>
    </row>
    <row r="1019" spans="1:12" x14ac:dyDescent="0.2">
      <c r="A1019" s="19" t="s">
        <v>1076</v>
      </c>
      <c r="B1019" s="20">
        <v>44075</v>
      </c>
      <c r="C1019" s="4" t="s">
        <v>9</v>
      </c>
      <c r="D1019" s="4" t="s">
        <v>14</v>
      </c>
      <c r="E1019" s="21">
        <v>487</v>
      </c>
      <c r="F1019" s="6">
        <f>VLOOKUP(D1019,DEFINICJE!$E$2:$H$31,4,0)</f>
        <v>73.897196261682225</v>
      </c>
      <c r="G1019" s="6">
        <f>E1019*F1019</f>
        <v>35987.934579439243</v>
      </c>
      <c r="H1019" s="26">
        <f>VLOOKUP(D1019,DEFINICJE!$E$2:$H$31,3,0)</f>
        <v>7.0000000000000007E-2</v>
      </c>
      <c r="I1019" s="6">
        <f>G1019+H1019*G1019</f>
        <v>38507.089999999989</v>
      </c>
      <c r="J1019" s="9">
        <f>MONTH(B1019)</f>
        <v>9</v>
      </c>
      <c r="K1019" s="9">
        <f>YEAR(B1019)</f>
        <v>2020</v>
      </c>
      <c r="L1019" s="9" t="str">
        <f>VLOOKUP(C1019,DEFINICJE!$A$2:$B$11,2,0)</f>
        <v>Aurora Ventures</v>
      </c>
    </row>
    <row r="1020" spans="1:12" x14ac:dyDescent="0.2">
      <c r="A1020" s="19" t="s">
        <v>1077</v>
      </c>
      <c r="B1020" s="20">
        <v>44076</v>
      </c>
      <c r="C1020" s="4" t="s">
        <v>10</v>
      </c>
      <c r="D1020" s="4" t="s">
        <v>15</v>
      </c>
      <c r="E1020" s="21">
        <v>769</v>
      </c>
      <c r="F1020" s="6">
        <f>VLOOKUP(D1020,DEFINICJE!$E$2:$H$31,4,0)</f>
        <v>43.180327868852459</v>
      </c>
      <c r="G1020" s="6">
        <f>E1020*F1020</f>
        <v>33205.672131147541</v>
      </c>
      <c r="H1020" s="26">
        <f>VLOOKUP(D1020,DEFINICJE!$E$2:$H$31,3,0)</f>
        <v>0.22</v>
      </c>
      <c r="I1020" s="6">
        <f>G1020+H1020*G1020</f>
        <v>40510.92</v>
      </c>
      <c r="J1020" s="9">
        <f>MONTH(B1020)</f>
        <v>9</v>
      </c>
      <c r="K1020" s="9">
        <f>YEAR(B1020)</f>
        <v>2020</v>
      </c>
      <c r="L1020" s="9" t="str">
        <f>VLOOKUP(C1020,DEFINICJE!$A$2:$B$11,2,0)</f>
        <v>Nexus Solutions</v>
      </c>
    </row>
    <row r="1021" spans="1:12" x14ac:dyDescent="0.2">
      <c r="A1021" s="19" t="s">
        <v>1078</v>
      </c>
      <c r="B1021" s="20">
        <v>44077</v>
      </c>
      <c r="C1021" s="4" t="s">
        <v>8</v>
      </c>
      <c r="D1021" s="4" t="s">
        <v>16</v>
      </c>
      <c r="E1021" s="21">
        <v>332</v>
      </c>
      <c r="F1021" s="6">
        <f>VLOOKUP(D1021,DEFINICJE!$E$2:$H$31,4,0)</f>
        <v>25.897196261682243</v>
      </c>
      <c r="G1021" s="6">
        <f>E1021*F1021</f>
        <v>8597.8691588785041</v>
      </c>
      <c r="H1021" s="26">
        <f>VLOOKUP(D1021,DEFINICJE!$E$2:$H$31,3,0)</f>
        <v>7.0000000000000007E-2</v>
      </c>
      <c r="I1021" s="6">
        <f>G1021+H1021*G1021</f>
        <v>9199.7199999999993</v>
      </c>
      <c r="J1021" s="9">
        <f>MONTH(B1021)</f>
        <v>9</v>
      </c>
      <c r="K1021" s="9">
        <f>YEAR(B1021)</f>
        <v>2020</v>
      </c>
      <c r="L1021" s="9" t="str">
        <f>VLOOKUP(C1021,DEFINICJE!$A$2:$B$11,2,0)</f>
        <v>Apex Innovators</v>
      </c>
    </row>
    <row r="1022" spans="1:12" x14ac:dyDescent="0.2">
      <c r="A1022" s="19" t="s">
        <v>1079</v>
      </c>
      <c r="B1022" s="20">
        <v>44078</v>
      </c>
      <c r="C1022" s="4" t="s">
        <v>9</v>
      </c>
      <c r="D1022" s="4" t="s">
        <v>17</v>
      </c>
      <c r="E1022" s="21">
        <v>707</v>
      </c>
      <c r="F1022" s="6">
        <f>VLOOKUP(D1022,DEFINICJE!$E$2:$H$31,4,0)</f>
        <v>65.721311475409848</v>
      </c>
      <c r="G1022" s="6">
        <f>E1022*F1022</f>
        <v>46464.96721311476</v>
      </c>
      <c r="H1022" s="26">
        <f>VLOOKUP(D1022,DEFINICJE!$E$2:$H$31,3,0)</f>
        <v>0.22</v>
      </c>
      <c r="I1022" s="6">
        <f>G1022+H1022*G1022</f>
        <v>56687.260000000009</v>
      </c>
      <c r="J1022" s="9">
        <f>MONTH(B1022)</f>
        <v>9</v>
      </c>
      <c r="K1022" s="9">
        <f>YEAR(B1022)</f>
        <v>2020</v>
      </c>
      <c r="L1022" s="9" t="str">
        <f>VLOOKUP(C1022,DEFINICJE!$A$2:$B$11,2,0)</f>
        <v>Aurora Ventures</v>
      </c>
    </row>
    <row r="1023" spans="1:12" x14ac:dyDescent="0.2">
      <c r="A1023" s="19" t="s">
        <v>1080</v>
      </c>
      <c r="B1023" s="20">
        <v>44079</v>
      </c>
      <c r="C1023" s="4" t="s">
        <v>9</v>
      </c>
      <c r="D1023" s="4" t="s">
        <v>18</v>
      </c>
      <c r="E1023" s="21">
        <v>764</v>
      </c>
      <c r="F1023" s="6">
        <f>VLOOKUP(D1023,DEFINICJE!$E$2:$H$31,4,0)</f>
        <v>0.22429906542056072</v>
      </c>
      <c r="G1023" s="6">
        <f>E1023*F1023</f>
        <v>171.36448598130838</v>
      </c>
      <c r="H1023" s="26">
        <f>VLOOKUP(D1023,DEFINICJE!$E$2:$H$31,3,0)</f>
        <v>7.0000000000000007E-2</v>
      </c>
      <c r="I1023" s="6">
        <f>G1023+H1023*G1023</f>
        <v>183.35999999999996</v>
      </c>
      <c r="J1023" s="9">
        <f>MONTH(B1023)</f>
        <v>9</v>
      </c>
      <c r="K1023" s="9">
        <f>YEAR(B1023)</f>
        <v>2020</v>
      </c>
      <c r="L1023" s="9" t="str">
        <f>VLOOKUP(C1023,DEFINICJE!$A$2:$B$11,2,0)</f>
        <v>Aurora Ventures</v>
      </c>
    </row>
    <row r="1024" spans="1:12" x14ac:dyDescent="0.2">
      <c r="A1024" s="19" t="s">
        <v>1081</v>
      </c>
      <c r="B1024" s="20">
        <v>44080</v>
      </c>
      <c r="C1024" s="4" t="s">
        <v>6</v>
      </c>
      <c r="D1024" s="4" t="s">
        <v>19</v>
      </c>
      <c r="E1024" s="21">
        <v>533</v>
      </c>
      <c r="F1024" s="6">
        <f>VLOOKUP(D1024,DEFINICJE!$E$2:$H$31,4,0)</f>
        <v>73.073770491803288</v>
      </c>
      <c r="G1024" s="6">
        <f>E1024*F1024</f>
        <v>38948.319672131154</v>
      </c>
      <c r="H1024" s="26">
        <f>VLOOKUP(D1024,DEFINICJE!$E$2:$H$31,3,0)</f>
        <v>0.22</v>
      </c>
      <c r="I1024" s="6">
        <f>G1024+H1024*G1024</f>
        <v>47516.950000000012</v>
      </c>
      <c r="J1024" s="9">
        <f>MONTH(B1024)</f>
        <v>9</v>
      </c>
      <c r="K1024" s="9">
        <f>YEAR(B1024)</f>
        <v>2020</v>
      </c>
      <c r="L1024" s="9" t="str">
        <f>VLOOKUP(C1024,DEFINICJE!$A$2:$B$11,2,0)</f>
        <v>SwiftWave Technologies</v>
      </c>
    </row>
    <row r="1025" spans="1:12" x14ac:dyDescent="0.2">
      <c r="A1025" s="19" t="s">
        <v>1082</v>
      </c>
      <c r="B1025" s="20">
        <v>44081</v>
      </c>
      <c r="C1025" s="4" t="s">
        <v>5</v>
      </c>
      <c r="D1025" s="4" t="s">
        <v>20</v>
      </c>
      <c r="E1025" s="21">
        <v>516</v>
      </c>
      <c r="F1025" s="6">
        <f>VLOOKUP(D1025,DEFINICJE!$E$2:$H$31,4,0)</f>
        <v>10.093457943925234</v>
      </c>
      <c r="G1025" s="6">
        <f>E1025*F1025</f>
        <v>5208.2242990654204</v>
      </c>
      <c r="H1025" s="26">
        <f>VLOOKUP(D1025,DEFINICJE!$E$2:$H$31,3,0)</f>
        <v>7.0000000000000007E-2</v>
      </c>
      <c r="I1025" s="6">
        <f>G1025+H1025*G1025</f>
        <v>5572.8</v>
      </c>
      <c r="J1025" s="9">
        <f>MONTH(B1025)</f>
        <v>9</v>
      </c>
      <c r="K1025" s="9">
        <f>YEAR(B1025)</f>
        <v>2020</v>
      </c>
      <c r="L1025" s="9" t="str">
        <f>VLOOKUP(C1025,DEFINICJE!$A$2:$B$11,2,0)</f>
        <v>Infinity Systems</v>
      </c>
    </row>
    <row r="1026" spans="1:12" x14ac:dyDescent="0.2">
      <c r="A1026" s="19" t="s">
        <v>1083</v>
      </c>
      <c r="B1026" s="20">
        <v>44082</v>
      </c>
      <c r="C1026" s="4" t="s">
        <v>5</v>
      </c>
      <c r="D1026" s="4" t="s">
        <v>21</v>
      </c>
      <c r="E1026" s="21">
        <v>879</v>
      </c>
      <c r="F1026" s="6">
        <f>VLOOKUP(D1026,DEFINICJE!$E$2:$H$31,4,0)</f>
        <v>32.508196721311471</v>
      </c>
      <c r="G1026" s="6">
        <f>E1026*F1026</f>
        <v>28574.704918032781</v>
      </c>
      <c r="H1026" s="26">
        <f>VLOOKUP(D1026,DEFINICJE!$E$2:$H$31,3,0)</f>
        <v>0.22</v>
      </c>
      <c r="I1026" s="6">
        <f>G1026+H1026*G1026</f>
        <v>34861.139999999992</v>
      </c>
      <c r="J1026" s="9">
        <f>MONTH(B1026)</f>
        <v>9</v>
      </c>
      <c r="K1026" s="9">
        <f>YEAR(B1026)</f>
        <v>2020</v>
      </c>
      <c r="L1026" s="9" t="str">
        <f>VLOOKUP(C1026,DEFINICJE!$A$2:$B$11,2,0)</f>
        <v>Infinity Systems</v>
      </c>
    </row>
    <row r="1027" spans="1:12" x14ac:dyDescent="0.2">
      <c r="A1027" s="19" t="s">
        <v>1084</v>
      </c>
      <c r="B1027" s="20">
        <v>44082</v>
      </c>
      <c r="C1027" s="4" t="s">
        <v>5</v>
      </c>
      <c r="D1027" s="4" t="s">
        <v>22</v>
      </c>
      <c r="E1027" s="21">
        <v>724</v>
      </c>
      <c r="F1027" s="6">
        <f>VLOOKUP(D1027,DEFINICJE!$E$2:$H$31,4,0)</f>
        <v>17.588785046728972</v>
      </c>
      <c r="G1027" s="6">
        <f>E1027*F1027</f>
        <v>12734.280373831776</v>
      </c>
      <c r="H1027" s="26">
        <f>VLOOKUP(D1027,DEFINICJE!$E$2:$H$31,3,0)</f>
        <v>7.0000000000000007E-2</v>
      </c>
      <c r="I1027" s="6">
        <f>G1027+H1027*G1027</f>
        <v>13625.68</v>
      </c>
      <c r="J1027" s="9">
        <f>MONTH(B1027)</f>
        <v>9</v>
      </c>
      <c r="K1027" s="9">
        <f>YEAR(B1027)</f>
        <v>2020</v>
      </c>
      <c r="L1027" s="9" t="str">
        <f>VLOOKUP(C1027,DEFINICJE!$A$2:$B$11,2,0)</f>
        <v>Infinity Systems</v>
      </c>
    </row>
    <row r="1028" spans="1:12" x14ac:dyDescent="0.2">
      <c r="A1028" s="19" t="s">
        <v>1085</v>
      </c>
      <c r="B1028" s="20">
        <v>44082</v>
      </c>
      <c r="C1028" s="4" t="s">
        <v>10</v>
      </c>
      <c r="D1028" s="4" t="s">
        <v>23</v>
      </c>
      <c r="E1028" s="21">
        <v>250</v>
      </c>
      <c r="F1028" s="6">
        <f>VLOOKUP(D1028,DEFINICJE!$E$2:$H$31,4,0)</f>
        <v>14.188524590163933</v>
      </c>
      <c r="G1028" s="6">
        <f>E1028*F1028</f>
        <v>3547.1311475409834</v>
      </c>
      <c r="H1028" s="26">
        <f>VLOOKUP(D1028,DEFINICJE!$E$2:$H$31,3,0)</f>
        <v>0.22</v>
      </c>
      <c r="I1028" s="6">
        <f>G1028+H1028*G1028</f>
        <v>4327.5</v>
      </c>
      <c r="J1028" s="9">
        <f>MONTH(B1028)</f>
        <v>9</v>
      </c>
      <c r="K1028" s="9">
        <f>YEAR(B1028)</f>
        <v>2020</v>
      </c>
      <c r="L1028" s="9" t="str">
        <f>VLOOKUP(C1028,DEFINICJE!$A$2:$B$11,2,0)</f>
        <v>Nexus Solutions</v>
      </c>
    </row>
    <row r="1029" spans="1:12" x14ac:dyDescent="0.2">
      <c r="A1029" s="19" t="s">
        <v>1086</v>
      </c>
      <c r="B1029" s="20">
        <v>44082</v>
      </c>
      <c r="C1029" s="4" t="s">
        <v>8</v>
      </c>
      <c r="D1029" s="4" t="s">
        <v>24</v>
      </c>
      <c r="E1029" s="21">
        <v>613</v>
      </c>
      <c r="F1029" s="6">
        <f>VLOOKUP(D1029,DEFINICJE!$E$2:$H$31,4,0)</f>
        <v>7.5700934579439245</v>
      </c>
      <c r="G1029" s="6">
        <f>E1029*F1029</f>
        <v>4640.467289719626</v>
      </c>
      <c r="H1029" s="26">
        <f>VLOOKUP(D1029,DEFINICJE!$E$2:$H$31,3,0)</f>
        <v>7.0000000000000007E-2</v>
      </c>
      <c r="I1029" s="6">
        <f>G1029+H1029*G1029</f>
        <v>4965.3</v>
      </c>
      <c r="J1029" s="9">
        <f>MONTH(B1029)</f>
        <v>9</v>
      </c>
      <c r="K1029" s="9">
        <f>YEAR(B1029)</f>
        <v>2020</v>
      </c>
      <c r="L1029" s="9" t="str">
        <f>VLOOKUP(C1029,DEFINICJE!$A$2:$B$11,2,0)</f>
        <v>Apex Innovators</v>
      </c>
    </row>
    <row r="1030" spans="1:12" x14ac:dyDescent="0.2">
      <c r="A1030" s="19" t="s">
        <v>1087</v>
      </c>
      <c r="B1030" s="20">
        <v>44082</v>
      </c>
      <c r="C1030" s="4" t="s">
        <v>3</v>
      </c>
      <c r="D1030" s="4" t="s">
        <v>25</v>
      </c>
      <c r="E1030" s="21">
        <v>859</v>
      </c>
      <c r="F1030" s="6">
        <f>VLOOKUP(D1030,DEFINICJE!$E$2:$H$31,4,0)</f>
        <v>33.655737704918039</v>
      </c>
      <c r="G1030" s="6">
        <f>E1030*F1030</f>
        <v>28910.278688524595</v>
      </c>
      <c r="H1030" s="26">
        <f>VLOOKUP(D1030,DEFINICJE!$E$2:$H$31,3,0)</f>
        <v>0.22</v>
      </c>
      <c r="I1030" s="6">
        <f>G1030+H1030*G1030</f>
        <v>35270.540000000008</v>
      </c>
      <c r="J1030" s="9">
        <f>MONTH(B1030)</f>
        <v>9</v>
      </c>
      <c r="K1030" s="9">
        <f>YEAR(B1030)</f>
        <v>2020</v>
      </c>
      <c r="L1030" s="9" t="str">
        <f>VLOOKUP(C1030,DEFINICJE!$A$2:$B$11,2,0)</f>
        <v>Quantum Innovations</v>
      </c>
    </row>
    <row r="1031" spans="1:12" x14ac:dyDescent="0.2">
      <c r="A1031" s="19" t="s">
        <v>1088</v>
      </c>
      <c r="B1031" s="20">
        <v>44082</v>
      </c>
      <c r="C1031" s="4" t="s">
        <v>7</v>
      </c>
      <c r="D1031" s="4" t="s">
        <v>26</v>
      </c>
      <c r="E1031" s="21">
        <v>587</v>
      </c>
      <c r="F1031" s="6">
        <f>VLOOKUP(D1031,DEFINICJE!$E$2:$H$31,4,0)</f>
        <v>57.588785046728965</v>
      </c>
      <c r="G1031" s="6">
        <f>E1031*F1031</f>
        <v>33804.616822429904</v>
      </c>
      <c r="H1031" s="26">
        <f>VLOOKUP(D1031,DEFINICJE!$E$2:$H$31,3,0)</f>
        <v>7.0000000000000007E-2</v>
      </c>
      <c r="I1031" s="6">
        <f>G1031+H1031*G1031</f>
        <v>36170.939999999995</v>
      </c>
      <c r="J1031" s="9">
        <f>MONTH(B1031)</f>
        <v>9</v>
      </c>
      <c r="K1031" s="9">
        <f>YEAR(B1031)</f>
        <v>2020</v>
      </c>
      <c r="L1031" s="9" t="str">
        <f>VLOOKUP(C1031,DEFINICJE!$A$2:$B$11,2,0)</f>
        <v>Fusion Dynamics</v>
      </c>
    </row>
    <row r="1032" spans="1:12" x14ac:dyDescent="0.2">
      <c r="A1032" s="19" t="s">
        <v>1089</v>
      </c>
      <c r="B1032" s="20">
        <v>44082</v>
      </c>
      <c r="C1032" s="4" t="s">
        <v>4</v>
      </c>
      <c r="D1032" s="4" t="s">
        <v>27</v>
      </c>
      <c r="E1032" s="21">
        <v>620</v>
      </c>
      <c r="F1032" s="6">
        <f>VLOOKUP(D1032,DEFINICJE!$E$2:$H$31,4,0)</f>
        <v>27.262295081967213</v>
      </c>
      <c r="G1032" s="6">
        <f>E1032*F1032</f>
        <v>16902.622950819674</v>
      </c>
      <c r="H1032" s="26">
        <f>VLOOKUP(D1032,DEFINICJE!$E$2:$H$31,3,0)</f>
        <v>0.22</v>
      </c>
      <c r="I1032" s="6">
        <f>G1032+H1032*G1032</f>
        <v>20621.2</v>
      </c>
      <c r="J1032" s="9">
        <f>MONTH(B1032)</f>
        <v>9</v>
      </c>
      <c r="K1032" s="9">
        <f>YEAR(B1032)</f>
        <v>2020</v>
      </c>
      <c r="L1032" s="9" t="str">
        <f>VLOOKUP(C1032,DEFINICJE!$A$2:$B$11,2,0)</f>
        <v>BlueSky Enterprises</v>
      </c>
    </row>
    <row r="1033" spans="1:12" x14ac:dyDescent="0.2">
      <c r="A1033" s="19" t="s">
        <v>1090</v>
      </c>
      <c r="B1033" s="20">
        <v>44082</v>
      </c>
      <c r="C1033" s="4" t="s">
        <v>5</v>
      </c>
      <c r="D1033" s="4" t="s">
        <v>28</v>
      </c>
      <c r="E1033" s="21">
        <v>967</v>
      </c>
      <c r="F1033" s="6">
        <f>VLOOKUP(D1033,DEFINICJE!$E$2:$H$31,4,0)</f>
        <v>74.299065420560737</v>
      </c>
      <c r="G1033" s="6">
        <f>E1033*F1033</f>
        <v>71847.196261682227</v>
      </c>
      <c r="H1033" s="26">
        <f>VLOOKUP(D1033,DEFINICJE!$E$2:$H$31,3,0)</f>
        <v>7.0000000000000007E-2</v>
      </c>
      <c r="I1033" s="6">
        <f>G1033+H1033*G1033</f>
        <v>76876.499999999985</v>
      </c>
      <c r="J1033" s="9">
        <f>MONTH(B1033)</f>
        <v>9</v>
      </c>
      <c r="K1033" s="9">
        <f>YEAR(B1033)</f>
        <v>2020</v>
      </c>
      <c r="L1033" s="9" t="str">
        <f>VLOOKUP(C1033,DEFINICJE!$A$2:$B$11,2,0)</f>
        <v>Infinity Systems</v>
      </c>
    </row>
    <row r="1034" spans="1:12" x14ac:dyDescent="0.2">
      <c r="A1034" s="19" t="s">
        <v>1091</v>
      </c>
      <c r="B1034" s="20">
        <v>44082</v>
      </c>
      <c r="C1034" s="4" t="s">
        <v>8</v>
      </c>
      <c r="D1034" s="4" t="s">
        <v>29</v>
      </c>
      <c r="E1034" s="21">
        <v>942</v>
      </c>
      <c r="F1034" s="6">
        <f>VLOOKUP(D1034,DEFINICJE!$E$2:$H$31,4,0)</f>
        <v>19.409836065573771</v>
      </c>
      <c r="G1034" s="6">
        <f>E1034*F1034</f>
        <v>18284.065573770491</v>
      </c>
      <c r="H1034" s="26">
        <f>VLOOKUP(D1034,DEFINICJE!$E$2:$H$31,3,0)</f>
        <v>0.22</v>
      </c>
      <c r="I1034" s="6">
        <f>G1034+H1034*G1034</f>
        <v>22306.559999999998</v>
      </c>
      <c r="J1034" s="9">
        <f>MONTH(B1034)</f>
        <v>9</v>
      </c>
      <c r="K1034" s="9">
        <f>YEAR(B1034)</f>
        <v>2020</v>
      </c>
      <c r="L1034" s="9" t="str">
        <f>VLOOKUP(C1034,DEFINICJE!$A$2:$B$11,2,0)</f>
        <v>Apex Innovators</v>
      </c>
    </row>
    <row r="1035" spans="1:12" x14ac:dyDescent="0.2">
      <c r="A1035" s="19" t="s">
        <v>1092</v>
      </c>
      <c r="B1035" s="20">
        <v>44082</v>
      </c>
      <c r="C1035" s="4" t="s">
        <v>8</v>
      </c>
      <c r="D1035" s="4" t="s">
        <v>30</v>
      </c>
      <c r="E1035" s="21">
        <v>277</v>
      </c>
      <c r="F1035" s="6">
        <f>VLOOKUP(D1035,DEFINICJE!$E$2:$H$31,4,0)</f>
        <v>16.345794392523363</v>
      </c>
      <c r="G1035" s="6">
        <f>E1035*F1035</f>
        <v>4527.7850467289718</v>
      </c>
      <c r="H1035" s="26">
        <f>VLOOKUP(D1035,DEFINICJE!$E$2:$H$31,3,0)</f>
        <v>7.0000000000000007E-2</v>
      </c>
      <c r="I1035" s="6">
        <f>G1035+H1035*G1035</f>
        <v>4844.7299999999996</v>
      </c>
      <c r="J1035" s="9">
        <f>MONTH(B1035)</f>
        <v>9</v>
      </c>
      <c r="K1035" s="9">
        <f>YEAR(B1035)</f>
        <v>2020</v>
      </c>
      <c r="L1035" s="9" t="str">
        <f>VLOOKUP(C1035,DEFINICJE!$A$2:$B$11,2,0)</f>
        <v>Apex Innovators</v>
      </c>
    </row>
    <row r="1036" spans="1:12" x14ac:dyDescent="0.2">
      <c r="A1036" s="19" t="s">
        <v>1093</v>
      </c>
      <c r="B1036" s="20">
        <v>44083</v>
      </c>
      <c r="C1036" s="4" t="s">
        <v>10</v>
      </c>
      <c r="D1036" s="4" t="s">
        <v>31</v>
      </c>
      <c r="E1036" s="21">
        <v>827</v>
      </c>
      <c r="F1036" s="6">
        <f>VLOOKUP(D1036,DEFINICJE!$E$2:$H$31,4,0)</f>
        <v>31.516393442622952</v>
      </c>
      <c r="G1036" s="6">
        <f>E1036*F1036</f>
        <v>26064.057377049183</v>
      </c>
      <c r="H1036" s="26">
        <f>VLOOKUP(D1036,DEFINICJE!$E$2:$H$31,3,0)</f>
        <v>0.22</v>
      </c>
      <c r="I1036" s="6">
        <f>G1036+H1036*G1036</f>
        <v>31798.15</v>
      </c>
      <c r="J1036" s="9">
        <f>MONTH(B1036)</f>
        <v>9</v>
      </c>
      <c r="K1036" s="9">
        <f>YEAR(B1036)</f>
        <v>2020</v>
      </c>
      <c r="L1036" s="9" t="str">
        <f>VLOOKUP(C1036,DEFINICJE!$A$2:$B$11,2,0)</f>
        <v>Nexus Solutions</v>
      </c>
    </row>
    <row r="1037" spans="1:12" x14ac:dyDescent="0.2">
      <c r="A1037" s="19" t="s">
        <v>1094</v>
      </c>
      <c r="B1037" s="20">
        <v>44084</v>
      </c>
      <c r="C1037" s="4" t="s">
        <v>11</v>
      </c>
      <c r="D1037" s="4" t="s">
        <v>32</v>
      </c>
      <c r="E1037" s="21">
        <v>847</v>
      </c>
      <c r="F1037" s="6">
        <f>VLOOKUP(D1037,DEFINICJE!$E$2:$H$31,4,0)</f>
        <v>59.018691588785039</v>
      </c>
      <c r="G1037" s="6">
        <f>E1037*F1037</f>
        <v>49988.831775700928</v>
      </c>
      <c r="H1037" s="26">
        <f>VLOOKUP(D1037,DEFINICJE!$E$2:$H$31,3,0)</f>
        <v>7.0000000000000007E-2</v>
      </c>
      <c r="I1037" s="6">
        <f>G1037+H1037*G1037</f>
        <v>53488.049999999996</v>
      </c>
      <c r="J1037" s="9">
        <f>MONTH(B1037)</f>
        <v>9</v>
      </c>
      <c r="K1037" s="9">
        <f>YEAR(B1037)</f>
        <v>2020</v>
      </c>
      <c r="L1037" s="9" t="str">
        <f>VLOOKUP(C1037,DEFINICJE!$A$2:$B$11,2,0)</f>
        <v>Green Capital</v>
      </c>
    </row>
    <row r="1038" spans="1:12" x14ac:dyDescent="0.2">
      <c r="A1038" s="19" t="s">
        <v>1095</v>
      </c>
      <c r="B1038" s="20">
        <v>44085</v>
      </c>
      <c r="C1038" s="4" t="s">
        <v>5</v>
      </c>
      <c r="D1038" s="4" t="s">
        <v>33</v>
      </c>
      <c r="E1038" s="21">
        <v>424</v>
      </c>
      <c r="F1038" s="6">
        <f>VLOOKUP(D1038,DEFINICJE!$E$2:$H$31,4,0)</f>
        <v>78.893442622950815</v>
      </c>
      <c r="G1038" s="6">
        <f>E1038*F1038</f>
        <v>33450.819672131147</v>
      </c>
      <c r="H1038" s="26">
        <f>VLOOKUP(D1038,DEFINICJE!$E$2:$H$31,3,0)</f>
        <v>0.22</v>
      </c>
      <c r="I1038" s="6">
        <f>G1038+H1038*G1038</f>
        <v>40810</v>
      </c>
      <c r="J1038" s="9">
        <f>MONTH(B1038)</f>
        <v>9</v>
      </c>
      <c r="K1038" s="9">
        <f>YEAR(B1038)</f>
        <v>2020</v>
      </c>
      <c r="L1038" s="9" t="str">
        <f>VLOOKUP(C1038,DEFINICJE!$A$2:$B$11,2,0)</f>
        <v>Infinity Systems</v>
      </c>
    </row>
    <row r="1039" spans="1:12" x14ac:dyDescent="0.2">
      <c r="A1039" s="19" t="s">
        <v>1096</v>
      </c>
      <c r="B1039" s="20">
        <v>44086</v>
      </c>
      <c r="C1039" s="4" t="s">
        <v>3</v>
      </c>
      <c r="D1039" s="4" t="s">
        <v>34</v>
      </c>
      <c r="E1039" s="21">
        <v>746</v>
      </c>
      <c r="F1039" s="6">
        <f>VLOOKUP(D1039,DEFINICJE!$E$2:$H$31,4,0)</f>
        <v>34.177570093457945</v>
      </c>
      <c r="G1039" s="6">
        <f>E1039*F1039</f>
        <v>25496.467289719625</v>
      </c>
      <c r="H1039" s="26">
        <f>VLOOKUP(D1039,DEFINICJE!$E$2:$H$31,3,0)</f>
        <v>7.0000000000000007E-2</v>
      </c>
      <c r="I1039" s="6">
        <f>G1039+H1039*G1039</f>
        <v>27281.219999999998</v>
      </c>
      <c r="J1039" s="9">
        <f>MONTH(B1039)</f>
        <v>9</v>
      </c>
      <c r="K1039" s="9">
        <f>YEAR(B1039)</f>
        <v>2020</v>
      </c>
      <c r="L1039" s="9" t="str">
        <f>VLOOKUP(C1039,DEFINICJE!$A$2:$B$11,2,0)</f>
        <v>Quantum Innovations</v>
      </c>
    </row>
    <row r="1040" spans="1:12" x14ac:dyDescent="0.2">
      <c r="A1040" s="19" t="s">
        <v>1097</v>
      </c>
      <c r="B1040" s="20">
        <v>44087</v>
      </c>
      <c r="C1040" s="4" t="s">
        <v>4</v>
      </c>
      <c r="D1040" s="4" t="s">
        <v>35</v>
      </c>
      <c r="E1040" s="21">
        <v>563</v>
      </c>
      <c r="F1040" s="6">
        <f>VLOOKUP(D1040,DEFINICJE!$E$2:$H$31,4,0)</f>
        <v>92.429906542056074</v>
      </c>
      <c r="G1040" s="6">
        <f>E1040*F1040</f>
        <v>52038.037383177572</v>
      </c>
      <c r="H1040" s="26">
        <f>VLOOKUP(D1040,DEFINICJE!$E$2:$H$31,3,0)</f>
        <v>7.0000000000000007E-2</v>
      </c>
      <c r="I1040" s="6">
        <f>G1040+H1040*G1040</f>
        <v>55680.700000000004</v>
      </c>
      <c r="J1040" s="9">
        <f>MONTH(B1040)</f>
        <v>9</v>
      </c>
      <c r="K1040" s="9">
        <f>YEAR(B1040)</f>
        <v>2020</v>
      </c>
      <c r="L1040" s="9" t="str">
        <f>VLOOKUP(C1040,DEFINICJE!$A$2:$B$11,2,0)</f>
        <v>BlueSky Enterprises</v>
      </c>
    </row>
    <row r="1041" spans="1:12" x14ac:dyDescent="0.2">
      <c r="A1041" s="19" t="s">
        <v>1098</v>
      </c>
      <c r="B1041" s="20">
        <v>44088</v>
      </c>
      <c r="C1041" s="4" t="s">
        <v>11</v>
      </c>
      <c r="D1041" s="4" t="s">
        <v>36</v>
      </c>
      <c r="E1041" s="21">
        <v>817</v>
      </c>
      <c r="F1041" s="6">
        <f>VLOOKUP(D1041,DEFINICJE!$E$2:$H$31,4,0)</f>
        <v>32.551401869158873</v>
      </c>
      <c r="G1041" s="6">
        <f>E1041*F1041</f>
        <v>26594.495327102799</v>
      </c>
      <c r="H1041" s="26">
        <f>VLOOKUP(D1041,DEFINICJE!$E$2:$H$31,3,0)</f>
        <v>7.0000000000000007E-2</v>
      </c>
      <c r="I1041" s="6">
        <f>G1041+H1041*G1041</f>
        <v>28456.109999999993</v>
      </c>
      <c r="J1041" s="9">
        <f>MONTH(B1041)</f>
        <v>9</v>
      </c>
      <c r="K1041" s="9">
        <f>YEAR(B1041)</f>
        <v>2020</v>
      </c>
      <c r="L1041" s="9" t="str">
        <f>VLOOKUP(C1041,DEFINICJE!$A$2:$B$11,2,0)</f>
        <v>Green Capital</v>
      </c>
    </row>
    <row r="1042" spans="1:12" x14ac:dyDescent="0.2">
      <c r="A1042" s="19" t="s">
        <v>1099</v>
      </c>
      <c r="B1042" s="20">
        <v>44089</v>
      </c>
      <c r="C1042" s="4" t="s">
        <v>3</v>
      </c>
      <c r="D1042" s="4" t="s">
        <v>37</v>
      </c>
      <c r="E1042" s="21">
        <v>548</v>
      </c>
      <c r="F1042" s="6">
        <f>VLOOKUP(D1042,DEFINICJE!$E$2:$H$31,4,0)</f>
        <v>29.762295081967217</v>
      </c>
      <c r="G1042" s="6">
        <f>E1042*F1042</f>
        <v>16309.737704918034</v>
      </c>
      <c r="H1042" s="26">
        <f>VLOOKUP(D1042,DEFINICJE!$E$2:$H$31,3,0)</f>
        <v>0.22</v>
      </c>
      <c r="I1042" s="6">
        <f>G1042+H1042*G1042</f>
        <v>19897.88</v>
      </c>
      <c r="J1042" s="9">
        <f>MONTH(B1042)</f>
        <v>9</v>
      </c>
      <c r="K1042" s="9">
        <f>YEAR(B1042)</f>
        <v>2020</v>
      </c>
      <c r="L1042" s="9" t="str">
        <f>VLOOKUP(C1042,DEFINICJE!$A$2:$B$11,2,0)</f>
        <v>Quantum Innovations</v>
      </c>
    </row>
    <row r="1043" spans="1:12" x14ac:dyDescent="0.2">
      <c r="A1043" s="19" t="s">
        <v>1100</v>
      </c>
      <c r="B1043" s="20">
        <v>44090</v>
      </c>
      <c r="C1043" s="4" t="s">
        <v>7</v>
      </c>
      <c r="D1043" s="4" t="s">
        <v>14</v>
      </c>
      <c r="E1043" s="21">
        <v>369</v>
      </c>
      <c r="F1043" s="6">
        <f>VLOOKUP(D1043,DEFINICJE!$E$2:$H$31,4,0)</f>
        <v>73.897196261682225</v>
      </c>
      <c r="G1043" s="6">
        <f>E1043*F1043</f>
        <v>27268.065420560742</v>
      </c>
      <c r="H1043" s="26">
        <f>VLOOKUP(D1043,DEFINICJE!$E$2:$H$31,3,0)</f>
        <v>7.0000000000000007E-2</v>
      </c>
      <c r="I1043" s="6">
        <f>G1043+H1043*G1043</f>
        <v>29176.829999999994</v>
      </c>
      <c r="J1043" s="9">
        <f>MONTH(B1043)</f>
        <v>9</v>
      </c>
      <c r="K1043" s="9">
        <f>YEAR(B1043)</f>
        <v>2020</v>
      </c>
      <c r="L1043" s="9" t="str">
        <f>VLOOKUP(C1043,DEFINICJE!$A$2:$B$11,2,0)</f>
        <v>Fusion Dynamics</v>
      </c>
    </row>
    <row r="1044" spans="1:12" x14ac:dyDescent="0.2">
      <c r="A1044" s="19" t="s">
        <v>1101</v>
      </c>
      <c r="B1044" s="20">
        <v>44091</v>
      </c>
      <c r="C1044" s="4" t="s">
        <v>2</v>
      </c>
      <c r="D1044" s="4" t="s">
        <v>15</v>
      </c>
      <c r="E1044" s="21">
        <v>102</v>
      </c>
      <c r="F1044" s="6">
        <f>VLOOKUP(D1044,DEFINICJE!$E$2:$H$31,4,0)</f>
        <v>43.180327868852459</v>
      </c>
      <c r="G1044" s="6">
        <f>E1044*F1044</f>
        <v>4404.3934426229507</v>
      </c>
      <c r="H1044" s="26">
        <f>VLOOKUP(D1044,DEFINICJE!$E$2:$H$31,3,0)</f>
        <v>0.22</v>
      </c>
      <c r="I1044" s="6">
        <f>G1044+H1044*G1044</f>
        <v>5373.36</v>
      </c>
      <c r="J1044" s="9">
        <f>MONTH(B1044)</f>
        <v>9</v>
      </c>
      <c r="K1044" s="9">
        <f>YEAR(B1044)</f>
        <v>2020</v>
      </c>
      <c r="L1044" s="9" t="str">
        <f>VLOOKUP(C1044,DEFINICJE!$A$2:$B$11,2,0)</f>
        <v>StellarTech Solutions</v>
      </c>
    </row>
    <row r="1045" spans="1:12" x14ac:dyDescent="0.2">
      <c r="A1045" s="19" t="s">
        <v>1102</v>
      </c>
      <c r="B1045" s="20">
        <v>44092</v>
      </c>
      <c r="C1045" s="4" t="s">
        <v>4</v>
      </c>
      <c r="D1045" s="4" t="s">
        <v>16</v>
      </c>
      <c r="E1045" s="21">
        <v>865</v>
      </c>
      <c r="F1045" s="6">
        <f>VLOOKUP(D1045,DEFINICJE!$E$2:$H$31,4,0)</f>
        <v>25.897196261682243</v>
      </c>
      <c r="G1045" s="6">
        <f>E1045*F1045</f>
        <v>22401.074766355141</v>
      </c>
      <c r="H1045" s="26">
        <f>VLOOKUP(D1045,DEFINICJE!$E$2:$H$31,3,0)</f>
        <v>7.0000000000000007E-2</v>
      </c>
      <c r="I1045" s="6">
        <f>G1045+H1045*G1045</f>
        <v>23969.15</v>
      </c>
      <c r="J1045" s="9">
        <f>MONTH(B1045)</f>
        <v>9</v>
      </c>
      <c r="K1045" s="9">
        <f>YEAR(B1045)</f>
        <v>2020</v>
      </c>
      <c r="L1045" s="9" t="str">
        <f>VLOOKUP(C1045,DEFINICJE!$A$2:$B$11,2,0)</f>
        <v>BlueSky Enterprises</v>
      </c>
    </row>
    <row r="1046" spans="1:12" x14ac:dyDescent="0.2">
      <c r="A1046" s="19" t="s">
        <v>1103</v>
      </c>
      <c r="B1046" s="20">
        <v>44093</v>
      </c>
      <c r="C1046" s="4" t="s">
        <v>7</v>
      </c>
      <c r="D1046" s="4" t="s">
        <v>17</v>
      </c>
      <c r="E1046" s="21">
        <v>853</v>
      </c>
      <c r="F1046" s="6">
        <f>VLOOKUP(D1046,DEFINICJE!$E$2:$H$31,4,0)</f>
        <v>65.721311475409848</v>
      </c>
      <c r="G1046" s="6">
        <f>E1046*F1046</f>
        <v>56060.278688524602</v>
      </c>
      <c r="H1046" s="26">
        <f>VLOOKUP(D1046,DEFINICJE!$E$2:$H$31,3,0)</f>
        <v>0.22</v>
      </c>
      <c r="I1046" s="6">
        <f>G1046+H1046*G1046</f>
        <v>68393.540000000008</v>
      </c>
      <c r="J1046" s="9">
        <f>MONTH(B1046)</f>
        <v>9</v>
      </c>
      <c r="K1046" s="9">
        <f>YEAR(B1046)</f>
        <v>2020</v>
      </c>
      <c r="L1046" s="9" t="str">
        <f>VLOOKUP(C1046,DEFINICJE!$A$2:$B$11,2,0)</f>
        <v>Fusion Dynamics</v>
      </c>
    </row>
    <row r="1047" spans="1:12" x14ac:dyDescent="0.2">
      <c r="A1047" s="19" t="s">
        <v>1104</v>
      </c>
      <c r="B1047" s="20">
        <v>44093</v>
      </c>
      <c r="C1047" s="4" t="s">
        <v>5</v>
      </c>
      <c r="D1047" s="4" t="s">
        <v>18</v>
      </c>
      <c r="E1047" s="21">
        <v>37</v>
      </c>
      <c r="F1047" s="6">
        <f>VLOOKUP(D1047,DEFINICJE!$E$2:$H$31,4,0)</f>
        <v>0.22429906542056072</v>
      </c>
      <c r="G1047" s="6">
        <f>E1047*F1047</f>
        <v>8.2990654205607459</v>
      </c>
      <c r="H1047" s="26">
        <f>VLOOKUP(D1047,DEFINICJE!$E$2:$H$31,3,0)</f>
        <v>7.0000000000000007E-2</v>
      </c>
      <c r="I1047" s="6">
        <f>G1047+H1047*G1047</f>
        <v>8.879999999999999</v>
      </c>
      <c r="J1047" s="9">
        <f>MONTH(B1047)</f>
        <v>9</v>
      </c>
      <c r="K1047" s="9">
        <f>YEAR(B1047)</f>
        <v>2020</v>
      </c>
      <c r="L1047" s="9" t="str">
        <f>VLOOKUP(C1047,DEFINICJE!$A$2:$B$11,2,0)</f>
        <v>Infinity Systems</v>
      </c>
    </row>
    <row r="1048" spans="1:12" x14ac:dyDescent="0.2">
      <c r="A1048" s="19" t="s">
        <v>1105</v>
      </c>
      <c r="B1048" s="20">
        <v>44093</v>
      </c>
      <c r="C1048" s="4" t="s">
        <v>11</v>
      </c>
      <c r="D1048" s="4" t="s">
        <v>19</v>
      </c>
      <c r="E1048" s="21">
        <v>701</v>
      </c>
      <c r="F1048" s="6">
        <f>VLOOKUP(D1048,DEFINICJE!$E$2:$H$31,4,0)</f>
        <v>73.073770491803288</v>
      </c>
      <c r="G1048" s="6">
        <f>E1048*F1048</f>
        <v>51224.713114754108</v>
      </c>
      <c r="H1048" s="26">
        <f>VLOOKUP(D1048,DEFINICJE!$E$2:$H$31,3,0)</f>
        <v>0.22</v>
      </c>
      <c r="I1048" s="6">
        <f>G1048+H1048*G1048</f>
        <v>62494.150000000009</v>
      </c>
      <c r="J1048" s="9">
        <f>MONTH(B1048)</f>
        <v>9</v>
      </c>
      <c r="K1048" s="9">
        <f>YEAR(B1048)</f>
        <v>2020</v>
      </c>
      <c r="L1048" s="9" t="str">
        <f>VLOOKUP(C1048,DEFINICJE!$A$2:$B$11,2,0)</f>
        <v>Green Capital</v>
      </c>
    </row>
    <row r="1049" spans="1:12" x14ac:dyDescent="0.2">
      <c r="A1049" s="19" t="s">
        <v>1106</v>
      </c>
      <c r="B1049" s="20">
        <v>44093</v>
      </c>
      <c r="C1049" s="4" t="s">
        <v>6</v>
      </c>
      <c r="D1049" s="4" t="s">
        <v>20</v>
      </c>
      <c r="E1049" s="21">
        <v>341</v>
      </c>
      <c r="F1049" s="6">
        <f>VLOOKUP(D1049,DEFINICJE!$E$2:$H$31,4,0)</f>
        <v>10.093457943925234</v>
      </c>
      <c r="G1049" s="6">
        <f>E1049*F1049</f>
        <v>3441.8691588785045</v>
      </c>
      <c r="H1049" s="26">
        <f>VLOOKUP(D1049,DEFINICJE!$E$2:$H$31,3,0)</f>
        <v>7.0000000000000007E-2</v>
      </c>
      <c r="I1049" s="6">
        <f>G1049+H1049*G1049</f>
        <v>3682.7999999999997</v>
      </c>
      <c r="J1049" s="9">
        <f>MONTH(B1049)</f>
        <v>9</v>
      </c>
      <c r="K1049" s="9">
        <f>YEAR(B1049)</f>
        <v>2020</v>
      </c>
      <c r="L1049" s="9" t="str">
        <f>VLOOKUP(C1049,DEFINICJE!$A$2:$B$11,2,0)</f>
        <v>SwiftWave Technologies</v>
      </c>
    </row>
    <row r="1050" spans="1:12" x14ac:dyDescent="0.2">
      <c r="A1050" s="19" t="s">
        <v>1107</v>
      </c>
      <c r="B1050" s="20">
        <v>44093</v>
      </c>
      <c r="C1050" s="4" t="s">
        <v>5</v>
      </c>
      <c r="D1050" s="4" t="s">
        <v>21</v>
      </c>
      <c r="E1050" s="21">
        <v>246</v>
      </c>
      <c r="F1050" s="6">
        <f>VLOOKUP(D1050,DEFINICJE!$E$2:$H$31,4,0)</f>
        <v>32.508196721311471</v>
      </c>
      <c r="G1050" s="6">
        <f>E1050*F1050</f>
        <v>7997.0163934426218</v>
      </c>
      <c r="H1050" s="26">
        <f>VLOOKUP(D1050,DEFINICJE!$E$2:$H$31,3,0)</f>
        <v>0.22</v>
      </c>
      <c r="I1050" s="6">
        <f>G1050+H1050*G1050</f>
        <v>9756.3599999999988</v>
      </c>
      <c r="J1050" s="9">
        <f>MONTH(B1050)</f>
        <v>9</v>
      </c>
      <c r="K1050" s="9">
        <f>YEAR(B1050)</f>
        <v>2020</v>
      </c>
      <c r="L1050" s="9" t="str">
        <f>VLOOKUP(C1050,DEFINICJE!$A$2:$B$11,2,0)</f>
        <v>Infinity Systems</v>
      </c>
    </row>
    <row r="1051" spans="1:12" x14ac:dyDescent="0.2">
      <c r="A1051" s="19" t="s">
        <v>1108</v>
      </c>
      <c r="B1051" s="20">
        <v>44093</v>
      </c>
      <c r="C1051" s="4" t="s">
        <v>7</v>
      </c>
      <c r="D1051" s="4" t="s">
        <v>22</v>
      </c>
      <c r="E1051" s="21">
        <v>913</v>
      </c>
      <c r="F1051" s="6">
        <f>VLOOKUP(D1051,DEFINICJE!$E$2:$H$31,4,0)</f>
        <v>17.588785046728972</v>
      </c>
      <c r="G1051" s="6">
        <f>E1051*F1051</f>
        <v>16058.560747663552</v>
      </c>
      <c r="H1051" s="26">
        <f>VLOOKUP(D1051,DEFINICJE!$E$2:$H$31,3,0)</f>
        <v>7.0000000000000007E-2</v>
      </c>
      <c r="I1051" s="6">
        <f>G1051+H1051*G1051</f>
        <v>17182.66</v>
      </c>
      <c r="J1051" s="9">
        <f>MONTH(B1051)</f>
        <v>9</v>
      </c>
      <c r="K1051" s="9">
        <f>YEAR(B1051)</f>
        <v>2020</v>
      </c>
      <c r="L1051" s="9" t="str">
        <f>VLOOKUP(C1051,DEFINICJE!$A$2:$B$11,2,0)</f>
        <v>Fusion Dynamics</v>
      </c>
    </row>
    <row r="1052" spans="1:12" x14ac:dyDescent="0.2">
      <c r="A1052" s="19" t="s">
        <v>1109</v>
      </c>
      <c r="B1052" s="20">
        <v>44093</v>
      </c>
      <c r="C1052" s="4" t="s">
        <v>11</v>
      </c>
      <c r="D1052" s="4" t="s">
        <v>23</v>
      </c>
      <c r="E1052" s="21">
        <v>72</v>
      </c>
      <c r="F1052" s="6">
        <f>VLOOKUP(D1052,DEFINICJE!$E$2:$H$31,4,0)</f>
        <v>14.188524590163933</v>
      </c>
      <c r="G1052" s="6">
        <f>E1052*F1052</f>
        <v>1021.5737704918032</v>
      </c>
      <c r="H1052" s="26">
        <f>VLOOKUP(D1052,DEFINICJE!$E$2:$H$31,3,0)</f>
        <v>0.22</v>
      </c>
      <c r="I1052" s="6">
        <f>G1052+H1052*G1052</f>
        <v>1246.32</v>
      </c>
      <c r="J1052" s="9">
        <f>MONTH(B1052)</f>
        <v>9</v>
      </c>
      <c r="K1052" s="9">
        <f>YEAR(B1052)</f>
        <v>2020</v>
      </c>
      <c r="L1052" s="9" t="str">
        <f>VLOOKUP(C1052,DEFINICJE!$A$2:$B$11,2,0)</f>
        <v>Green Capital</v>
      </c>
    </row>
    <row r="1053" spans="1:12" x14ac:dyDescent="0.2">
      <c r="A1053" s="19" t="s">
        <v>1110</v>
      </c>
      <c r="B1053" s="20">
        <v>44093</v>
      </c>
      <c r="C1053" s="4" t="s">
        <v>7</v>
      </c>
      <c r="D1053" s="4" t="s">
        <v>24</v>
      </c>
      <c r="E1053" s="21">
        <v>117</v>
      </c>
      <c r="F1053" s="6">
        <f>VLOOKUP(D1053,DEFINICJE!$E$2:$H$31,4,0)</f>
        <v>7.5700934579439245</v>
      </c>
      <c r="G1053" s="6">
        <f>E1053*F1053</f>
        <v>885.70093457943915</v>
      </c>
      <c r="H1053" s="26">
        <f>VLOOKUP(D1053,DEFINICJE!$E$2:$H$31,3,0)</f>
        <v>7.0000000000000007E-2</v>
      </c>
      <c r="I1053" s="6">
        <f>G1053+H1053*G1053</f>
        <v>947.69999999999993</v>
      </c>
      <c r="J1053" s="9">
        <f>MONTH(B1053)</f>
        <v>9</v>
      </c>
      <c r="K1053" s="9">
        <f>YEAR(B1053)</f>
        <v>2020</v>
      </c>
      <c r="L1053" s="9" t="str">
        <f>VLOOKUP(C1053,DEFINICJE!$A$2:$B$11,2,0)</f>
        <v>Fusion Dynamics</v>
      </c>
    </row>
    <row r="1054" spans="1:12" x14ac:dyDescent="0.2">
      <c r="A1054" s="19" t="s">
        <v>1111</v>
      </c>
      <c r="B1054" s="20">
        <v>44094</v>
      </c>
      <c r="C1054" s="4" t="s">
        <v>10</v>
      </c>
      <c r="D1054" s="4" t="s">
        <v>25</v>
      </c>
      <c r="E1054" s="21">
        <v>125</v>
      </c>
      <c r="F1054" s="6">
        <f>VLOOKUP(D1054,DEFINICJE!$E$2:$H$31,4,0)</f>
        <v>33.655737704918039</v>
      </c>
      <c r="G1054" s="6">
        <f>E1054*F1054</f>
        <v>4206.9672131147545</v>
      </c>
      <c r="H1054" s="26">
        <f>VLOOKUP(D1054,DEFINICJE!$E$2:$H$31,3,0)</f>
        <v>0.22</v>
      </c>
      <c r="I1054" s="6">
        <f>G1054+H1054*G1054</f>
        <v>5132.5</v>
      </c>
      <c r="J1054" s="9">
        <f>MONTH(B1054)</f>
        <v>9</v>
      </c>
      <c r="K1054" s="9">
        <f>YEAR(B1054)</f>
        <v>2020</v>
      </c>
      <c r="L1054" s="9" t="str">
        <f>VLOOKUP(C1054,DEFINICJE!$A$2:$B$11,2,0)</f>
        <v>Nexus Solutions</v>
      </c>
    </row>
    <row r="1055" spans="1:12" x14ac:dyDescent="0.2">
      <c r="A1055" s="19" t="s">
        <v>1112</v>
      </c>
      <c r="B1055" s="20">
        <v>44095</v>
      </c>
      <c r="C1055" s="4" t="s">
        <v>10</v>
      </c>
      <c r="D1055" s="4" t="s">
        <v>25</v>
      </c>
      <c r="E1055" s="21">
        <v>492</v>
      </c>
      <c r="F1055" s="6">
        <f>VLOOKUP(D1055,DEFINICJE!$E$2:$H$31,4,0)</f>
        <v>33.655737704918039</v>
      </c>
      <c r="G1055" s="6">
        <f>E1055*F1055</f>
        <v>16558.622950819674</v>
      </c>
      <c r="H1055" s="26">
        <f>VLOOKUP(D1055,DEFINICJE!$E$2:$H$31,3,0)</f>
        <v>0.22</v>
      </c>
      <c r="I1055" s="6">
        <f>G1055+H1055*G1055</f>
        <v>20201.520000000004</v>
      </c>
      <c r="J1055" s="9">
        <f>MONTH(B1055)</f>
        <v>9</v>
      </c>
      <c r="K1055" s="9">
        <f>YEAR(B1055)</f>
        <v>2020</v>
      </c>
      <c r="L1055" s="9" t="str">
        <f>VLOOKUP(C1055,DEFINICJE!$A$2:$B$11,2,0)</f>
        <v>Nexus Solutions</v>
      </c>
    </row>
    <row r="1056" spans="1:12" x14ac:dyDescent="0.2">
      <c r="A1056" s="19" t="s">
        <v>1113</v>
      </c>
      <c r="B1056" s="20">
        <v>44096</v>
      </c>
      <c r="C1056" s="4" t="s">
        <v>11</v>
      </c>
      <c r="D1056" s="4" t="s">
        <v>25</v>
      </c>
      <c r="E1056" s="21">
        <v>665</v>
      </c>
      <c r="F1056" s="6">
        <f>VLOOKUP(D1056,DEFINICJE!$E$2:$H$31,4,0)</f>
        <v>33.655737704918039</v>
      </c>
      <c r="G1056" s="6">
        <f>E1056*F1056</f>
        <v>22381.065573770495</v>
      </c>
      <c r="H1056" s="26">
        <f>VLOOKUP(D1056,DEFINICJE!$E$2:$H$31,3,0)</f>
        <v>0.22</v>
      </c>
      <c r="I1056" s="6">
        <f>G1056+H1056*G1056</f>
        <v>27304.9</v>
      </c>
      <c r="J1056" s="9">
        <f>MONTH(B1056)</f>
        <v>9</v>
      </c>
      <c r="K1056" s="9">
        <f>YEAR(B1056)</f>
        <v>2020</v>
      </c>
      <c r="L1056" s="9" t="str">
        <f>VLOOKUP(C1056,DEFINICJE!$A$2:$B$11,2,0)</f>
        <v>Green Capital</v>
      </c>
    </row>
    <row r="1057" spans="1:12" x14ac:dyDescent="0.2">
      <c r="A1057" s="19" t="s">
        <v>1114</v>
      </c>
      <c r="B1057" s="20">
        <v>44097</v>
      </c>
      <c r="C1057" s="4" t="s">
        <v>3</v>
      </c>
      <c r="D1057" s="4" t="s">
        <v>25</v>
      </c>
      <c r="E1057" s="21">
        <v>505</v>
      </c>
      <c r="F1057" s="6">
        <f>VLOOKUP(D1057,DEFINICJE!$E$2:$H$31,4,0)</f>
        <v>33.655737704918039</v>
      </c>
      <c r="G1057" s="6">
        <f>E1057*F1057</f>
        <v>16996.147540983609</v>
      </c>
      <c r="H1057" s="26">
        <f>VLOOKUP(D1057,DEFINICJE!$E$2:$H$31,3,0)</f>
        <v>0.22</v>
      </c>
      <c r="I1057" s="6">
        <f>G1057+H1057*G1057</f>
        <v>20735.300000000003</v>
      </c>
      <c r="J1057" s="9">
        <f>MONTH(B1057)</f>
        <v>9</v>
      </c>
      <c r="K1057" s="9">
        <f>YEAR(B1057)</f>
        <v>2020</v>
      </c>
      <c r="L1057" s="9" t="str">
        <f>VLOOKUP(C1057,DEFINICJE!$A$2:$B$11,2,0)</f>
        <v>Quantum Innovations</v>
      </c>
    </row>
    <row r="1058" spans="1:12" x14ac:dyDescent="0.2">
      <c r="A1058" s="19" t="s">
        <v>1115</v>
      </c>
      <c r="B1058" s="20">
        <v>44098</v>
      </c>
      <c r="C1058" s="4" t="s">
        <v>5</v>
      </c>
      <c r="D1058" s="4" t="s">
        <v>25</v>
      </c>
      <c r="E1058" s="21">
        <v>262</v>
      </c>
      <c r="F1058" s="6">
        <f>VLOOKUP(D1058,DEFINICJE!$E$2:$H$31,4,0)</f>
        <v>33.655737704918039</v>
      </c>
      <c r="G1058" s="6">
        <f>E1058*F1058</f>
        <v>8817.8032786885269</v>
      </c>
      <c r="H1058" s="26">
        <f>VLOOKUP(D1058,DEFINICJE!$E$2:$H$31,3,0)</f>
        <v>0.22</v>
      </c>
      <c r="I1058" s="6">
        <f>G1058+H1058*G1058</f>
        <v>10757.720000000003</v>
      </c>
      <c r="J1058" s="9">
        <f>MONTH(B1058)</f>
        <v>9</v>
      </c>
      <c r="K1058" s="9">
        <f>YEAR(B1058)</f>
        <v>2020</v>
      </c>
      <c r="L1058" s="9" t="str">
        <f>VLOOKUP(C1058,DEFINICJE!$A$2:$B$11,2,0)</f>
        <v>Infinity Systems</v>
      </c>
    </row>
    <row r="1059" spans="1:12" x14ac:dyDescent="0.2">
      <c r="A1059" s="19" t="s">
        <v>1116</v>
      </c>
      <c r="B1059" s="20">
        <v>44099</v>
      </c>
      <c r="C1059" s="4" t="s">
        <v>11</v>
      </c>
      <c r="D1059" s="4" t="s">
        <v>25</v>
      </c>
      <c r="E1059" s="21">
        <v>422</v>
      </c>
      <c r="F1059" s="6">
        <f>VLOOKUP(D1059,DEFINICJE!$E$2:$H$31,4,0)</f>
        <v>33.655737704918039</v>
      </c>
      <c r="G1059" s="6">
        <f>E1059*F1059</f>
        <v>14202.721311475412</v>
      </c>
      <c r="H1059" s="26">
        <f>VLOOKUP(D1059,DEFINICJE!$E$2:$H$31,3,0)</f>
        <v>0.22</v>
      </c>
      <c r="I1059" s="6">
        <f>G1059+H1059*G1059</f>
        <v>17327.320000000003</v>
      </c>
      <c r="J1059" s="9">
        <f>MONTH(B1059)</f>
        <v>9</v>
      </c>
      <c r="K1059" s="9">
        <f>YEAR(B1059)</f>
        <v>2020</v>
      </c>
      <c r="L1059" s="9" t="str">
        <f>VLOOKUP(C1059,DEFINICJE!$A$2:$B$11,2,0)</f>
        <v>Green Capital</v>
      </c>
    </row>
    <row r="1060" spans="1:12" x14ac:dyDescent="0.2">
      <c r="A1060" s="19" t="s">
        <v>1117</v>
      </c>
      <c r="B1060" s="20">
        <v>44100</v>
      </c>
      <c r="C1060" s="4" t="s">
        <v>4</v>
      </c>
      <c r="D1060" s="4" t="s">
        <v>25</v>
      </c>
      <c r="E1060" s="21">
        <v>571</v>
      </c>
      <c r="F1060" s="6">
        <f>VLOOKUP(D1060,DEFINICJE!$E$2:$H$31,4,0)</f>
        <v>33.655737704918039</v>
      </c>
      <c r="G1060" s="6">
        <f>E1060*F1060</f>
        <v>19217.426229508201</v>
      </c>
      <c r="H1060" s="26">
        <f>VLOOKUP(D1060,DEFINICJE!$E$2:$H$31,3,0)</f>
        <v>0.22</v>
      </c>
      <c r="I1060" s="6">
        <f>G1060+H1060*G1060</f>
        <v>23445.260000000006</v>
      </c>
      <c r="J1060" s="9">
        <f>MONTH(B1060)</f>
        <v>9</v>
      </c>
      <c r="K1060" s="9">
        <f>YEAR(B1060)</f>
        <v>2020</v>
      </c>
      <c r="L1060" s="9" t="str">
        <f>VLOOKUP(C1060,DEFINICJE!$A$2:$B$11,2,0)</f>
        <v>BlueSky Enterprises</v>
      </c>
    </row>
    <row r="1061" spans="1:12" x14ac:dyDescent="0.2">
      <c r="A1061" s="19" t="s">
        <v>1118</v>
      </c>
      <c r="B1061" s="20">
        <v>44101</v>
      </c>
      <c r="C1061" s="4" t="s">
        <v>4</v>
      </c>
      <c r="D1061" s="4" t="s">
        <v>25</v>
      </c>
      <c r="E1061" s="21">
        <v>874</v>
      </c>
      <c r="F1061" s="6">
        <f>VLOOKUP(D1061,DEFINICJE!$E$2:$H$31,4,0)</f>
        <v>33.655737704918039</v>
      </c>
      <c r="G1061" s="6">
        <f>E1061*F1061</f>
        <v>29415.114754098366</v>
      </c>
      <c r="H1061" s="26">
        <f>VLOOKUP(D1061,DEFINICJE!$E$2:$H$31,3,0)</f>
        <v>0.22</v>
      </c>
      <c r="I1061" s="6">
        <f>G1061+H1061*G1061</f>
        <v>35886.44</v>
      </c>
      <c r="J1061" s="9">
        <f>MONTH(B1061)</f>
        <v>9</v>
      </c>
      <c r="K1061" s="9">
        <f>YEAR(B1061)</f>
        <v>2020</v>
      </c>
      <c r="L1061" s="9" t="str">
        <f>VLOOKUP(C1061,DEFINICJE!$A$2:$B$11,2,0)</f>
        <v>BlueSky Enterprises</v>
      </c>
    </row>
    <row r="1062" spans="1:12" x14ac:dyDescent="0.2">
      <c r="A1062" s="19" t="s">
        <v>1119</v>
      </c>
      <c r="B1062" s="20">
        <v>44102</v>
      </c>
      <c r="C1062" s="4" t="s">
        <v>2</v>
      </c>
      <c r="D1062" s="4" t="s">
        <v>25</v>
      </c>
      <c r="E1062" s="21">
        <v>929</v>
      </c>
      <c r="F1062" s="6">
        <f>VLOOKUP(D1062,DEFINICJE!$E$2:$H$31,4,0)</f>
        <v>33.655737704918039</v>
      </c>
      <c r="G1062" s="6">
        <f>E1062*F1062</f>
        <v>31266.180327868857</v>
      </c>
      <c r="H1062" s="26">
        <f>VLOOKUP(D1062,DEFINICJE!$E$2:$H$31,3,0)</f>
        <v>0.22</v>
      </c>
      <c r="I1062" s="6">
        <f>G1062+H1062*G1062</f>
        <v>38144.740000000005</v>
      </c>
      <c r="J1062" s="9">
        <f>MONTH(B1062)</f>
        <v>9</v>
      </c>
      <c r="K1062" s="9">
        <f>YEAR(B1062)</f>
        <v>2020</v>
      </c>
      <c r="L1062" s="9" t="str">
        <f>VLOOKUP(C1062,DEFINICJE!$A$2:$B$11,2,0)</f>
        <v>StellarTech Solutions</v>
      </c>
    </row>
    <row r="1063" spans="1:12" x14ac:dyDescent="0.2">
      <c r="A1063" s="19" t="s">
        <v>1120</v>
      </c>
      <c r="B1063" s="20">
        <v>44103</v>
      </c>
      <c r="C1063" s="4" t="s">
        <v>6</v>
      </c>
      <c r="D1063" s="4" t="s">
        <v>25</v>
      </c>
      <c r="E1063" s="21">
        <v>285</v>
      </c>
      <c r="F1063" s="6">
        <f>VLOOKUP(D1063,DEFINICJE!$E$2:$H$31,4,0)</f>
        <v>33.655737704918039</v>
      </c>
      <c r="G1063" s="6">
        <f>E1063*F1063</f>
        <v>9591.8852459016416</v>
      </c>
      <c r="H1063" s="26">
        <f>VLOOKUP(D1063,DEFINICJE!$E$2:$H$31,3,0)</f>
        <v>0.22</v>
      </c>
      <c r="I1063" s="6">
        <f>G1063+H1063*G1063</f>
        <v>11702.100000000002</v>
      </c>
      <c r="J1063" s="9">
        <f>MONTH(B1063)</f>
        <v>9</v>
      </c>
      <c r="K1063" s="9">
        <f>YEAR(B1063)</f>
        <v>2020</v>
      </c>
      <c r="L1063" s="9" t="str">
        <f>VLOOKUP(C1063,DEFINICJE!$A$2:$B$11,2,0)</f>
        <v>SwiftWave Technologies</v>
      </c>
    </row>
    <row r="1064" spans="1:12" x14ac:dyDescent="0.2">
      <c r="A1064" s="19" t="s">
        <v>1121</v>
      </c>
      <c r="B1064" s="20">
        <v>44104</v>
      </c>
      <c r="C1064" s="4" t="s">
        <v>3</v>
      </c>
      <c r="D1064" s="4" t="s">
        <v>35</v>
      </c>
      <c r="E1064" s="21">
        <v>128</v>
      </c>
      <c r="F1064" s="6">
        <f>VLOOKUP(D1064,DEFINICJE!$E$2:$H$31,4,0)</f>
        <v>92.429906542056074</v>
      </c>
      <c r="G1064" s="6">
        <f>E1064*F1064</f>
        <v>11831.028037383177</v>
      </c>
      <c r="H1064" s="26">
        <f>VLOOKUP(D1064,DEFINICJE!$E$2:$H$31,3,0)</f>
        <v>7.0000000000000007E-2</v>
      </c>
      <c r="I1064" s="6">
        <f>G1064+H1064*G1064</f>
        <v>12659.2</v>
      </c>
      <c r="J1064" s="9">
        <f>MONTH(B1064)</f>
        <v>9</v>
      </c>
      <c r="K1064" s="9">
        <f>YEAR(B1064)</f>
        <v>2020</v>
      </c>
      <c r="L1064" s="9" t="str">
        <f>VLOOKUP(C1064,DEFINICJE!$A$2:$B$11,2,0)</f>
        <v>Quantum Innovations</v>
      </c>
    </row>
    <row r="1065" spans="1:12" x14ac:dyDescent="0.2">
      <c r="A1065" s="19" t="s">
        <v>1122</v>
      </c>
      <c r="B1065" s="20">
        <v>44104</v>
      </c>
      <c r="C1065" s="4" t="s">
        <v>7</v>
      </c>
      <c r="D1065" s="4" t="s">
        <v>36</v>
      </c>
      <c r="E1065" s="21">
        <v>347</v>
      </c>
      <c r="F1065" s="6">
        <f>VLOOKUP(D1065,DEFINICJE!$E$2:$H$31,4,0)</f>
        <v>32.551401869158873</v>
      </c>
      <c r="G1065" s="6">
        <f>E1065*F1065</f>
        <v>11295.336448598129</v>
      </c>
      <c r="H1065" s="26">
        <f>VLOOKUP(D1065,DEFINICJE!$E$2:$H$31,3,0)</f>
        <v>7.0000000000000007E-2</v>
      </c>
      <c r="I1065" s="6">
        <f>G1065+H1065*G1065</f>
        <v>12086.009999999998</v>
      </c>
      <c r="J1065" s="9">
        <f>MONTH(B1065)</f>
        <v>9</v>
      </c>
      <c r="K1065" s="9">
        <f>YEAR(B1065)</f>
        <v>2020</v>
      </c>
      <c r="L1065" s="9" t="str">
        <f>VLOOKUP(C1065,DEFINICJE!$A$2:$B$11,2,0)</f>
        <v>Fusion Dynamics</v>
      </c>
    </row>
    <row r="1066" spans="1:12" x14ac:dyDescent="0.2">
      <c r="A1066" s="19" t="s">
        <v>1123</v>
      </c>
      <c r="B1066" s="20">
        <v>44104</v>
      </c>
      <c r="C1066" s="4" t="s">
        <v>5</v>
      </c>
      <c r="D1066" s="4" t="s">
        <v>37</v>
      </c>
      <c r="E1066" s="21">
        <v>121</v>
      </c>
      <c r="F1066" s="6">
        <f>VLOOKUP(D1066,DEFINICJE!$E$2:$H$31,4,0)</f>
        <v>29.762295081967217</v>
      </c>
      <c r="G1066" s="6">
        <f>E1066*F1066</f>
        <v>3601.2377049180332</v>
      </c>
      <c r="H1066" s="26">
        <f>VLOOKUP(D1066,DEFINICJE!$E$2:$H$31,3,0)</f>
        <v>0.22</v>
      </c>
      <c r="I1066" s="6">
        <f>G1066+H1066*G1066</f>
        <v>4393.51</v>
      </c>
      <c r="J1066" s="9">
        <f>MONTH(B1066)</f>
        <v>9</v>
      </c>
      <c r="K1066" s="9">
        <f>YEAR(B1066)</f>
        <v>2020</v>
      </c>
      <c r="L1066" s="9" t="str">
        <f>VLOOKUP(C1066,DEFINICJE!$A$2:$B$11,2,0)</f>
        <v>Infinity Systems</v>
      </c>
    </row>
    <row r="1067" spans="1:12" x14ac:dyDescent="0.2">
      <c r="A1067" s="19" t="s">
        <v>1124</v>
      </c>
      <c r="B1067" s="20">
        <v>44104</v>
      </c>
      <c r="C1067" s="4" t="s">
        <v>7</v>
      </c>
      <c r="D1067" s="4" t="s">
        <v>38</v>
      </c>
      <c r="E1067" s="21">
        <v>707</v>
      </c>
      <c r="F1067" s="6">
        <f>VLOOKUP(D1067,DEFINICJE!$E$2:$H$31,4,0)</f>
        <v>3.1121495327102804</v>
      </c>
      <c r="G1067" s="6">
        <f>E1067*F1067</f>
        <v>2200.2897196261683</v>
      </c>
      <c r="H1067" s="26">
        <f>VLOOKUP(D1067,DEFINICJE!$E$2:$H$31,3,0)</f>
        <v>7.0000000000000007E-2</v>
      </c>
      <c r="I1067" s="6">
        <f>G1067+H1067*G1067</f>
        <v>2354.31</v>
      </c>
      <c r="J1067" s="9">
        <f>MONTH(B1067)</f>
        <v>9</v>
      </c>
      <c r="K1067" s="9">
        <f>YEAR(B1067)</f>
        <v>2020</v>
      </c>
      <c r="L1067" s="9" t="str">
        <f>VLOOKUP(C1067,DEFINICJE!$A$2:$B$11,2,0)</f>
        <v>Fusion Dynamics</v>
      </c>
    </row>
    <row r="1068" spans="1:12" x14ac:dyDescent="0.2">
      <c r="A1068" s="19" t="s">
        <v>1125</v>
      </c>
      <c r="B1068" s="20">
        <v>44104</v>
      </c>
      <c r="C1068" s="4" t="s">
        <v>3</v>
      </c>
      <c r="D1068" s="4" t="s">
        <v>39</v>
      </c>
      <c r="E1068" s="21">
        <v>370</v>
      </c>
      <c r="F1068" s="6">
        <f>VLOOKUP(D1068,DEFINICJE!$E$2:$H$31,4,0)</f>
        <v>56.56557377049181</v>
      </c>
      <c r="G1068" s="6">
        <f>E1068*F1068</f>
        <v>20929.262295081968</v>
      </c>
      <c r="H1068" s="26">
        <f>VLOOKUP(D1068,DEFINICJE!$E$2:$H$31,3,0)</f>
        <v>0.22</v>
      </c>
      <c r="I1068" s="6">
        <f>G1068+H1068*G1068</f>
        <v>25533.7</v>
      </c>
      <c r="J1068" s="9">
        <f>MONTH(B1068)</f>
        <v>9</v>
      </c>
      <c r="K1068" s="9">
        <f>YEAR(B1068)</f>
        <v>2020</v>
      </c>
      <c r="L1068" s="9" t="str">
        <f>VLOOKUP(C1068,DEFINICJE!$A$2:$B$11,2,0)</f>
        <v>Quantum Innovations</v>
      </c>
    </row>
    <row r="1069" spans="1:12" x14ac:dyDescent="0.2">
      <c r="A1069" s="19" t="s">
        <v>1126</v>
      </c>
      <c r="B1069" s="20">
        <v>44104</v>
      </c>
      <c r="C1069" s="4" t="s">
        <v>10</v>
      </c>
      <c r="D1069" s="4" t="s">
        <v>40</v>
      </c>
      <c r="E1069" s="21">
        <v>693</v>
      </c>
      <c r="F1069" s="6">
        <f>VLOOKUP(D1069,DEFINICJE!$E$2:$H$31,4,0)</f>
        <v>39.345794392523366</v>
      </c>
      <c r="G1069" s="6">
        <f>E1069*F1069</f>
        <v>27266.635514018693</v>
      </c>
      <c r="H1069" s="26">
        <f>VLOOKUP(D1069,DEFINICJE!$E$2:$H$31,3,0)</f>
        <v>7.0000000000000007E-2</v>
      </c>
      <c r="I1069" s="6">
        <f>G1069+H1069*G1069</f>
        <v>29175.300000000003</v>
      </c>
      <c r="J1069" s="9">
        <f>MONTH(B1069)</f>
        <v>9</v>
      </c>
      <c r="K1069" s="9">
        <f>YEAR(B1069)</f>
        <v>2020</v>
      </c>
      <c r="L1069" s="9" t="str">
        <f>VLOOKUP(C1069,DEFINICJE!$A$2:$B$11,2,0)</f>
        <v>Nexus Solutions</v>
      </c>
    </row>
    <row r="1070" spans="1:12" x14ac:dyDescent="0.2">
      <c r="A1070" s="19" t="s">
        <v>1127</v>
      </c>
      <c r="B1070" s="20">
        <v>44104</v>
      </c>
      <c r="C1070" s="4" t="s">
        <v>6</v>
      </c>
      <c r="D1070" s="4" t="s">
        <v>41</v>
      </c>
      <c r="E1070" s="21">
        <v>877</v>
      </c>
      <c r="F1070" s="6">
        <f>VLOOKUP(D1070,DEFINICJE!$E$2:$H$31,4,0)</f>
        <v>3.7868852459016393</v>
      </c>
      <c r="G1070" s="6">
        <f>E1070*F1070</f>
        <v>3321.0983606557379</v>
      </c>
      <c r="H1070" s="26">
        <f>VLOOKUP(D1070,DEFINICJE!$E$2:$H$31,3,0)</f>
        <v>0.22</v>
      </c>
      <c r="I1070" s="6">
        <f>G1070+H1070*G1070</f>
        <v>4051.7400000000002</v>
      </c>
      <c r="J1070" s="9">
        <f>MONTH(B1070)</f>
        <v>9</v>
      </c>
      <c r="K1070" s="9">
        <f>YEAR(B1070)</f>
        <v>2020</v>
      </c>
      <c r="L1070" s="9" t="str">
        <f>VLOOKUP(C1070,DEFINICJE!$A$2:$B$11,2,0)</f>
        <v>SwiftWave Technologies</v>
      </c>
    </row>
    <row r="1071" spans="1:12" x14ac:dyDescent="0.2">
      <c r="A1071" s="19" t="s">
        <v>1128</v>
      </c>
      <c r="B1071" s="20">
        <v>44104</v>
      </c>
      <c r="C1071" s="4" t="s">
        <v>8</v>
      </c>
      <c r="D1071" s="4" t="s">
        <v>42</v>
      </c>
      <c r="E1071" s="21">
        <v>447</v>
      </c>
      <c r="F1071" s="6">
        <f>VLOOKUP(D1071,DEFINICJE!$E$2:$H$31,4,0)</f>
        <v>17.11214953271028</v>
      </c>
      <c r="G1071" s="6">
        <f>E1071*F1071</f>
        <v>7649.130841121495</v>
      </c>
      <c r="H1071" s="26">
        <f>VLOOKUP(D1071,DEFINICJE!$E$2:$H$31,3,0)</f>
        <v>7.0000000000000007E-2</v>
      </c>
      <c r="I1071" s="6">
        <f>G1071+H1071*G1071</f>
        <v>8184.57</v>
      </c>
      <c r="J1071" s="9">
        <f>MONTH(B1071)</f>
        <v>9</v>
      </c>
      <c r="K1071" s="9">
        <f>YEAR(B1071)</f>
        <v>2020</v>
      </c>
      <c r="L1071" s="9" t="str">
        <f>VLOOKUP(C1071,DEFINICJE!$A$2:$B$11,2,0)</f>
        <v>Apex Innovators</v>
      </c>
    </row>
    <row r="1072" spans="1:12" x14ac:dyDescent="0.2">
      <c r="A1072" s="19" t="s">
        <v>1129</v>
      </c>
      <c r="B1072" s="20">
        <v>44105</v>
      </c>
      <c r="C1072" s="4" t="s">
        <v>6</v>
      </c>
      <c r="D1072" s="4" t="s">
        <v>43</v>
      </c>
      <c r="E1072" s="21">
        <v>829</v>
      </c>
      <c r="F1072" s="6">
        <f>VLOOKUP(D1072,DEFINICJE!$E$2:$H$31,4,0)</f>
        <v>42.196721311475407</v>
      </c>
      <c r="G1072" s="6">
        <f>E1072*F1072</f>
        <v>34981.081967213111</v>
      </c>
      <c r="H1072" s="26">
        <f>VLOOKUP(D1072,DEFINICJE!$E$2:$H$31,3,0)</f>
        <v>0.22</v>
      </c>
      <c r="I1072" s="6">
        <f>G1072+H1072*G1072</f>
        <v>42676.92</v>
      </c>
      <c r="J1072" s="9">
        <f>MONTH(B1072)</f>
        <v>10</v>
      </c>
      <c r="K1072" s="9">
        <f>YEAR(B1072)</f>
        <v>2020</v>
      </c>
      <c r="L1072" s="9" t="str">
        <f>VLOOKUP(C1072,DEFINICJE!$A$2:$B$11,2,0)</f>
        <v>SwiftWave Technologies</v>
      </c>
    </row>
    <row r="1073" spans="1:12" x14ac:dyDescent="0.2">
      <c r="A1073" s="19" t="s">
        <v>1130</v>
      </c>
      <c r="B1073" s="20">
        <v>44106</v>
      </c>
      <c r="C1073" s="4" t="s">
        <v>5</v>
      </c>
      <c r="D1073" s="4" t="s">
        <v>14</v>
      </c>
      <c r="E1073" s="21">
        <v>273</v>
      </c>
      <c r="F1073" s="6">
        <f>VLOOKUP(D1073,DEFINICJE!$E$2:$H$31,4,0)</f>
        <v>73.897196261682225</v>
      </c>
      <c r="G1073" s="6">
        <f>E1073*F1073</f>
        <v>20173.934579439247</v>
      </c>
      <c r="H1073" s="26">
        <f>VLOOKUP(D1073,DEFINICJE!$E$2:$H$31,3,0)</f>
        <v>7.0000000000000007E-2</v>
      </c>
      <c r="I1073" s="6">
        <f>G1073+H1073*G1073</f>
        <v>21586.109999999993</v>
      </c>
      <c r="J1073" s="9">
        <f>MONTH(B1073)</f>
        <v>10</v>
      </c>
      <c r="K1073" s="9">
        <f>YEAR(B1073)</f>
        <v>2020</v>
      </c>
      <c r="L1073" s="9" t="str">
        <f>VLOOKUP(C1073,DEFINICJE!$A$2:$B$11,2,0)</f>
        <v>Infinity Systems</v>
      </c>
    </row>
    <row r="1074" spans="1:12" x14ac:dyDescent="0.2">
      <c r="A1074" s="19" t="s">
        <v>1131</v>
      </c>
      <c r="B1074" s="20">
        <v>44107</v>
      </c>
      <c r="C1074" s="4" t="s">
        <v>3</v>
      </c>
      <c r="D1074" s="4" t="s">
        <v>15</v>
      </c>
      <c r="E1074" s="21">
        <v>835</v>
      </c>
      <c r="F1074" s="6">
        <f>VLOOKUP(D1074,DEFINICJE!$E$2:$H$31,4,0)</f>
        <v>43.180327868852459</v>
      </c>
      <c r="G1074" s="6">
        <f>E1074*F1074</f>
        <v>36055.573770491806</v>
      </c>
      <c r="H1074" s="26">
        <f>VLOOKUP(D1074,DEFINICJE!$E$2:$H$31,3,0)</f>
        <v>0.22</v>
      </c>
      <c r="I1074" s="6">
        <f>G1074+H1074*G1074</f>
        <v>43987.8</v>
      </c>
      <c r="J1074" s="9">
        <f>MONTH(B1074)</f>
        <v>10</v>
      </c>
      <c r="K1074" s="9">
        <f>YEAR(B1074)</f>
        <v>2020</v>
      </c>
      <c r="L1074" s="9" t="str">
        <f>VLOOKUP(C1074,DEFINICJE!$A$2:$B$11,2,0)</f>
        <v>Quantum Innovations</v>
      </c>
    </row>
    <row r="1075" spans="1:12" x14ac:dyDescent="0.2">
      <c r="A1075" s="19" t="s">
        <v>1132</v>
      </c>
      <c r="B1075" s="20">
        <v>44108</v>
      </c>
      <c r="C1075" s="4" t="s">
        <v>9</v>
      </c>
      <c r="D1075" s="4" t="s">
        <v>16</v>
      </c>
      <c r="E1075" s="21">
        <v>891</v>
      </c>
      <c r="F1075" s="6">
        <f>VLOOKUP(D1075,DEFINICJE!$E$2:$H$31,4,0)</f>
        <v>25.897196261682243</v>
      </c>
      <c r="G1075" s="6">
        <f>E1075*F1075</f>
        <v>23074.401869158879</v>
      </c>
      <c r="H1075" s="26">
        <f>VLOOKUP(D1075,DEFINICJE!$E$2:$H$31,3,0)</f>
        <v>7.0000000000000007E-2</v>
      </c>
      <c r="I1075" s="6">
        <f>G1075+H1075*G1075</f>
        <v>24689.61</v>
      </c>
      <c r="J1075" s="9">
        <f>MONTH(B1075)</f>
        <v>10</v>
      </c>
      <c r="K1075" s="9">
        <f>YEAR(B1075)</f>
        <v>2020</v>
      </c>
      <c r="L1075" s="9" t="str">
        <f>VLOOKUP(C1075,DEFINICJE!$A$2:$B$11,2,0)</f>
        <v>Aurora Ventures</v>
      </c>
    </row>
    <row r="1076" spans="1:12" x14ac:dyDescent="0.2">
      <c r="A1076" s="19" t="s">
        <v>1133</v>
      </c>
      <c r="B1076" s="20">
        <v>44109</v>
      </c>
      <c r="C1076" s="4" t="s">
        <v>6</v>
      </c>
      <c r="D1076" s="4" t="s">
        <v>17</v>
      </c>
      <c r="E1076" s="21">
        <v>609</v>
      </c>
      <c r="F1076" s="6">
        <f>VLOOKUP(D1076,DEFINICJE!$E$2:$H$31,4,0)</f>
        <v>65.721311475409848</v>
      </c>
      <c r="G1076" s="6">
        <f>E1076*F1076</f>
        <v>40024.278688524595</v>
      </c>
      <c r="H1076" s="26">
        <f>VLOOKUP(D1076,DEFINICJE!$E$2:$H$31,3,0)</f>
        <v>0.22</v>
      </c>
      <c r="I1076" s="6">
        <f>G1076+H1076*G1076</f>
        <v>48829.62000000001</v>
      </c>
      <c r="J1076" s="9">
        <f>MONTH(B1076)</f>
        <v>10</v>
      </c>
      <c r="K1076" s="9">
        <f>YEAR(B1076)</f>
        <v>2020</v>
      </c>
      <c r="L1076" s="9" t="str">
        <f>VLOOKUP(C1076,DEFINICJE!$A$2:$B$11,2,0)</f>
        <v>SwiftWave Technologies</v>
      </c>
    </row>
    <row r="1077" spans="1:12" x14ac:dyDescent="0.2">
      <c r="A1077" s="19" t="s">
        <v>1134</v>
      </c>
      <c r="B1077" s="20">
        <v>44110</v>
      </c>
      <c r="C1077" s="4" t="s">
        <v>9</v>
      </c>
      <c r="D1077" s="4" t="s">
        <v>18</v>
      </c>
      <c r="E1077" s="21">
        <v>177</v>
      </c>
      <c r="F1077" s="6">
        <f>VLOOKUP(D1077,DEFINICJE!$E$2:$H$31,4,0)</f>
        <v>0.22429906542056072</v>
      </c>
      <c r="G1077" s="6">
        <f>E1077*F1077</f>
        <v>39.700934579439249</v>
      </c>
      <c r="H1077" s="26">
        <f>VLOOKUP(D1077,DEFINICJE!$E$2:$H$31,3,0)</f>
        <v>7.0000000000000007E-2</v>
      </c>
      <c r="I1077" s="6">
        <f>G1077+H1077*G1077</f>
        <v>42.48</v>
      </c>
      <c r="J1077" s="9">
        <f>MONTH(B1077)</f>
        <v>10</v>
      </c>
      <c r="K1077" s="9">
        <f>YEAR(B1077)</f>
        <v>2020</v>
      </c>
      <c r="L1077" s="9" t="str">
        <f>VLOOKUP(C1077,DEFINICJE!$A$2:$B$11,2,0)</f>
        <v>Aurora Ventures</v>
      </c>
    </row>
    <row r="1078" spans="1:12" x14ac:dyDescent="0.2">
      <c r="A1078" s="19" t="s">
        <v>1135</v>
      </c>
      <c r="B1078" s="20">
        <v>44111</v>
      </c>
      <c r="C1078" s="4" t="s">
        <v>11</v>
      </c>
      <c r="D1078" s="4" t="s">
        <v>19</v>
      </c>
      <c r="E1078" s="21">
        <v>346</v>
      </c>
      <c r="F1078" s="6">
        <f>VLOOKUP(D1078,DEFINICJE!$E$2:$H$31,4,0)</f>
        <v>73.073770491803288</v>
      </c>
      <c r="G1078" s="6">
        <f>E1078*F1078</f>
        <v>25283.524590163939</v>
      </c>
      <c r="H1078" s="26">
        <f>VLOOKUP(D1078,DEFINICJE!$E$2:$H$31,3,0)</f>
        <v>0.22</v>
      </c>
      <c r="I1078" s="6">
        <f>G1078+H1078*G1078</f>
        <v>30845.900000000005</v>
      </c>
      <c r="J1078" s="9">
        <f>MONTH(B1078)</f>
        <v>10</v>
      </c>
      <c r="K1078" s="9">
        <f>YEAR(B1078)</f>
        <v>2020</v>
      </c>
      <c r="L1078" s="9" t="str">
        <f>VLOOKUP(C1078,DEFINICJE!$A$2:$B$11,2,0)</f>
        <v>Green Capital</v>
      </c>
    </row>
    <row r="1079" spans="1:12" x14ac:dyDescent="0.2">
      <c r="A1079" s="19" t="s">
        <v>1136</v>
      </c>
      <c r="B1079" s="20">
        <v>44112</v>
      </c>
      <c r="C1079" s="4" t="s">
        <v>9</v>
      </c>
      <c r="D1079" s="4" t="s">
        <v>20</v>
      </c>
      <c r="E1079" s="21">
        <v>324</v>
      </c>
      <c r="F1079" s="6">
        <f>VLOOKUP(D1079,DEFINICJE!$E$2:$H$31,4,0)</f>
        <v>10.093457943925234</v>
      </c>
      <c r="G1079" s="6">
        <f>E1079*F1079</f>
        <v>3270.2803738317757</v>
      </c>
      <c r="H1079" s="26">
        <f>VLOOKUP(D1079,DEFINICJE!$E$2:$H$31,3,0)</f>
        <v>7.0000000000000007E-2</v>
      </c>
      <c r="I1079" s="6">
        <f>G1079+H1079*G1079</f>
        <v>3499.2</v>
      </c>
      <c r="J1079" s="9">
        <f>MONTH(B1079)</f>
        <v>10</v>
      </c>
      <c r="K1079" s="9">
        <f>YEAR(B1079)</f>
        <v>2020</v>
      </c>
      <c r="L1079" s="9" t="str">
        <f>VLOOKUP(C1079,DEFINICJE!$A$2:$B$11,2,0)</f>
        <v>Aurora Ventures</v>
      </c>
    </row>
    <row r="1080" spans="1:12" x14ac:dyDescent="0.2">
      <c r="A1080" s="19" t="s">
        <v>1137</v>
      </c>
      <c r="B1080" s="20">
        <v>44113</v>
      </c>
      <c r="C1080" s="4" t="s">
        <v>10</v>
      </c>
      <c r="D1080" s="4" t="s">
        <v>21</v>
      </c>
      <c r="E1080" s="21">
        <v>761</v>
      </c>
      <c r="F1080" s="6">
        <f>VLOOKUP(D1080,DEFINICJE!$E$2:$H$31,4,0)</f>
        <v>32.508196721311471</v>
      </c>
      <c r="G1080" s="6">
        <f>E1080*F1080</f>
        <v>24738.737704918029</v>
      </c>
      <c r="H1080" s="26">
        <f>VLOOKUP(D1080,DEFINICJE!$E$2:$H$31,3,0)</f>
        <v>0.22</v>
      </c>
      <c r="I1080" s="6">
        <f>G1080+H1080*G1080</f>
        <v>30181.259999999995</v>
      </c>
      <c r="J1080" s="9">
        <f>MONTH(B1080)</f>
        <v>10</v>
      </c>
      <c r="K1080" s="9">
        <f>YEAR(B1080)</f>
        <v>2020</v>
      </c>
      <c r="L1080" s="9" t="str">
        <f>VLOOKUP(C1080,DEFINICJE!$A$2:$B$11,2,0)</f>
        <v>Nexus Solutions</v>
      </c>
    </row>
    <row r="1081" spans="1:12" x14ac:dyDescent="0.2">
      <c r="A1081" s="19" t="s">
        <v>1138</v>
      </c>
      <c r="B1081" s="20">
        <v>44114</v>
      </c>
      <c r="C1081" s="4" t="s">
        <v>3</v>
      </c>
      <c r="D1081" s="4" t="s">
        <v>22</v>
      </c>
      <c r="E1081" s="21">
        <v>268</v>
      </c>
      <c r="F1081" s="6">
        <f>VLOOKUP(D1081,DEFINICJE!$E$2:$H$31,4,0)</f>
        <v>17.588785046728972</v>
      </c>
      <c r="G1081" s="6">
        <f>E1081*F1081</f>
        <v>4713.7943925233649</v>
      </c>
      <c r="H1081" s="26">
        <f>VLOOKUP(D1081,DEFINICJE!$E$2:$H$31,3,0)</f>
        <v>7.0000000000000007E-2</v>
      </c>
      <c r="I1081" s="6">
        <f>G1081+H1081*G1081</f>
        <v>5043.76</v>
      </c>
      <c r="J1081" s="9">
        <f>MONTH(B1081)</f>
        <v>10</v>
      </c>
      <c r="K1081" s="9">
        <f>YEAR(B1081)</f>
        <v>2020</v>
      </c>
      <c r="L1081" s="9" t="str">
        <f>VLOOKUP(C1081,DEFINICJE!$A$2:$B$11,2,0)</f>
        <v>Quantum Innovations</v>
      </c>
    </row>
    <row r="1082" spans="1:12" x14ac:dyDescent="0.2">
      <c r="A1082" s="19" t="s">
        <v>1139</v>
      </c>
      <c r="B1082" s="20">
        <v>44115</v>
      </c>
      <c r="C1082" s="4" t="s">
        <v>3</v>
      </c>
      <c r="D1082" s="4" t="s">
        <v>23</v>
      </c>
      <c r="E1082" s="21">
        <v>694</v>
      </c>
      <c r="F1082" s="6">
        <f>VLOOKUP(D1082,DEFINICJE!$E$2:$H$31,4,0)</f>
        <v>14.188524590163933</v>
      </c>
      <c r="G1082" s="6">
        <f>E1082*F1082</f>
        <v>9846.8360655737688</v>
      </c>
      <c r="H1082" s="26">
        <f>VLOOKUP(D1082,DEFINICJE!$E$2:$H$31,3,0)</f>
        <v>0.22</v>
      </c>
      <c r="I1082" s="6">
        <f>G1082+H1082*G1082</f>
        <v>12013.139999999998</v>
      </c>
      <c r="J1082" s="9">
        <f>MONTH(B1082)</f>
        <v>10</v>
      </c>
      <c r="K1082" s="9">
        <f>YEAR(B1082)</f>
        <v>2020</v>
      </c>
      <c r="L1082" s="9" t="str">
        <f>VLOOKUP(C1082,DEFINICJE!$A$2:$B$11,2,0)</f>
        <v>Quantum Innovations</v>
      </c>
    </row>
    <row r="1083" spans="1:12" x14ac:dyDescent="0.2">
      <c r="A1083" s="19" t="s">
        <v>1140</v>
      </c>
      <c r="B1083" s="20">
        <v>44115</v>
      </c>
      <c r="C1083" s="4" t="s">
        <v>11</v>
      </c>
      <c r="D1083" s="4" t="s">
        <v>24</v>
      </c>
      <c r="E1083" s="21">
        <v>950</v>
      </c>
      <c r="F1083" s="6">
        <f>VLOOKUP(D1083,DEFINICJE!$E$2:$H$31,4,0)</f>
        <v>7.5700934579439245</v>
      </c>
      <c r="G1083" s="6">
        <f>E1083*F1083</f>
        <v>7191.5887850467279</v>
      </c>
      <c r="H1083" s="26">
        <f>VLOOKUP(D1083,DEFINICJE!$E$2:$H$31,3,0)</f>
        <v>7.0000000000000007E-2</v>
      </c>
      <c r="I1083" s="6">
        <f>G1083+H1083*G1083</f>
        <v>7694.9999999999991</v>
      </c>
      <c r="J1083" s="9">
        <f>MONTH(B1083)</f>
        <v>10</v>
      </c>
      <c r="K1083" s="9">
        <f>YEAR(B1083)</f>
        <v>2020</v>
      </c>
      <c r="L1083" s="9" t="str">
        <f>VLOOKUP(C1083,DEFINICJE!$A$2:$B$11,2,0)</f>
        <v>Green Capital</v>
      </c>
    </row>
    <row r="1084" spans="1:12" x14ac:dyDescent="0.2">
      <c r="A1084" s="19" t="s">
        <v>1141</v>
      </c>
      <c r="B1084" s="20">
        <v>44115</v>
      </c>
      <c r="C1084" s="4" t="s">
        <v>7</v>
      </c>
      <c r="D1084" s="4" t="s">
        <v>25</v>
      </c>
      <c r="E1084" s="21">
        <v>812</v>
      </c>
      <c r="F1084" s="6">
        <f>VLOOKUP(D1084,DEFINICJE!$E$2:$H$31,4,0)</f>
        <v>33.655737704918039</v>
      </c>
      <c r="G1084" s="6">
        <f>E1084*F1084</f>
        <v>27328.459016393448</v>
      </c>
      <c r="H1084" s="26">
        <f>VLOOKUP(D1084,DEFINICJE!$E$2:$H$31,3,0)</f>
        <v>0.22</v>
      </c>
      <c r="I1084" s="6">
        <f>G1084+H1084*G1084</f>
        <v>33340.720000000008</v>
      </c>
      <c r="J1084" s="9">
        <f>MONTH(B1084)</f>
        <v>10</v>
      </c>
      <c r="K1084" s="9">
        <f>YEAR(B1084)</f>
        <v>2020</v>
      </c>
      <c r="L1084" s="9" t="str">
        <f>VLOOKUP(C1084,DEFINICJE!$A$2:$B$11,2,0)</f>
        <v>Fusion Dynamics</v>
      </c>
    </row>
    <row r="1085" spans="1:12" x14ac:dyDescent="0.2">
      <c r="A1085" s="19" t="s">
        <v>1142</v>
      </c>
      <c r="B1085" s="20">
        <v>44115</v>
      </c>
      <c r="C1085" s="4" t="s">
        <v>7</v>
      </c>
      <c r="D1085" s="4" t="s">
        <v>26</v>
      </c>
      <c r="E1085" s="21">
        <v>944</v>
      </c>
      <c r="F1085" s="6">
        <f>VLOOKUP(D1085,DEFINICJE!$E$2:$H$31,4,0)</f>
        <v>57.588785046728965</v>
      </c>
      <c r="G1085" s="6">
        <f>E1085*F1085</f>
        <v>54363.813084112146</v>
      </c>
      <c r="H1085" s="26">
        <f>VLOOKUP(D1085,DEFINICJE!$E$2:$H$31,3,0)</f>
        <v>7.0000000000000007E-2</v>
      </c>
      <c r="I1085" s="6">
        <f>G1085+H1085*G1085</f>
        <v>58169.279999999999</v>
      </c>
      <c r="J1085" s="9">
        <f>MONTH(B1085)</f>
        <v>10</v>
      </c>
      <c r="K1085" s="9">
        <f>YEAR(B1085)</f>
        <v>2020</v>
      </c>
      <c r="L1085" s="9" t="str">
        <f>VLOOKUP(C1085,DEFINICJE!$A$2:$B$11,2,0)</f>
        <v>Fusion Dynamics</v>
      </c>
    </row>
    <row r="1086" spans="1:12" x14ac:dyDescent="0.2">
      <c r="A1086" s="19" t="s">
        <v>1143</v>
      </c>
      <c r="B1086" s="20">
        <v>44115</v>
      </c>
      <c r="C1086" s="4" t="s">
        <v>11</v>
      </c>
      <c r="D1086" s="4" t="s">
        <v>27</v>
      </c>
      <c r="E1086" s="21">
        <v>117</v>
      </c>
      <c r="F1086" s="6">
        <f>VLOOKUP(D1086,DEFINICJE!$E$2:$H$31,4,0)</f>
        <v>27.262295081967213</v>
      </c>
      <c r="G1086" s="6">
        <f>E1086*F1086</f>
        <v>3189.688524590164</v>
      </c>
      <c r="H1086" s="26">
        <f>VLOOKUP(D1086,DEFINICJE!$E$2:$H$31,3,0)</f>
        <v>0.22</v>
      </c>
      <c r="I1086" s="6">
        <f>G1086+H1086*G1086</f>
        <v>3891.42</v>
      </c>
      <c r="J1086" s="9">
        <f>MONTH(B1086)</f>
        <v>10</v>
      </c>
      <c r="K1086" s="9">
        <f>YEAR(B1086)</f>
        <v>2020</v>
      </c>
      <c r="L1086" s="9" t="str">
        <f>VLOOKUP(C1086,DEFINICJE!$A$2:$B$11,2,0)</f>
        <v>Green Capital</v>
      </c>
    </row>
    <row r="1087" spans="1:12" x14ac:dyDescent="0.2">
      <c r="A1087" s="19" t="s">
        <v>1144</v>
      </c>
      <c r="B1087" s="20">
        <v>44115</v>
      </c>
      <c r="C1087" s="4" t="s">
        <v>9</v>
      </c>
      <c r="D1087" s="4" t="s">
        <v>28</v>
      </c>
      <c r="E1087" s="21">
        <v>113</v>
      </c>
      <c r="F1087" s="6">
        <f>VLOOKUP(D1087,DEFINICJE!$E$2:$H$31,4,0)</f>
        <v>74.299065420560737</v>
      </c>
      <c r="G1087" s="6">
        <f>E1087*F1087</f>
        <v>8395.7943925233631</v>
      </c>
      <c r="H1087" s="26">
        <f>VLOOKUP(D1087,DEFINICJE!$E$2:$H$31,3,0)</f>
        <v>7.0000000000000007E-2</v>
      </c>
      <c r="I1087" s="6">
        <f>G1087+H1087*G1087</f>
        <v>8983.4999999999982</v>
      </c>
      <c r="J1087" s="9">
        <f>MONTH(B1087)</f>
        <v>10</v>
      </c>
      <c r="K1087" s="9">
        <f>YEAR(B1087)</f>
        <v>2020</v>
      </c>
      <c r="L1087" s="9" t="str">
        <f>VLOOKUP(C1087,DEFINICJE!$A$2:$B$11,2,0)</f>
        <v>Aurora Ventures</v>
      </c>
    </row>
    <row r="1088" spans="1:12" x14ac:dyDescent="0.2">
      <c r="A1088" s="19" t="s">
        <v>1145</v>
      </c>
      <c r="B1088" s="20">
        <v>44115</v>
      </c>
      <c r="C1088" s="4" t="s">
        <v>3</v>
      </c>
      <c r="D1088" s="4" t="s">
        <v>14</v>
      </c>
      <c r="E1088" s="21">
        <v>287</v>
      </c>
      <c r="F1088" s="6">
        <f>VLOOKUP(D1088,DEFINICJE!$E$2:$H$31,4,0)</f>
        <v>73.897196261682225</v>
      </c>
      <c r="G1088" s="6">
        <f>E1088*F1088</f>
        <v>21208.495327102799</v>
      </c>
      <c r="H1088" s="26">
        <f>VLOOKUP(D1088,DEFINICJE!$E$2:$H$31,3,0)</f>
        <v>7.0000000000000007E-2</v>
      </c>
      <c r="I1088" s="6">
        <f>G1088+H1088*G1088</f>
        <v>22693.089999999997</v>
      </c>
      <c r="J1088" s="9">
        <f>MONTH(B1088)</f>
        <v>10</v>
      </c>
      <c r="K1088" s="9">
        <f>YEAR(B1088)</f>
        <v>2020</v>
      </c>
      <c r="L1088" s="9" t="str">
        <f>VLOOKUP(C1088,DEFINICJE!$A$2:$B$11,2,0)</f>
        <v>Quantum Innovations</v>
      </c>
    </row>
    <row r="1089" spans="1:12" x14ac:dyDescent="0.2">
      <c r="A1089" s="19" t="s">
        <v>1146</v>
      </c>
      <c r="B1089" s="20">
        <v>44115</v>
      </c>
      <c r="C1089" s="4" t="s">
        <v>10</v>
      </c>
      <c r="D1089" s="4" t="s">
        <v>15</v>
      </c>
      <c r="E1089" s="21">
        <v>193</v>
      </c>
      <c r="F1089" s="6">
        <f>VLOOKUP(D1089,DEFINICJE!$E$2:$H$31,4,0)</f>
        <v>43.180327868852459</v>
      </c>
      <c r="G1089" s="6">
        <f>E1089*F1089</f>
        <v>8333.8032786885251</v>
      </c>
      <c r="H1089" s="26">
        <f>VLOOKUP(D1089,DEFINICJE!$E$2:$H$31,3,0)</f>
        <v>0.22</v>
      </c>
      <c r="I1089" s="6">
        <f>G1089+H1089*G1089</f>
        <v>10167.240000000002</v>
      </c>
      <c r="J1089" s="9">
        <f>MONTH(B1089)</f>
        <v>10</v>
      </c>
      <c r="K1089" s="9">
        <f>YEAR(B1089)</f>
        <v>2020</v>
      </c>
      <c r="L1089" s="9" t="str">
        <f>VLOOKUP(C1089,DEFINICJE!$A$2:$B$11,2,0)</f>
        <v>Nexus Solutions</v>
      </c>
    </row>
    <row r="1090" spans="1:12" x14ac:dyDescent="0.2">
      <c r="A1090" s="19" t="s">
        <v>1147</v>
      </c>
      <c r="B1090" s="20">
        <v>44116</v>
      </c>
      <c r="C1090" s="4" t="s">
        <v>11</v>
      </c>
      <c r="D1090" s="4" t="s">
        <v>16</v>
      </c>
      <c r="E1090" s="21">
        <v>823</v>
      </c>
      <c r="F1090" s="6">
        <f>VLOOKUP(D1090,DEFINICJE!$E$2:$H$31,4,0)</f>
        <v>25.897196261682243</v>
      </c>
      <c r="G1090" s="6">
        <f>E1090*F1090</f>
        <v>21313.392523364488</v>
      </c>
      <c r="H1090" s="26">
        <f>VLOOKUP(D1090,DEFINICJE!$E$2:$H$31,3,0)</f>
        <v>7.0000000000000007E-2</v>
      </c>
      <c r="I1090" s="6">
        <f>G1090+H1090*G1090</f>
        <v>22805.33</v>
      </c>
      <c r="J1090" s="9">
        <f>MONTH(B1090)</f>
        <v>10</v>
      </c>
      <c r="K1090" s="9">
        <f>YEAR(B1090)</f>
        <v>2020</v>
      </c>
      <c r="L1090" s="9" t="str">
        <f>VLOOKUP(C1090,DEFINICJE!$A$2:$B$11,2,0)</f>
        <v>Green Capital</v>
      </c>
    </row>
    <row r="1091" spans="1:12" x14ac:dyDescent="0.2">
      <c r="A1091" s="19" t="s">
        <v>1148</v>
      </c>
      <c r="B1091" s="20">
        <v>44117</v>
      </c>
      <c r="C1091" s="4" t="s">
        <v>8</v>
      </c>
      <c r="D1091" s="4" t="s">
        <v>17</v>
      </c>
      <c r="E1091" s="21">
        <v>245</v>
      </c>
      <c r="F1091" s="6">
        <f>VLOOKUP(D1091,DEFINICJE!$E$2:$H$31,4,0)</f>
        <v>65.721311475409848</v>
      </c>
      <c r="G1091" s="6">
        <f>E1091*F1091</f>
        <v>16101.721311475412</v>
      </c>
      <c r="H1091" s="26">
        <f>VLOOKUP(D1091,DEFINICJE!$E$2:$H$31,3,0)</f>
        <v>0.22</v>
      </c>
      <c r="I1091" s="6">
        <f>G1091+H1091*G1091</f>
        <v>19644.100000000002</v>
      </c>
      <c r="J1091" s="9">
        <f>MONTH(B1091)</f>
        <v>10</v>
      </c>
      <c r="K1091" s="9">
        <f>YEAR(B1091)</f>
        <v>2020</v>
      </c>
      <c r="L1091" s="9" t="str">
        <f>VLOOKUP(C1091,DEFINICJE!$A$2:$B$11,2,0)</f>
        <v>Apex Innovators</v>
      </c>
    </row>
    <row r="1092" spans="1:12" x14ac:dyDescent="0.2">
      <c r="A1092" s="19" t="s">
        <v>1149</v>
      </c>
      <c r="B1092" s="20">
        <v>44118</v>
      </c>
      <c r="C1092" s="4" t="s">
        <v>3</v>
      </c>
      <c r="D1092" s="4" t="s">
        <v>18</v>
      </c>
      <c r="E1092" s="21">
        <v>494</v>
      </c>
      <c r="F1092" s="6">
        <f>VLOOKUP(D1092,DEFINICJE!$E$2:$H$31,4,0)</f>
        <v>0.22429906542056072</v>
      </c>
      <c r="G1092" s="6">
        <f>E1092*F1092</f>
        <v>110.803738317757</v>
      </c>
      <c r="H1092" s="26">
        <f>VLOOKUP(D1092,DEFINICJE!$E$2:$H$31,3,0)</f>
        <v>7.0000000000000007E-2</v>
      </c>
      <c r="I1092" s="6">
        <f>G1092+H1092*G1092</f>
        <v>118.55999999999999</v>
      </c>
      <c r="J1092" s="9">
        <f>MONTH(B1092)</f>
        <v>10</v>
      </c>
      <c r="K1092" s="9">
        <f>YEAR(B1092)</f>
        <v>2020</v>
      </c>
      <c r="L1092" s="9" t="str">
        <f>VLOOKUP(C1092,DEFINICJE!$A$2:$B$11,2,0)</f>
        <v>Quantum Innovations</v>
      </c>
    </row>
    <row r="1093" spans="1:12" x14ac:dyDescent="0.2">
      <c r="A1093" s="19" t="s">
        <v>1150</v>
      </c>
      <c r="B1093" s="20">
        <v>44119</v>
      </c>
      <c r="C1093" s="4" t="s">
        <v>11</v>
      </c>
      <c r="D1093" s="4" t="s">
        <v>19</v>
      </c>
      <c r="E1093" s="21">
        <v>672</v>
      </c>
      <c r="F1093" s="6">
        <f>VLOOKUP(D1093,DEFINICJE!$E$2:$H$31,4,0)</f>
        <v>73.073770491803288</v>
      </c>
      <c r="G1093" s="6">
        <f>E1093*F1093</f>
        <v>49105.573770491806</v>
      </c>
      <c r="H1093" s="26">
        <f>VLOOKUP(D1093,DEFINICJE!$E$2:$H$31,3,0)</f>
        <v>0.22</v>
      </c>
      <c r="I1093" s="6">
        <f>G1093+H1093*G1093</f>
        <v>59908.800000000003</v>
      </c>
      <c r="J1093" s="9">
        <f>MONTH(B1093)</f>
        <v>10</v>
      </c>
      <c r="K1093" s="9">
        <f>YEAR(B1093)</f>
        <v>2020</v>
      </c>
      <c r="L1093" s="9" t="str">
        <f>VLOOKUP(C1093,DEFINICJE!$A$2:$B$11,2,0)</f>
        <v>Green Capital</v>
      </c>
    </row>
    <row r="1094" spans="1:12" x14ac:dyDescent="0.2">
      <c r="A1094" s="19" t="s">
        <v>1151</v>
      </c>
      <c r="B1094" s="20">
        <v>44120</v>
      </c>
      <c r="C1094" s="4" t="s">
        <v>6</v>
      </c>
      <c r="D1094" s="4" t="s">
        <v>20</v>
      </c>
      <c r="E1094" s="21">
        <v>262</v>
      </c>
      <c r="F1094" s="6">
        <f>VLOOKUP(D1094,DEFINICJE!$E$2:$H$31,4,0)</f>
        <v>10.093457943925234</v>
      </c>
      <c r="G1094" s="6">
        <f>E1094*F1094</f>
        <v>2644.4859813084113</v>
      </c>
      <c r="H1094" s="26">
        <f>VLOOKUP(D1094,DEFINICJE!$E$2:$H$31,3,0)</f>
        <v>7.0000000000000007E-2</v>
      </c>
      <c r="I1094" s="6">
        <f>G1094+H1094*G1094</f>
        <v>2829.6</v>
      </c>
      <c r="J1094" s="9">
        <f>MONTH(B1094)</f>
        <v>10</v>
      </c>
      <c r="K1094" s="9">
        <f>YEAR(B1094)</f>
        <v>2020</v>
      </c>
      <c r="L1094" s="9" t="str">
        <f>VLOOKUP(C1094,DEFINICJE!$A$2:$B$11,2,0)</f>
        <v>SwiftWave Technologies</v>
      </c>
    </row>
    <row r="1095" spans="1:12" x14ac:dyDescent="0.2">
      <c r="A1095" s="19" t="s">
        <v>1152</v>
      </c>
      <c r="B1095" s="20">
        <v>44121</v>
      </c>
      <c r="C1095" s="4" t="s">
        <v>2</v>
      </c>
      <c r="D1095" s="4" t="s">
        <v>21</v>
      </c>
      <c r="E1095" s="21">
        <v>695</v>
      </c>
      <c r="F1095" s="6">
        <f>VLOOKUP(D1095,DEFINICJE!$E$2:$H$31,4,0)</f>
        <v>32.508196721311471</v>
      </c>
      <c r="G1095" s="6">
        <f>E1095*F1095</f>
        <v>22593.196721311473</v>
      </c>
      <c r="H1095" s="26">
        <f>VLOOKUP(D1095,DEFINICJE!$E$2:$H$31,3,0)</f>
        <v>0.22</v>
      </c>
      <c r="I1095" s="6">
        <f>G1095+H1095*G1095</f>
        <v>27563.699999999997</v>
      </c>
      <c r="J1095" s="9">
        <f>MONTH(B1095)</f>
        <v>10</v>
      </c>
      <c r="K1095" s="9">
        <f>YEAR(B1095)</f>
        <v>2020</v>
      </c>
      <c r="L1095" s="9" t="str">
        <f>VLOOKUP(C1095,DEFINICJE!$A$2:$B$11,2,0)</f>
        <v>StellarTech Solutions</v>
      </c>
    </row>
    <row r="1096" spans="1:12" x14ac:dyDescent="0.2">
      <c r="A1096" s="19" t="s">
        <v>1153</v>
      </c>
      <c r="B1096" s="20">
        <v>44122</v>
      </c>
      <c r="C1096" s="4" t="s">
        <v>4</v>
      </c>
      <c r="D1096" s="4" t="s">
        <v>22</v>
      </c>
      <c r="E1096" s="21">
        <v>708</v>
      </c>
      <c r="F1096" s="6">
        <f>VLOOKUP(D1096,DEFINICJE!$E$2:$H$31,4,0)</f>
        <v>17.588785046728972</v>
      </c>
      <c r="G1096" s="6">
        <f>E1096*F1096</f>
        <v>12452.859813084113</v>
      </c>
      <c r="H1096" s="26">
        <f>VLOOKUP(D1096,DEFINICJE!$E$2:$H$31,3,0)</f>
        <v>7.0000000000000007E-2</v>
      </c>
      <c r="I1096" s="6">
        <f>G1096+H1096*G1096</f>
        <v>13324.560000000001</v>
      </c>
      <c r="J1096" s="9">
        <f>MONTH(B1096)</f>
        <v>10</v>
      </c>
      <c r="K1096" s="9">
        <f>YEAR(B1096)</f>
        <v>2020</v>
      </c>
      <c r="L1096" s="9" t="str">
        <f>VLOOKUP(C1096,DEFINICJE!$A$2:$B$11,2,0)</f>
        <v>BlueSky Enterprises</v>
      </c>
    </row>
    <row r="1097" spans="1:12" x14ac:dyDescent="0.2">
      <c r="A1097" s="19" t="s">
        <v>1154</v>
      </c>
      <c r="B1097" s="20">
        <v>44123</v>
      </c>
      <c r="C1097" s="4" t="s">
        <v>11</v>
      </c>
      <c r="D1097" s="4" t="s">
        <v>23</v>
      </c>
      <c r="E1097" s="21">
        <v>58</v>
      </c>
      <c r="F1097" s="6">
        <f>VLOOKUP(D1097,DEFINICJE!$E$2:$H$31,4,0)</f>
        <v>14.188524590163933</v>
      </c>
      <c r="G1097" s="6">
        <f>E1097*F1097</f>
        <v>822.93442622950806</v>
      </c>
      <c r="H1097" s="26">
        <f>VLOOKUP(D1097,DEFINICJE!$E$2:$H$31,3,0)</f>
        <v>0.22</v>
      </c>
      <c r="I1097" s="6">
        <f>G1097+H1097*G1097</f>
        <v>1003.9799999999998</v>
      </c>
      <c r="J1097" s="9">
        <f>MONTH(B1097)</f>
        <v>10</v>
      </c>
      <c r="K1097" s="9">
        <f>YEAR(B1097)</f>
        <v>2020</v>
      </c>
      <c r="L1097" s="9" t="str">
        <f>VLOOKUP(C1097,DEFINICJE!$A$2:$B$11,2,0)</f>
        <v>Green Capital</v>
      </c>
    </row>
    <row r="1098" spans="1:12" x14ac:dyDescent="0.2">
      <c r="A1098" s="19" t="s">
        <v>1155</v>
      </c>
      <c r="B1098" s="20">
        <v>44124</v>
      </c>
      <c r="C1098" s="4" t="s">
        <v>3</v>
      </c>
      <c r="D1098" s="4" t="s">
        <v>24</v>
      </c>
      <c r="E1098" s="21">
        <v>317</v>
      </c>
      <c r="F1098" s="6">
        <f>VLOOKUP(D1098,DEFINICJE!$E$2:$H$31,4,0)</f>
        <v>7.5700934579439245</v>
      </c>
      <c r="G1098" s="6">
        <f>E1098*F1098</f>
        <v>2399.7196261682243</v>
      </c>
      <c r="H1098" s="26">
        <f>VLOOKUP(D1098,DEFINICJE!$E$2:$H$31,3,0)</f>
        <v>7.0000000000000007E-2</v>
      </c>
      <c r="I1098" s="6">
        <f>G1098+H1098*G1098</f>
        <v>2567.6999999999998</v>
      </c>
      <c r="J1098" s="9">
        <f>MONTH(B1098)</f>
        <v>10</v>
      </c>
      <c r="K1098" s="9">
        <f>YEAR(B1098)</f>
        <v>2020</v>
      </c>
      <c r="L1098" s="9" t="str">
        <f>VLOOKUP(C1098,DEFINICJE!$A$2:$B$11,2,0)</f>
        <v>Quantum Innovations</v>
      </c>
    </row>
    <row r="1099" spans="1:12" x14ac:dyDescent="0.2">
      <c r="A1099" s="19" t="s">
        <v>1156</v>
      </c>
      <c r="B1099" s="20">
        <v>44125</v>
      </c>
      <c r="C1099" s="4" t="s">
        <v>5</v>
      </c>
      <c r="D1099" s="4" t="s">
        <v>25</v>
      </c>
      <c r="E1099" s="21">
        <v>354</v>
      </c>
      <c r="F1099" s="6">
        <f>VLOOKUP(D1099,DEFINICJE!$E$2:$H$31,4,0)</f>
        <v>33.655737704918039</v>
      </c>
      <c r="G1099" s="6">
        <f>E1099*F1099</f>
        <v>11914.131147540986</v>
      </c>
      <c r="H1099" s="26">
        <f>VLOOKUP(D1099,DEFINICJE!$E$2:$H$31,3,0)</f>
        <v>0.22</v>
      </c>
      <c r="I1099" s="6">
        <f>G1099+H1099*G1099</f>
        <v>14535.240000000002</v>
      </c>
      <c r="J1099" s="9">
        <f>MONTH(B1099)</f>
        <v>10</v>
      </c>
      <c r="K1099" s="9">
        <f>YEAR(B1099)</f>
        <v>2020</v>
      </c>
      <c r="L1099" s="9" t="str">
        <f>VLOOKUP(C1099,DEFINICJE!$A$2:$B$11,2,0)</f>
        <v>Infinity Systems</v>
      </c>
    </row>
    <row r="1100" spans="1:12" x14ac:dyDescent="0.2">
      <c r="A1100" s="19" t="s">
        <v>1157</v>
      </c>
      <c r="B1100" s="20">
        <v>44126</v>
      </c>
      <c r="C1100" s="4" t="s">
        <v>5</v>
      </c>
      <c r="D1100" s="4" t="s">
        <v>26</v>
      </c>
      <c r="E1100" s="21">
        <v>721</v>
      </c>
      <c r="F1100" s="6">
        <f>VLOOKUP(D1100,DEFINICJE!$E$2:$H$31,4,0)</f>
        <v>57.588785046728965</v>
      </c>
      <c r="G1100" s="6">
        <f>E1100*F1100</f>
        <v>41521.514018691581</v>
      </c>
      <c r="H1100" s="26">
        <f>VLOOKUP(D1100,DEFINICJE!$E$2:$H$31,3,0)</f>
        <v>7.0000000000000007E-2</v>
      </c>
      <c r="I1100" s="6">
        <f>G1100+H1100*G1100</f>
        <v>44428.01999999999</v>
      </c>
      <c r="J1100" s="9">
        <f>MONTH(B1100)</f>
        <v>10</v>
      </c>
      <c r="K1100" s="9">
        <f>YEAR(B1100)</f>
        <v>2020</v>
      </c>
      <c r="L1100" s="9" t="str">
        <f>VLOOKUP(C1100,DEFINICJE!$A$2:$B$11,2,0)</f>
        <v>Infinity Systems</v>
      </c>
    </row>
    <row r="1101" spans="1:12" x14ac:dyDescent="0.2">
      <c r="A1101" s="19" t="s">
        <v>1158</v>
      </c>
      <c r="B1101" s="20">
        <v>44126</v>
      </c>
      <c r="C1101" s="4" t="s">
        <v>6</v>
      </c>
      <c r="D1101" s="4" t="s">
        <v>27</v>
      </c>
      <c r="E1101" s="21">
        <v>240</v>
      </c>
      <c r="F1101" s="6">
        <f>VLOOKUP(D1101,DEFINICJE!$E$2:$H$31,4,0)</f>
        <v>27.262295081967213</v>
      </c>
      <c r="G1101" s="6">
        <f>E1101*F1101</f>
        <v>6542.9508196721308</v>
      </c>
      <c r="H1101" s="26">
        <f>VLOOKUP(D1101,DEFINICJE!$E$2:$H$31,3,0)</f>
        <v>0.22</v>
      </c>
      <c r="I1101" s="6">
        <f>G1101+H1101*G1101</f>
        <v>7982.4</v>
      </c>
      <c r="J1101" s="9">
        <f>MONTH(B1101)</f>
        <v>10</v>
      </c>
      <c r="K1101" s="9">
        <f>YEAR(B1101)</f>
        <v>2020</v>
      </c>
      <c r="L1101" s="9" t="str">
        <f>VLOOKUP(C1101,DEFINICJE!$A$2:$B$11,2,0)</f>
        <v>SwiftWave Technologies</v>
      </c>
    </row>
    <row r="1102" spans="1:12" x14ac:dyDescent="0.2">
      <c r="A1102" s="19" t="s">
        <v>1159</v>
      </c>
      <c r="B1102" s="20">
        <v>44126</v>
      </c>
      <c r="C1102" s="4" t="s">
        <v>7</v>
      </c>
      <c r="D1102" s="4" t="s">
        <v>28</v>
      </c>
      <c r="E1102" s="21">
        <v>22</v>
      </c>
      <c r="F1102" s="6">
        <f>VLOOKUP(D1102,DEFINICJE!$E$2:$H$31,4,0)</f>
        <v>74.299065420560737</v>
      </c>
      <c r="G1102" s="6">
        <f>E1102*F1102</f>
        <v>1634.5794392523362</v>
      </c>
      <c r="H1102" s="26">
        <f>VLOOKUP(D1102,DEFINICJE!$E$2:$H$31,3,0)</f>
        <v>7.0000000000000007E-2</v>
      </c>
      <c r="I1102" s="6">
        <f>G1102+H1102*G1102</f>
        <v>1748.9999999999998</v>
      </c>
      <c r="J1102" s="9">
        <f>MONTH(B1102)</f>
        <v>10</v>
      </c>
      <c r="K1102" s="9">
        <f>YEAR(B1102)</f>
        <v>2020</v>
      </c>
      <c r="L1102" s="9" t="str">
        <f>VLOOKUP(C1102,DEFINICJE!$A$2:$B$11,2,0)</f>
        <v>Fusion Dynamics</v>
      </c>
    </row>
    <row r="1103" spans="1:12" x14ac:dyDescent="0.2">
      <c r="A1103" s="19" t="s">
        <v>1160</v>
      </c>
      <c r="B1103" s="20">
        <v>44126</v>
      </c>
      <c r="C1103" s="4" t="s">
        <v>7</v>
      </c>
      <c r="D1103" s="4" t="s">
        <v>29</v>
      </c>
      <c r="E1103" s="21">
        <v>421</v>
      </c>
      <c r="F1103" s="6">
        <f>VLOOKUP(D1103,DEFINICJE!$E$2:$H$31,4,0)</f>
        <v>19.409836065573771</v>
      </c>
      <c r="G1103" s="6">
        <f>E1103*F1103</f>
        <v>8171.5409836065573</v>
      </c>
      <c r="H1103" s="26">
        <f>VLOOKUP(D1103,DEFINICJE!$E$2:$H$31,3,0)</f>
        <v>0.22</v>
      </c>
      <c r="I1103" s="6">
        <f>G1103+H1103*G1103</f>
        <v>9969.2800000000007</v>
      </c>
      <c r="J1103" s="9">
        <f>MONTH(B1103)</f>
        <v>10</v>
      </c>
      <c r="K1103" s="9">
        <f>YEAR(B1103)</f>
        <v>2020</v>
      </c>
      <c r="L1103" s="9" t="str">
        <f>VLOOKUP(C1103,DEFINICJE!$A$2:$B$11,2,0)</f>
        <v>Fusion Dynamics</v>
      </c>
    </row>
    <row r="1104" spans="1:12" x14ac:dyDescent="0.2">
      <c r="A1104" s="19" t="s">
        <v>1161</v>
      </c>
      <c r="B1104" s="20">
        <v>44126</v>
      </c>
      <c r="C1104" s="4" t="s">
        <v>9</v>
      </c>
      <c r="D1104" s="4" t="s">
        <v>30</v>
      </c>
      <c r="E1104" s="21">
        <v>251</v>
      </c>
      <c r="F1104" s="6">
        <f>VLOOKUP(D1104,DEFINICJE!$E$2:$H$31,4,0)</f>
        <v>16.345794392523363</v>
      </c>
      <c r="G1104" s="6">
        <f>E1104*F1104</f>
        <v>4102.794392523364</v>
      </c>
      <c r="H1104" s="26">
        <f>VLOOKUP(D1104,DEFINICJE!$E$2:$H$31,3,0)</f>
        <v>7.0000000000000007E-2</v>
      </c>
      <c r="I1104" s="6">
        <f>G1104+H1104*G1104</f>
        <v>4389.99</v>
      </c>
      <c r="J1104" s="9">
        <f>MONTH(B1104)</f>
        <v>10</v>
      </c>
      <c r="K1104" s="9">
        <f>YEAR(B1104)</f>
        <v>2020</v>
      </c>
      <c r="L1104" s="9" t="str">
        <f>VLOOKUP(C1104,DEFINICJE!$A$2:$B$11,2,0)</f>
        <v>Aurora Ventures</v>
      </c>
    </row>
    <row r="1105" spans="1:12" x14ac:dyDescent="0.2">
      <c r="A1105" s="19" t="s">
        <v>1162</v>
      </c>
      <c r="B1105" s="20">
        <v>44126</v>
      </c>
      <c r="C1105" s="4" t="s">
        <v>11</v>
      </c>
      <c r="D1105" s="4" t="s">
        <v>31</v>
      </c>
      <c r="E1105" s="21">
        <v>137</v>
      </c>
      <c r="F1105" s="6">
        <f>VLOOKUP(D1105,DEFINICJE!$E$2:$H$31,4,0)</f>
        <v>31.516393442622952</v>
      </c>
      <c r="G1105" s="6">
        <f>E1105*F1105</f>
        <v>4317.7459016393441</v>
      </c>
      <c r="H1105" s="26">
        <f>VLOOKUP(D1105,DEFINICJE!$E$2:$H$31,3,0)</f>
        <v>0.22</v>
      </c>
      <c r="I1105" s="6">
        <f>G1105+H1105*G1105</f>
        <v>5267.65</v>
      </c>
      <c r="J1105" s="9">
        <f>MONTH(B1105)</f>
        <v>10</v>
      </c>
      <c r="K1105" s="9">
        <f>YEAR(B1105)</f>
        <v>2020</v>
      </c>
      <c r="L1105" s="9" t="str">
        <f>VLOOKUP(C1105,DEFINICJE!$A$2:$B$11,2,0)</f>
        <v>Green Capital</v>
      </c>
    </row>
    <row r="1106" spans="1:12" x14ac:dyDescent="0.2">
      <c r="A1106" s="19" t="s">
        <v>1163</v>
      </c>
      <c r="B1106" s="20">
        <v>44126</v>
      </c>
      <c r="C1106" s="4" t="s">
        <v>4</v>
      </c>
      <c r="D1106" s="4" t="s">
        <v>32</v>
      </c>
      <c r="E1106" s="21">
        <v>667</v>
      </c>
      <c r="F1106" s="6">
        <f>VLOOKUP(D1106,DEFINICJE!$E$2:$H$31,4,0)</f>
        <v>59.018691588785039</v>
      </c>
      <c r="G1106" s="6">
        <f>E1106*F1106</f>
        <v>39365.467289719621</v>
      </c>
      <c r="H1106" s="26">
        <f>VLOOKUP(D1106,DEFINICJE!$E$2:$H$31,3,0)</f>
        <v>7.0000000000000007E-2</v>
      </c>
      <c r="I1106" s="6">
        <f>G1106+H1106*G1106</f>
        <v>42121.049999999996</v>
      </c>
      <c r="J1106" s="9">
        <f>MONTH(B1106)</f>
        <v>10</v>
      </c>
      <c r="K1106" s="9">
        <f>YEAR(B1106)</f>
        <v>2020</v>
      </c>
      <c r="L1106" s="9" t="str">
        <f>VLOOKUP(C1106,DEFINICJE!$A$2:$B$11,2,0)</f>
        <v>BlueSky Enterprises</v>
      </c>
    </row>
    <row r="1107" spans="1:12" x14ac:dyDescent="0.2">
      <c r="A1107" s="19" t="s">
        <v>1164</v>
      </c>
      <c r="B1107" s="20">
        <v>44126</v>
      </c>
      <c r="C1107" s="4" t="s">
        <v>6</v>
      </c>
      <c r="D1107" s="4" t="s">
        <v>33</v>
      </c>
      <c r="E1107" s="21">
        <v>128</v>
      </c>
      <c r="F1107" s="6">
        <f>VLOOKUP(D1107,DEFINICJE!$E$2:$H$31,4,0)</f>
        <v>78.893442622950815</v>
      </c>
      <c r="G1107" s="6">
        <f>E1107*F1107</f>
        <v>10098.360655737704</v>
      </c>
      <c r="H1107" s="26">
        <f>VLOOKUP(D1107,DEFINICJE!$E$2:$H$31,3,0)</f>
        <v>0.22</v>
      </c>
      <c r="I1107" s="6">
        <f>G1107+H1107*G1107</f>
        <v>12320</v>
      </c>
      <c r="J1107" s="9">
        <f>MONTH(B1107)</f>
        <v>10</v>
      </c>
      <c r="K1107" s="9">
        <f>YEAR(B1107)</f>
        <v>2020</v>
      </c>
      <c r="L1107" s="9" t="str">
        <f>VLOOKUP(C1107,DEFINICJE!$A$2:$B$11,2,0)</f>
        <v>SwiftWave Technologies</v>
      </c>
    </row>
    <row r="1108" spans="1:12" x14ac:dyDescent="0.2">
      <c r="A1108" s="19" t="s">
        <v>1165</v>
      </c>
      <c r="B1108" s="20">
        <v>44127</v>
      </c>
      <c r="C1108" s="4" t="s">
        <v>9</v>
      </c>
      <c r="D1108" s="4" t="s">
        <v>34</v>
      </c>
      <c r="E1108" s="21">
        <v>256</v>
      </c>
      <c r="F1108" s="6">
        <f>VLOOKUP(D1108,DEFINICJE!$E$2:$H$31,4,0)</f>
        <v>34.177570093457945</v>
      </c>
      <c r="G1108" s="6">
        <f>E1108*F1108</f>
        <v>8749.4579439252338</v>
      </c>
      <c r="H1108" s="26">
        <f>VLOOKUP(D1108,DEFINICJE!$E$2:$H$31,3,0)</f>
        <v>7.0000000000000007E-2</v>
      </c>
      <c r="I1108" s="6">
        <f>G1108+H1108*G1108</f>
        <v>9361.92</v>
      </c>
      <c r="J1108" s="9">
        <f>MONTH(B1108)</f>
        <v>10</v>
      </c>
      <c r="K1108" s="9">
        <f>YEAR(B1108)</f>
        <v>2020</v>
      </c>
      <c r="L1108" s="9" t="str">
        <f>VLOOKUP(C1108,DEFINICJE!$A$2:$B$11,2,0)</f>
        <v>Aurora Ventures</v>
      </c>
    </row>
    <row r="1109" spans="1:12" x14ac:dyDescent="0.2">
      <c r="A1109" s="19" t="s">
        <v>1166</v>
      </c>
      <c r="B1109" s="20">
        <v>44128</v>
      </c>
      <c r="C1109" s="4" t="s">
        <v>8</v>
      </c>
      <c r="D1109" s="4" t="s">
        <v>35</v>
      </c>
      <c r="E1109" s="21">
        <v>601</v>
      </c>
      <c r="F1109" s="6">
        <f>VLOOKUP(D1109,DEFINICJE!$E$2:$H$31,4,0)</f>
        <v>92.429906542056074</v>
      </c>
      <c r="G1109" s="6">
        <f>E1109*F1109</f>
        <v>55550.373831775702</v>
      </c>
      <c r="H1109" s="26">
        <f>VLOOKUP(D1109,DEFINICJE!$E$2:$H$31,3,0)</f>
        <v>7.0000000000000007E-2</v>
      </c>
      <c r="I1109" s="6">
        <f>G1109+H1109*G1109</f>
        <v>59438.9</v>
      </c>
      <c r="J1109" s="9">
        <f>MONTH(B1109)</f>
        <v>10</v>
      </c>
      <c r="K1109" s="9">
        <f>YEAR(B1109)</f>
        <v>2020</v>
      </c>
      <c r="L1109" s="9" t="str">
        <f>VLOOKUP(C1109,DEFINICJE!$A$2:$B$11,2,0)</f>
        <v>Apex Innovators</v>
      </c>
    </row>
    <row r="1110" spans="1:12" x14ac:dyDescent="0.2">
      <c r="A1110" s="19" t="s">
        <v>1167</v>
      </c>
      <c r="B1110" s="20">
        <v>44129</v>
      </c>
      <c r="C1110" s="4" t="s">
        <v>10</v>
      </c>
      <c r="D1110" s="4" t="s">
        <v>36</v>
      </c>
      <c r="E1110" s="21">
        <v>814</v>
      </c>
      <c r="F1110" s="6">
        <f>VLOOKUP(D1110,DEFINICJE!$E$2:$H$31,4,0)</f>
        <v>32.551401869158873</v>
      </c>
      <c r="G1110" s="6">
        <f>E1110*F1110</f>
        <v>26496.841121495323</v>
      </c>
      <c r="H1110" s="26">
        <f>VLOOKUP(D1110,DEFINICJE!$E$2:$H$31,3,0)</f>
        <v>7.0000000000000007E-2</v>
      </c>
      <c r="I1110" s="6">
        <f>G1110+H1110*G1110</f>
        <v>28351.619999999995</v>
      </c>
      <c r="J1110" s="9">
        <f>MONTH(B1110)</f>
        <v>10</v>
      </c>
      <c r="K1110" s="9">
        <f>YEAR(B1110)</f>
        <v>2020</v>
      </c>
      <c r="L1110" s="9" t="str">
        <f>VLOOKUP(C1110,DEFINICJE!$A$2:$B$11,2,0)</f>
        <v>Nexus Solutions</v>
      </c>
    </row>
    <row r="1111" spans="1:12" x14ac:dyDescent="0.2">
      <c r="A1111" s="19" t="s">
        <v>1168</v>
      </c>
      <c r="B1111" s="20">
        <v>44130</v>
      </c>
      <c r="C1111" s="4" t="s">
        <v>11</v>
      </c>
      <c r="D1111" s="4" t="s">
        <v>37</v>
      </c>
      <c r="E1111" s="21">
        <v>709</v>
      </c>
      <c r="F1111" s="6">
        <f>VLOOKUP(D1111,DEFINICJE!$E$2:$H$31,4,0)</f>
        <v>29.762295081967217</v>
      </c>
      <c r="G1111" s="6">
        <f>E1111*F1111</f>
        <v>21101.467213114756</v>
      </c>
      <c r="H1111" s="26">
        <f>VLOOKUP(D1111,DEFINICJE!$E$2:$H$31,3,0)</f>
        <v>0.22</v>
      </c>
      <c r="I1111" s="6">
        <f>G1111+H1111*G1111</f>
        <v>25743.79</v>
      </c>
      <c r="J1111" s="9">
        <f>MONTH(B1111)</f>
        <v>10</v>
      </c>
      <c r="K1111" s="9">
        <f>YEAR(B1111)</f>
        <v>2020</v>
      </c>
      <c r="L1111" s="9" t="str">
        <f>VLOOKUP(C1111,DEFINICJE!$A$2:$B$11,2,0)</f>
        <v>Green Capital</v>
      </c>
    </row>
    <row r="1112" spans="1:12" x14ac:dyDescent="0.2">
      <c r="A1112" s="19" t="s">
        <v>1169</v>
      </c>
      <c r="B1112" s="20">
        <v>44131</v>
      </c>
      <c r="C1112" s="4" t="s">
        <v>10</v>
      </c>
      <c r="D1112" s="4" t="s">
        <v>38</v>
      </c>
      <c r="E1112" s="21">
        <v>40</v>
      </c>
      <c r="F1112" s="6">
        <f>VLOOKUP(D1112,DEFINICJE!$E$2:$H$31,4,0)</f>
        <v>3.1121495327102804</v>
      </c>
      <c r="G1112" s="6">
        <f>E1112*F1112</f>
        <v>124.48598130841121</v>
      </c>
      <c r="H1112" s="26">
        <f>VLOOKUP(D1112,DEFINICJE!$E$2:$H$31,3,0)</f>
        <v>7.0000000000000007E-2</v>
      </c>
      <c r="I1112" s="6">
        <f>G1112+H1112*G1112</f>
        <v>133.19999999999999</v>
      </c>
      <c r="J1112" s="9">
        <f>MONTH(B1112)</f>
        <v>10</v>
      </c>
      <c r="K1112" s="9">
        <f>YEAR(B1112)</f>
        <v>2020</v>
      </c>
      <c r="L1112" s="9" t="str">
        <f>VLOOKUP(C1112,DEFINICJE!$A$2:$B$11,2,0)</f>
        <v>Nexus Solutions</v>
      </c>
    </row>
    <row r="1113" spans="1:12" x14ac:dyDescent="0.2">
      <c r="A1113" s="19" t="s">
        <v>1170</v>
      </c>
      <c r="B1113" s="20">
        <v>44132</v>
      </c>
      <c r="C1113" s="4" t="s">
        <v>10</v>
      </c>
      <c r="D1113" s="4" t="s">
        <v>14</v>
      </c>
      <c r="E1113" s="21">
        <v>240</v>
      </c>
      <c r="F1113" s="6">
        <f>VLOOKUP(D1113,DEFINICJE!$E$2:$H$31,4,0)</f>
        <v>73.897196261682225</v>
      </c>
      <c r="G1113" s="6">
        <f>E1113*F1113</f>
        <v>17735.327102803734</v>
      </c>
      <c r="H1113" s="26">
        <f>VLOOKUP(D1113,DEFINICJE!$E$2:$H$31,3,0)</f>
        <v>7.0000000000000007E-2</v>
      </c>
      <c r="I1113" s="6">
        <f>G1113+H1113*G1113</f>
        <v>18976.799999999996</v>
      </c>
      <c r="J1113" s="9">
        <f>MONTH(B1113)</f>
        <v>10</v>
      </c>
      <c r="K1113" s="9">
        <f>YEAR(B1113)</f>
        <v>2020</v>
      </c>
      <c r="L1113" s="9" t="str">
        <f>VLOOKUP(C1113,DEFINICJE!$A$2:$B$11,2,0)</f>
        <v>Nexus Solutions</v>
      </c>
    </row>
    <row r="1114" spans="1:12" x14ac:dyDescent="0.2">
      <c r="A1114" s="19" t="s">
        <v>1171</v>
      </c>
      <c r="B1114" s="20">
        <v>44133</v>
      </c>
      <c r="C1114" s="4" t="s">
        <v>6</v>
      </c>
      <c r="D1114" s="4" t="s">
        <v>15</v>
      </c>
      <c r="E1114" s="21">
        <v>546</v>
      </c>
      <c r="F1114" s="6">
        <f>VLOOKUP(D1114,DEFINICJE!$E$2:$H$31,4,0)</f>
        <v>43.180327868852459</v>
      </c>
      <c r="G1114" s="6">
        <f>E1114*F1114</f>
        <v>23576.459016393441</v>
      </c>
      <c r="H1114" s="26">
        <f>VLOOKUP(D1114,DEFINICJE!$E$2:$H$31,3,0)</f>
        <v>0.22</v>
      </c>
      <c r="I1114" s="6">
        <f>G1114+H1114*G1114</f>
        <v>28763.279999999999</v>
      </c>
      <c r="J1114" s="9">
        <f>MONTH(B1114)</f>
        <v>10</v>
      </c>
      <c r="K1114" s="9">
        <f>YEAR(B1114)</f>
        <v>2020</v>
      </c>
      <c r="L1114" s="9" t="str">
        <f>VLOOKUP(C1114,DEFINICJE!$A$2:$B$11,2,0)</f>
        <v>SwiftWave Technologies</v>
      </c>
    </row>
    <row r="1115" spans="1:12" x14ac:dyDescent="0.2">
      <c r="A1115" s="19" t="s">
        <v>1172</v>
      </c>
      <c r="B1115" s="20">
        <v>44134</v>
      </c>
      <c r="C1115" s="4" t="s">
        <v>2</v>
      </c>
      <c r="D1115" s="4" t="s">
        <v>16</v>
      </c>
      <c r="E1115" s="21">
        <v>242</v>
      </c>
      <c r="F1115" s="6">
        <f>VLOOKUP(D1115,DEFINICJE!$E$2:$H$31,4,0)</f>
        <v>25.897196261682243</v>
      </c>
      <c r="G1115" s="6">
        <f>E1115*F1115</f>
        <v>6267.1214953271028</v>
      </c>
      <c r="H1115" s="26">
        <f>VLOOKUP(D1115,DEFINICJE!$E$2:$H$31,3,0)</f>
        <v>7.0000000000000007E-2</v>
      </c>
      <c r="I1115" s="6">
        <f>G1115+H1115*G1115</f>
        <v>6705.82</v>
      </c>
      <c r="J1115" s="9">
        <f>MONTH(B1115)</f>
        <v>10</v>
      </c>
      <c r="K1115" s="9">
        <f>YEAR(B1115)</f>
        <v>2020</v>
      </c>
      <c r="L1115" s="9" t="str">
        <f>VLOOKUP(C1115,DEFINICJE!$A$2:$B$11,2,0)</f>
        <v>StellarTech Solutions</v>
      </c>
    </row>
    <row r="1116" spans="1:12" x14ac:dyDescent="0.2">
      <c r="A1116" s="19" t="s">
        <v>1173</v>
      </c>
      <c r="B1116" s="20">
        <v>44135</v>
      </c>
      <c r="C1116" s="4" t="s">
        <v>5</v>
      </c>
      <c r="D1116" s="4" t="s">
        <v>17</v>
      </c>
      <c r="E1116" s="21">
        <v>827</v>
      </c>
      <c r="F1116" s="6">
        <f>VLOOKUP(D1116,DEFINICJE!$E$2:$H$31,4,0)</f>
        <v>65.721311475409848</v>
      </c>
      <c r="G1116" s="6">
        <f>E1116*F1116</f>
        <v>54351.524590163943</v>
      </c>
      <c r="H1116" s="26">
        <f>VLOOKUP(D1116,DEFINICJE!$E$2:$H$31,3,0)</f>
        <v>0.22</v>
      </c>
      <c r="I1116" s="6">
        <f>G1116+H1116*G1116</f>
        <v>66308.860000000015</v>
      </c>
      <c r="J1116" s="9">
        <f>MONTH(B1116)</f>
        <v>10</v>
      </c>
      <c r="K1116" s="9">
        <f>YEAR(B1116)</f>
        <v>2020</v>
      </c>
      <c r="L1116" s="9" t="str">
        <f>VLOOKUP(C1116,DEFINICJE!$A$2:$B$11,2,0)</f>
        <v>Infinity Systems</v>
      </c>
    </row>
    <row r="1117" spans="1:12" x14ac:dyDescent="0.2">
      <c r="A1117" s="19" t="s">
        <v>1174</v>
      </c>
      <c r="B1117" s="20">
        <v>44136</v>
      </c>
      <c r="C1117" s="4" t="s">
        <v>6</v>
      </c>
      <c r="D1117" s="4" t="s">
        <v>18</v>
      </c>
      <c r="E1117" s="21">
        <v>225</v>
      </c>
      <c r="F1117" s="6">
        <f>VLOOKUP(D1117,DEFINICJE!$E$2:$H$31,4,0)</f>
        <v>0.22429906542056072</v>
      </c>
      <c r="G1117" s="6">
        <f>E1117*F1117</f>
        <v>50.467289719626159</v>
      </c>
      <c r="H1117" s="26">
        <f>VLOOKUP(D1117,DEFINICJE!$E$2:$H$31,3,0)</f>
        <v>7.0000000000000007E-2</v>
      </c>
      <c r="I1117" s="6">
        <f>G1117+H1117*G1117</f>
        <v>53.999999999999993</v>
      </c>
      <c r="J1117" s="9">
        <f>MONTH(B1117)</f>
        <v>11</v>
      </c>
      <c r="K1117" s="9">
        <f>YEAR(B1117)</f>
        <v>2020</v>
      </c>
      <c r="L1117" s="9" t="str">
        <f>VLOOKUP(C1117,DEFINICJE!$A$2:$B$11,2,0)</f>
        <v>SwiftWave Technologies</v>
      </c>
    </row>
    <row r="1118" spans="1:12" x14ac:dyDescent="0.2">
      <c r="A1118" s="19" t="s">
        <v>1175</v>
      </c>
      <c r="B1118" s="20">
        <v>44137</v>
      </c>
      <c r="C1118" s="4" t="s">
        <v>3</v>
      </c>
      <c r="D1118" s="4" t="s">
        <v>19</v>
      </c>
      <c r="E1118" s="21">
        <v>855</v>
      </c>
      <c r="F1118" s="6">
        <f>VLOOKUP(D1118,DEFINICJE!$E$2:$H$31,4,0)</f>
        <v>73.073770491803288</v>
      </c>
      <c r="G1118" s="6">
        <f>E1118*F1118</f>
        <v>62478.073770491814</v>
      </c>
      <c r="H1118" s="26">
        <f>VLOOKUP(D1118,DEFINICJE!$E$2:$H$31,3,0)</f>
        <v>0.22</v>
      </c>
      <c r="I1118" s="6">
        <f>G1118+H1118*G1118</f>
        <v>76223.250000000015</v>
      </c>
      <c r="J1118" s="9">
        <f>MONTH(B1118)</f>
        <v>11</v>
      </c>
      <c r="K1118" s="9">
        <f>YEAR(B1118)</f>
        <v>2020</v>
      </c>
      <c r="L1118" s="9" t="str">
        <f>VLOOKUP(C1118,DEFINICJE!$A$2:$B$11,2,0)</f>
        <v>Quantum Innovations</v>
      </c>
    </row>
    <row r="1119" spans="1:12" x14ac:dyDescent="0.2">
      <c r="A1119" s="19" t="s">
        <v>1176</v>
      </c>
      <c r="B1119" s="20">
        <v>44137</v>
      </c>
      <c r="C1119" s="4" t="s">
        <v>5</v>
      </c>
      <c r="D1119" s="4" t="s">
        <v>20</v>
      </c>
      <c r="E1119" s="21">
        <v>932</v>
      </c>
      <c r="F1119" s="6">
        <f>VLOOKUP(D1119,DEFINICJE!$E$2:$H$31,4,0)</f>
        <v>10.093457943925234</v>
      </c>
      <c r="G1119" s="6">
        <f>E1119*F1119</f>
        <v>9407.1028037383185</v>
      </c>
      <c r="H1119" s="26">
        <f>VLOOKUP(D1119,DEFINICJE!$E$2:$H$31,3,0)</f>
        <v>7.0000000000000007E-2</v>
      </c>
      <c r="I1119" s="6">
        <f>G1119+H1119*G1119</f>
        <v>10065.6</v>
      </c>
      <c r="J1119" s="9">
        <f>MONTH(B1119)</f>
        <v>11</v>
      </c>
      <c r="K1119" s="9">
        <f>YEAR(B1119)</f>
        <v>2020</v>
      </c>
      <c r="L1119" s="9" t="str">
        <f>VLOOKUP(C1119,DEFINICJE!$A$2:$B$11,2,0)</f>
        <v>Infinity Systems</v>
      </c>
    </row>
    <row r="1120" spans="1:12" x14ac:dyDescent="0.2">
      <c r="A1120" s="19" t="s">
        <v>1177</v>
      </c>
      <c r="B1120" s="20">
        <v>44137</v>
      </c>
      <c r="C1120" s="4" t="s">
        <v>3</v>
      </c>
      <c r="D1120" s="4" t="s">
        <v>21</v>
      </c>
      <c r="E1120" s="21">
        <v>894</v>
      </c>
      <c r="F1120" s="6">
        <f>VLOOKUP(D1120,DEFINICJE!$E$2:$H$31,4,0)</f>
        <v>32.508196721311471</v>
      </c>
      <c r="G1120" s="6">
        <f>E1120*F1120</f>
        <v>29062.327868852455</v>
      </c>
      <c r="H1120" s="26">
        <f>VLOOKUP(D1120,DEFINICJE!$E$2:$H$31,3,0)</f>
        <v>0.22</v>
      </c>
      <c r="I1120" s="6">
        <f>G1120+H1120*G1120</f>
        <v>35456.039999999994</v>
      </c>
      <c r="J1120" s="9">
        <f>MONTH(B1120)</f>
        <v>11</v>
      </c>
      <c r="K1120" s="9">
        <f>YEAR(B1120)</f>
        <v>2020</v>
      </c>
      <c r="L1120" s="9" t="str">
        <f>VLOOKUP(C1120,DEFINICJE!$A$2:$B$11,2,0)</f>
        <v>Quantum Innovations</v>
      </c>
    </row>
    <row r="1121" spans="1:12" x14ac:dyDescent="0.2">
      <c r="A1121" s="19" t="s">
        <v>1178</v>
      </c>
      <c r="B1121" s="20">
        <v>44137</v>
      </c>
      <c r="C1121" s="4" t="s">
        <v>11</v>
      </c>
      <c r="D1121" s="4" t="s">
        <v>22</v>
      </c>
      <c r="E1121" s="21">
        <v>192</v>
      </c>
      <c r="F1121" s="6">
        <f>VLOOKUP(D1121,DEFINICJE!$E$2:$H$31,4,0)</f>
        <v>17.588785046728972</v>
      </c>
      <c r="G1121" s="6">
        <f>E1121*F1121</f>
        <v>3377.0467289719627</v>
      </c>
      <c r="H1121" s="26">
        <f>VLOOKUP(D1121,DEFINICJE!$E$2:$H$31,3,0)</f>
        <v>7.0000000000000007E-2</v>
      </c>
      <c r="I1121" s="6">
        <f>G1121+H1121*G1121</f>
        <v>3613.44</v>
      </c>
      <c r="J1121" s="9">
        <f>MONTH(B1121)</f>
        <v>11</v>
      </c>
      <c r="K1121" s="9">
        <f>YEAR(B1121)</f>
        <v>2020</v>
      </c>
      <c r="L1121" s="9" t="str">
        <f>VLOOKUP(C1121,DEFINICJE!$A$2:$B$11,2,0)</f>
        <v>Green Capital</v>
      </c>
    </row>
    <row r="1122" spans="1:12" x14ac:dyDescent="0.2">
      <c r="A1122" s="19" t="s">
        <v>1179</v>
      </c>
      <c r="B1122" s="20">
        <v>44137</v>
      </c>
      <c r="C1122" s="4" t="s">
        <v>4</v>
      </c>
      <c r="D1122" s="4" t="s">
        <v>23</v>
      </c>
      <c r="E1122" s="21">
        <v>885</v>
      </c>
      <c r="F1122" s="6">
        <f>VLOOKUP(D1122,DEFINICJE!$E$2:$H$31,4,0)</f>
        <v>14.188524590163933</v>
      </c>
      <c r="G1122" s="6">
        <f>E1122*F1122</f>
        <v>12556.844262295081</v>
      </c>
      <c r="H1122" s="26">
        <f>VLOOKUP(D1122,DEFINICJE!$E$2:$H$31,3,0)</f>
        <v>0.22</v>
      </c>
      <c r="I1122" s="6">
        <f>G1122+H1122*G1122</f>
        <v>15319.349999999999</v>
      </c>
      <c r="J1122" s="9">
        <f>MONTH(B1122)</f>
        <v>11</v>
      </c>
      <c r="K1122" s="9">
        <f>YEAR(B1122)</f>
        <v>2020</v>
      </c>
      <c r="L1122" s="9" t="str">
        <f>VLOOKUP(C1122,DEFINICJE!$A$2:$B$11,2,0)</f>
        <v>BlueSky Enterprises</v>
      </c>
    </row>
    <row r="1123" spans="1:12" x14ac:dyDescent="0.2">
      <c r="A1123" s="19" t="s">
        <v>1180</v>
      </c>
      <c r="B1123" s="20">
        <v>44137</v>
      </c>
      <c r="C1123" s="4" t="s">
        <v>3</v>
      </c>
      <c r="D1123" s="4" t="s">
        <v>24</v>
      </c>
      <c r="E1123" s="21">
        <v>367</v>
      </c>
      <c r="F1123" s="6">
        <f>VLOOKUP(D1123,DEFINICJE!$E$2:$H$31,4,0)</f>
        <v>7.5700934579439245</v>
      </c>
      <c r="G1123" s="6">
        <f>E1123*F1123</f>
        <v>2778.2242990654204</v>
      </c>
      <c r="H1123" s="26">
        <f>VLOOKUP(D1123,DEFINICJE!$E$2:$H$31,3,0)</f>
        <v>7.0000000000000007E-2</v>
      </c>
      <c r="I1123" s="6">
        <f>G1123+H1123*G1123</f>
        <v>2972.7</v>
      </c>
      <c r="J1123" s="9">
        <f>MONTH(B1123)</f>
        <v>11</v>
      </c>
      <c r="K1123" s="9">
        <f>YEAR(B1123)</f>
        <v>2020</v>
      </c>
      <c r="L1123" s="9" t="str">
        <f>VLOOKUP(C1123,DEFINICJE!$A$2:$B$11,2,0)</f>
        <v>Quantum Innovations</v>
      </c>
    </row>
    <row r="1124" spans="1:12" x14ac:dyDescent="0.2">
      <c r="A1124" s="19" t="s">
        <v>1181</v>
      </c>
      <c r="B1124" s="20">
        <v>44137</v>
      </c>
      <c r="C1124" s="4" t="s">
        <v>9</v>
      </c>
      <c r="D1124" s="4" t="s">
        <v>25</v>
      </c>
      <c r="E1124" s="21">
        <v>317</v>
      </c>
      <c r="F1124" s="6">
        <f>VLOOKUP(D1124,DEFINICJE!$E$2:$H$31,4,0)</f>
        <v>33.655737704918039</v>
      </c>
      <c r="G1124" s="6">
        <f>E1124*F1124</f>
        <v>10668.868852459018</v>
      </c>
      <c r="H1124" s="26">
        <f>VLOOKUP(D1124,DEFINICJE!$E$2:$H$31,3,0)</f>
        <v>0.22</v>
      </c>
      <c r="I1124" s="6">
        <f>G1124+H1124*G1124</f>
        <v>13016.020000000002</v>
      </c>
      <c r="J1124" s="9">
        <f>MONTH(B1124)</f>
        <v>11</v>
      </c>
      <c r="K1124" s="9">
        <f>YEAR(B1124)</f>
        <v>2020</v>
      </c>
      <c r="L1124" s="9" t="str">
        <f>VLOOKUP(C1124,DEFINICJE!$A$2:$B$11,2,0)</f>
        <v>Aurora Ventures</v>
      </c>
    </row>
    <row r="1125" spans="1:12" x14ac:dyDescent="0.2">
      <c r="A1125" s="19" t="s">
        <v>1182</v>
      </c>
      <c r="B1125" s="20">
        <v>44137</v>
      </c>
      <c r="C1125" s="4" t="s">
        <v>6</v>
      </c>
      <c r="D1125" s="4" t="s">
        <v>26</v>
      </c>
      <c r="E1125" s="21">
        <v>831</v>
      </c>
      <c r="F1125" s="6">
        <f>VLOOKUP(D1125,DEFINICJE!$E$2:$H$31,4,0)</f>
        <v>57.588785046728965</v>
      </c>
      <c r="G1125" s="6">
        <f>E1125*F1125</f>
        <v>47856.280373831767</v>
      </c>
      <c r="H1125" s="26">
        <f>VLOOKUP(D1125,DEFINICJE!$E$2:$H$31,3,0)</f>
        <v>7.0000000000000007E-2</v>
      </c>
      <c r="I1125" s="6">
        <f>G1125+H1125*G1125</f>
        <v>51206.219999999994</v>
      </c>
      <c r="J1125" s="9">
        <f>MONTH(B1125)</f>
        <v>11</v>
      </c>
      <c r="K1125" s="9">
        <f>YEAR(B1125)</f>
        <v>2020</v>
      </c>
      <c r="L1125" s="9" t="str">
        <f>VLOOKUP(C1125,DEFINICJE!$A$2:$B$11,2,0)</f>
        <v>SwiftWave Technologies</v>
      </c>
    </row>
    <row r="1126" spans="1:12" x14ac:dyDescent="0.2">
      <c r="A1126" s="19" t="s">
        <v>1183</v>
      </c>
      <c r="B1126" s="20">
        <v>44138</v>
      </c>
      <c r="C1126" s="4" t="s">
        <v>4</v>
      </c>
      <c r="D1126" s="4" t="s">
        <v>27</v>
      </c>
      <c r="E1126" s="21">
        <v>624</v>
      </c>
      <c r="F1126" s="6">
        <f>VLOOKUP(D1126,DEFINICJE!$E$2:$H$31,4,0)</f>
        <v>27.262295081967213</v>
      </c>
      <c r="G1126" s="6">
        <f>E1126*F1126</f>
        <v>17011.672131147541</v>
      </c>
      <c r="H1126" s="26">
        <f>VLOOKUP(D1126,DEFINICJE!$E$2:$H$31,3,0)</f>
        <v>0.22</v>
      </c>
      <c r="I1126" s="6">
        <f>G1126+H1126*G1126</f>
        <v>20754.240000000002</v>
      </c>
      <c r="J1126" s="9">
        <f>MONTH(B1126)</f>
        <v>11</v>
      </c>
      <c r="K1126" s="9">
        <f>YEAR(B1126)</f>
        <v>2020</v>
      </c>
      <c r="L1126" s="9" t="str">
        <f>VLOOKUP(C1126,DEFINICJE!$A$2:$B$11,2,0)</f>
        <v>BlueSky Enterprises</v>
      </c>
    </row>
    <row r="1127" spans="1:12" x14ac:dyDescent="0.2">
      <c r="A1127" s="19" t="s">
        <v>1184</v>
      </c>
      <c r="B1127" s="20">
        <v>44139</v>
      </c>
      <c r="C1127" s="4" t="s">
        <v>10</v>
      </c>
      <c r="D1127" s="4" t="s">
        <v>28</v>
      </c>
      <c r="E1127" s="21">
        <v>366</v>
      </c>
      <c r="F1127" s="6">
        <f>VLOOKUP(D1127,DEFINICJE!$E$2:$H$31,4,0)</f>
        <v>74.299065420560737</v>
      </c>
      <c r="G1127" s="6">
        <f>E1127*F1127</f>
        <v>27193.45794392523</v>
      </c>
      <c r="H1127" s="26">
        <f>VLOOKUP(D1127,DEFINICJE!$E$2:$H$31,3,0)</f>
        <v>7.0000000000000007E-2</v>
      </c>
      <c r="I1127" s="6">
        <f>G1127+H1127*G1127</f>
        <v>29096.999999999996</v>
      </c>
      <c r="J1127" s="9">
        <f>MONTH(B1127)</f>
        <v>11</v>
      </c>
      <c r="K1127" s="9">
        <f>YEAR(B1127)</f>
        <v>2020</v>
      </c>
      <c r="L1127" s="9" t="str">
        <f>VLOOKUP(C1127,DEFINICJE!$A$2:$B$11,2,0)</f>
        <v>Nexus Solutions</v>
      </c>
    </row>
    <row r="1128" spans="1:12" x14ac:dyDescent="0.2">
      <c r="A1128" s="19" t="s">
        <v>1185</v>
      </c>
      <c r="B1128" s="20">
        <v>44140</v>
      </c>
      <c r="C1128" s="4" t="s">
        <v>7</v>
      </c>
      <c r="D1128" s="4" t="s">
        <v>29</v>
      </c>
      <c r="E1128" s="21">
        <v>507</v>
      </c>
      <c r="F1128" s="6">
        <f>VLOOKUP(D1128,DEFINICJE!$E$2:$H$31,4,0)</f>
        <v>19.409836065573771</v>
      </c>
      <c r="G1128" s="6">
        <f>E1128*F1128</f>
        <v>9840.7868852459014</v>
      </c>
      <c r="H1128" s="26">
        <f>VLOOKUP(D1128,DEFINICJE!$E$2:$H$31,3,0)</f>
        <v>0.22</v>
      </c>
      <c r="I1128" s="6">
        <f>G1128+H1128*G1128</f>
        <v>12005.76</v>
      </c>
      <c r="J1128" s="9">
        <f>MONTH(B1128)</f>
        <v>11</v>
      </c>
      <c r="K1128" s="9">
        <f>YEAR(B1128)</f>
        <v>2020</v>
      </c>
      <c r="L1128" s="9" t="str">
        <f>VLOOKUP(C1128,DEFINICJE!$A$2:$B$11,2,0)</f>
        <v>Fusion Dynamics</v>
      </c>
    </row>
    <row r="1129" spans="1:12" x14ac:dyDescent="0.2">
      <c r="A1129" s="19" t="s">
        <v>1186</v>
      </c>
      <c r="B1129" s="20">
        <v>44141</v>
      </c>
      <c r="C1129" s="4" t="s">
        <v>3</v>
      </c>
      <c r="D1129" s="4" t="s">
        <v>30</v>
      </c>
      <c r="E1129" s="21">
        <v>499</v>
      </c>
      <c r="F1129" s="6">
        <f>VLOOKUP(D1129,DEFINICJE!$E$2:$H$31,4,0)</f>
        <v>16.345794392523363</v>
      </c>
      <c r="G1129" s="6">
        <f>E1129*F1129</f>
        <v>8156.5514018691583</v>
      </c>
      <c r="H1129" s="26">
        <f>VLOOKUP(D1129,DEFINICJE!$E$2:$H$31,3,0)</f>
        <v>7.0000000000000007E-2</v>
      </c>
      <c r="I1129" s="6">
        <f>G1129+H1129*G1129</f>
        <v>8727.51</v>
      </c>
      <c r="J1129" s="9">
        <f>MONTH(B1129)</f>
        <v>11</v>
      </c>
      <c r="K1129" s="9">
        <f>YEAR(B1129)</f>
        <v>2020</v>
      </c>
      <c r="L1129" s="9" t="str">
        <f>VLOOKUP(C1129,DEFINICJE!$A$2:$B$11,2,0)</f>
        <v>Quantum Innovations</v>
      </c>
    </row>
    <row r="1130" spans="1:12" x14ac:dyDescent="0.2">
      <c r="A1130" s="19" t="s">
        <v>1187</v>
      </c>
      <c r="B1130" s="20">
        <v>44142</v>
      </c>
      <c r="C1130" s="4" t="s">
        <v>11</v>
      </c>
      <c r="D1130" s="4" t="s">
        <v>31</v>
      </c>
      <c r="E1130" s="21">
        <v>522</v>
      </c>
      <c r="F1130" s="6">
        <f>VLOOKUP(D1130,DEFINICJE!$E$2:$H$31,4,0)</f>
        <v>31.516393442622952</v>
      </c>
      <c r="G1130" s="6">
        <f>E1130*F1130</f>
        <v>16451.557377049183</v>
      </c>
      <c r="H1130" s="26">
        <f>VLOOKUP(D1130,DEFINICJE!$E$2:$H$31,3,0)</f>
        <v>0.22</v>
      </c>
      <c r="I1130" s="6">
        <f>G1130+H1130*G1130</f>
        <v>20070.900000000001</v>
      </c>
      <c r="J1130" s="9">
        <f>MONTH(B1130)</f>
        <v>11</v>
      </c>
      <c r="K1130" s="9">
        <f>YEAR(B1130)</f>
        <v>2020</v>
      </c>
      <c r="L1130" s="9" t="str">
        <f>VLOOKUP(C1130,DEFINICJE!$A$2:$B$11,2,0)</f>
        <v>Green Capital</v>
      </c>
    </row>
    <row r="1131" spans="1:12" x14ac:dyDescent="0.2">
      <c r="A1131" s="19" t="s">
        <v>1188</v>
      </c>
      <c r="B1131" s="20">
        <v>44143</v>
      </c>
      <c r="C1131" s="4" t="s">
        <v>10</v>
      </c>
      <c r="D1131" s="4" t="s">
        <v>32</v>
      </c>
      <c r="E1131" s="21">
        <v>842</v>
      </c>
      <c r="F1131" s="6">
        <f>VLOOKUP(D1131,DEFINICJE!$E$2:$H$31,4,0)</f>
        <v>59.018691588785039</v>
      </c>
      <c r="G1131" s="6">
        <f>E1131*F1131</f>
        <v>49693.738317757001</v>
      </c>
      <c r="H1131" s="26">
        <f>VLOOKUP(D1131,DEFINICJE!$E$2:$H$31,3,0)</f>
        <v>7.0000000000000007E-2</v>
      </c>
      <c r="I1131" s="6">
        <f>G1131+H1131*G1131</f>
        <v>53172.299999999988</v>
      </c>
      <c r="J1131" s="9">
        <f>MONTH(B1131)</f>
        <v>11</v>
      </c>
      <c r="K1131" s="9">
        <f>YEAR(B1131)</f>
        <v>2020</v>
      </c>
      <c r="L1131" s="9" t="str">
        <f>VLOOKUP(C1131,DEFINICJE!$A$2:$B$11,2,0)</f>
        <v>Nexus Solutions</v>
      </c>
    </row>
    <row r="1132" spans="1:12" x14ac:dyDescent="0.2">
      <c r="A1132" s="19" t="s">
        <v>1189</v>
      </c>
      <c r="B1132" s="20">
        <v>44144</v>
      </c>
      <c r="C1132" s="4" t="s">
        <v>8</v>
      </c>
      <c r="D1132" s="4" t="s">
        <v>33</v>
      </c>
      <c r="E1132" s="21">
        <v>54</v>
      </c>
      <c r="F1132" s="6">
        <f>VLOOKUP(D1132,DEFINICJE!$E$2:$H$31,4,0)</f>
        <v>78.893442622950815</v>
      </c>
      <c r="G1132" s="6">
        <f>E1132*F1132</f>
        <v>4260.2459016393441</v>
      </c>
      <c r="H1132" s="26">
        <f>VLOOKUP(D1132,DEFINICJE!$E$2:$H$31,3,0)</f>
        <v>0.22</v>
      </c>
      <c r="I1132" s="6">
        <f>G1132+H1132*G1132</f>
        <v>5197.5</v>
      </c>
      <c r="J1132" s="9">
        <f>MONTH(B1132)</f>
        <v>11</v>
      </c>
      <c r="K1132" s="9">
        <f>YEAR(B1132)</f>
        <v>2020</v>
      </c>
      <c r="L1132" s="9" t="str">
        <f>VLOOKUP(C1132,DEFINICJE!$A$2:$B$11,2,0)</f>
        <v>Apex Innovators</v>
      </c>
    </row>
    <row r="1133" spans="1:12" x14ac:dyDescent="0.2">
      <c r="A1133" s="19" t="s">
        <v>1190</v>
      </c>
      <c r="B1133" s="20">
        <v>44145</v>
      </c>
      <c r="C1133" s="4" t="s">
        <v>5</v>
      </c>
      <c r="D1133" s="4" t="s">
        <v>34</v>
      </c>
      <c r="E1133" s="21">
        <v>522</v>
      </c>
      <c r="F1133" s="6">
        <f>VLOOKUP(D1133,DEFINICJE!$E$2:$H$31,4,0)</f>
        <v>34.177570093457945</v>
      </c>
      <c r="G1133" s="6">
        <f>E1133*F1133</f>
        <v>17840.691588785048</v>
      </c>
      <c r="H1133" s="26">
        <f>VLOOKUP(D1133,DEFINICJE!$E$2:$H$31,3,0)</f>
        <v>7.0000000000000007E-2</v>
      </c>
      <c r="I1133" s="6">
        <f>G1133+H1133*G1133</f>
        <v>19089.54</v>
      </c>
      <c r="J1133" s="9">
        <f>MONTH(B1133)</f>
        <v>11</v>
      </c>
      <c r="K1133" s="9">
        <f>YEAR(B1133)</f>
        <v>2020</v>
      </c>
      <c r="L1133" s="9" t="str">
        <f>VLOOKUP(C1133,DEFINICJE!$A$2:$B$11,2,0)</f>
        <v>Infinity Systems</v>
      </c>
    </row>
    <row r="1134" spans="1:12" x14ac:dyDescent="0.2">
      <c r="A1134" s="19" t="s">
        <v>1191</v>
      </c>
      <c r="B1134" s="20">
        <v>44146</v>
      </c>
      <c r="C1134" s="4" t="s">
        <v>4</v>
      </c>
      <c r="D1134" s="4" t="s">
        <v>35</v>
      </c>
      <c r="E1134" s="21">
        <v>853</v>
      </c>
      <c r="F1134" s="6">
        <f>VLOOKUP(D1134,DEFINICJE!$E$2:$H$31,4,0)</f>
        <v>92.429906542056074</v>
      </c>
      <c r="G1134" s="6">
        <f>E1134*F1134</f>
        <v>78842.710280373838</v>
      </c>
      <c r="H1134" s="26">
        <f>VLOOKUP(D1134,DEFINICJE!$E$2:$H$31,3,0)</f>
        <v>7.0000000000000007E-2</v>
      </c>
      <c r="I1134" s="6">
        <f>G1134+H1134*G1134</f>
        <v>84361.700000000012</v>
      </c>
      <c r="J1134" s="9">
        <f>MONTH(B1134)</f>
        <v>11</v>
      </c>
      <c r="K1134" s="9">
        <f>YEAR(B1134)</f>
        <v>2020</v>
      </c>
      <c r="L1134" s="9" t="str">
        <f>VLOOKUP(C1134,DEFINICJE!$A$2:$B$11,2,0)</f>
        <v>BlueSky Enterprises</v>
      </c>
    </row>
    <row r="1135" spans="1:12" x14ac:dyDescent="0.2">
      <c r="A1135" s="19" t="s">
        <v>1192</v>
      </c>
      <c r="B1135" s="20">
        <v>44147</v>
      </c>
      <c r="C1135" s="4" t="s">
        <v>10</v>
      </c>
      <c r="D1135" s="4" t="s">
        <v>36</v>
      </c>
      <c r="E1135" s="21">
        <v>265</v>
      </c>
      <c r="F1135" s="6">
        <f>VLOOKUP(D1135,DEFINICJE!$E$2:$H$31,4,0)</f>
        <v>32.551401869158873</v>
      </c>
      <c r="G1135" s="6">
        <f>E1135*F1135</f>
        <v>8626.121495327101</v>
      </c>
      <c r="H1135" s="26">
        <f>VLOOKUP(D1135,DEFINICJE!$E$2:$H$31,3,0)</f>
        <v>7.0000000000000007E-2</v>
      </c>
      <c r="I1135" s="6">
        <f>G1135+H1135*G1135</f>
        <v>9229.9499999999989</v>
      </c>
      <c r="J1135" s="9">
        <f>MONTH(B1135)</f>
        <v>11</v>
      </c>
      <c r="K1135" s="9">
        <f>YEAR(B1135)</f>
        <v>2020</v>
      </c>
      <c r="L1135" s="9" t="str">
        <f>VLOOKUP(C1135,DEFINICJE!$A$2:$B$11,2,0)</f>
        <v>Nexus Solutions</v>
      </c>
    </row>
    <row r="1136" spans="1:12" x14ac:dyDescent="0.2">
      <c r="A1136" s="19" t="s">
        <v>1193</v>
      </c>
      <c r="B1136" s="20">
        <v>44148</v>
      </c>
      <c r="C1136" s="4" t="s">
        <v>8</v>
      </c>
      <c r="D1136" s="4" t="s">
        <v>37</v>
      </c>
      <c r="E1136" s="21">
        <v>635</v>
      </c>
      <c r="F1136" s="6">
        <f>VLOOKUP(D1136,DEFINICJE!$E$2:$H$31,4,0)</f>
        <v>29.762295081967217</v>
      </c>
      <c r="G1136" s="6">
        <f>E1136*F1136</f>
        <v>18899.057377049183</v>
      </c>
      <c r="H1136" s="26">
        <f>VLOOKUP(D1136,DEFINICJE!$E$2:$H$31,3,0)</f>
        <v>0.22</v>
      </c>
      <c r="I1136" s="6">
        <f>G1136+H1136*G1136</f>
        <v>23056.850000000002</v>
      </c>
      <c r="J1136" s="9">
        <f>MONTH(B1136)</f>
        <v>11</v>
      </c>
      <c r="K1136" s="9">
        <f>YEAR(B1136)</f>
        <v>2020</v>
      </c>
      <c r="L1136" s="9" t="str">
        <f>VLOOKUP(C1136,DEFINICJE!$A$2:$B$11,2,0)</f>
        <v>Apex Innovators</v>
      </c>
    </row>
    <row r="1137" spans="1:12" x14ac:dyDescent="0.2">
      <c r="A1137" s="19" t="s">
        <v>1194</v>
      </c>
      <c r="B1137" s="20">
        <v>44148</v>
      </c>
      <c r="C1137" s="4" t="s">
        <v>4</v>
      </c>
      <c r="D1137" s="4" t="s">
        <v>14</v>
      </c>
      <c r="E1137" s="21">
        <v>696</v>
      </c>
      <c r="F1137" s="6">
        <f>VLOOKUP(D1137,DEFINICJE!$E$2:$H$31,4,0)</f>
        <v>73.897196261682225</v>
      </c>
      <c r="G1137" s="6">
        <f>E1137*F1137</f>
        <v>51432.448598130832</v>
      </c>
      <c r="H1137" s="26">
        <f>VLOOKUP(D1137,DEFINICJE!$E$2:$H$31,3,0)</f>
        <v>7.0000000000000007E-2</v>
      </c>
      <c r="I1137" s="6">
        <f>G1137+H1137*G1137</f>
        <v>55032.719999999987</v>
      </c>
      <c r="J1137" s="9">
        <f>MONTH(B1137)</f>
        <v>11</v>
      </c>
      <c r="K1137" s="9">
        <f>YEAR(B1137)</f>
        <v>2020</v>
      </c>
      <c r="L1137" s="9" t="str">
        <f>VLOOKUP(C1137,DEFINICJE!$A$2:$B$11,2,0)</f>
        <v>BlueSky Enterprises</v>
      </c>
    </row>
    <row r="1138" spans="1:12" x14ac:dyDescent="0.2">
      <c r="A1138" s="19" t="s">
        <v>1195</v>
      </c>
      <c r="B1138" s="20">
        <v>44148</v>
      </c>
      <c r="C1138" s="4" t="s">
        <v>4</v>
      </c>
      <c r="D1138" s="4" t="s">
        <v>15</v>
      </c>
      <c r="E1138" s="21">
        <v>982</v>
      </c>
      <c r="F1138" s="6">
        <f>VLOOKUP(D1138,DEFINICJE!$E$2:$H$31,4,0)</f>
        <v>43.180327868852459</v>
      </c>
      <c r="G1138" s="6">
        <f>E1138*F1138</f>
        <v>42403.081967213111</v>
      </c>
      <c r="H1138" s="26">
        <f>VLOOKUP(D1138,DEFINICJE!$E$2:$H$31,3,0)</f>
        <v>0.22</v>
      </c>
      <c r="I1138" s="6">
        <f>G1138+H1138*G1138</f>
        <v>51731.759999999995</v>
      </c>
      <c r="J1138" s="9">
        <f>MONTH(B1138)</f>
        <v>11</v>
      </c>
      <c r="K1138" s="9">
        <f>YEAR(B1138)</f>
        <v>2020</v>
      </c>
      <c r="L1138" s="9" t="str">
        <f>VLOOKUP(C1138,DEFINICJE!$A$2:$B$11,2,0)</f>
        <v>BlueSky Enterprises</v>
      </c>
    </row>
    <row r="1139" spans="1:12" x14ac:dyDescent="0.2">
      <c r="A1139" s="19" t="s">
        <v>1196</v>
      </c>
      <c r="B1139" s="20">
        <v>44148</v>
      </c>
      <c r="C1139" s="4" t="s">
        <v>4</v>
      </c>
      <c r="D1139" s="4" t="s">
        <v>16</v>
      </c>
      <c r="E1139" s="21">
        <v>433</v>
      </c>
      <c r="F1139" s="6">
        <f>VLOOKUP(D1139,DEFINICJE!$E$2:$H$31,4,0)</f>
        <v>25.897196261682243</v>
      </c>
      <c r="G1139" s="6">
        <f>E1139*F1139</f>
        <v>11213.485981308411</v>
      </c>
      <c r="H1139" s="26">
        <f>VLOOKUP(D1139,DEFINICJE!$E$2:$H$31,3,0)</f>
        <v>7.0000000000000007E-2</v>
      </c>
      <c r="I1139" s="6">
        <f>G1139+H1139*G1139</f>
        <v>11998.43</v>
      </c>
      <c r="J1139" s="9">
        <f>MONTH(B1139)</f>
        <v>11</v>
      </c>
      <c r="K1139" s="9">
        <f>YEAR(B1139)</f>
        <v>2020</v>
      </c>
      <c r="L1139" s="9" t="str">
        <f>VLOOKUP(C1139,DEFINICJE!$A$2:$B$11,2,0)</f>
        <v>BlueSky Enterprises</v>
      </c>
    </row>
    <row r="1140" spans="1:12" x14ac:dyDescent="0.2">
      <c r="A1140" s="19" t="s">
        <v>1197</v>
      </c>
      <c r="B1140" s="20">
        <v>44148</v>
      </c>
      <c r="C1140" s="4" t="s">
        <v>9</v>
      </c>
      <c r="D1140" s="4" t="s">
        <v>17</v>
      </c>
      <c r="E1140" s="21">
        <v>359</v>
      </c>
      <c r="F1140" s="6">
        <f>VLOOKUP(D1140,DEFINICJE!$E$2:$H$31,4,0)</f>
        <v>65.721311475409848</v>
      </c>
      <c r="G1140" s="6">
        <f>E1140*F1140</f>
        <v>23593.950819672136</v>
      </c>
      <c r="H1140" s="26">
        <f>VLOOKUP(D1140,DEFINICJE!$E$2:$H$31,3,0)</f>
        <v>0.22</v>
      </c>
      <c r="I1140" s="6">
        <f>G1140+H1140*G1140</f>
        <v>28784.620000000006</v>
      </c>
      <c r="J1140" s="9">
        <f>MONTH(B1140)</f>
        <v>11</v>
      </c>
      <c r="K1140" s="9">
        <f>YEAR(B1140)</f>
        <v>2020</v>
      </c>
      <c r="L1140" s="9" t="str">
        <f>VLOOKUP(C1140,DEFINICJE!$A$2:$B$11,2,0)</f>
        <v>Aurora Ventures</v>
      </c>
    </row>
    <row r="1141" spans="1:12" x14ac:dyDescent="0.2">
      <c r="A1141" s="19" t="s">
        <v>1198</v>
      </c>
      <c r="B1141" s="20">
        <v>44148</v>
      </c>
      <c r="C1141" s="4" t="s">
        <v>8</v>
      </c>
      <c r="D1141" s="4" t="s">
        <v>18</v>
      </c>
      <c r="E1141" s="21">
        <v>361</v>
      </c>
      <c r="F1141" s="6">
        <f>VLOOKUP(D1141,DEFINICJE!$E$2:$H$31,4,0)</f>
        <v>0.22429906542056072</v>
      </c>
      <c r="G1141" s="6">
        <f>E1141*F1141</f>
        <v>80.971962616822424</v>
      </c>
      <c r="H1141" s="26">
        <f>VLOOKUP(D1141,DEFINICJE!$E$2:$H$31,3,0)</f>
        <v>7.0000000000000007E-2</v>
      </c>
      <c r="I1141" s="6">
        <f>G1141+H1141*G1141</f>
        <v>86.64</v>
      </c>
      <c r="J1141" s="9">
        <f>MONTH(B1141)</f>
        <v>11</v>
      </c>
      <c r="K1141" s="9">
        <f>YEAR(B1141)</f>
        <v>2020</v>
      </c>
      <c r="L1141" s="9" t="str">
        <f>VLOOKUP(C1141,DEFINICJE!$A$2:$B$11,2,0)</f>
        <v>Apex Innovators</v>
      </c>
    </row>
    <row r="1142" spans="1:12" x14ac:dyDescent="0.2">
      <c r="A1142" s="19" t="s">
        <v>1199</v>
      </c>
      <c r="B1142" s="20">
        <v>44148</v>
      </c>
      <c r="C1142" s="4" t="s">
        <v>10</v>
      </c>
      <c r="D1142" s="4" t="s">
        <v>19</v>
      </c>
      <c r="E1142" s="21">
        <v>59</v>
      </c>
      <c r="F1142" s="6">
        <f>VLOOKUP(D1142,DEFINICJE!$E$2:$H$31,4,0)</f>
        <v>73.073770491803288</v>
      </c>
      <c r="G1142" s="6">
        <f>E1142*F1142</f>
        <v>4311.3524590163943</v>
      </c>
      <c r="H1142" s="26">
        <f>VLOOKUP(D1142,DEFINICJE!$E$2:$H$31,3,0)</f>
        <v>0.22</v>
      </c>
      <c r="I1142" s="6">
        <f>G1142+H1142*G1142</f>
        <v>5259.8500000000013</v>
      </c>
      <c r="J1142" s="9">
        <f>MONTH(B1142)</f>
        <v>11</v>
      </c>
      <c r="K1142" s="9">
        <f>YEAR(B1142)</f>
        <v>2020</v>
      </c>
      <c r="L1142" s="9" t="str">
        <f>VLOOKUP(C1142,DEFINICJE!$A$2:$B$11,2,0)</f>
        <v>Nexus Solutions</v>
      </c>
    </row>
    <row r="1143" spans="1:12" x14ac:dyDescent="0.2">
      <c r="A1143" s="19" t="s">
        <v>1200</v>
      </c>
      <c r="B1143" s="20">
        <v>44148</v>
      </c>
      <c r="C1143" s="4" t="s">
        <v>8</v>
      </c>
      <c r="D1143" s="4" t="s">
        <v>20</v>
      </c>
      <c r="E1143" s="21">
        <v>537</v>
      </c>
      <c r="F1143" s="6">
        <f>VLOOKUP(D1143,DEFINICJE!$E$2:$H$31,4,0)</f>
        <v>10.093457943925234</v>
      </c>
      <c r="G1143" s="6">
        <f>E1143*F1143</f>
        <v>5420.1869158878508</v>
      </c>
      <c r="H1143" s="26">
        <f>VLOOKUP(D1143,DEFINICJE!$E$2:$H$31,3,0)</f>
        <v>7.0000000000000007E-2</v>
      </c>
      <c r="I1143" s="6">
        <f>G1143+H1143*G1143</f>
        <v>5799.6</v>
      </c>
      <c r="J1143" s="9">
        <f>MONTH(B1143)</f>
        <v>11</v>
      </c>
      <c r="K1143" s="9">
        <f>YEAR(B1143)</f>
        <v>2020</v>
      </c>
      <c r="L1143" s="9" t="str">
        <f>VLOOKUP(C1143,DEFINICJE!$A$2:$B$11,2,0)</f>
        <v>Apex Innovators</v>
      </c>
    </row>
    <row r="1144" spans="1:12" x14ac:dyDescent="0.2">
      <c r="A1144" s="19" t="s">
        <v>1201</v>
      </c>
      <c r="B1144" s="20">
        <v>44149</v>
      </c>
      <c r="C1144" s="4" t="s">
        <v>9</v>
      </c>
      <c r="D1144" s="4" t="s">
        <v>21</v>
      </c>
      <c r="E1144" s="21">
        <v>943</v>
      </c>
      <c r="F1144" s="6">
        <f>VLOOKUP(D1144,DEFINICJE!$E$2:$H$31,4,0)</f>
        <v>32.508196721311471</v>
      </c>
      <c r="G1144" s="6">
        <f>E1144*F1144</f>
        <v>30655.229508196717</v>
      </c>
      <c r="H1144" s="26">
        <f>VLOOKUP(D1144,DEFINICJE!$E$2:$H$31,3,0)</f>
        <v>0.22</v>
      </c>
      <c r="I1144" s="6">
        <f>G1144+H1144*G1144</f>
        <v>37399.379999999997</v>
      </c>
      <c r="J1144" s="9">
        <f>MONTH(B1144)</f>
        <v>11</v>
      </c>
      <c r="K1144" s="9">
        <f>YEAR(B1144)</f>
        <v>2020</v>
      </c>
      <c r="L1144" s="9" t="str">
        <f>VLOOKUP(C1144,DEFINICJE!$A$2:$B$11,2,0)</f>
        <v>Aurora Ventures</v>
      </c>
    </row>
    <row r="1145" spans="1:12" x14ac:dyDescent="0.2">
      <c r="A1145" s="19" t="s">
        <v>1202</v>
      </c>
      <c r="B1145" s="20">
        <v>44150</v>
      </c>
      <c r="C1145" s="4" t="s">
        <v>10</v>
      </c>
      <c r="D1145" s="4" t="s">
        <v>22</v>
      </c>
      <c r="E1145" s="21">
        <v>542</v>
      </c>
      <c r="F1145" s="6">
        <f>VLOOKUP(D1145,DEFINICJE!$E$2:$H$31,4,0)</f>
        <v>17.588785046728972</v>
      </c>
      <c r="G1145" s="6">
        <f>E1145*F1145</f>
        <v>9533.1214953271028</v>
      </c>
      <c r="H1145" s="26">
        <f>VLOOKUP(D1145,DEFINICJE!$E$2:$H$31,3,0)</f>
        <v>7.0000000000000007E-2</v>
      </c>
      <c r="I1145" s="6">
        <f>G1145+H1145*G1145</f>
        <v>10200.44</v>
      </c>
      <c r="J1145" s="9">
        <f>MONTH(B1145)</f>
        <v>11</v>
      </c>
      <c r="K1145" s="9">
        <f>YEAR(B1145)</f>
        <v>2020</v>
      </c>
      <c r="L1145" s="9" t="str">
        <f>VLOOKUP(C1145,DEFINICJE!$A$2:$B$11,2,0)</f>
        <v>Nexus Solutions</v>
      </c>
    </row>
    <row r="1146" spans="1:12" x14ac:dyDescent="0.2">
      <c r="A1146" s="19" t="s">
        <v>1203</v>
      </c>
      <c r="B1146" s="20">
        <v>44151</v>
      </c>
      <c r="C1146" s="4" t="s">
        <v>5</v>
      </c>
      <c r="D1146" s="4" t="s">
        <v>23</v>
      </c>
      <c r="E1146" s="21">
        <v>957</v>
      </c>
      <c r="F1146" s="6">
        <f>VLOOKUP(D1146,DEFINICJE!$E$2:$H$31,4,0)</f>
        <v>14.188524590163933</v>
      </c>
      <c r="G1146" s="6">
        <f>E1146*F1146</f>
        <v>13578.418032786883</v>
      </c>
      <c r="H1146" s="26">
        <f>VLOOKUP(D1146,DEFINICJE!$E$2:$H$31,3,0)</f>
        <v>0.22</v>
      </c>
      <c r="I1146" s="6">
        <f>G1146+H1146*G1146</f>
        <v>16565.669999999998</v>
      </c>
      <c r="J1146" s="9">
        <f>MONTH(B1146)</f>
        <v>11</v>
      </c>
      <c r="K1146" s="9">
        <f>YEAR(B1146)</f>
        <v>2020</v>
      </c>
      <c r="L1146" s="9" t="str">
        <f>VLOOKUP(C1146,DEFINICJE!$A$2:$B$11,2,0)</f>
        <v>Infinity Systems</v>
      </c>
    </row>
    <row r="1147" spans="1:12" x14ac:dyDescent="0.2">
      <c r="A1147" s="19" t="s">
        <v>1204</v>
      </c>
      <c r="B1147" s="20">
        <v>44152</v>
      </c>
      <c r="C1147" s="4" t="s">
        <v>4</v>
      </c>
      <c r="D1147" s="4" t="s">
        <v>24</v>
      </c>
      <c r="E1147" s="21">
        <v>69</v>
      </c>
      <c r="F1147" s="6">
        <f>VLOOKUP(D1147,DEFINICJE!$E$2:$H$31,4,0)</f>
        <v>7.5700934579439245</v>
      </c>
      <c r="G1147" s="6">
        <f>E1147*F1147</f>
        <v>522.3364485981308</v>
      </c>
      <c r="H1147" s="26">
        <f>VLOOKUP(D1147,DEFINICJE!$E$2:$H$31,3,0)</f>
        <v>7.0000000000000007E-2</v>
      </c>
      <c r="I1147" s="6">
        <f>G1147+H1147*G1147</f>
        <v>558.9</v>
      </c>
      <c r="J1147" s="9">
        <f>MONTH(B1147)</f>
        <v>11</v>
      </c>
      <c r="K1147" s="9">
        <f>YEAR(B1147)</f>
        <v>2020</v>
      </c>
      <c r="L1147" s="9" t="str">
        <f>VLOOKUP(C1147,DEFINICJE!$A$2:$B$11,2,0)</f>
        <v>BlueSky Enterprises</v>
      </c>
    </row>
    <row r="1148" spans="1:12" x14ac:dyDescent="0.2">
      <c r="A1148" s="19" t="s">
        <v>1205</v>
      </c>
      <c r="B1148" s="20">
        <v>44153</v>
      </c>
      <c r="C1148" s="4" t="s">
        <v>10</v>
      </c>
      <c r="D1148" s="4" t="s">
        <v>25</v>
      </c>
      <c r="E1148" s="21">
        <v>654</v>
      </c>
      <c r="F1148" s="6">
        <f>VLOOKUP(D1148,DEFINICJE!$E$2:$H$31,4,0)</f>
        <v>33.655737704918039</v>
      </c>
      <c r="G1148" s="6">
        <f>E1148*F1148</f>
        <v>22010.852459016398</v>
      </c>
      <c r="H1148" s="26">
        <f>VLOOKUP(D1148,DEFINICJE!$E$2:$H$31,3,0)</f>
        <v>0.22</v>
      </c>
      <c r="I1148" s="6">
        <f>G1148+H1148*G1148</f>
        <v>26853.240000000005</v>
      </c>
      <c r="J1148" s="9">
        <f>MONTH(B1148)</f>
        <v>11</v>
      </c>
      <c r="K1148" s="9">
        <f>YEAR(B1148)</f>
        <v>2020</v>
      </c>
      <c r="L1148" s="9" t="str">
        <f>VLOOKUP(C1148,DEFINICJE!$A$2:$B$11,2,0)</f>
        <v>Nexus Solutions</v>
      </c>
    </row>
    <row r="1149" spans="1:12" x14ac:dyDescent="0.2">
      <c r="A1149" s="19" t="s">
        <v>1206</v>
      </c>
      <c r="B1149" s="20">
        <v>44154</v>
      </c>
      <c r="C1149" s="4" t="s">
        <v>9</v>
      </c>
      <c r="D1149" s="4" t="s">
        <v>26</v>
      </c>
      <c r="E1149" s="21">
        <v>339</v>
      </c>
      <c r="F1149" s="6">
        <f>VLOOKUP(D1149,DEFINICJE!$E$2:$H$31,4,0)</f>
        <v>57.588785046728965</v>
      </c>
      <c r="G1149" s="6">
        <f>E1149*F1149</f>
        <v>19522.598130841121</v>
      </c>
      <c r="H1149" s="26">
        <f>VLOOKUP(D1149,DEFINICJE!$E$2:$H$31,3,0)</f>
        <v>7.0000000000000007E-2</v>
      </c>
      <c r="I1149" s="6">
        <f>G1149+H1149*G1149</f>
        <v>20889.18</v>
      </c>
      <c r="J1149" s="9">
        <f>MONTH(B1149)</f>
        <v>11</v>
      </c>
      <c r="K1149" s="9">
        <f>YEAR(B1149)</f>
        <v>2020</v>
      </c>
      <c r="L1149" s="9" t="str">
        <f>VLOOKUP(C1149,DEFINICJE!$A$2:$B$11,2,0)</f>
        <v>Aurora Ventures</v>
      </c>
    </row>
    <row r="1150" spans="1:12" x14ac:dyDescent="0.2">
      <c r="A1150" s="19" t="s">
        <v>1207</v>
      </c>
      <c r="B1150" s="20">
        <v>44155</v>
      </c>
      <c r="C1150" s="4" t="s">
        <v>3</v>
      </c>
      <c r="D1150" s="4" t="s">
        <v>27</v>
      </c>
      <c r="E1150" s="21">
        <v>435</v>
      </c>
      <c r="F1150" s="6">
        <f>VLOOKUP(D1150,DEFINICJE!$E$2:$H$31,4,0)</f>
        <v>27.262295081967213</v>
      </c>
      <c r="G1150" s="6">
        <f>E1150*F1150</f>
        <v>11859.098360655738</v>
      </c>
      <c r="H1150" s="26">
        <f>VLOOKUP(D1150,DEFINICJE!$E$2:$H$31,3,0)</f>
        <v>0.22</v>
      </c>
      <c r="I1150" s="6">
        <f>G1150+H1150*G1150</f>
        <v>14468.1</v>
      </c>
      <c r="J1150" s="9">
        <f>MONTH(B1150)</f>
        <v>11</v>
      </c>
      <c r="K1150" s="9">
        <f>YEAR(B1150)</f>
        <v>2020</v>
      </c>
      <c r="L1150" s="9" t="str">
        <f>VLOOKUP(C1150,DEFINICJE!$A$2:$B$11,2,0)</f>
        <v>Quantum Innovations</v>
      </c>
    </row>
    <row r="1151" spans="1:12" x14ac:dyDescent="0.2">
      <c r="A1151" s="19" t="s">
        <v>1208</v>
      </c>
      <c r="B1151" s="20">
        <v>44156</v>
      </c>
      <c r="C1151" s="4" t="s">
        <v>7</v>
      </c>
      <c r="D1151" s="4" t="s">
        <v>28</v>
      </c>
      <c r="E1151" s="21">
        <v>722</v>
      </c>
      <c r="F1151" s="6">
        <f>VLOOKUP(D1151,DEFINICJE!$E$2:$H$31,4,0)</f>
        <v>74.299065420560737</v>
      </c>
      <c r="G1151" s="6">
        <f>E1151*F1151</f>
        <v>53643.925233644855</v>
      </c>
      <c r="H1151" s="26">
        <f>VLOOKUP(D1151,DEFINICJE!$E$2:$H$31,3,0)</f>
        <v>7.0000000000000007E-2</v>
      </c>
      <c r="I1151" s="6">
        <f>G1151+H1151*G1151</f>
        <v>57398.999999999993</v>
      </c>
      <c r="J1151" s="9">
        <f>MONTH(B1151)</f>
        <v>11</v>
      </c>
      <c r="K1151" s="9">
        <f>YEAR(B1151)</f>
        <v>2020</v>
      </c>
      <c r="L1151" s="9" t="str">
        <f>VLOOKUP(C1151,DEFINICJE!$A$2:$B$11,2,0)</f>
        <v>Fusion Dynamics</v>
      </c>
    </row>
    <row r="1152" spans="1:12" x14ac:dyDescent="0.2">
      <c r="A1152" s="19" t="s">
        <v>1209</v>
      </c>
      <c r="B1152" s="20">
        <v>44157</v>
      </c>
      <c r="C1152" s="4" t="s">
        <v>4</v>
      </c>
      <c r="D1152" s="4" t="s">
        <v>29</v>
      </c>
      <c r="E1152" s="21">
        <v>397</v>
      </c>
      <c r="F1152" s="6">
        <f>VLOOKUP(D1152,DEFINICJE!$E$2:$H$31,4,0)</f>
        <v>19.409836065573771</v>
      </c>
      <c r="G1152" s="6">
        <f>E1152*F1152</f>
        <v>7705.7049180327867</v>
      </c>
      <c r="H1152" s="26">
        <f>VLOOKUP(D1152,DEFINICJE!$E$2:$H$31,3,0)</f>
        <v>0.22</v>
      </c>
      <c r="I1152" s="6">
        <f>G1152+H1152*G1152</f>
        <v>9400.9599999999991</v>
      </c>
      <c r="J1152" s="9">
        <f>MONTH(B1152)</f>
        <v>11</v>
      </c>
      <c r="K1152" s="9">
        <f>YEAR(B1152)</f>
        <v>2020</v>
      </c>
      <c r="L1152" s="9" t="str">
        <f>VLOOKUP(C1152,DEFINICJE!$A$2:$B$11,2,0)</f>
        <v>BlueSky Enterprises</v>
      </c>
    </row>
    <row r="1153" spans="1:12" x14ac:dyDescent="0.2">
      <c r="A1153" s="19" t="s">
        <v>1210</v>
      </c>
      <c r="B1153" s="20">
        <v>44158</v>
      </c>
      <c r="C1153" s="4" t="s">
        <v>6</v>
      </c>
      <c r="D1153" s="4" t="s">
        <v>30</v>
      </c>
      <c r="E1153" s="21">
        <v>666</v>
      </c>
      <c r="F1153" s="6">
        <f>VLOOKUP(D1153,DEFINICJE!$E$2:$H$31,4,0)</f>
        <v>16.345794392523363</v>
      </c>
      <c r="G1153" s="6">
        <f>E1153*F1153</f>
        <v>10886.299065420561</v>
      </c>
      <c r="H1153" s="26">
        <f>VLOOKUP(D1153,DEFINICJE!$E$2:$H$31,3,0)</f>
        <v>7.0000000000000007E-2</v>
      </c>
      <c r="I1153" s="6">
        <f>G1153+H1153*G1153</f>
        <v>11648.34</v>
      </c>
      <c r="J1153" s="9">
        <f>MONTH(B1153)</f>
        <v>11</v>
      </c>
      <c r="K1153" s="9">
        <f>YEAR(B1153)</f>
        <v>2020</v>
      </c>
      <c r="L1153" s="9" t="str">
        <f>VLOOKUP(C1153,DEFINICJE!$A$2:$B$11,2,0)</f>
        <v>SwiftWave Technologies</v>
      </c>
    </row>
    <row r="1154" spans="1:12" x14ac:dyDescent="0.2">
      <c r="A1154" s="19" t="s">
        <v>1211</v>
      </c>
      <c r="B1154" s="20">
        <v>44159</v>
      </c>
      <c r="C1154" s="4" t="s">
        <v>10</v>
      </c>
      <c r="D1154" s="4" t="s">
        <v>31</v>
      </c>
      <c r="E1154" s="21">
        <v>747</v>
      </c>
      <c r="F1154" s="6">
        <f>VLOOKUP(D1154,DEFINICJE!$E$2:$H$31,4,0)</f>
        <v>31.516393442622952</v>
      </c>
      <c r="G1154" s="6">
        <f>E1154*F1154</f>
        <v>23542.745901639344</v>
      </c>
      <c r="H1154" s="26">
        <f>VLOOKUP(D1154,DEFINICJE!$E$2:$H$31,3,0)</f>
        <v>0.22</v>
      </c>
      <c r="I1154" s="6">
        <f>G1154+H1154*G1154</f>
        <v>28722.15</v>
      </c>
      <c r="J1154" s="9">
        <f>MONTH(B1154)</f>
        <v>11</v>
      </c>
      <c r="K1154" s="9">
        <f>YEAR(B1154)</f>
        <v>2020</v>
      </c>
      <c r="L1154" s="9" t="str">
        <f>VLOOKUP(C1154,DEFINICJE!$A$2:$B$11,2,0)</f>
        <v>Nexus Solutions</v>
      </c>
    </row>
    <row r="1155" spans="1:12" x14ac:dyDescent="0.2">
      <c r="A1155" s="19" t="s">
        <v>1212</v>
      </c>
      <c r="B1155" s="20">
        <v>44159</v>
      </c>
      <c r="C1155" s="4" t="s">
        <v>10</v>
      </c>
      <c r="D1155" s="4" t="s">
        <v>32</v>
      </c>
      <c r="E1155" s="21">
        <v>949</v>
      </c>
      <c r="F1155" s="6">
        <f>VLOOKUP(D1155,DEFINICJE!$E$2:$H$31,4,0)</f>
        <v>59.018691588785039</v>
      </c>
      <c r="G1155" s="6">
        <f>E1155*F1155</f>
        <v>56008.738317757001</v>
      </c>
      <c r="H1155" s="26">
        <f>VLOOKUP(D1155,DEFINICJE!$E$2:$H$31,3,0)</f>
        <v>7.0000000000000007E-2</v>
      </c>
      <c r="I1155" s="6">
        <f>G1155+H1155*G1155</f>
        <v>59929.349999999991</v>
      </c>
      <c r="J1155" s="9">
        <f>MONTH(B1155)</f>
        <v>11</v>
      </c>
      <c r="K1155" s="9">
        <f>YEAR(B1155)</f>
        <v>2020</v>
      </c>
      <c r="L1155" s="9" t="str">
        <f>VLOOKUP(C1155,DEFINICJE!$A$2:$B$11,2,0)</f>
        <v>Nexus Solutions</v>
      </c>
    </row>
    <row r="1156" spans="1:12" x14ac:dyDescent="0.2">
      <c r="A1156" s="19" t="s">
        <v>1213</v>
      </c>
      <c r="B1156" s="20">
        <v>44159</v>
      </c>
      <c r="C1156" s="4" t="s">
        <v>5</v>
      </c>
      <c r="D1156" s="4" t="s">
        <v>33</v>
      </c>
      <c r="E1156" s="21">
        <v>725</v>
      </c>
      <c r="F1156" s="6">
        <f>VLOOKUP(D1156,DEFINICJE!$E$2:$H$31,4,0)</f>
        <v>78.893442622950815</v>
      </c>
      <c r="G1156" s="6">
        <f>E1156*F1156</f>
        <v>57197.74590163934</v>
      </c>
      <c r="H1156" s="26">
        <f>VLOOKUP(D1156,DEFINICJE!$E$2:$H$31,3,0)</f>
        <v>0.22</v>
      </c>
      <c r="I1156" s="6">
        <f>G1156+H1156*G1156</f>
        <v>69781.25</v>
      </c>
      <c r="J1156" s="9">
        <f>MONTH(B1156)</f>
        <v>11</v>
      </c>
      <c r="K1156" s="9">
        <f>YEAR(B1156)</f>
        <v>2020</v>
      </c>
      <c r="L1156" s="9" t="str">
        <f>VLOOKUP(C1156,DEFINICJE!$A$2:$B$11,2,0)</f>
        <v>Infinity Systems</v>
      </c>
    </row>
    <row r="1157" spans="1:12" x14ac:dyDescent="0.2">
      <c r="A1157" s="19" t="s">
        <v>1214</v>
      </c>
      <c r="B1157" s="20">
        <v>44159</v>
      </c>
      <c r="C1157" s="4" t="s">
        <v>9</v>
      </c>
      <c r="D1157" s="4" t="s">
        <v>34</v>
      </c>
      <c r="E1157" s="21">
        <v>395</v>
      </c>
      <c r="F1157" s="6">
        <f>VLOOKUP(D1157,DEFINICJE!$E$2:$H$31,4,0)</f>
        <v>34.177570093457945</v>
      </c>
      <c r="G1157" s="6">
        <f>E1157*F1157</f>
        <v>13500.140186915889</v>
      </c>
      <c r="H1157" s="26">
        <f>VLOOKUP(D1157,DEFINICJE!$E$2:$H$31,3,0)</f>
        <v>7.0000000000000007E-2</v>
      </c>
      <c r="I1157" s="6">
        <f>G1157+H1157*G1157</f>
        <v>14445.150000000001</v>
      </c>
      <c r="J1157" s="9">
        <f>MONTH(B1157)</f>
        <v>11</v>
      </c>
      <c r="K1157" s="9">
        <f>YEAR(B1157)</f>
        <v>2020</v>
      </c>
      <c r="L1157" s="9" t="str">
        <f>VLOOKUP(C1157,DEFINICJE!$A$2:$B$11,2,0)</f>
        <v>Aurora Ventures</v>
      </c>
    </row>
    <row r="1158" spans="1:12" x14ac:dyDescent="0.2">
      <c r="A1158" s="19" t="s">
        <v>1215</v>
      </c>
      <c r="B1158" s="20">
        <v>44159</v>
      </c>
      <c r="C1158" s="4" t="s">
        <v>6</v>
      </c>
      <c r="D1158" s="4" t="s">
        <v>35</v>
      </c>
      <c r="E1158" s="21">
        <v>605</v>
      </c>
      <c r="F1158" s="6">
        <f>VLOOKUP(D1158,DEFINICJE!$E$2:$H$31,4,0)</f>
        <v>92.429906542056074</v>
      </c>
      <c r="G1158" s="6">
        <f>E1158*F1158</f>
        <v>55920.093457943927</v>
      </c>
      <c r="H1158" s="26">
        <f>VLOOKUP(D1158,DEFINICJE!$E$2:$H$31,3,0)</f>
        <v>7.0000000000000007E-2</v>
      </c>
      <c r="I1158" s="6">
        <f>G1158+H1158*G1158</f>
        <v>59834.5</v>
      </c>
      <c r="J1158" s="9">
        <f>MONTH(B1158)</f>
        <v>11</v>
      </c>
      <c r="K1158" s="9">
        <f>YEAR(B1158)</f>
        <v>2020</v>
      </c>
      <c r="L1158" s="9" t="str">
        <f>VLOOKUP(C1158,DEFINICJE!$A$2:$B$11,2,0)</f>
        <v>SwiftWave Technologies</v>
      </c>
    </row>
    <row r="1159" spans="1:12" x14ac:dyDescent="0.2">
      <c r="A1159" s="19" t="s">
        <v>1216</v>
      </c>
      <c r="B1159" s="20">
        <v>44159</v>
      </c>
      <c r="C1159" s="4" t="s">
        <v>10</v>
      </c>
      <c r="D1159" s="4" t="s">
        <v>36</v>
      </c>
      <c r="E1159" s="21">
        <v>773</v>
      </c>
      <c r="F1159" s="6">
        <f>VLOOKUP(D1159,DEFINICJE!$E$2:$H$31,4,0)</f>
        <v>32.551401869158873</v>
      </c>
      <c r="G1159" s="6">
        <f>E1159*F1159</f>
        <v>25162.233644859811</v>
      </c>
      <c r="H1159" s="26">
        <f>VLOOKUP(D1159,DEFINICJE!$E$2:$H$31,3,0)</f>
        <v>7.0000000000000007E-2</v>
      </c>
      <c r="I1159" s="6">
        <f>G1159+H1159*G1159</f>
        <v>26923.589999999997</v>
      </c>
      <c r="J1159" s="9">
        <f>MONTH(B1159)</f>
        <v>11</v>
      </c>
      <c r="K1159" s="9">
        <f>YEAR(B1159)</f>
        <v>2020</v>
      </c>
      <c r="L1159" s="9" t="str">
        <f>VLOOKUP(C1159,DEFINICJE!$A$2:$B$11,2,0)</f>
        <v>Nexus Solutions</v>
      </c>
    </row>
    <row r="1160" spans="1:12" x14ac:dyDescent="0.2">
      <c r="A1160" s="19" t="s">
        <v>1217</v>
      </c>
      <c r="B1160" s="20">
        <v>44159</v>
      </c>
      <c r="C1160" s="4" t="s">
        <v>10</v>
      </c>
      <c r="D1160" s="4" t="s">
        <v>37</v>
      </c>
      <c r="E1160" s="21">
        <v>186</v>
      </c>
      <c r="F1160" s="6">
        <f>VLOOKUP(D1160,DEFINICJE!$E$2:$H$31,4,0)</f>
        <v>29.762295081967217</v>
      </c>
      <c r="G1160" s="6">
        <f>E1160*F1160</f>
        <v>5535.7868852459023</v>
      </c>
      <c r="H1160" s="26">
        <f>VLOOKUP(D1160,DEFINICJE!$E$2:$H$31,3,0)</f>
        <v>0.22</v>
      </c>
      <c r="I1160" s="6">
        <f>G1160+H1160*G1160</f>
        <v>6753.6600000000008</v>
      </c>
      <c r="J1160" s="9">
        <f>MONTH(B1160)</f>
        <v>11</v>
      </c>
      <c r="K1160" s="9">
        <f>YEAR(B1160)</f>
        <v>2020</v>
      </c>
      <c r="L1160" s="9" t="str">
        <f>VLOOKUP(C1160,DEFINICJE!$A$2:$B$11,2,0)</f>
        <v>Nexus Solutions</v>
      </c>
    </row>
    <row r="1161" spans="1:12" x14ac:dyDescent="0.2">
      <c r="A1161" s="19" t="s">
        <v>1218</v>
      </c>
      <c r="B1161" s="20">
        <v>44159</v>
      </c>
      <c r="C1161" s="4" t="s">
        <v>6</v>
      </c>
      <c r="D1161" s="4" t="s">
        <v>38</v>
      </c>
      <c r="E1161" s="21">
        <v>643</v>
      </c>
      <c r="F1161" s="6">
        <f>VLOOKUP(D1161,DEFINICJE!$E$2:$H$31,4,0)</f>
        <v>3.1121495327102804</v>
      </c>
      <c r="G1161" s="6">
        <f>E1161*F1161</f>
        <v>2001.1121495327102</v>
      </c>
      <c r="H1161" s="26">
        <f>VLOOKUP(D1161,DEFINICJE!$E$2:$H$31,3,0)</f>
        <v>7.0000000000000007E-2</v>
      </c>
      <c r="I1161" s="6">
        <f>G1161+H1161*G1161</f>
        <v>2141.19</v>
      </c>
      <c r="J1161" s="9">
        <f>MONTH(B1161)</f>
        <v>11</v>
      </c>
      <c r="K1161" s="9">
        <f>YEAR(B1161)</f>
        <v>2020</v>
      </c>
      <c r="L1161" s="9" t="str">
        <f>VLOOKUP(C1161,DEFINICJE!$A$2:$B$11,2,0)</f>
        <v>SwiftWave Technologies</v>
      </c>
    </row>
    <row r="1162" spans="1:12" x14ac:dyDescent="0.2">
      <c r="A1162" s="19" t="s">
        <v>1219</v>
      </c>
      <c r="B1162" s="20">
        <v>44159</v>
      </c>
      <c r="C1162" s="4" t="s">
        <v>2</v>
      </c>
      <c r="D1162" s="4" t="s">
        <v>39</v>
      </c>
      <c r="E1162" s="21">
        <v>348</v>
      </c>
      <c r="F1162" s="6">
        <f>VLOOKUP(D1162,DEFINICJE!$E$2:$H$31,4,0)</f>
        <v>56.56557377049181</v>
      </c>
      <c r="G1162" s="6">
        <f>E1162*F1162</f>
        <v>19684.819672131151</v>
      </c>
      <c r="H1162" s="26">
        <f>VLOOKUP(D1162,DEFINICJE!$E$2:$H$31,3,0)</f>
        <v>0.22</v>
      </c>
      <c r="I1162" s="6">
        <f>G1162+H1162*G1162</f>
        <v>24015.480000000003</v>
      </c>
      <c r="J1162" s="9">
        <f>MONTH(B1162)</f>
        <v>11</v>
      </c>
      <c r="K1162" s="9">
        <f>YEAR(B1162)</f>
        <v>2020</v>
      </c>
      <c r="L1162" s="9" t="str">
        <f>VLOOKUP(C1162,DEFINICJE!$A$2:$B$11,2,0)</f>
        <v>StellarTech Solutions</v>
      </c>
    </row>
    <row r="1163" spans="1:12" x14ac:dyDescent="0.2">
      <c r="A1163" s="19" t="s">
        <v>1220</v>
      </c>
      <c r="B1163" s="20">
        <v>44159</v>
      </c>
      <c r="C1163" s="4" t="s">
        <v>4</v>
      </c>
      <c r="D1163" s="4" t="s">
        <v>40</v>
      </c>
      <c r="E1163" s="21">
        <v>663</v>
      </c>
      <c r="F1163" s="6">
        <f>VLOOKUP(D1163,DEFINICJE!$E$2:$H$31,4,0)</f>
        <v>39.345794392523366</v>
      </c>
      <c r="G1163" s="6">
        <f>E1163*F1163</f>
        <v>26086.261682242992</v>
      </c>
      <c r="H1163" s="26">
        <f>VLOOKUP(D1163,DEFINICJE!$E$2:$H$31,3,0)</f>
        <v>7.0000000000000007E-2</v>
      </c>
      <c r="I1163" s="6">
        <f>G1163+H1163*G1163</f>
        <v>27912.300000000003</v>
      </c>
      <c r="J1163" s="9">
        <f>MONTH(B1163)</f>
        <v>11</v>
      </c>
      <c r="K1163" s="9">
        <f>YEAR(B1163)</f>
        <v>2020</v>
      </c>
      <c r="L1163" s="9" t="str">
        <f>VLOOKUP(C1163,DEFINICJE!$A$2:$B$11,2,0)</f>
        <v>BlueSky Enterprises</v>
      </c>
    </row>
    <row r="1164" spans="1:12" x14ac:dyDescent="0.2">
      <c r="A1164" s="19" t="s">
        <v>1221</v>
      </c>
      <c r="B1164" s="20">
        <v>44160</v>
      </c>
      <c r="C1164" s="4" t="s">
        <v>11</v>
      </c>
      <c r="D1164" s="4" t="s">
        <v>41</v>
      </c>
      <c r="E1164" s="21">
        <v>164</v>
      </c>
      <c r="F1164" s="6">
        <f>VLOOKUP(D1164,DEFINICJE!$E$2:$H$31,4,0)</f>
        <v>3.7868852459016393</v>
      </c>
      <c r="G1164" s="6">
        <f>E1164*F1164</f>
        <v>621.04918032786884</v>
      </c>
      <c r="H1164" s="26">
        <f>VLOOKUP(D1164,DEFINICJE!$E$2:$H$31,3,0)</f>
        <v>0.22</v>
      </c>
      <c r="I1164" s="6">
        <f>G1164+H1164*G1164</f>
        <v>757.68</v>
      </c>
      <c r="J1164" s="9">
        <f>MONTH(B1164)</f>
        <v>11</v>
      </c>
      <c r="K1164" s="9">
        <f>YEAR(B1164)</f>
        <v>2020</v>
      </c>
      <c r="L1164" s="9" t="str">
        <f>VLOOKUP(C1164,DEFINICJE!$A$2:$B$11,2,0)</f>
        <v>Green Capital</v>
      </c>
    </row>
    <row r="1165" spans="1:12" x14ac:dyDescent="0.2">
      <c r="A1165" s="19" t="s">
        <v>1222</v>
      </c>
      <c r="B1165" s="20">
        <v>44161</v>
      </c>
      <c r="C1165" s="4" t="s">
        <v>4</v>
      </c>
      <c r="D1165" s="4" t="s">
        <v>42</v>
      </c>
      <c r="E1165" s="21">
        <v>713</v>
      </c>
      <c r="F1165" s="6">
        <f>VLOOKUP(D1165,DEFINICJE!$E$2:$H$31,4,0)</f>
        <v>17.11214953271028</v>
      </c>
      <c r="G1165" s="6">
        <f>E1165*F1165</f>
        <v>12200.962616822429</v>
      </c>
      <c r="H1165" s="26">
        <f>VLOOKUP(D1165,DEFINICJE!$E$2:$H$31,3,0)</f>
        <v>7.0000000000000007E-2</v>
      </c>
      <c r="I1165" s="6">
        <f>G1165+H1165*G1165</f>
        <v>13055.029999999999</v>
      </c>
      <c r="J1165" s="9">
        <f>MONTH(B1165)</f>
        <v>11</v>
      </c>
      <c r="K1165" s="9">
        <f>YEAR(B1165)</f>
        <v>2020</v>
      </c>
      <c r="L1165" s="9" t="str">
        <f>VLOOKUP(C1165,DEFINICJE!$A$2:$B$11,2,0)</f>
        <v>BlueSky Enterprises</v>
      </c>
    </row>
    <row r="1166" spans="1:12" x14ac:dyDescent="0.2">
      <c r="A1166" s="19" t="s">
        <v>1223</v>
      </c>
      <c r="B1166" s="20">
        <v>44162</v>
      </c>
      <c r="C1166" s="4" t="s">
        <v>7</v>
      </c>
      <c r="D1166" s="4" t="s">
        <v>43</v>
      </c>
      <c r="E1166" s="21">
        <v>564</v>
      </c>
      <c r="F1166" s="6">
        <f>VLOOKUP(D1166,DEFINICJE!$E$2:$H$31,4,0)</f>
        <v>42.196721311475407</v>
      </c>
      <c r="G1166" s="6">
        <f>E1166*F1166</f>
        <v>23798.950819672129</v>
      </c>
      <c r="H1166" s="26">
        <f>VLOOKUP(D1166,DEFINICJE!$E$2:$H$31,3,0)</f>
        <v>0.22</v>
      </c>
      <c r="I1166" s="6">
        <f>G1166+H1166*G1166</f>
        <v>29034.719999999998</v>
      </c>
      <c r="J1166" s="9">
        <f>MONTH(B1166)</f>
        <v>11</v>
      </c>
      <c r="K1166" s="9">
        <f>YEAR(B1166)</f>
        <v>2020</v>
      </c>
      <c r="L1166" s="9" t="str">
        <f>VLOOKUP(C1166,DEFINICJE!$A$2:$B$11,2,0)</f>
        <v>Fusion Dynamics</v>
      </c>
    </row>
    <row r="1167" spans="1:12" x14ac:dyDescent="0.2">
      <c r="A1167" s="19" t="s">
        <v>1224</v>
      </c>
      <c r="B1167" s="20">
        <v>44163</v>
      </c>
      <c r="C1167" s="4" t="s">
        <v>6</v>
      </c>
      <c r="D1167" s="4" t="s">
        <v>14</v>
      </c>
      <c r="E1167" s="21">
        <v>783</v>
      </c>
      <c r="F1167" s="6">
        <f>VLOOKUP(D1167,DEFINICJE!$E$2:$H$31,4,0)</f>
        <v>73.897196261682225</v>
      </c>
      <c r="G1167" s="6">
        <f>E1167*F1167</f>
        <v>57861.504672897179</v>
      </c>
      <c r="H1167" s="26">
        <f>VLOOKUP(D1167,DEFINICJE!$E$2:$H$31,3,0)</f>
        <v>7.0000000000000007E-2</v>
      </c>
      <c r="I1167" s="6">
        <f>G1167+H1167*G1167</f>
        <v>61911.809999999983</v>
      </c>
      <c r="J1167" s="9">
        <f>MONTH(B1167)</f>
        <v>11</v>
      </c>
      <c r="K1167" s="9">
        <f>YEAR(B1167)</f>
        <v>2020</v>
      </c>
      <c r="L1167" s="9" t="str">
        <f>VLOOKUP(C1167,DEFINICJE!$A$2:$B$11,2,0)</f>
        <v>SwiftWave Technologies</v>
      </c>
    </row>
    <row r="1168" spans="1:12" x14ac:dyDescent="0.2">
      <c r="A1168" s="19" t="s">
        <v>1225</v>
      </c>
      <c r="B1168" s="20">
        <v>44164</v>
      </c>
      <c r="C1168" s="4" t="s">
        <v>3</v>
      </c>
      <c r="D1168" s="4" t="s">
        <v>15</v>
      </c>
      <c r="E1168" s="21">
        <v>225</v>
      </c>
      <c r="F1168" s="6">
        <f>VLOOKUP(D1168,DEFINICJE!$E$2:$H$31,4,0)</f>
        <v>43.180327868852459</v>
      </c>
      <c r="G1168" s="6">
        <f>E1168*F1168</f>
        <v>9715.5737704918029</v>
      </c>
      <c r="H1168" s="26">
        <f>VLOOKUP(D1168,DEFINICJE!$E$2:$H$31,3,0)</f>
        <v>0.22</v>
      </c>
      <c r="I1168" s="6">
        <f>G1168+H1168*G1168</f>
        <v>11853</v>
      </c>
      <c r="J1168" s="9">
        <f>MONTH(B1168)</f>
        <v>11</v>
      </c>
      <c r="K1168" s="9">
        <f>YEAR(B1168)</f>
        <v>2020</v>
      </c>
      <c r="L1168" s="9" t="str">
        <f>VLOOKUP(C1168,DEFINICJE!$A$2:$B$11,2,0)</f>
        <v>Quantum Innovations</v>
      </c>
    </row>
    <row r="1169" spans="1:12" x14ac:dyDescent="0.2">
      <c r="A1169" s="19" t="s">
        <v>1226</v>
      </c>
      <c r="B1169" s="20">
        <v>44165</v>
      </c>
      <c r="C1169" s="4" t="s">
        <v>5</v>
      </c>
      <c r="D1169" s="4" t="s">
        <v>16</v>
      </c>
      <c r="E1169" s="21">
        <v>781</v>
      </c>
      <c r="F1169" s="6">
        <f>VLOOKUP(D1169,DEFINICJE!$E$2:$H$31,4,0)</f>
        <v>25.897196261682243</v>
      </c>
      <c r="G1169" s="6">
        <f>E1169*F1169</f>
        <v>20225.710280373831</v>
      </c>
      <c r="H1169" s="26">
        <f>VLOOKUP(D1169,DEFINICJE!$E$2:$H$31,3,0)</f>
        <v>7.0000000000000007E-2</v>
      </c>
      <c r="I1169" s="6">
        <f>G1169+H1169*G1169</f>
        <v>21641.51</v>
      </c>
      <c r="J1169" s="9">
        <f>MONTH(B1169)</f>
        <v>11</v>
      </c>
      <c r="K1169" s="9">
        <f>YEAR(B1169)</f>
        <v>2020</v>
      </c>
      <c r="L1169" s="9" t="str">
        <f>VLOOKUP(C1169,DEFINICJE!$A$2:$B$11,2,0)</f>
        <v>Infinity Systems</v>
      </c>
    </row>
    <row r="1170" spans="1:12" x14ac:dyDescent="0.2">
      <c r="A1170" s="19" t="s">
        <v>1227</v>
      </c>
      <c r="B1170" s="20">
        <v>44166</v>
      </c>
      <c r="C1170" s="4" t="s">
        <v>8</v>
      </c>
      <c r="D1170" s="4" t="s">
        <v>17</v>
      </c>
      <c r="E1170" s="21">
        <v>370</v>
      </c>
      <c r="F1170" s="6">
        <f>VLOOKUP(D1170,DEFINICJE!$E$2:$H$31,4,0)</f>
        <v>65.721311475409848</v>
      </c>
      <c r="G1170" s="6">
        <f>E1170*F1170</f>
        <v>24316.885245901645</v>
      </c>
      <c r="H1170" s="26">
        <f>VLOOKUP(D1170,DEFINICJE!$E$2:$H$31,3,0)</f>
        <v>0.22</v>
      </c>
      <c r="I1170" s="6">
        <f>G1170+H1170*G1170</f>
        <v>29666.600000000006</v>
      </c>
      <c r="J1170" s="9">
        <f>MONTH(B1170)</f>
        <v>12</v>
      </c>
      <c r="K1170" s="9">
        <f>YEAR(B1170)</f>
        <v>2020</v>
      </c>
      <c r="L1170" s="9" t="str">
        <f>VLOOKUP(C1170,DEFINICJE!$A$2:$B$11,2,0)</f>
        <v>Apex Innovators</v>
      </c>
    </row>
    <row r="1171" spans="1:12" x14ac:dyDescent="0.2">
      <c r="A1171" s="19" t="s">
        <v>1228</v>
      </c>
      <c r="B1171" s="20">
        <v>44167</v>
      </c>
      <c r="C1171" s="4" t="s">
        <v>3</v>
      </c>
      <c r="D1171" s="4" t="s">
        <v>18</v>
      </c>
      <c r="E1171" s="21">
        <v>213</v>
      </c>
      <c r="F1171" s="6">
        <f>VLOOKUP(D1171,DEFINICJE!$E$2:$H$31,4,0)</f>
        <v>0.22429906542056072</v>
      </c>
      <c r="G1171" s="6">
        <f>E1171*F1171</f>
        <v>47.775700934579433</v>
      </c>
      <c r="H1171" s="26">
        <f>VLOOKUP(D1171,DEFINICJE!$E$2:$H$31,3,0)</f>
        <v>7.0000000000000007E-2</v>
      </c>
      <c r="I1171" s="6">
        <f>G1171+H1171*G1171</f>
        <v>51.11999999999999</v>
      </c>
      <c r="J1171" s="9">
        <f>MONTH(B1171)</f>
        <v>12</v>
      </c>
      <c r="K1171" s="9">
        <f>YEAR(B1171)</f>
        <v>2020</v>
      </c>
      <c r="L1171" s="9" t="str">
        <f>VLOOKUP(C1171,DEFINICJE!$A$2:$B$11,2,0)</f>
        <v>Quantum Innovations</v>
      </c>
    </row>
    <row r="1172" spans="1:12" x14ac:dyDescent="0.2">
      <c r="A1172" s="19" t="s">
        <v>1229</v>
      </c>
      <c r="B1172" s="20">
        <v>44168</v>
      </c>
      <c r="C1172" s="4" t="s">
        <v>4</v>
      </c>
      <c r="D1172" s="4" t="s">
        <v>19</v>
      </c>
      <c r="E1172" s="21">
        <v>40</v>
      </c>
      <c r="F1172" s="6">
        <f>VLOOKUP(D1172,DEFINICJE!$E$2:$H$31,4,0)</f>
        <v>73.073770491803288</v>
      </c>
      <c r="G1172" s="6">
        <f>E1172*F1172</f>
        <v>2922.9508196721317</v>
      </c>
      <c r="H1172" s="26">
        <f>VLOOKUP(D1172,DEFINICJE!$E$2:$H$31,3,0)</f>
        <v>0.22</v>
      </c>
      <c r="I1172" s="6">
        <f>G1172+H1172*G1172</f>
        <v>3566.0000000000009</v>
      </c>
      <c r="J1172" s="9">
        <f>MONTH(B1172)</f>
        <v>12</v>
      </c>
      <c r="K1172" s="9">
        <f>YEAR(B1172)</f>
        <v>2020</v>
      </c>
      <c r="L1172" s="9" t="str">
        <f>VLOOKUP(C1172,DEFINICJE!$A$2:$B$11,2,0)</f>
        <v>BlueSky Enterprises</v>
      </c>
    </row>
    <row r="1173" spans="1:12" x14ac:dyDescent="0.2">
      <c r="A1173" s="19" t="s">
        <v>1230</v>
      </c>
      <c r="B1173" s="20">
        <v>44169</v>
      </c>
      <c r="C1173" s="4" t="s">
        <v>5</v>
      </c>
      <c r="D1173" s="4" t="s">
        <v>20</v>
      </c>
      <c r="E1173" s="21">
        <v>137</v>
      </c>
      <c r="F1173" s="6">
        <f>VLOOKUP(D1173,DEFINICJE!$E$2:$H$31,4,0)</f>
        <v>10.093457943925234</v>
      </c>
      <c r="G1173" s="6">
        <f>E1173*F1173</f>
        <v>1382.8037383177571</v>
      </c>
      <c r="H1173" s="26">
        <f>VLOOKUP(D1173,DEFINICJE!$E$2:$H$31,3,0)</f>
        <v>7.0000000000000007E-2</v>
      </c>
      <c r="I1173" s="6">
        <f>G1173+H1173*G1173</f>
        <v>1479.6000000000001</v>
      </c>
      <c r="J1173" s="9">
        <f>MONTH(B1173)</f>
        <v>12</v>
      </c>
      <c r="K1173" s="9">
        <f>YEAR(B1173)</f>
        <v>2020</v>
      </c>
      <c r="L1173" s="9" t="str">
        <f>VLOOKUP(C1173,DEFINICJE!$A$2:$B$11,2,0)</f>
        <v>Infinity Systems</v>
      </c>
    </row>
    <row r="1174" spans="1:12" x14ac:dyDescent="0.2">
      <c r="A1174" s="19" t="s">
        <v>1231</v>
      </c>
      <c r="B1174" s="20">
        <v>44170</v>
      </c>
      <c r="C1174" s="4" t="s">
        <v>3</v>
      </c>
      <c r="D1174" s="4" t="s">
        <v>21</v>
      </c>
      <c r="E1174" s="21">
        <v>650</v>
      </c>
      <c r="F1174" s="6">
        <f>VLOOKUP(D1174,DEFINICJE!$E$2:$H$31,4,0)</f>
        <v>32.508196721311471</v>
      </c>
      <c r="G1174" s="6">
        <f>E1174*F1174</f>
        <v>21130.327868852455</v>
      </c>
      <c r="H1174" s="26">
        <f>VLOOKUP(D1174,DEFINICJE!$E$2:$H$31,3,0)</f>
        <v>0.22</v>
      </c>
      <c r="I1174" s="6">
        <f>G1174+H1174*G1174</f>
        <v>25778.999999999996</v>
      </c>
      <c r="J1174" s="9">
        <f>MONTH(B1174)</f>
        <v>12</v>
      </c>
      <c r="K1174" s="9">
        <f>YEAR(B1174)</f>
        <v>2020</v>
      </c>
      <c r="L1174" s="9" t="str">
        <f>VLOOKUP(C1174,DEFINICJE!$A$2:$B$11,2,0)</f>
        <v>Quantum Innovations</v>
      </c>
    </row>
    <row r="1175" spans="1:12" x14ac:dyDescent="0.2">
      <c r="A1175" s="19" t="s">
        <v>1232</v>
      </c>
      <c r="B1175" s="20">
        <v>44170</v>
      </c>
      <c r="C1175" s="4" t="s">
        <v>10</v>
      </c>
      <c r="D1175" s="4" t="s">
        <v>22</v>
      </c>
      <c r="E1175" s="21">
        <v>283</v>
      </c>
      <c r="F1175" s="6">
        <f>VLOOKUP(D1175,DEFINICJE!$E$2:$H$31,4,0)</f>
        <v>17.588785046728972</v>
      </c>
      <c r="G1175" s="6">
        <f>E1175*F1175</f>
        <v>4977.6261682242994</v>
      </c>
      <c r="H1175" s="26">
        <f>VLOOKUP(D1175,DEFINICJE!$E$2:$H$31,3,0)</f>
        <v>7.0000000000000007E-2</v>
      </c>
      <c r="I1175" s="6">
        <f>G1175+H1175*G1175</f>
        <v>5326.06</v>
      </c>
      <c r="J1175" s="9">
        <f>MONTH(B1175)</f>
        <v>12</v>
      </c>
      <c r="K1175" s="9">
        <f>YEAR(B1175)</f>
        <v>2020</v>
      </c>
      <c r="L1175" s="9" t="str">
        <f>VLOOKUP(C1175,DEFINICJE!$A$2:$B$11,2,0)</f>
        <v>Nexus Solutions</v>
      </c>
    </row>
    <row r="1176" spans="1:12" x14ac:dyDescent="0.2">
      <c r="A1176" s="19" t="s">
        <v>1233</v>
      </c>
      <c r="B1176" s="20">
        <v>44170</v>
      </c>
      <c r="C1176" s="4" t="s">
        <v>6</v>
      </c>
      <c r="D1176" s="4" t="s">
        <v>23</v>
      </c>
      <c r="E1176" s="21">
        <v>707</v>
      </c>
      <c r="F1176" s="6">
        <f>VLOOKUP(D1176,DEFINICJE!$E$2:$H$31,4,0)</f>
        <v>14.188524590163933</v>
      </c>
      <c r="G1176" s="6">
        <f>E1176*F1176</f>
        <v>10031.286885245901</v>
      </c>
      <c r="H1176" s="26">
        <f>VLOOKUP(D1176,DEFINICJE!$E$2:$H$31,3,0)</f>
        <v>0.22</v>
      </c>
      <c r="I1176" s="6">
        <f>G1176+H1176*G1176</f>
        <v>12238.17</v>
      </c>
      <c r="J1176" s="9">
        <f>MONTH(B1176)</f>
        <v>12</v>
      </c>
      <c r="K1176" s="9">
        <f>YEAR(B1176)</f>
        <v>2020</v>
      </c>
      <c r="L1176" s="9" t="str">
        <f>VLOOKUP(C1176,DEFINICJE!$A$2:$B$11,2,0)</f>
        <v>SwiftWave Technologies</v>
      </c>
    </row>
    <row r="1177" spans="1:12" x14ac:dyDescent="0.2">
      <c r="A1177" s="19" t="s">
        <v>1234</v>
      </c>
      <c r="B1177" s="20">
        <v>44170</v>
      </c>
      <c r="C1177" s="4" t="s">
        <v>3</v>
      </c>
      <c r="D1177" s="4" t="s">
        <v>24</v>
      </c>
      <c r="E1177" s="21">
        <v>268</v>
      </c>
      <c r="F1177" s="6">
        <f>VLOOKUP(D1177,DEFINICJE!$E$2:$H$31,4,0)</f>
        <v>7.5700934579439245</v>
      </c>
      <c r="G1177" s="6">
        <f>E1177*F1177</f>
        <v>2028.7850467289718</v>
      </c>
      <c r="H1177" s="26">
        <f>VLOOKUP(D1177,DEFINICJE!$E$2:$H$31,3,0)</f>
        <v>7.0000000000000007E-2</v>
      </c>
      <c r="I1177" s="6">
        <f>G1177+H1177*G1177</f>
        <v>2170.7999999999997</v>
      </c>
      <c r="J1177" s="9">
        <f>MONTH(B1177)</f>
        <v>12</v>
      </c>
      <c r="K1177" s="9">
        <f>YEAR(B1177)</f>
        <v>2020</v>
      </c>
      <c r="L1177" s="9" t="str">
        <f>VLOOKUP(C1177,DEFINICJE!$A$2:$B$11,2,0)</f>
        <v>Quantum Innovations</v>
      </c>
    </row>
    <row r="1178" spans="1:12" x14ac:dyDescent="0.2">
      <c r="A1178" s="19" t="s">
        <v>1235</v>
      </c>
      <c r="B1178" s="20">
        <v>44170</v>
      </c>
      <c r="C1178" s="4" t="s">
        <v>7</v>
      </c>
      <c r="D1178" s="4" t="s">
        <v>25</v>
      </c>
      <c r="E1178" s="21">
        <v>215</v>
      </c>
      <c r="F1178" s="6">
        <f>VLOOKUP(D1178,DEFINICJE!$E$2:$H$31,4,0)</f>
        <v>33.655737704918039</v>
      </c>
      <c r="G1178" s="6">
        <f>E1178*F1178</f>
        <v>7235.9836065573782</v>
      </c>
      <c r="H1178" s="26">
        <f>VLOOKUP(D1178,DEFINICJE!$E$2:$H$31,3,0)</f>
        <v>0.22</v>
      </c>
      <c r="I1178" s="6">
        <f>G1178+H1178*G1178</f>
        <v>8827.9000000000015</v>
      </c>
      <c r="J1178" s="9">
        <f>MONTH(B1178)</f>
        <v>12</v>
      </c>
      <c r="K1178" s="9">
        <f>YEAR(B1178)</f>
        <v>2020</v>
      </c>
      <c r="L1178" s="9" t="str">
        <f>VLOOKUP(C1178,DEFINICJE!$A$2:$B$11,2,0)</f>
        <v>Fusion Dynamics</v>
      </c>
    </row>
    <row r="1179" spans="1:12" x14ac:dyDescent="0.2">
      <c r="A1179" s="19" t="s">
        <v>1236</v>
      </c>
      <c r="B1179" s="20">
        <v>44170</v>
      </c>
      <c r="C1179" s="4" t="s">
        <v>8</v>
      </c>
      <c r="D1179" s="4" t="s">
        <v>26</v>
      </c>
      <c r="E1179" s="21">
        <v>445</v>
      </c>
      <c r="F1179" s="6">
        <f>VLOOKUP(D1179,DEFINICJE!$E$2:$H$31,4,0)</f>
        <v>57.588785046728965</v>
      </c>
      <c r="G1179" s="6">
        <f>E1179*F1179</f>
        <v>25627.009345794391</v>
      </c>
      <c r="H1179" s="26">
        <f>VLOOKUP(D1179,DEFINICJE!$E$2:$H$31,3,0)</f>
        <v>7.0000000000000007E-2</v>
      </c>
      <c r="I1179" s="6">
        <f>G1179+H1179*G1179</f>
        <v>27420.899999999998</v>
      </c>
      <c r="J1179" s="9">
        <f>MONTH(B1179)</f>
        <v>12</v>
      </c>
      <c r="K1179" s="9">
        <f>YEAR(B1179)</f>
        <v>2020</v>
      </c>
      <c r="L1179" s="9" t="str">
        <f>VLOOKUP(C1179,DEFINICJE!$A$2:$B$11,2,0)</f>
        <v>Apex Innovators</v>
      </c>
    </row>
    <row r="1180" spans="1:12" x14ac:dyDescent="0.2">
      <c r="A1180" s="19" t="s">
        <v>1237</v>
      </c>
      <c r="B1180" s="20">
        <v>44170</v>
      </c>
      <c r="C1180" s="4" t="s">
        <v>7</v>
      </c>
      <c r="D1180" s="4" t="s">
        <v>27</v>
      </c>
      <c r="E1180" s="21">
        <v>905</v>
      </c>
      <c r="F1180" s="6">
        <f>VLOOKUP(D1180,DEFINICJE!$E$2:$H$31,4,0)</f>
        <v>27.262295081967213</v>
      </c>
      <c r="G1180" s="6">
        <f>E1180*F1180</f>
        <v>24672.37704918033</v>
      </c>
      <c r="H1180" s="26">
        <f>VLOOKUP(D1180,DEFINICJE!$E$2:$H$31,3,0)</f>
        <v>0.22</v>
      </c>
      <c r="I1180" s="6">
        <f>G1180+H1180*G1180</f>
        <v>30100.300000000003</v>
      </c>
      <c r="J1180" s="9">
        <f>MONTH(B1180)</f>
        <v>12</v>
      </c>
      <c r="K1180" s="9">
        <f>YEAR(B1180)</f>
        <v>2020</v>
      </c>
      <c r="L1180" s="9" t="str">
        <f>VLOOKUP(C1180,DEFINICJE!$A$2:$B$11,2,0)</f>
        <v>Fusion Dynamics</v>
      </c>
    </row>
    <row r="1181" spans="1:12" x14ac:dyDescent="0.2">
      <c r="A1181" s="19" t="s">
        <v>1238</v>
      </c>
      <c r="B1181" s="20">
        <v>44170</v>
      </c>
      <c r="C1181" s="4" t="s">
        <v>5</v>
      </c>
      <c r="D1181" s="4" t="s">
        <v>28</v>
      </c>
      <c r="E1181" s="21">
        <v>723</v>
      </c>
      <c r="F1181" s="6">
        <f>VLOOKUP(D1181,DEFINICJE!$E$2:$H$31,4,0)</f>
        <v>74.299065420560737</v>
      </c>
      <c r="G1181" s="6">
        <f>E1181*F1181</f>
        <v>53718.224299065412</v>
      </c>
      <c r="H1181" s="26">
        <f>VLOOKUP(D1181,DEFINICJE!$E$2:$H$31,3,0)</f>
        <v>7.0000000000000007E-2</v>
      </c>
      <c r="I1181" s="6">
        <f>G1181+H1181*G1181</f>
        <v>57478.499999999993</v>
      </c>
      <c r="J1181" s="9">
        <f>MONTH(B1181)</f>
        <v>12</v>
      </c>
      <c r="K1181" s="9">
        <f>YEAR(B1181)</f>
        <v>2020</v>
      </c>
      <c r="L1181" s="9" t="str">
        <f>VLOOKUP(C1181,DEFINICJE!$A$2:$B$11,2,0)</f>
        <v>Infinity Systems</v>
      </c>
    </row>
    <row r="1182" spans="1:12" x14ac:dyDescent="0.2">
      <c r="A1182" s="19" t="s">
        <v>1239</v>
      </c>
      <c r="B1182" s="20">
        <v>44171</v>
      </c>
      <c r="C1182" s="4" t="s">
        <v>10</v>
      </c>
      <c r="D1182" s="4" t="s">
        <v>14</v>
      </c>
      <c r="E1182" s="21">
        <v>290</v>
      </c>
      <c r="F1182" s="6">
        <f>VLOOKUP(D1182,DEFINICJE!$E$2:$H$31,4,0)</f>
        <v>73.897196261682225</v>
      </c>
      <c r="G1182" s="6">
        <f>E1182*F1182</f>
        <v>21430.186915887847</v>
      </c>
      <c r="H1182" s="26">
        <f>VLOOKUP(D1182,DEFINICJE!$E$2:$H$31,3,0)</f>
        <v>7.0000000000000007E-2</v>
      </c>
      <c r="I1182" s="6">
        <f>G1182+H1182*G1182</f>
        <v>22930.299999999996</v>
      </c>
      <c r="J1182" s="9">
        <f>MONTH(B1182)</f>
        <v>12</v>
      </c>
      <c r="K1182" s="9">
        <f>YEAR(B1182)</f>
        <v>2020</v>
      </c>
      <c r="L1182" s="9" t="str">
        <f>VLOOKUP(C1182,DEFINICJE!$A$2:$B$11,2,0)</f>
        <v>Nexus Solutions</v>
      </c>
    </row>
    <row r="1183" spans="1:12" x14ac:dyDescent="0.2">
      <c r="A1183" s="19" t="s">
        <v>1240</v>
      </c>
      <c r="B1183" s="20">
        <v>44172</v>
      </c>
      <c r="C1183" s="4" t="s">
        <v>10</v>
      </c>
      <c r="D1183" s="4" t="s">
        <v>15</v>
      </c>
      <c r="E1183" s="21">
        <v>676</v>
      </c>
      <c r="F1183" s="6">
        <f>VLOOKUP(D1183,DEFINICJE!$E$2:$H$31,4,0)</f>
        <v>43.180327868852459</v>
      </c>
      <c r="G1183" s="6">
        <f>E1183*F1183</f>
        <v>29189.901639344262</v>
      </c>
      <c r="H1183" s="26">
        <f>VLOOKUP(D1183,DEFINICJE!$E$2:$H$31,3,0)</f>
        <v>0.22</v>
      </c>
      <c r="I1183" s="6">
        <f>G1183+H1183*G1183</f>
        <v>35611.68</v>
      </c>
      <c r="J1183" s="9">
        <f>MONTH(B1183)</f>
        <v>12</v>
      </c>
      <c r="K1183" s="9">
        <f>YEAR(B1183)</f>
        <v>2020</v>
      </c>
      <c r="L1183" s="9" t="str">
        <f>VLOOKUP(C1183,DEFINICJE!$A$2:$B$11,2,0)</f>
        <v>Nexus Solutions</v>
      </c>
    </row>
    <row r="1184" spans="1:12" x14ac:dyDescent="0.2">
      <c r="A1184" s="19" t="s">
        <v>1241</v>
      </c>
      <c r="B1184" s="20">
        <v>44173</v>
      </c>
      <c r="C1184" s="4" t="s">
        <v>8</v>
      </c>
      <c r="D1184" s="4" t="s">
        <v>16</v>
      </c>
      <c r="E1184" s="21">
        <v>617</v>
      </c>
      <c r="F1184" s="6">
        <f>VLOOKUP(D1184,DEFINICJE!$E$2:$H$31,4,0)</f>
        <v>25.897196261682243</v>
      </c>
      <c r="G1184" s="6">
        <f>E1184*F1184</f>
        <v>15978.570093457944</v>
      </c>
      <c r="H1184" s="26">
        <f>VLOOKUP(D1184,DEFINICJE!$E$2:$H$31,3,0)</f>
        <v>7.0000000000000007E-2</v>
      </c>
      <c r="I1184" s="6">
        <f>G1184+H1184*G1184</f>
        <v>17097.07</v>
      </c>
      <c r="J1184" s="9">
        <f>MONTH(B1184)</f>
        <v>12</v>
      </c>
      <c r="K1184" s="9">
        <f>YEAR(B1184)</f>
        <v>2020</v>
      </c>
      <c r="L1184" s="9" t="str">
        <f>VLOOKUP(C1184,DEFINICJE!$A$2:$B$11,2,0)</f>
        <v>Apex Innovators</v>
      </c>
    </row>
    <row r="1185" spans="1:12" x14ac:dyDescent="0.2">
      <c r="A1185" s="19" t="s">
        <v>1242</v>
      </c>
      <c r="B1185" s="20">
        <v>44174</v>
      </c>
      <c r="C1185" s="4" t="s">
        <v>9</v>
      </c>
      <c r="D1185" s="4" t="s">
        <v>17</v>
      </c>
      <c r="E1185" s="21">
        <v>514</v>
      </c>
      <c r="F1185" s="6">
        <f>VLOOKUP(D1185,DEFINICJE!$E$2:$H$31,4,0)</f>
        <v>65.721311475409848</v>
      </c>
      <c r="G1185" s="6">
        <f>E1185*F1185</f>
        <v>33780.75409836066</v>
      </c>
      <c r="H1185" s="26">
        <f>VLOOKUP(D1185,DEFINICJE!$E$2:$H$31,3,0)</f>
        <v>0.22</v>
      </c>
      <c r="I1185" s="6">
        <f>G1185+H1185*G1185</f>
        <v>41212.520000000004</v>
      </c>
      <c r="J1185" s="9">
        <f>MONTH(B1185)</f>
        <v>12</v>
      </c>
      <c r="K1185" s="9">
        <f>YEAR(B1185)</f>
        <v>2020</v>
      </c>
      <c r="L1185" s="9" t="str">
        <f>VLOOKUP(C1185,DEFINICJE!$A$2:$B$11,2,0)</f>
        <v>Aurora Ventures</v>
      </c>
    </row>
    <row r="1186" spans="1:12" x14ac:dyDescent="0.2">
      <c r="A1186" s="19" t="s">
        <v>1243</v>
      </c>
      <c r="B1186" s="20">
        <v>44175</v>
      </c>
      <c r="C1186" s="4" t="s">
        <v>4</v>
      </c>
      <c r="D1186" s="4" t="s">
        <v>18</v>
      </c>
      <c r="E1186" s="21">
        <v>29</v>
      </c>
      <c r="F1186" s="6">
        <f>VLOOKUP(D1186,DEFINICJE!$E$2:$H$31,4,0)</f>
        <v>0.22429906542056072</v>
      </c>
      <c r="G1186" s="6">
        <f>E1186*F1186</f>
        <v>6.5046728971962606</v>
      </c>
      <c r="H1186" s="26">
        <f>VLOOKUP(D1186,DEFINICJE!$E$2:$H$31,3,0)</f>
        <v>7.0000000000000007E-2</v>
      </c>
      <c r="I1186" s="6">
        <f>G1186+H1186*G1186</f>
        <v>6.9599999999999991</v>
      </c>
      <c r="J1186" s="9">
        <f>MONTH(B1186)</f>
        <v>12</v>
      </c>
      <c r="K1186" s="9">
        <f>YEAR(B1186)</f>
        <v>2020</v>
      </c>
      <c r="L1186" s="9" t="str">
        <f>VLOOKUP(C1186,DEFINICJE!$A$2:$B$11,2,0)</f>
        <v>BlueSky Enterprises</v>
      </c>
    </row>
    <row r="1187" spans="1:12" x14ac:dyDescent="0.2">
      <c r="A1187" s="19" t="s">
        <v>1244</v>
      </c>
      <c r="B1187" s="20">
        <v>44176</v>
      </c>
      <c r="C1187" s="4" t="s">
        <v>3</v>
      </c>
      <c r="D1187" s="4" t="s">
        <v>19</v>
      </c>
      <c r="E1187" s="21">
        <v>881</v>
      </c>
      <c r="F1187" s="6">
        <f>VLOOKUP(D1187,DEFINICJE!$E$2:$H$31,4,0)</f>
        <v>73.073770491803288</v>
      </c>
      <c r="G1187" s="6">
        <f>E1187*F1187</f>
        <v>64377.991803278695</v>
      </c>
      <c r="H1187" s="26">
        <f>VLOOKUP(D1187,DEFINICJE!$E$2:$H$31,3,0)</f>
        <v>0.22</v>
      </c>
      <c r="I1187" s="6">
        <f>G1187+H1187*G1187</f>
        <v>78541.150000000009</v>
      </c>
      <c r="J1187" s="9">
        <f>MONTH(B1187)</f>
        <v>12</v>
      </c>
      <c r="K1187" s="9">
        <f>YEAR(B1187)</f>
        <v>2020</v>
      </c>
      <c r="L1187" s="9" t="str">
        <f>VLOOKUP(C1187,DEFINICJE!$A$2:$B$11,2,0)</f>
        <v>Quantum Innovations</v>
      </c>
    </row>
    <row r="1188" spans="1:12" x14ac:dyDescent="0.2">
      <c r="A1188" s="19" t="s">
        <v>1245</v>
      </c>
      <c r="B1188" s="20">
        <v>44177</v>
      </c>
      <c r="C1188" s="4" t="s">
        <v>3</v>
      </c>
      <c r="D1188" s="4" t="s">
        <v>20</v>
      </c>
      <c r="E1188" s="21">
        <v>528</v>
      </c>
      <c r="F1188" s="6">
        <f>VLOOKUP(D1188,DEFINICJE!$E$2:$H$31,4,0)</f>
        <v>10.093457943925234</v>
      </c>
      <c r="G1188" s="6">
        <f>E1188*F1188</f>
        <v>5329.3457943925232</v>
      </c>
      <c r="H1188" s="26">
        <f>VLOOKUP(D1188,DEFINICJE!$E$2:$H$31,3,0)</f>
        <v>7.0000000000000007E-2</v>
      </c>
      <c r="I1188" s="6">
        <f>G1188+H1188*G1188</f>
        <v>5702.4</v>
      </c>
      <c r="J1188" s="9">
        <f>MONTH(B1188)</f>
        <v>12</v>
      </c>
      <c r="K1188" s="9">
        <f>YEAR(B1188)</f>
        <v>2020</v>
      </c>
      <c r="L1188" s="9" t="str">
        <f>VLOOKUP(C1188,DEFINICJE!$A$2:$B$11,2,0)</f>
        <v>Quantum Innovations</v>
      </c>
    </row>
    <row r="1189" spans="1:12" x14ac:dyDescent="0.2">
      <c r="A1189" s="19" t="s">
        <v>1246</v>
      </c>
      <c r="B1189" s="20">
        <v>44178</v>
      </c>
      <c r="C1189" s="4" t="s">
        <v>11</v>
      </c>
      <c r="D1189" s="4" t="s">
        <v>21</v>
      </c>
      <c r="E1189" s="21">
        <v>308</v>
      </c>
      <c r="F1189" s="6">
        <f>VLOOKUP(D1189,DEFINICJE!$E$2:$H$31,4,0)</f>
        <v>32.508196721311471</v>
      </c>
      <c r="G1189" s="6">
        <f>E1189*F1189</f>
        <v>10012.524590163934</v>
      </c>
      <c r="H1189" s="26">
        <f>VLOOKUP(D1189,DEFINICJE!$E$2:$H$31,3,0)</f>
        <v>0.22</v>
      </c>
      <c r="I1189" s="6">
        <f>G1189+H1189*G1189</f>
        <v>12215.279999999999</v>
      </c>
      <c r="J1189" s="9">
        <f>MONTH(B1189)</f>
        <v>12</v>
      </c>
      <c r="K1189" s="9">
        <f>YEAR(B1189)</f>
        <v>2020</v>
      </c>
      <c r="L1189" s="9" t="str">
        <f>VLOOKUP(C1189,DEFINICJE!$A$2:$B$11,2,0)</f>
        <v>Green Capital</v>
      </c>
    </row>
    <row r="1190" spans="1:12" x14ac:dyDescent="0.2">
      <c r="A1190" s="19" t="s">
        <v>1247</v>
      </c>
      <c r="B1190" s="20">
        <v>44179</v>
      </c>
      <c r="C1190" s="4" t="s">
        <v>6</v>
      </c>
      <c r="D1190" s="4" t="s">
        <v>22</v>
      </c>
      <c r="E1190" s="21">
        <v>866</v>
      </c>
      <c r="F1190" s="6">
        <f>VLOOKUP(D1190,DEFINICJE!$E$2:$H$31,4,0)</f>
        <v>17.588785046728972</v>
      </c>
      <c r="G1190" s="6">
        <f>E1190*F1190</f>
        <v>15231.88785046729</v>
      </c>
      <c r="H1190" s="26">
        <f>VLOOKUP(D1190,DEFINICJE!$E$2:$H$31,3,0)</f>
        <v>7.0000000000000007E-2</v>
      </c>
      <c r="I1190" s="6">
        <f>G1190+H1190*G1190</f>
        <v>16298.12</v>
      </c>
      <c r="J1190" s="9">
        <f>MONTH(B1190)</f>
        <v>12</v>
      </c>
      <c r="K1190" s="9">
        <f>YEAR(B1190)</f>
        <v>2020</v>
      </c>
      <c r="L1190" s="9" t="str">
        <f>VLOOKUP(C1190,DEFINICJE!$A$2:$B$11,2,0)</f>
        <v>SwiftWave Technologies</v>
      </c>
    </row>
    <row r="1191" spans="1:12" x14ac:dyDescent="0.2">
      <c r="A1191" s="19" t="s">
        <v>1248</v>
      </c>
      <c r="B1191" s="20">
        <v>44180</v>
      </c>
      <c r="C1191" s="4" t="s">
        <v>4</v>
      </c>
      <c r="D1191" s="4" t="s">
        <v>23</v>
      </c>
      <c r="E1191" s="21">
        <v>378</v>
      </c>
      <c r="F1191" s="6">
        <f>VLOOKUP(D1191,DEFINICJE!$E$2:$H$31,4,0)</f>
        <v>14.188524590163933</v>
      </c>
      <c r="G1191" s="6">
        <f>E1191*F1191</f>
        <v>5363.2622950819668</v>
      </c>
      <c r="H1191" s="26">
        <f>VLOOKUP(D1191,DEFINICJE!$E$2:$H$31,3,0)</f>
        <v>0.22</v>
      </c>
      <c r="I1191" s="6">
        <f>G1191+H1191*G1191</f>
        <v>6543.1799999999994</v>
      </c>
      <c r="J1191" s="9">
        <f>MONTH(B1191)</f>
        <v>12</v>
      </c>
      <c r="K1191" s="9">
        <f>YEAR(B1191)</f>
        <v>2020</v>
      </c>
      <c r="L1191" s="9" t="str">
        <f>VLOOKUP(C1191,DEFINICJE!$A$2:$B$11,2,0)</f>
        <v>BlueSky Enterprises</v>
      </c>
    </row>
    <row r="1192" spans="1:12" x14ac:dyDescent="0.2">
      <c r="A1192" s="19" t="s">
        <v>1249</v>
      </c>
      <c r="B1192" s="20">
        <v>44181</v>
      </c>
      <c r="C1192" s="4" t="s">
        <v>7</v>
      </c>
      <c r="D1192" s="4" t="s">
        <v>24</v>
      </c>
      <c r="E1192" s="21">
        <v>431</v>
      </c>
      <c r="F1192" s="6">
        <f>VLOOKUP(D1192,DEFINICJE!$E$2:$H$31,4,0)</f>
        <v>7.5700934579439245</v>
      </c>
      <c r="G1192" s="6">
        <f>E1192*F1192</f>
        <v>3262.7102803738317</v>
      </c>
      <c r="H1192" s="26">
        <f>VLOOKUP(D1192,DEFINICJE!$E$2:$H$31,3,0)</f>
        <v>7.0000000000000007E-2</v>
      </c>
      <c r="I1192" s="6">
        <f>G1192+H1192*G1192</f>
        <v>3491.1</v>
      </c>
      <c r="J1192" s="9">
        <f>MONTH(B1192)</f>
        <v>12</v>
      </c>
      <c r="K1192" s="9">
        <f>YEAR(B1192)</f>
        <v>2020</v>
      </c>
      <c r="L1192" s="9" t="str">
        <f>VLOOKUP(C1192,DEFINICJE!$A$2:$B$11,2,0)</f>
        <v>Fusion Dynamics</v>
      </c>
    </row>
    <row r="1193" spans="1:12" x14ac:dyDescent="0.2">
      <c r="A1193" s="19" t="s">
        <v>1250</v>
      </c>
      <c r="B1193" s="20">
        <v>44181</v>
      </c>
      <c r="C1193" s="4" t="s">
        <v>4</v>
      </c>
      <c r="D1193" s="4" t="s">
        <v>25</v>
      </c>
      <c r="E1193" s="21">
        <v>588</v>
      </c>
      <c r="F1193" s="6">
        <f>VLOOKUP(D1193,DEFINICJE!$E$2:$H$31,4,0)</f>
        <v>33.655737704918039</v>
      </c>
      <c r="G1193" s="6">
        <f>E1193*F1193</f>
        <v>19789.573770491806</v>
      </c>
      <c r="H1193" s="26">
        <f>VLOOKUP(D1193,DEFINICJE!$E$2:$H$31,3,0)</f>
        <v>0.22</v>
      </c>
      <c r="I1193" s="6">
        <f>G1193+H1193*G1193</f>
        <v>24143.280000000006</v>
      </c>
      <c r="J1193" s="9">
        <f>MONTH(B1193)</f>
        <v>12</v>
      </c>
      <c r="K1193" s="9">
        <f>YEAR(B1193)</f>
        <v>2020</v>
      </c>
      <c r="L1193" s="9" t="str">
        <f>VLOOKUP(C1193,DEFINICJE!$A$2:$B$11,2,0)</f>
        <v>BlueSky Enterprises</v>
      </c>
    </row>
    <row r="1194" spans="1:12" x14ac:dyDescent="0.2">
      <c r="A1194" s="19" t="s">
        <v>1251</v>
      </c>
      <c r="B1194" s="20">
        <v>44181</v>
      </c>
      <c r="C1194" s="4" t="s">
        <v>10</v>
      </c>
      <c r="D1194" s="4" t="s">
        <v>26</v>
      </c>
      <c r="E1194" s="21">
        <v>499</v>
      </c>
      <c r="F1194" s="6">
        <f>VLOOKUP(D1194,DEFINICJE!$E$2:$H$31,4,0)</f>
        <v>57.588785046728965</v>
      </c>
      <c r="G1194" s="6">
        <f>E1194*F1194</f>
        <v>28736.803738317754</v>
      </c>
      <c r="H1194" s="26">
        <f>VLOOKUP(D1194,DEFINICJE!$E$2:$H$31,3,0)</f>
        <v>7.0000000000000007E-2</v>
      </c>
      <c r="I1194" s="6">
        <f>G1194+H1194*G1194</f>
        <v>30748.379999999997</v>
      </c>
      <c r="J1194" s="9">
        <f>MONTH(B1194)</f>
        <v>12</v>
      </c>
      <c r="K1194" s="9">
        <f>YEAR(B1194)</f>
        <v>2020</v>
      </c>
      <c r="L1194" s="9" t="str">
        <f>VLOOKUP(C1194,DEFINICJE!$A$2:$B$11,2,0)</f>
        <v>Nexus Solutions</v>
      </c>
    </row>
    <row r="1195" spans="1:12" x14ac:dyDescent="0.2">
      <c r="A1195" s="19" t="s">
        <v>1252</v>
      </c>
      <c r="B1195" s="20">
        <v>44181</v>
      </c>
      <c r="C1195" s="4" t="s">
        <v>7</v>
      </c>
      <c r="D1195" s="4" t="s">
        <v>27</v>
      </c>
      <c r="E1195" s="21">
        <v>551</v>
      </c>
      <c r="F1195" s="6">
        <f>VLOOKUP(D1195,DEFINICJE!$E$2:$H$31,4,0)</f>
        <v>27.262295081967213</v>
      </c>
      <c r="G1195" s="6">
        <f>E1195*F1195</f>
        <v>15021.524590163934</v>
      </c>
      <c r="H1195" s="26">
        <f>VLOOKUP(D1195,DEFINICJE!$E$2:$H$31,3,0)</f>
        <v>0.22</v>
      </c>
      <c r="I1195" s="6">
        <f>G1195+H1195*G1195</f>
        <v>18326.259999999998</v>
      </c>
      <c r="J1195" s="9">
        <f>MONTH(B1195)</f>
        <v>12</v>
      </c>
      <c r="K1195" s="9">
        <f>YEAR(B1195)</f>
        <v>2020</v>
      </c>
      <c r="L1195" s="9" t="str">
        <f>VLOOKUP(C1195,DEFINICJE!$A$2:$B$11,2,0)</f>
        <v>Fusion Dynamics</v>
      </c>
    </row>
    <row r="1196" spans="1:12" x14ac:dyDescent="0.2">
      <c r="A1196" s="19" t="s">
        <v>1253</v>
      </c>
      <c r="B1196" s="20">
        <v>44181</v>
      </c>
      <c r="C1196" s="4" t="s">
        <v>11</v>
      </c>
      <c r="D1196" s="4" t="s">
        <v>28</v>
      </c>
      <c r="E1196" s="21">
        <v>683</v>
      </c>
      <c r="F1196" s="6">
        <f>VLOOKUP(D1196,DEFINICJE!$E$2:$H$31,4,0)</f>
        <v>74.299065420560737</v>
      </c>
      <c r="G1196" s="6">
        <f>E1196*F1196</f>
        <v>50746.261682242985</v>
      </c>
      <c r="H1196" s="26">
        <f>VLOOKUP(D1196,DEFINICJE!$E$2:$H$31,3,0)</f>
        <v>7.0000000000000007E-2</v>
      </c>
      <c r="I1196" s="6">
        <f>G1196+H1196*G1196</f>
        <v>54298.499999999993</v>
      </c>
      <c r="J1196" s="9">
        <f>MONTH(B1196)</f>
        <v>12</v>
      </c>
      <c r="K1196" s="9">
        <f>YEAR(B1196)</f>
        <v>2020</v>
      </c>
      <c r="L1196" s="9" t="str">
        <f>VLOOKUP(C1196,DEFINICJE!$A$2:$B$11,2,0)</f>
        <v>Green Capital</v>
      </c>
    </row>
    <row r="1197" spans="1:12" x14ac:dyDescent="0.2">
      <c r="A1197" s="19" t="s">
        <v>1254</v>
      </c>
      <c r="B1197" s="20">
        <v>44181</v>
      </c>
      <c r="C1197" s="4" t="s">
        <v>2</v>
      </c>
      <c r="D1197" s="4" t="s">
        <v>29</v>
      </c>
      <c r="E1197" s="21">
        <v>21</v>
      </c>
      <c r="F1197" s="6">
        <f>VLOOKUP(D1197,DEFINICJE!$E$2:$H$31,4,0)</f>
        <v>19.409836065573771</v>
      </c>
      <c r="G1197" s="6">
        <f>E1197*F1197</f>
        <v>407.60655737704917</v>
      </c>
      <c r="H1197" s="26">
        <f>VLOOKUP(D1197,DEFINICJE!$E$2:$H$31,3,0)</f>
        <v>0.22</v>
      </c>
      <c r="I1197" s="6">
        <f>G1197+H1197*G1197</f>
        <v>497.28</v>
      </c>
      <c r="J1197" s="9">
        <f>MONTH(B1197)</f>
        <v>12</v>
      </c>
      <c r="K1197" s="9">
        <f>YEAR(B1197)</f>
        <v>2020</v>
      </c>
      <c r="L1197" s="9" t="str">
        <f>VLOOKUP(C1197,DEFINICJE!$A$2:$B$11,2,0)</f>
        <v>StellarTech Solutions</v>
      </c>
    </row>
    <row r="1198" spans="1:12" x14ac:dyDescent="0.2">
      <c r="A1198" s="19" t="s">
        <v>1255</v>
      </c>
      <c r="B1198" s="20">
        <v>44181</v>
      </c>
      <c r="C1198" s="4" t="s">
        <v>8</v>
      </c>
      <c r="D1198" s="4" t="s">
        <v>30</v>
      </c>
      <c r="E1198" s="21">
        <v>115</v>
      </c>
      <c r="F1198" s="6">
        <f>VLOOKUP(D1198,DEFINICJE!$E$2:$H$31,4,0)</f>
        <v>16.345794392523363</v>
      </c>
      <c r="G1198" s="6">
        <f>E1198*F1198</f>
        <v>1879.7663551401868</v>
      </c>
      <c r="H1198" s="26">
        <f>VLOOKUP(D1198,DEFINICJE!$E$2:$H$31,3,0)</f>
        <v>7.0000000000000007E-2</v>
      </c>
      <c r="I1198" s="6">
        <f>G1198+H1198*G1198</f>
        <v>2011.35</v>
      </c>
      <c r="J1198" s="9">
        <f>MONTH(B1198)</f>
        <v>12</v>
      </c>
      <c r="K1198" s="9">
        <f>YEAR(B1198)</f>
        <v>2020</v>
      </c>
      <c r="L1198" s="9" t="str">
        <f>VLOOKUP(C1198,DEFINICJE!$A$2:$B$11,2,0)</f>
        <v>Apex Innovators</v>
      </c>
    </row>
    <row r="1199" spans="1:12" x14ac:dyDescent="0.2">
      <c r="A1199" s="19" t="s">
        <v>1256</v>
      </c>
      <c r="B1199" s="20">
        <v>44181</v>
      </c>
      <c r="C1199" s="4" t="s">
        <v>11</v>
      </c>
      <c r="D1199" s="4" t="s">
        <v>30</v>
      </c>
      <c r="E1199" s="21">
        <v>61</v>
      </c>
      <c r="F1199" s="6">
        <f>VLOOKUP(D1199,DEFINICJE!$E$2:$H$31,4,0)</f>
        <v>16.345794392523363</v>
      </c>
      <c r="G1199" s="6">
        <f>E1199*F1199</f>
        <v>997.09345794392516</v>
      </c>
      <c r="H1199" s="26">
        <f>VLOOKUP(D1199,DEFINICJE!$E$2:$H$31,3,0)</f>
        <v>7.0000000000000007E-2</v>
      </c>
      <c r="I1199" s="6">
        <f>G1199+H1199*G1199</f>
        <v>1066.8899999999999</v>
      </c>
      <c r="J1199" s="9">
        <f>MONTH(B1199)</f>
        <v>12</v>
      </c>
      <c r="K1199" s="9">
        <f>YEAR(B1199)</f>
        <v>2020</v>
      </c>
      <c r="L1199" s="9" t="str">
        <f>VLOOKUP(C1199,DEFINICJE!$A$2:$B$11,2,0)</f>
        <v>Green Capital</v>
      </c>
    </row>
    <row r="1200" spans="1:12" x14ac:dyDescent="0.2">
      <c r="A1200" s="19" t="s">
        <v>1257</v>
      </c>
      <c r="B1200" s="20">
        <v>44182</v>
      </c>
      <c r="C1200" s="4" t="s">
        <v>7</v>
      </c>
      <c r="D1200" s="4" t="s">
        <v>30</v>
      </c>
      <c r="E1200" s="21">
        <v>657</v>
      </c>
      <c r="F1200" s="6">
        <f>VLOOKUP(D1200,DEFINICJE!$E$2:$H$31,4,0)</f>
        <v>16.345794392523363</v>
      </c>
      <c r="G1200" s="6">
        <f>E1200*F1200</f>
        <v>10739.186915887849</v>
      </c>
      <c r="H1200" s="26">
        <f>VLOOKUP(D1200,DEFINICJE!$E$2:$H$31,3,0)</f>
        <v>7.0000000000000007E-2</v>
      </c>
      <c r="I1200" s="6">
        <f>G1200+H1200*G1200</f>
        <v>11490.929999999998</v>
      </c>
      <c r="J1200" s="9">
        <f>MONTH(B1200)</f>
        <v>12</v>
      </c>
      <c r="K1200" s="9">
        <f>YEAR(B1200)</f>
        <v>2020</v>
      </c>
      <c r="L1200" s="9" t="str">
        <f>VLOOKUP(C1200,DEFINICJE!$A$2:$B$11,2,0)</f>
        <v>Fusion Dynamics</v>
      </c>
    </row>
    <row r="1201" spans="1:12" x14ac:dyDescent="0.2">
      <c r="A1201" s="19" t="s">
        <v>1258</v>
      </c>
      <c r="B1201" s="20">
        <v>44183</v>
      </c>
      <c r="C1201" s="4" t="s">
        <v>10</v>
      </c>
      <c r="D1201" s="4" t="s">
        <v>30</v>
      </c>
      <c r="E1201" s="21">
        <v>773</v>
      </c>
      <c r="F1201" s="6">
        <f>VLOOKUP(D1201,DEFINICJE!$E$2:$H$31,4,0)</f>
        <v>16.345794392523363</v>
      </c>
      <c r="G1201" s="6">
        <f>E1201*F1201</f>
        <v>12635.299065420559</v>
      </c>
      <c r="H1201" s="26">
        <f>VLOOKUP(D1201,DEFINICJE!$E$2:$H$31,3,0)</f>
        <v>7.0000000000000007E-2</v>
      </c>
      <c r="I1201" s="6">
        <f>G1201+H1201*G1201</f>
        <v>13519.769999999999</v>
      </c>
      <c r="J1201" s="9">
        <f>MONTH(B1201)</f>
        <v>12</v>
      </c>
      <c r="K1201" s="9">
        <f>YEAR(B1201)</f>
        <v>2020</v>
      </c>
      <c r="L1201" s="9" t="str">
        <f>VLOOKUP(C1201,DEFINICJE!$A$2:$B$11,2,0)</f>
        <v>Nexus Solutions</v>
      </c>
    </row>
    <row r="1202" spans="1:12" x14ac:dyDescent="0.2">
      <c r="A1202" s="19" t="s">
        <v>1259</v>
      </c>
      <c r="B1202" s="20">
        <v>44184</v>
      </c>
      <c r="C1202" s="4" t="s">
        <v>3</v>
      </c>
      <c r="D1202" s="4" t="s">
        <v>30</v>
      </c>
      <c r="E1202" s="21">
        <v>262</v>
      </c>
      <c r="F1202" s="6">
        <f>VLOOKUP(D1202,DEFINICJE!$E$2:$H$31,4,0)</f>
        <v>16.345794392523363</v>
      </c>
      <c r="G1202" s="6">
        <f>E1202*F1202</f>
        <v>4282.598130841121</v>
      </c>
      <c r="H1202" s="26">
        <f>VLOOKUP(D1202,DEFINICJE!$E$2:$H$31,3,0)</f>
        <v>7.0000000000000007E-2</v>
      </c>
      <c r="I1202" s="6">
        <f>G1202+H1202*G1202</f>
        <v>4582.3799999999992</v>
      </c>
      <c r="J1202" s="9">
        <f>MONTH(B1202)</f>
        <v>12</v>
      </c>
      <c r="K1202" s="9">
        <f>YEAR(B1202)</f>
        <v>2020</v>
      </c>
      <c r="L1202" s="9" t="str">
        <f>VLOOKUP(C1202,DEFINICJE!$A$2:$B$11,2,0)</f>
        <v>Quantum Innovations</v>
      </c>
    </row>
    <row r="1203" spans="1:12" x14ac:dyDescent="0.2">
      <c r="A1203" s="19" t="s">
        <v>1260</v>
      </c>
      <c r="B1203" s="20">
        <v>44185</v>
      </c>
      <c r="C1203" s="4" t="s">
        <v>7</v>
      </c>
      <c r="D1203" s="4" t="s">
        <v>30</v>
      </c>
      <c r="E1203" s="21">
        <v>803</v>
      </c>
      <c r="F1203" s="6">
        <f>VLOOKUP(D1203,DEFINICJE!$E$2:$H$31,4,0)</f>
        <v>16.345794392523363</v>
      </c>
      <c r="G1203" s="6">
        <f>E1203*F1203</f>
        <v>13125.67289719626</v>
      </c>
      <c r="H1203" s="26">
        <f>VLOOKUP(D1203,DEFINICJE!$E$2:$H$31,3,0)</f>
        <v>7.0000000000000007E-2</v>
      </c>
      <c r="I1203" s="6">
        <f>G1203+H1203*G1203</f>
        <v>14044.47</v>
      </c>
      <c r="J1203" s="9">
        <f>MONTH(B1203)</f>
        <v>12</v>
      </c>
      <c r="K1203" s="9">
        <f>YEAR(B1203)</f>
        <v>2020</v>
      </c>
      <c r="L1203" s="9" t="str">
        <f>VLOOKUP(C1203,DEFINICJE!$A$2:$B$11,2,0)</f>
        <v>Fusion Dynamics</v>
      </c>
    </row>
    <row r="1204" spans="1:12" x14ac:dyDescent="0.2">
      <c r="A1204" s="19" t="s">
        <v>1261</v>
      </c>
      <c r="B1204" s="20">
        <v>44186</v>
      </c>
      <c r="C1204" s="4" t="s">
        <v>5</v>
      </c>
      <c r="D1204" s="4" t="s">
        <v>30</v>
      </c>
      <c r="E1204" s="21">
        <v>218</v>
      </c>
      <c r="F1204" s="6">
        <f>VLOOKUP(D1204,DEFINICJE!$E$2:$H$31,4,0)</f>
        <v>16.345794392523363</v>
      </c>
      <c r="G1204" s="6">
        <f>E1204*F1204</f>
        <v>3563.3831775700933</v>
      </c>
      <c r="H1204" s="26">
        <f>VLOOKUP(D1204,DEFINICJE!$E$2:$H$31,3,0)</f>
        <v>7.0000000000000007E-2</v>
      </c>
      <c r="I1204" s="6">
        <f>G1204+H1204*G1204</f>
        <v>3812.8199999999997</v>
      </c>
      <c r="J1204" s="9">
        <f>MONTH(B1204)</f>
        <v>12</v>
      </c>
      <c r="K1204" s="9">
        <f>YEAR(B1204)</f>
        <v>2020</v>
      </c>
      <c r="L1204" s="9" t="str">
        <f>VLOOKUP(C1204,DEFINICJE!$A$2:$B$11,2,0)</f>
        <v>Infinity Systems</v>
      </c>
    </row>
    <row r="1205" spans="1:12" x14ac:dyDescent="0.2">
      <c r="A1205" s="19" t="s">
        <v>1262</v>
      </c>
      <c r="B1205" s="20">
        <v>44187</v>
      </c>
      <c r="C1205" s="4" t="s">
        <v>2</v>
      </c>
      <c r="D1205" s="4" t="s">
        <v>30</v>
      </c>
      <c r="E1205" s="21">
        <v>759</v>
      </c>
      <c r="F1205" s="6">
        <f>VLOOKUP(D1205,DEFINICJE!$E$2:$H$31,4,0)</f>
        <v>16.345794392523363</v>
      </c>
      <c r="G1205" s="6">
        <f>E1205*F1205</f>
        <v>12406.457943925232</v>
      </c>
      <c r="H1205" s="26">
        <f>VLOOKUP(D1205,DEFINICJE!$E$2:$H$31,3,0)</f>
        <v>7.0000000000000007E-2</v>
      </c>
      <c r="I1205" s="6">
        <f>G1205+H1205*G1205</f>
        <v>13274.909999999998</v>
      </c>
      <c r="J1205" s="9">
        <f>MONTH(B1205)</f>
        <v>12</v>
      </c>
      <c r="K1205" s="9">
        <f>YEAR(B1205)</f>
        <v>2020</v>
      </c>
      <c r="L1205" s="9" t="str">
        <f>VLOOKUP(C1205,DEFINICJE!$A$2:$B$11,2,0)</f>
        <v>StellarTech Solutions</v>
      </c>
    </row>
    <row r="1206" spans="1:12" x14ac:dyDescent="0.2">
      <c r="A1206" s="19" t="s">
        <v>1263</v>
      </c>
      <c r="B1206" s="20">
        <v>44188</v>
      </c>
      <c r="C1206" s="4" t="s">
        <v>3</v>
      </c>
      <c r="D1206" s="4" t="s">
        <v>30</v>
      </c>
      <c r="E1206" s="21">
        <v>727</v>
      </c>
      <c r="F1206" s="6">
        <f>VLOOKUP(D1206,DEFINICJE!$E$2:$H$31,4,0)</f>
        <v>16.345794392523363</v>
      </c>
      <c r="G1206" s="6">
        <f>E1206*F1206</f>
        <v>11883.392523364484</v>
      </c>
      <c r="H1206" s="26">
        <f>VLOOKUP(D1206,DEFINICJE!$E$2:$H$31,3,0)</f>
        <v>7.0000000000000007E-2</v>
      </c>
      <c r="I1206" s="6">
        <f>G1206+H1206*G1206</f>
        <v>12715.229999999998</v>
      </c>
      <c r="J1206" s="9">
        <f>MONTH(B1206)</f>
        <v>12</v>
      </c>
      <c r="K1206" s="9">
        <f>YEAR(B1206)</f>
        <v>2020</v>
      </c>
      <c r="L1206" s="9" t="str">
        <f>VLOOKUP(C1206,DEFINICJE!$A$2:$B$11,2,0)</f>
        <v>Quantum Innovations</v>
      </c>
    </row>
    <row r="1207" spans="1:12" x14ac:dyDescent="0.2">
      <c r="A1207" s="19" t="s">
        <v>1264</v>
      </c>
      <c r="B1207" s="20">
        <v>44189</v>
      </c>
      <c r="C1207" s="4" t="s">
        <v>4</v>
      </c>
      <c r="D1207" s="4" t="s">
        <v>30</v>
      </c>
      <c r="E1207" s="21">
        <v>633</v>
      </c>
      <c r="F1207" s="6">
        <f>VLOOKUP(D1207,DEFINICJE!$E$2:$H$31,4,0)</f>
        <v>16.345794392523363</v>
      </c>
      <c r="G1207" s="6">
        <f>E1207*F1207</f>
        <v>10346.887850467288</v>
      </c>
      <c r="H1207" s="26">
        <f>VLOOKUP(D1207,DEFINICJE!$E$2:$H$31,3,0)</f>
        <v>7.0000000000000007E-2</v>
      </c>
      <c r="I1207" s="6">
        <f>G1207+H1207*G1207</f>
        <v>11071.169999999998</v>
      </c>
      <c r="J1207" s="9">
        <f>MONTH(B1207)</f>
        <v>12</v>
      </c>
      <c r="K1207" s="9">
        <f>YEAR(B1207)</f>
        <v>2020</v>
      </c>
      <c r="L1207" s="9" t="str">
        <f>VLOOKUP(C1207,DEFINICJE!$A$2:$B$11,2,0)</f>
        <v>BlueSky Enterprises</v>
      </c>
    </row>
    <row r="1208" spans="1:12" x14ac:dyDescent="0.2">
      <c r="A1208" s="19" t="s">
        <v>1265</v>
      </c>
      <c r="B1208" s="20">
        <v>44190</v>
      </c>
      <c r="C1208" s="4" t="s">
        <v>6</v>
      </c>
      <c r="D1208" s="4" t="s">
        <v>15</v>
      </c>
      <c r="E1208" s="21">
        <v>833</v>
      </c>
      <c r="F1208" s="6">
        <f>VLOOKUP(D1208,DEFINICJE!$E$2:$H$31,4,0)</f>
        <v>43.180327868852459</v>
      </c>
      <c r="G1208" s="6">
        <f>E1208*F1208</f>
        <v>35969.2131147541</v>
      </c>
      <c r="H1208" s="26">
        <f>VLOOKUP(D1208,DEFINICJE!$E$2:$H$31,3,0)</f>
        <v>0.22</v>
      </c>
      <c r="I1208" s="6">
        <f>G1208+H1208*G1208</f>
        <v>43882.44</v>
      </c>
      <c r="J1208" s="9">
        <f>MONTH(B1208)</f>
        <v>12</v>
      </c>
      <c r="K1208" s="9">
        <f>YEAR(B1208)</f>
        <v>2020</v>
      </c>
      <c r="L1208" s="9" t="str">
        <f>VLOOKUP(C1208,DEFINICJE!$A$2:$B$11,2,0)</f>
        <v>SwiftWave Technologies</v>
      </c>
    </row>
    <row r="1209" spans="1:12" x14ac:dyDescent="0.2">
      <c r="A1209" s="19" t="s">
        <v>1266</v>
      </c>
      <c r="B1209" s="20">
        <v>44191</v>
      </c>
      <c r="C1209" s="4" t="s">
        <v>10</v>
      </c>
      <c r="D1209" s="4" t="s">
        <v>16</v>
      </c>
      <c r="E1209" s="21">
        <v>118</v>
      </c>
      <c r="F1209" s="6">
        <f>VLOOKUP(D1209,DEFINICJE!$E$2:$H$31,4,0)</f>
        <v>25.897196261682243</v>
      </c>
      <c r="G1209" s="6">
        <f>E1209*F1209</f>
        <v>3055.8691588785045</v>
      </c>
      <c r="H1209" s="26">
        <f>VLOOKUP(D1209,DEFINICJE!$E$2:$H$31,3,0)</f>
        <v>7.0000000000000007E-2</v>
      </c>
      <c r="I1209" s="6">
        <f>G1209+H1209*G1209</f>
        <v>3269.7799999999997</v>
      </c>
      <c r="J1209" s="9">
        <f>MONTH(B1209)</f>
        <v>12</v>
      </c>
      <c r="K1209" s="9">
        <f>YEAR(B1209)</f>
        <v>2020</v>
      </c>
      <c r="L1209" s="9" t="str">
        <f>VLOOKUP(C1209,DEFINICJE!$A$2:$B$11,2,0)</f>
        <v>Nexus Solutions</v>
      </c>
    </row>
    <row r="1210" spans="1:12" x14ac:dyDescent="0.2">
      <c r="A1210" s="19" t="s">
        <v>1267</v>
      </c>
      <c r="B1210" s="20">
        <v>44192</v>
      </c>
      <c r="C1210" s="4" t="s">
        <v>3</v>
      </c>
      <c r="D1210" s="4" t="s">
        <v>17</v>
      </c>
      <c r="E1210" s="21">
        <v>100</v>
      </c>
      <c r="F1210" s="6">
        <f>VLOOKUP(D1210,DEFINICJE!$E$2:$H$31,4,0)</f>
        <v>65.721311475409848</v>
      </c>
      <c r="G1210" s="6">
        <f>E1210*F1210</f>
        <v>6572.1311475409848</v>
      </c>
      <c r="H1210" s="26">
        <f>VLOOKUP(D1210,DEFINICJE!$E$2:$H$31,3,0)</f>
        <v>0.22</v>
      </c>
      <c r="I1210" s="6">
        <f>G1210+H1210*G1210</f>
        <v>8018.0000000000018</v>
      </c>
      <c r="J1210" s="9">
        <f>MONTH(B1210)</f>
        <v>12</v>
      </c>
      <c r="K1210" s="9">
        <f>YEAR(B1210)</f>
        <v>2020</v>
      </c>
      <c r="L1210" s="9" t="str">
        <f>VLOOKUP(C1210,DEFINICJE!$A$2:$B$11,2,0)</f>
        <v>Quantum Innovations</v>
      </c>
    </row>
    <row r="1211" spans="1:12" x14ac:dyDescent="0.2">
      <c r="A1211" s="19" t="s">
        <v>1268</v>
      </c>
      <c r="B1211" s="20">
        <v>44192</v>
      </c>
      <c r="C1211" s="4" t="s">
        <v>11</v>
      </c>
      <c r="D1211" s="4" t="s">
        <v>18</v>
      </c>
      <c r="E1211" s="21">
        <v>330</v>
      </c>
      <c r="F1211" s="6">
        <f>VLOOKUP(D1211,DEFINICJE!$E$2:$H$31,4,0)</f>
        <v>0.22429906542056072</v>
      </c>
      <c r="G1211" s="6">
        <f>E1211*F1211</f>
        <v>74.018691588785032</v>
      </c>
      <c r="H1211" s="26">
        <f>VLOOKUP(D1211,DEFINICJE!$E$2:$H$31,3,0)</f>
        <v>7.0000000000000007E-2</v>
      </c>
      <c r="I1211" s="6">
        <f>G1211+H1211*G1211</f>
        <v>79.199999999999989</v>
      </c>
      <c r="J1211" s="9">
        <f>MONTH(B1211)</f>
        <v>12</v>
      </c>
      <c r="K1211" s="9">
        <f>YEAR(B1211)</f>
        <v>2020</v>
      </c>
      <c r="L1211" s="9" t="str">
        <f>VLOOKUP(C1211,DEFINICJE!$A$2:$B$11,2,0)</f>
        <v>Green Capital</v>
      </c>
    </row>
    <row r="1212" spans="1:12" x14ac:dyDescent="0.2">
      <c r="A1212" s="19" t="s">
        <v>1269</v>
      </c>
      <c r="B1212" s="20">
        <v>44192</v>
      </c>
      <c r="C1212" s="4" t="s">
        <v>4</v>
      </c>
      <c r="D1212" s="4" t="s">
        <v>19</v>
      </c>
      <c r="E1212" s="21">
        <v>369</v>
      </c>
      <c r="F1212" s="6">
        <f>VLOOKUP(D1212,DEFINICJE!$E$2:$H$31,4,0)</f>
        <v>73.073770491803288</v>
      </c>
      <c r="G1212" s="6">
        <f>E1212*F1212</f>
        <v>26964.221311475412</v>
      </c>
      <c r="H1212" s="26">
        <f>VLOOKUP(D1212,DEFINICJE!$E$2:$H$31,3,0)</f>
        <v>0.22</v>
      </c>
      <c r="I1212" s="6">
        <f>G1212+H1212*G1212</f>
        <v>32896.350000000006</v>
      </c>
      <c r="J1212" s="9">
        <f>MONTH(B1212)</f>
        <v>12</v>
      </c>
      <c r="K1212" s="9">
        <f>YEAR(B1212)</f>
        <v>2020</v>
      </c>
      <c r="L1212" s="9" t="str">
        <f>VLOOKUP(C1212,DEFINICJE!$A$2:$B$11,2,0)</f>
        <v>BlueSky Enterprises</v>
      </c>
    </row>
    <row r="1213" spans="1:12" x14ac:dyDescent="0.2">
      <c r="A1213" s="19" t="s">
        <v>1270</v>
      </c>
      <c r="B1213" s="20">
        <v>44192</v>
      </c>
      <c r="C1213" s="4" t="s">
        <v>3</v>
      </c>
      <c r="D1213" s="4" t="s">
        <v>20</v>
      </c>
      <c r="E1213" s="21">
        <v>741</v>
      </c>
      <c r="F1213" s="6">
        <f>VLOOKUP(D1213,DEFINICJE!$E$2:$H$31,4,0)</f>
        <v>10.093457943925234</v>
      </c>
      <c r="G1213" s="6">
        <f>E1213*F1213</f>
        <v>7479.2523364485987</v>
      </c>
      <c r="H1213" s="26">
        <f>VLOOKUP(D1213,DEFINICJE!$E$2:$H$31,3,0)</f>
        <v>7.0000000000000007E-2</v>
      </c>
      <c r="I1213" s="6">
        <f>G1213+H1213*G1213</f>
        <v>8002.8000000000011</v>
      </c>
      <c r="J1213" s="9">
        <f>MONTH(B1213)</f>
        <v>12</v>
      </c>
      <c r="K1213" s="9">
        <f>YEAR(B1213)</f>
        <v>2020</v>
      </c>
      <c r="L1213" s="9" t="str">
        <f>VLOOKUP(C1213,DEFINICJE!$A$2:$B$11,2,0)</f>
        <v>Quantum Innovations</v>
      </c>
    </row>
    <row r="1214" spans="1:12" x14ac:dyDescent="0.2">
      <c r="A1214" s="19" t="s">
        <v>1271</v>
      </c>
      <c r="B1214" s="20">
        <v>44192</v>
      </c>
      <c r="C1214" s="4" t="s">
        <v>5</v>
      </c>
      <c r="D1214" s="4" t="s">
        <v>21</v>
      </c>
      <c r="E1214" s="21">
        <v>283</v>
      </c>
      <c r="F1214" s="6">
        <f>VLOOKUP(D1214,DEFINICJE!$E$2:$H$31,4,0)</f>
        <v>32.508196721311471</v>
      </c>
      <c r="G1214" s="6">
        <f>E1214*F1214</f>
        <v>9199.8196721311469</v>
      </c>
      <c r="H1214" s="26">
        <f>VLOOKUP(D1214,DEFINICJE!$E$2:$H$31,3,0)</f>
        <v>0.22</v>
      </c>
      <c r="I1214" s="6">
        <f>G1214+H1214*G1214</f>
        <v>11223.779999999999</v>
      </c>
      <c r="J1214" s="9">
        <f>MONTH(B1214)</f>
        <v>12</v>
      </c>
      <c r="K1214" s="9">
        <f>YEAR(B1214)</f>
        <v>2020</v>
      </c>
      <c r="L1214" s="9" t="str">
        <f>VLOOKUP(C1214,DEFINICJE!$A$2:$B$11,2,0)</f>
        <v>Infinity Systems</v>
      </c>
    </row>
    <row r="1215" spans="1:12" x14ac:dyDescent="0.2">
      <c r="A1215" s="19" t="s">
        <v>1272</v>
      </c>
      <c r="B1215" s="20">
        <v>44192</v>
      </c>
      <c r="C1215" s="4" t="s">
        <v>7</v>
      </c>
      <c r="D1215" s="4" t="s">
        <v>22</v>
      </c>
      <c r="E1215" s="21">
        <v>723</v>
      </c>
      <c r="F1215" s="6">
        <f>VLOOKUP(D1215,DEFINICJE!$E$2:$H$31,4,0)</f>
        <v>17.588785046728972</v>
      </c>
      <c r="G1215" s="6">
        <f>E1215*F1215</f>
        <v>12716.691588785046</v>
      </c>
      <c r="H1215" s="26">
        <f>VLOOKUP(D1215,DEFINICJE!$E$2:$H$31,3,0)</f>
        <v>7.0000000000000007E-2</v>
      </c>
      <c r="I1215" s="6">
        <f>G1215+H1215*G1215</f>
        <v>13606.86</v>
      </c>
      <c r="J1215" s="9">
        <f>MONTH(B1215)</f>
        <v>12</v>
      </c>
      <c r="K1215" s="9">
        <f>YEAR(B1215)</f>
        <v>2020</v>
      </c>
      <c r="L1215" s="9" t="str">
        <f>VLOOKUP(C1215,DEFINICJE!$A$2:$B$11,2,0)</f>
        <v>Fusion Dynamics</v>
      </c>
    </row>
    <row r="1216" spans="1:12" x14ac:dyDescent="0.2">
      <c r="A1216" s="19" t="s">
        <v>1273</v>
      </c>
      <c r="B1216" s="20">
        <v>44192</v>
      </c>
      <c r="C1216" s="4" t="s">
        <v>3</v>
      </c>
      <c r="D1216" s="4" t="s">
        <v>23</v>
      </c>
      <c r="E1216" s="21">
        <v>87</v>
      </c>
      <c r="F1216" s="6">
        <f>VLOOKUP(D1216,DEFINICJE!$E$2:$H$31,4,0)</f>
        <v>14.188524590163933</v>
      </c>
      <c r="G1216" s="6">
        <f>E1216*F1216</f>
        <v>1234.4016393442621</v>
      </c>
      <c r="H1216" s="26">
        <f>VLOOKUP(D1216,DEFINICJE!$E$2:$H$31,3,0)</f>
        <v>0.22</v>
      </c>
      <c r="I1216" s="6">
        <f>G1216+H1216*G1216</f>
        <v>1505.9699999999998</v>
      </c>
      <c r="J1216" s="9">
        <f>MONTH(B1216)</f>
        <v>12</v>
      </c>
      <c r="K1216" s="9">
        <f>YEAR(B1216)</f>
        <v>2020</v>
      </c>
      <c r="L1216" s="9" t="str">
        <f>VLOOKUP(C1216,DEFINICJE!$A$2:$B$11,2,0)</f>
        <v>Quantum Innovations</v>
      </c>
    </row>
    <row r="1217" spans="1:12" x14ac:dyDescent="0.2">
      <c r="A1217" s="19" t="s">
        <v>1274</v>
      </c>
      <c r="B1217" s="20">
        <v>44192</v>
      </c>
      <c r="C1217" s="4" t="s">
        <v>8</v>
      </c>
      <c r="D1217" s="4" t="s">
        <v>24</v>
      </c>
      <c r="E1217" s="21">
        <v>998</v>
      </c>
      <c r="F1217" s="6">
        <f>VLOOKUP(D1217,DEFINICJE!$E$2:$H$31,4,0)</f>
        <v>7.5700934579439245</v>
      </c>
      <c r="G1217" s="6">
        <f>E1217*F1217</f>
        <v>7554.9532710280364</v>
      </c>
      <c r="H1217" s="26">
        <f>VLOOKUP(D1217,DEFINICJE!$E$2:$H$31,3,0)</f>
        <v>7.0000000000000007E-2</v>
      </c>
      <c r="I1217" s="6">
        <f>G1217+H1217*G1217</f>
        <v>8083.7999999999993</v>
      </c>
      <c r="J1217" s="9">
        <f>MONTH(B1217)</f>
        <v>12</v>
      </c>
      <c r="K1217" s="9">
        <f>YEAR(B1217)</f>
        <v>2020</v>
      </c>
      <c r="L1217" s="9" t="str">
        <f>VLOOKUP(C1217,DEFINICJE!$A$2:$B$11,2,0)</f>
        <v>Apex Innovators</v>
      </c>
    </row>
    <row r="1218" spans="1:12" x14ac:dyDescent="0.2">
      <c r="A1218" s="19" t="s">
        <v>1275</v>
      </c>
      <c r="B1218" s="20">
        <v>44193</v>
      </c>
      <c r="C1218" s="4" t="s">
        <v>9</v>
      </c>
      <c r="D1218" s="4" t="s">
        <v>25</v>
      </c>
      <c r="E1218" s="21">
        <v>487</v>
      </c>
      <c r="F1218" s="6">
        <f>VLOOKUP(D1218,DEFINICJE!$E$2:$H$31,4,0)</f>
        <v>33.655737704918039</v>
      </c>
      <c r="G1218" s="6">
        <f>E1218*F1218</f>
        <v>16390.344262295086</v>
      </c>
      <c r="H1218" s="26">
        <f>VLOOKUP(D1218,DEFINICJE!$E$2:$H$31,3,0)</f>
        <v>0.22</v>
      </c>
      <c r="I1218" s="6">
        <f>G1218+H1218*G1218</f>
        <v>19996.220000000005</v>
      </c>
      <c r="J1218" s="9">
        <f>MONTH(B1218)</f>
        <v>12</v>
      </c>
      <c r="K1218" s="9">
        <f>YEAR(B1218)</f>
        <v>2020</v>
      </c>
      <c r="L1218" s="9" t="str">
        <f>VLOOKUP(C1218,DEFINICJE!$A$2:$B$11,2,0)</f>
        <v>Aurora Ventures</v>
      </c>
    </row>
    <row r="1219" spans="1:12" x14ac:dyDescent="0.2">
      <c r="A1219" s="19" t="s">
        <v>1276</v>
      </c>
      <c r="B1219" s="20">
        <v>44194</v>
      </c>
      <c r="C1219" s="4" t="s">
        <v>7</v>
      </c>
      <c r="D1219" s="4" t="s">
        <v>26</v>
      </c>
      <c r="E1219" s="21">
        <v>66</v>
      </c>
      <c r="F1219" s="6">
        <f>VLOOKUP(D1219,DEFINICJE!$E$2:$H$31,4,0)</f>
        <v>57.588785046728965</v>
      </c>
      <c r="G1219" s="6">
        <f>E1219*F1219</f>
        <v>3800.8598130841119</v>
      </c>
      <c r="H1219" s="26">
        <f>VLOOKUP(D1219,DEFINICJE!$E$2:$H$31,3,0)</f>
        <v>7.0000000000000007E-2</v>
      </c>
      <c r="I1219" s="6">
        <f>G1219+H1219*G1219</f>
        <v>4066.9199999999996</v>
      </c>
      <c r="J1219" s="9">
        <f>MONTH(B1219)</f>
        <v>12</v>
      </c>
      <c r="K1219" s="9">
        <f>YEAR(B1219)</f>
        <v>2020</v>
      </c>
      <c r="L1219" s="9" t="str">
        <f>VLOOKUP(C1219,DEFINICJE!$A$2:$B$11,2,0)</f>
        <v>Fusion Dynamics</v>
      </c>
    </row>
    <row r="1220" spans="1:12" x14ac:dyDescent="0.2">
      <c r="A1220" s="19" t="s">
        <v>1277</v>
      </c>
      <c r="B1220" s="20">
        <v>44195</v>
      </c>
      <c r="C1220" s="4" t="s">
        <v>4</v>
      </c>
      <c r="D1220" s="4" t="s">
        <v>27</v>
      </c>
      <c r="E1220" s="21">
        <v>403</v>
      </c>
      <c r="F1220" s="6">
        <f>VLOOKUP(D1220,DEFINICJE!$E$2:$H$31,4,0)</f>
        <v>27.262295081967213</v>
      </c>
      <c r="G1220" s="6">
        <f>E1220*F1220</f>
        <v>10986.704918032787</v>
      </c>
      <c r="H1220" s="26">
        <f>VLOOKUP(D1220,DEFINICJE!$E$2:$H$31,3,0)</f>
        <v>0.22</v>
      </c>
      <c r="I1220" s="6">
        <f>G1220+H1220*G1220</f>
        <v>13403.779999999999</v>
      </c>
      <c r="J1220" s="9">
        <f>MONTH(B1220)</f>
        <v>12</v>
      </c>
      <c r="K1220" s="9">
        <f>YEAR(B1220)</f>
        <v>2020</v>
      </c>
      <c r="L1220" s="9" t="str">
        <f>VLOOKUP(C1220,DEFINICJE!$A$2:$B$11,2,0)</f>
        <v>BlueSky Enterprises</v>
      </c>
    </row>
    <row r="1221" spans="1:12" x14ac:dyDescent="0.2">
      <c r="A1221" s="19" t="s">
        <v>1278</v>
      </c>
      <c r="B1221" s="20">
        <v>44196</v>
      </c>
      <c r="C1221" s="4" t="s">
        <v>9</v>
      </c>
      <c r="D1221" s="4" t="s">
        <v>28</v>
      </c>
      <c r="E1221" s="21">
        <v>564</v>
      </c>
      <c r="F1221" s="6">
        <f>VLOOKUP(D1221,DEFINICJE!$E$2:$H$31,4,0)</f>
        <v>74.299065420560737</v>
      </c>
      <c r="G1221" s="6">
        <f>E1221*F1221</f>
        <v>41904.672897196258</v>
      </c>
      <c r="H1221" s="26">
        <f>VLOOKUP(D1221,DEFINICJE!$E$2:$H$31,3,0)</f>
        <v>7.0000000000000007E-2</v>
      </c>
      <c r="I1221" s="6">
        <f>G1221+H1221*G1221</f>
        <v>44838</v>
      </c>
      <c r="J1221" s="9">
        <f>MONTH(B1221)</f>
        <v>12</v>
      </c>
      <c r="K1221" s="9">
        <f>YEAR(B1221)</f>
        <v>2020</v>
      </c>
      <c r="L1221" s="9" t="str">
        <f>VLOOKUP(C1221,DEFINICJE!$A$2:$B$11,2,0)</f>
        <v>Aurora Ventures</v>
      </c>
    </row>
    <row r="1222" spans="1:12" x14ac:dyDescent="0.2">
      <c r="A1222" s="19" t="s">
        <v>1279</v>
      </c>
      <c r="B1222" s="20">
        <v>44197</v>
      </c>
      <c r="C1222" s="4" t="s">
        <v>10</v>
      </c>
      <c r="D1222" s="4" t="s">
        <v>29</v>
      </c>
      <c r="E1222" s="21">
        <v>955</v>
      </c>
      <c r="F1222" s="6">
        <f>VLOOKUP(D1222,DEFINICJE!$E$2:$H$31,4,0)</f>
        <v>19.409836065573771</v>
      </c>
      <c r="G1222" s="6">
        <f>E1222*F1222</f>
        <v>18536.39344262295</v>
      </c>
      <c r="H1222" s="26">
        <f>VLOOKUP(D1222,DEFINICJE!$E$2:$H$31,3,0)</f>
        <v>0.22</v>
      </c>
      <c r="I1222" s="6">
        <f>G1222+H1222*G1222</f>
        <v>22614.399999999998</v>
      </c>
      <c r="J1222" s="9">
        <f>MONTH(B1222)</f>
        <v>1</v>
      </c>
      <c r="K1222" s="9">
        <f>YEAR(B1222)</f>
        <v>2021</v>
      </c>
      <c r="L1222" s="9" t="str">
        <f>VLOOKUP(C1222,DEFINICJE!$A$2:$B$11,2,0)</f>
        <v>Nexus Solutions</v>
      </c>
    </row>
    <row r="1223" spans="1:12" x14ac:dyDescent="0.2">
      <c r="A1223" s="19" t="s">
        <v>1280</v>
      </c>
      <c r="B1223" s="20">
        <v>44198</v>
      </c>
      <c r="C1223" s="4" t="s">
        <v>6</v>
      </c>
      <c r="D1223" s="4" t="s">
        <v>30</v>
      </c>
      <c r="E1223" s="21">
        <v>391</v>
      </c>
      <c r="F1223" s="6">
        <f>VLOOKUP(D1223,DEFINICJE!$E$2:$H$31,4,0)</f>
        <v>16.345794392523363</v>
      </c>
      <c r="G1223" s="6">
        <f>E1223*F1223</f>
        <v>6391.2056074766351</v>
      </c>
      <c r="H1223" s="26">
        <f>VLOOKUP(D1223,DEFINICJE!$E$2:$H$31,3,0)</f>
        <v>7.0000000000000007E-2</v>
      </c>
      <c r="I1223" s="6">
        <f>G1223+H1223*G1223</f>
        <v>6838.5899999999992</v>
      </c>
      <c r="J1223" s="9">
        <f>MONTH(B1223)</f>
        <v>1</v>
      </c>
      <c r="K1223" s="9">
        <f>YEAR(B1223)</f>
        <v>2021</v>
      </c>
      <c r="L1223" s="9" t="str">
        <f>VLOOKUP(C1223,DEFINICJE!$A$2:$B$11,2,0)</f>
        <v>SwiftWave Technologies</v>
      </c>
    </row>
    <row r="1224" spans="1:12" x14ac:dyDescent="0.2">
      <c r="A1224" s="19" t="s">
        <v>1281</v>
      </c>
      <c r="B1224" s="20">
        <v>44199</v>
      </c>
      <c r="C1224" s="4" t="s">
        <v>11</v>
      </c>
      <c r="D1224" s="4" t="s">
        <v>31</v>
      </c>
      <c r="E1224" s="21">
        <v>719</v>
      </c>
      <c r="F1224" s="6">
        <f>VLOOKUP(D1224,DEFINICJE!$E$2:$H$31,4,0)</f>
        <v>31.516393442622952</v>
      </c>
      <c r="G1224" s="6">
        <f>E1224*F1224</f>
        <v>22660.286885245903</v>
      </c>
      <c r="H1224" s="26">
        <f>VLOOKUP(D1224,DEFINICJE!$E$2:$H$31,3,0)</f>
        <v>0.22</v>
      </c>
      <c r="I1224" s="6">
        <f>G1224+H1224*G1224</f>
        <v>27645.550000000003</v>
      </c>
      <c r="J1224" s="9">
        <f>MONTH(B1224)</f>
        <v>1</v>
      </c>
      <c r="K1224" s="9">
        <f>YEAR(B1224)</f>
        <v>2021</v>
      </c>
      <c r="L1224" s="9" t="str">
        <f>VLOOKUP(C1224,DEFINICJE!$A$2:$B$11,2,0)</f>
        <v>Green Capital</v>
      </c>
    </row>
    <row r="1225" spans="1:12" x14ac:dyDescent="0.2">
      <c r="A1225" s="19" t="s">
        <v>1282</v>
      </c>
      <c r="B1225" s="20">
        <v>44200</v>
      </c>
      <c r="C1225" s="4" t="s">
        <v>11</v>
      </c>
      <c r="D1225" s="4" t="s">
        <v>32</v>
      </c>
      <c r="E1225" s="21">
        <v>964</v>
      </c>
      <c r="F1225" s="6">
        <f>VLOOKUP(D1225,DEFINICJE!$E$2:$H$31,4,0)</f>
        <v>59.018691588785039</v>
      </c>
      <c r="G1225" s="6">
        <f>E1225*F1225</f>
        <v>56894.018691588775</v>
      </c>
      <c r="H1225" s="26">
        <f>VLOOKUP(D1225,DEFINICJE!$E$2:$H$31,3,0)</f>
        <v>7.0000000000000007E-2</v>
      </c>
      <c r="I1225" s="6">
        <f>G1225+H1225*G1225</f>
        <v>60876.599999999991</v>
      </c>
      <c r="J1225" s="9">
        <f>MONTH(B1225)</f>
        <v>1</v>
      </c>
      <c r="K1225" s="9">
        <f>YEAR(B1225)</f>
        <v>2021</v>
      </c>
      <c r="L1225" s="9" t="str">
        <f>VLOOKUP(C1225,DEFINICJE!$A$2:$B$11,2,0)</f>
        <v>Green Capital</v>
      </c>
    </row>
    <row r="1226" spans="1:12" x14ac:dyDescent="0.2">
      <c r="A1226" s="19" t="s">
        <v>1283</v>
      </c>
      <c r="B1226" s="20">
        <v>44201</v>
      </c>
      <c r="C1226" s="4" t="s">
        <v>4</v>
      </c>
      <c r="D1226" s="4" t="s">
        <v>33</v>
      </c>
      <c r="E1226" s="21">
        <v>646</v>
      </c>
      <c r="F1226" s="6">
        <f>VLOOKUP(D1226,DEFINICJE!$E$2:$H$31,4,0)</f>
        <v>78.893442622950815</v>
      </c>
      <c r="G1226" s="6">
        <f>E1226*F1226</f>
        <v>50965.163934426229</v>
      </c>
      <c r="H1226" s="26">
        <f>VLOOKUP(D1226,DEFINICJE!$E$2:$H$31,3,0)</f>
        <v>0.22</v>
      </c>
      <c r="I1226" s="6">
        <f>G1226+H1226*G1226</f>
        <v>62177.5</v>
      </c>
      <c r="J1226" s="9">
        <f>MONTH(B1226)</f>
        <v>1</v>
      </c>
      <c r="K1226" s="9">
        <f>YEAR(B1226)</f>
        <v>2021</v>
      </c>
      <c r="L1226" s="9" t="str">
        <f>VLOOKUP(C1226,DEFINICJE!$A$2:$B$11,2,0)</f>
        <v>BlueSky Enterprises</v>
      </c>
    </row>
    <row r="1227" spans="1:12" x14ac:dyDescent="0.2">
      <c r="A1227" s="19" t="s">
        <v>1284</v>
      </c>
      <c r="B1227" s="20">
        <v>44202</v>
      </c>
      <c r="C1227" s="4" t="s">
        <v>5</v>
      </c>
      <c r="D1227" s="4" t="s">
        <v>34</v>
      </c>
      <c r="E1227" s="21">
        <v>575</v>
      </c>
      <c r="F1227" s="6">
        <f>VLOOKUP(D1227,DEFINICJE!$E$2:$H$31,4,0)</f>
        <v>34.177570093457945</v>
      </c>
      <c r="G1227" s="6">
        <f>E1227*F1227</f>
        <v>19652.102803738318</v>
      </c>
      <c r="H1227" s="26">
        <f>VLOOKUP(D1227,DEFINICJE!$E$2:$H$31,3,0)</f>
        <v>7.0000000000000007E-2</v>
      </c>
      <c r="I1227" s="6">
        <f>G1227+H1227*G1227</f>
        <v>21027.75</v>
      </c>
      <c r="J1227" s="9">
        <f>MONTH(B1227)</f>
        <v>1</v>
      </c>
      <c r="K1227" s="9">
        <f>YEAR(B1227)</f>
        <v>2021</v>
      </c>
      <c r="L1227" s="9" t="str">
        <f>VLOOKUP(C1227,DEFINICJE!$A$2:$B$11,2,0)</f>
        <v>Infinity Systems</v>
      </c>
    </row>
    <row r="1228" spans="1:12" x14ac:dyDescent="0.2">
      <c r="A1228" s="19" t="s">
        <v>1285</v>
      </c>
      <c r="B1228" s="20">
        <v>44203</v>
      </c>
      <c r="C1228" s="4" t="s">
        <v>8</v>
      </c>
      <c r="D1228" s="4" t="s">
        <v>35</v>
      </c>
      <c r="E1228" s="21">
        <v>749</v>
      </c>
      <c r="F1228" s="6">
        <f>VLOOKUP(D1228,DEFINICJE!$E$2:$H$31,4,0)</f>
        <v>92.429906542056074</v>
      </c>
      <c r="G1228" s="6">
        <f>E1228*F1228</f>
        <v>69230</v>
      </c>
      <c r="H1228" s="26">
        <f>VLOOKUP(D1228,DEFINICJE!$E$2:$H$31,3,0)</f>
        <v>7.0000000000000007E-2</v>
      </c>
      <c r="I1228" s="6">
        <f>G1228+H1228*G1228</f>
        <v>74076.100000000006</v>
      </c>
      <c r="J1228" s="9">
        <f>MONTH(B1228)</f>
        <v>1</v>
      </c>
      <c r="K1228" s="9">
        <f>YEAR(B1228)</f>
        <v>2021</v>
      </c>
      <c r="L1228" s="9" t="str">
        <f>VLOOKUP(C1228,DEFINICJE!$A$2:$B$11,2,0)</f>
        <v>Apex Innovators</v>
      </c>
    </row>
    <row r="1229" spans="1:12" x14ac:dyDescent="0.2">
      <c r="A1229" s="19" t="s">
        <v>1286</v>
      </c>
      <c r="B1229" s="20">
        <v>44203</v>
      </c>
      <c r="C1229" s="4" t="s">
        <v>2</v>
      </c>
      <c r="D1229" s="4" t="s">
        <v>36</v>
      </c>
      <c r="E1229" s="21">
        <v>403</v>
      </c>
      <c r="F1229" s="6">
        <f>VLOOKUP(D1229,DEFINICJE!$E$2:$H$31,4,0)</f>
        <v>32.551401869158873</v>
      </c>
      <c r="G1229" s="6">
        <f>E1229*F1229</f>
        <v>13118.214953271026</v>
      </c>
      <c r="H1229" s="26">
        <f>VLOOKUP(D1229,DEFINICJE!$E$2:$H$31,3,0)</f>
        <v>7.0000000000000007E-2</v>
      </c>
      <c r="I1229" s="6">
        <f>G1229+H1229*G1229</f>
        <v>14036.489999999998</v>
      </c>
      <c r="J1229" s="9">
        <f>MONTH(B1229)</f>
        <v>1</v>
      </c>
      <c r="K1229" s="9">
        <f>YEAR(B1229)</f>
        <v>2021</v>
      </c>
      <c r="L1229" s="9" t="str">
        <f>VLOOKUP(C1229,DEFINICJE!$A$2:$B$11,2,0)</f>
        <v>StellarTech Solutions</v>
      </c>
    </row>
    <row r="1230" spans="1:12" x14ac:dyDescent="0.2">
      <c r="A1230" s="19" t="s">
        <v>1287</v>
      </c>
      <c r="B1230" s="20">
        <v>44203</v>
      </c>
      <c r="C1230" s="4" t="s">
        <v>11</v>
      </c>
      <c r="D1230" s="4" t="s">
        <v>37</v>
      </c>
      <c r="E1230" s="21">
        <v>782</v>
      </c>
      <c r="F1230" s="6">
        <f>VLOOKUP(D1230,DEFINICJE!$E$2:$H$31,4,0)</f>
        <v>29.762295081967217</v>
      </c>
      <c r="G1230" s="6">
        <f>E1230*F1230</f>
        <v>23274.114754098362</v>
      </c>
      <c r="H1230" s="26">
        <f>VLOOKUP(D1230,DEFINICJE!$E$2:$H$31,3,0)</f>
        <v>0.22</v>
      </c>
      <c r="I1230" s="6">
        <f>G1230+H1230*G1230</f>
        <v>28394.420000000002</v>
      </c>
      <c r="J1230" s="9">
        <f>MONTH(B1230)</f>
        <v>1</v>
      </c>
      <c r="K1230" s="9">
        <f>YEAR(B1230)</f>
        <v>2021</v>
      </c>
      <c r="L1230" s="9" t="str">
        <f>VLOOKUP(C1230,DEFINICJE!$A$2:$B$11,2,0)</f>
        <v>Green Capital</v>
      </c>
    </row>
    <row r="1231" spans="1:12" x14ac:dyDescent="0.2">
      <c r="A1231" s="19" t="s">
        <v>1288</v>
      </c>
      <c r="B1231" s="20">
        <v>44203</v>
      </c>
      <c r="C1231" s="4" t="s">
        <v>3</v>
      </c>
      <c r="D1231" s="4" t="s">
        <v>14</v>
      </c>
      <c r="E1231" s="21">
        <v>790</v>
      </c>
      <c r="F1231" s="6">
        <f>VLOOKUP(D1231,DEFINICJE!$E$2:$H$31,4,0)</f>
        <v>73.897196261682225</v>
      </c>
      <c r="G1231" s="6">
        <f>E1231*F1231</f>
        <v>58378.785046728961</v>
      </c>
      <c r="H1231" s="26">
        <f>VLOOKUP(D1231,DEFINICJE!$E$2:$H$31,3,0)</f>
        <v>7.0000000000000007E-2</v>
      </c>
      <c r="I1231" s="6">
        <f>G1231+H1231*G1231</f>
        <v>62465.299999999988</v>
      </c>
      <c r="J1231" s="9">
        <f>MONTH(B1231)</f>
        <v>1</v>
      </c>
      <c r="K1231" s="9">
        <f>YEAR(B1231)</f>
        <v>2021</v>
      </c>
      <c r="L1231" s="9" t="str">
        <f>VLOOKUP(C1231,DEFINICJE!$A$2:$B$11,2,0)</f>
        <v>Quantum Innovations</v>
      </c>
    </row>
    <row r="1232" spans="1:12" x14ac:dyDescent="0.2">
      <c r="A1232" s="19" t="s">
        <v>1289</v>
      </c>
      <c r="B1232" s="20">
        <v>44203</v>
      </c>
      <c r="C1232" s="4" t="s">
        <v>5</v>
      </c>
      <c r="D1232" s="4" t="s">
        <v>15</v>
      </c>
      <c r="E1232" s="21">
        <v>256</v>
      </c>
      <c r="F1232" s="6">
        <f>VLOOKUP(D1232,DEFINICJE!$E$2:$H$31,4,0)</f>
        <v>43.180327868852459</v>
      </c>
      <c r="G1232" s="6">
        <f>E1232*F1232</f>
        <v>11054.163934426229</v>
      </c>
      <c r="H1232" s="26">
        <f>VLOOKUP(D1232,DEFINICJE!$E$2:$H$31,3,0)</f>
        <v>0.22</v>
      </c>
      <c r="I1232" s="6">
        <f>G1232+H1232*G1232</f>
        <v>13486.08</v>
      </c>
      <c r="J1232" s="9">
        <f>MONTH(B1232)</f>
        <v>1</v>
      </c>
      <c r="K1232" s="9">
        <f>YEAR(B1232)</f>
        <v>2021</v>
      </c>
      <c r="L1232" s="9" t="str">
        <f>VLOOKUP(C1232,DEFINICJE!$A$2:$B$11,2,0)</f>
        <v>Infinity Systems</v>
      </c>
    </row>
    <row r="1233" spans="1:12" x14ac:dyDescent="0.2">
      <c r="A1233" s="19" t="s">
        <v>1290</v>
      </c>
      <c r="B1233" s="20">
        <v>44203</v>
      </c>
      <c r="C1233" s="4" t="s">
        <v>8</v>
      </c>
      <c r="D1233" s="4" t="s">
        <v>16</v>
      </c>
      <c r="E1233" s="21">
        <v>152</v>
      </c>
      <c r="F1233" s="6">
        <f>VLOOKUP(D1233,DEFINICJE!$E$2:$H$31,4,0)</f>
        <v>25.897196261682243</v>
      </c>
      <c r="G1233" s="6">
        <f>E1233*F1233</f>
        <v>3936.3738317757011</v>
      </c>
      <c r="H1233" s="26">
        <f>VLOOKUP(D1233,DEFINICJE!$E$2:$H$31,3,0)</f>
        <v>7.0000000000000007E-2</v>
      </c>
      <c r="I1233" s="6">
        <f>G1233+H1233*G1233</f>
        <v>4211.92</v>
      </c>
      <c r="J1233" s="9">
        <f>MONTH(B1233)</f>
        <v>1</v>
      </c>
      <c r="K1233" s="9">
        <f>YEAR(B1233)</f>
        <v>2021</v>
      </c>
      <c r="L1233" s="9" t="str">
        <f>VLOOKUP(C1233,DEFINICJE!$A$2:$B$11,2,0)</f>
        <v>Apex Innovators</v>
      </c>
    </row>
    <row r="1234" spans="1:12" x14ac:dyDescent="0.2">
      <c r="A1234" s="19" t="s">
        <v>1291</v>
      </c>
      <c r="B1234" s="20">
        <v>44203</v>
      </c>
      <c r="C1234" s="4" t="s">
        <v>2</v>
      </c>
      <c r="D1234" s="4" t="s">
        <v>17</v>
      </c>
      <c r="E1234" s="21">
        <v>327</v>
      </c>
      <c r="F1234" s="6">
        <f>VLOOKUP(D1234,DEFINICJE!$E$2:$H$31,4,0)</f>
        <v>65.721311475409848</v>
      </c>
      <c r="G1234" s="6">
        <f>E1234*F1234</f>
        <v>21490.868852459022</v>
      </c>
      <c r="H1234" s="26">
        <f>VLOOKUP(D1234,DEFINICJE!$E$2:$H$31,3,0)</f>
        <v>0.22</v>
      </c>
      <c r="I1234" s="6">
        <f>G1234+H1234*G1234</f>
        <v>26218.860000000008</v>
      </c>
      <c r="J1234" s="9">
        <f>MONTH(B1234)</f>
        <v>1</v>
      </c>
      <c r="K1234" s="9">
        <f>YEAR(B1234)</f>
        <v>2021</v>
      </c>
      <c r="L1234" s="9" t="str">
        <f>VLOOKUP(C1234,DEFINICJE!$A$2:$B$11,2,0)</f>
        <v>StellarTech Solutions</v>
      </c>
    </row>
    <row r="1235" spans="1:12" x14ac:dyDescent="0.2">
      <c r="A1235" s="19" t="s">
        <v>1292</v>
      </c>
      <c r="B1235" s="20">
        <v>44203</v>
      </c>
      <c r="C1235" s="4" t="s">
        <v>11</v>
      </c>
      <c r="D1235" s="4" t="s">
        <v>18</v>
      </c>
      <c r="E1235" s="21">
        <v>45</v>
      </c>
      <c r="F1235" s="6">
        <f>VLOOKUP(D1235,DEFINICJE!$E$2:$H$31,4,0)</f>
        <v>0.22429906542056072</v>
      </c>
      <c r="G1235" s="6">
        <f>E1235*F1235</f>
        <v>10.093457943925232</v>
      </c>
      <c r="H1235" s="26">
        <f>VLOOKUP(D1235,DEFINICJE!$E$2:$H$31,3,0)</f>
        <v>7.0000000000000007E-2</v>
      </c>
      <c r="I1235" s="6">
        <f>G1235+H1235*G1235</f>
        <v>10.799999999999999</v>
      </c>
      <c r="J1235" s="9">
        <f>MONTH(B1235)</f>
        <v>1</v>
      </c>
      <c r="K1235" s="9">
        <f>YEAR(B1235)</f>
        <v>2021</v>
      </c>
      <c r="L1235" s="9" t="str">
        <f>VLOOKUP(C1235,DEFINICJE!$A$2:$B$11,2,0)</f>
        <v>Green Capital</v>
      </c>
    </row>
    <row r="1236" spans="1:12" x14ac:dyDescent="0.2">
      <c r="A1236" s="19" t="s">
        <v>1293</v>
      </c>
      <c r="B1236" s="20">
        <v>44204</v>
      </c>
      <c r="C1236" s="4" t="s">
        <v>11</v>
      </c>
      <c r="D1236" s="4" t="s">
        <v>19</v>
      </c>
      <c r="E1236" s="21">
        <v>534</v>
      </c>
      <c r="F1236" s="6">
        <f>VLOOKUP(D1236,DEFINICJE!$E$2:$H$31,4,0)</f>
        <v>73.073770491803288</v>
      </c>
      <c r="G1236" s="6">
        <f>E1236*F1236</f>
        <v>39021.393442622953</v>
      </c>
      <c r="H1236" s="26">
        <f>VLOOKUP(D1236,DEFINICJE!$E$2:$H$31,3,0)</f>
        <v>0.22</v>
      </c>
      <c r="I1236" s="6">
        <f>G1236+H1236*G1236</f>
        <v>47606.100000000006</v>
      </c>
      <c r="J1236" s="9">
        <f>MONTH(B1236)</f>
        <v>1</v>
      </c>
      <c r="K1236" s="9">
        <f>YEAR(B1236)</f>
        <v>2021</v>
      </c>
      <c r="L1236" s="9" t="str">
        <f>VLOOKUP(C1236,DEFINICJE!$A$2:$B$11,2,0)</f>
        <v>Green Capital</v>
      </c>
    </row>
    <row r="1237" spans="1:12" x14ac:dyDescent="0.2">
      <c r="A1237" s="19" t="s">
        <v>1294</v>
      </c>
      <c r="B1237" s="20">
        <v>44205</v>
      </c>
      <c r="C1237" s="4" t="s">
        <v>6</v>
      </c>
      <c r="D1237" s="4" t="s">
        <v>20</v>
      </c>
      <c r="E1237" s="21">
        <v>202</v>
      </c>
      <c r="F1237" s="6">
        <f>VLOOKUP(D1237,DEFINICJE!$E$2:$H$31,4,0)</f>
        <v>10.093457943925234</v>
      </c>
      <c r="G1237" s="6">
        <f>E1237*F1237</f>
        <v>2038.8785046728972</v>
      </c>
      <c r="H1237" s="26">
        <f>VLOOKUP(D1237,DEFINICJE!$E$2:$H$31,3,0)</f>
        <v>7.0000000000000007E-2</v>
      </c>
      <c r="I1237" s="6">
        <f>G1237+H1237*G1237</f>
        <v>2181.6</v>
      </c>
      <c r="J1237" s="9">
        <f>MONTH(B1237)</f>
        <v>1</v>
      </c>
      <c r="K1237" s="9">
        <f>YEAR(B1237)</f>
        <v>2021</v>
      </c>
      <c r="L1237" s="9" t="str">
        <f>VLOOKUP(C1237,DEFINICJE!$A$2:$B$11,2,0)</f>
        <v>SwiftWave Technologies</v>
      </c>
    </row>
    <row r="1238" spans="1:12" x14ac:dyDescent="0.2">
      <c r="A1238" s="19" t="s">
        <v>1295</v>
      </c>
      <c r="B1238" s="20">
        <v>44206</v>
      </c>
      <c r="C1238" s="4" t="s">
        <v>2</v>
      </c>
      <c r="D1238" s="4" t="s">
        <v>21</v>
      </c>
      <c r="E1238" s="21">
        <v>855</v>
      </c>
      <c r="F1238" s="6">
        <f>VLOOKUP(D1238,DEFINICJE!$E$2:$H$31,4,0)</f>
        <v>32.508196721311471</v>
      </c>
      <c r="G1238" s="6">
        <f>E1238*F1238</f>
        <v>27794.508196721308</v>
      </c>
      <c r="H1238" s="26">
        <f>VLOOKUP(D1238,DEFINICJE!$E$2:$H$31,3,0)</f>
        <v>0.22</v>
      </c>
      <c r="I1238" s="6">
        <f>G1238+H1238*G1238</f>
        <v>33909.299999999996</v>
      </c>
      <c r="J1238" s="9">
        <f>MONTH(B1238)</f>
        <v>1</v>
      </c>
      <c r="K1238" s="9">
        <f>YEAR(B1238)</f>
        <v>2021</v>
      </c>
      <c r="L1238" s="9" t="str">
        <f>VLOOKUP(C1238,DEFINICJE!$A$2:$B$11,2,0)</f>
        <v>StellarTech Solutions</v>
      </c>
    </row>
    <row r="1239" spans="1:12" x14ac:dyDescent="0.2">
      <c r="A1239" s="19" t="s">
        <v>1296</v>
      </c>
      <c r="B1239" s="20">
        <v>44207</v>
      </c>
      <c r="C1239" s="4" t="s">
        <v>2</v>
      </c>
      <c r="D1239" s="4" t="s">
        <v>22</v>
      </c>
      <c r="E1239" s="21">
        <v>108</v>
      </c>
      <c r="F1239" s="6">
        <f>VLOOKUP(D1239,DEFINICJE!$E$2:$H$31,4,0)</f>
        <v>17.588785046728972</v>
      </c>
      <c r="G1239" s="6">
        <f>E1239*F1239</f>
        <v>1899.5887850467291</v>
      </c>
      <c r="H1239" s="26">
        <f>VLOOKUP(D1239,DEFINICJE!$E$2:$H$31,3,0)</f>
        <v>7.0000000000000007E-2</v>
      </c>
      <c r="I1239" s="6">
        <f>G1239+H1239*G1239</f>
        <v>2032.5600000000002</v>
      </c>
      <c r="J1239" s="9">
        <f>MONTH(B1239)</f>
        <v>1</v>
      </c>
      <c r="K1239" s="9">
        <f>YEAR(B1239)</f>
        <v>2021</v>
      </c>
      <c r="L1239" s="9" t="str">
        <f>VLOOKUP(C1239,DEFINICJE!$A$2:$B$11,2,0)</f>
        <v>StellarTech Solutions</v>
      </c>
    </row>
    <row r="1240" spans="1:12" x14ac:dyDescent="0.2">
      <c r="A1240" s="19" t="s">
        <v>1297</v>
      </c>
      <c r="B1240" s="20">
        <v>44208</v>
      </c>
      <c r="C1240" s="4" t="s">
        <v>6</v>
      </c>
      <c r="D1240" s="4" t="s">
        <v>23</v>
      </c>
      <c r="E1240" s="21">
        <v>758</v>
      </c>
      <c r="F1240" s="6">
        <f>VLOOKUP(D1240,DEFINICJE!$E$2:$H$31,4,0)</f>
        <v>14.188524590163933</v>
      </c>
      <c r="G1240" s="6">
        <f>E1240*F1240</f>
        <v>10754.901639344262</v>
      </c>
      <c r="H1240" s="26">
        <f>VLOOKUP(D1240,DEFINICJE!$E$2:$H$31,3,0)</f>
        <v>0.22</v>
      </c>
      <c r="I1240" s="6">
        <f>G1240+H1240*G1240</f>
        <v>13120.98</v>
      </c>
      <c r="J1240" s="9">
        <f>MONTH(B1240)</f>
        <v>1</v>
      </c>
      <c r="K1240" s="9">
        <f>YEAR(B1240)</f>
        <v>2021</v>
      </c>
      <c r="L1240" s="9" t="str">
        <f>VLOOKUP(C1240,DEFINICJE!$A$2:$B$11,2,0)</f>
        <v>SwiftWave Technologies</v>
      </c>
    </row>
    <row r="1241" spans="1:12" x14ac:dyDescent="0.2">
      <c r="A1241" s="19" t="s">
        <v>1298</v>
      </c>
      <c r="B1241" s="20">
        <v>44209</v>
      </c>
      <c r="C1241" s="4" t="s">
        <v>2</v>
      </c>
      <c r="D1241" s="4" t="s">
        <v>24</v>
      </c>
      <c r="E1241" s="21">
        <v>759</v>
      </c>
      <c r="F1241" s="6">
        <f>VLOOKUP(D1241,DEFINICJE!$E$2:$H$31,4,0)</f>
        <v>7.5700934579439245</v>
      </c>
      <c r="G1241" s="6">
        <f>E1241*F1241</f>
        <v>5745.7009345794386</v>
      </c>
      <c r="H1241" s="26">
        <f>VLOOKUP(D1241,DEFINICJE!$E$2:$H$31,3,0)</f>
        <v>7.0000000000000007E-2</v>
      </c>
      <c r="I1241" s="6">
        <f>G1241+H1241*G1241</f>
        <v>6147.9</v>
      </c>
      <c r="J1241" s="9">
        <f>MONTH(B1241)</f>
        <v>1</v>
      </c>
      <c r="K1241" s="9">
        <f>YEAR(B1241)</f>
        <v>2021</v>
      </c>
      <c r="L1241" s="9" t="str">
        <f>VLOOKUP(C1241,DEFINICJE!$A$2:$B$11,2,0)</f>
        <v>StellarTech Solutions</v>
      </c>
    </row>
    <row r="1242" spans="1:12" x14ac:dyDescent="0.2">
      <c r="A1242" s="19" t="s">
        <v>1299</v>
      </c>
      <c r="B1242" s="20">
        <v>44210</v>
      </c>
      <c r="C1242" s="4" t="s">
        <v>2</v>
      </c>
      <c r="D1242" s="4" t="s">
        <v>25</v>
      </c>
      <c r="E1242" s="21">
        <v>429</v>
      </c>
      <c r="F1242" s="6">
        <f>VLOOKUP(D1242,DEFINICJE!$E$2:$H$31,4,0)</f>
        <v>33.655737704918039</v>
      </c>
      <c r="G1242" s="6">
        <f>E1242*F1242</f>
        <v>14438.311475409839</v>
      </c>
      <c r="H1242" s="26">
        <f>VLOOKUP(D1242,DEFINICJE!$E$2:$H$31,3,0)</f>
        <v>0.22</v>
      </c>
      <c r="I1242" s="6">
        <f>G1242+H1242*G1242</f>
        <v>17614.740000000005</v>
      </c>
      <c r="J1242" s="9">
        <f>MONTH(B1242)</f>
        <v>1</v>
      </c>
      <c r="K1242" s="9">
        <f>YEAR(B1242)</f>
        <v>2021</v>
      </c>
      <c r="L1242" s="9" t="str">
        <f>VLOOKUP(C1242,DEFINICJE!$A$2:$B$11,2,0)</f>
        <v>StellarTech Solutions</v>
      </c>
    </row>
    <row r="1243" spans="1:12" x14ac:dyDescent="0.2">
      <c r="A1243" s="19" t="s">
        <v>1300</v>
      </c>
      <c r="B1243" s="20">
        <v>44211</v>
      </c>
      <c r="C1243" s="4" t="s">
        <v>6</v>
      </c>
      <c r="D1243" s="4" t="s">
        <v>26</v>
      </c>
      <c r="E1243" s="21">
        <v>624</v>
      </c>
      <c r="F1243" s="6">
        <f>VLOOKUP(D1243,DEFINICJE!$E$2:$H$31,4,0)</f>
        <v>57.588785046728965</v>
      </c>
      <c r="G1243" s="6">
        <f>E1243*F1243</f>
        <v>35935.401869158872</v>
      </c>
      <c r="H1243" s="26">
        <f>VLOOKUP(D1243,DEFINICJE!$E$2:$H$31,3,0)</f>
        <v>7.0000000000000007E-2</v>
      </c>
      <c r="I1243" s="6">
        <f>G1243+H1243*G1243</f>
        <v>38450.87999999999</v>
      </c>
      <c r="J1243" s="9">
        <f>MONTH(B1243)</f>
        <v>1</v>
      </c>
      <c r="K1243" s="9">
        <f>YEAR(B1243)</f>
        <v>2021</v>
      </c>
      <c r="L1243" s="9" t="str">
        <f>VLOOKUP(C1243,DEFINICJE!$A$2:$B$11,2,0)</f>
        <v>SwiftWave Technologies</v>
      </c>
    </row>
    <row r="1244" spans="1:12" x14ac:dyDescent="0.2">
      <c r="A1244" s="19" t="s">
        <v>1301</v>
      </c>
      <c r="B1244" s="20">
        <v>44212</v>
      </c>
      <c r="C1244" s="4" t="s">
        <v>5</v>
      </c>
      <c r="D1244" s="4" t="s">
        <v>27</v>
      </c>
      <c r="E1244" s="21">
        <v>365</v>
      </c>
      <c r="F1244" s="6">
        <f>VLOOKUP(D1244,DEFINICJE!$E$2:$H$31,4,0)</f>
        <v>27.262295081967213</v>
      </c>
      <c r="G1244" s="6">
        <f>E1244*F1244</f>
        <v>9950.7377049180323</v>
      </c>
      <c r="H1244" s="26">
        <f>VLOOKUP(D1244,DEFINICJE!$E$2:$H$31,3,0)</f>
        <v>0.22</v>
      </c>
      <c r="I1244" s="6">
        <f>G1244+H1244*G1244</f>
        <v>12139.9</v>
      </c>
      <c r="J1244" s="9">
        <f>MONTH(B1244)</f>
        <v>1</v>
      </c>
      <c r="K1244" s="9">
        <f>YEAR(B1244)</f>
        <v>2021</v>
      </c>
      <c r="L1244" s="9" t="str">
        <f>VLOOKUP(C1244,DEFINICJE!$A$2:$B$11,2,0)</f>
        <v>Infinity Systems</v>
      </c>
    </row>
    <row r="1245" spans="1:12" x14ac:dyDescent="0.2">
      <c r="A1245" s="19" t="s">
        <v>1302</v>
      </c>
      <c r="B1245" s="20">
        <v>44213</v>
      </c>
      <c r="C1245" s="4" t="s">
        <v>4</v>
      </c>
      <c r="D1245" s="4" t="s">
        <v>28</v>
      </c>
      <c r="E1245" s="21">
        <v>939</v>
      </c>
      <c r="F1245" s="6">
        <f>VLOOKUP(D1245,DEFINICJE!$E$2:$H$31,4,0)</f>
        <v>74.299065420560737</v>
      </c>
      <c r="G1245" s="6">
        <f>E1245*F1245</f>
        <v>69766.822429906533</v>
      </c>
      <c r="H1245" s="26">
        <f>VLOOKUP(D1245,DEFINICJE!$E$2:$H$31,3,0)</f>
        <v>7.0000000000000007E-2</v>
      </c>
      <c r="I1245" s="6">
        <f>G1245+H1245*G1245</f>
        <v>74650.499999999985</v>
      </c>
      <c r="J1245" s="9">
        <f>MONTH(B1245)</f>
        <v>1</v>
      </c>
      <c r="K1245" s="9">
        <f>YEAR(B1245)</f>
        <v>2021</v>
      </c>
      <c r="L1245" s="9" t="str">
        <f>VLOOKUP(C1245,DEFINICJE!$A$2:$B$11,2,0)</f>
        <v>BlueSky Enterprises</v>
      </c>
    </row>
    <row r="1246" spans="1:12" x14ac:dyDescent="0.2">
      <c r="A1246" s="19" t="s">
        <v>1303</v>
      </c>
      <c r="B1246" s="20">
        <v>44214</v>
      </c>
      <c r="C1246" s="4" t="s">
        <v>8</v>
      </c>
      <c r="D1246" s="4" t="s">
        <v>29</v>
      </c>
      <c r="E1246" s="21">
        <v>328</v>
      </c>
      <c r="F1246" s="6">
        <f>VLOOKUP(D1246,DEFINICJE!$E$2:$H$31,4,0)</f>
        <v>19.409836065573771</v>
      </c>
      <c r="G1246" s="6">
        <f>E1246*F1246</f>
        <v>6366.4262295081971</v>
      </c>
      <c r="H1246" s="26">
        <f>VLOOKUP(D1246,DEFINICJE!$E$2:$H$31,3,0)</f>
        <v>0.22</v>
      </c>
      <c r="I1246" s="6">
        <f>G1246+H1246*G1246</f>
        <v>7767.0400000000009</v>
      </c>
      <c r="J1246" s="9">
        <f>MONTH(B1246)</f>
        <v>1</v>
      </c>
      <c r="K1246" s="9">
        <f>YEAR(B1246)</f>
        <v>2021</v>
      </c>
      <c r="L1246" s="9" t="str">
        <f>VLOOKUP(C1246,DEFINICJE!$A$2:$B$11,2,0)</f>
        <v>Apex Innovators</v>
      </c>
    </row>
    <row r="1247" spans="1:12" x14ac:dyDescent="0.2">
      <c r="A1247" s="19" t="s">
        <v>1304</v>
      </c>
      <c r="B1247" s="20">
        <v>44214</v>
      </c>
      <c r="C1247" s="4" t="s">
        <v>6</v>
      </c>
      <c r="D1247" s="4" t="s">
        <v>30</v>
      </c>
      <c r="E1247" s="21">
        <v>369</v>
      </c>
      <c r="F1247" s="6">
        <f>VLOOKUP(D1247,DEFINICJE!$E$2:$H$31,4,0)</f>
        <v>16.345794392523363</v>
      </c>
      <c r="G1247" s="6">
        <f>E1247*F1247</f>
        <v>6031.598130841121</v>
      </c>
      <c r="H1247" s="26">
        <f>VLOOKUP(D1247,DEFINICJE!$E$2:$H$31,3,0)</f>
        <v>7.0000000000000007E-2</v>
      </c>
      <c r="I1247" s="6">
        <f>G1247+H1247*G1247</f>
        <v>6453.8099999999995</v>
      </c>
      <c r="J1247" s="9">
        <f>MONTH(B1247)</f>
        <v>1</v>
      </c>
      <c r="K1247" s="9">
        <f>YEAR(B1247)</f>
        <v>2021</v>
      </c>
      <c r="L1247" s="9" t="str">
        <f>VLOOKUP(C1247,DEFINICJE!$A$2:$B$11,2,0)</f>
        <v>SwiftWave Technologies</v>
      </c>
    </row>
    <row r="1248" spans="1:12" x14ac:dyDescent="0.2">
      <c r="A1248" s="19" t="s">
        <v>1305</v>
      </c>
      <c r="B1248" s="20">
        <v>44214</v>
      </c>
      <c r="C1248" s="4" t="s">
        <v>11</v>
      </c>
      <c r="D1248" s="4" t="s">
        <v>31</v>
      </c>
      <c r="E1248" s="21">
        <v>219</v>
      </c>
      <c r="F1248" s="6">
        <f>VLOOKUP(D1248,DEFINICJE!$E$2:$H$31,4,0)</f>
        <v>31.516393442622952</v>
      </c>
      <c r="G1248" s="6">
        <f>E1248*F1248</f>
        <v>6902.0901639344265</v>
      </c>
      <c r="H1248" s="26">
        <f>VLOOKUP(D1248,DEFINICJE!$E$2:$H$31,3,0)</f>
        <v>0.22</v>
      </c>
      <c r="I1248" s="6">
        <f>G1248+H1248*G1248</f>
        <v>8420.5500000000011</v>
      </c>
      <c r="J1248" s="9">
        <f>MONTH(B1248)</f>
        <v>1</v>
      </c>
      <c r="K1248" s="9">
        <f>YEAR(B1248)</f>
        <v>2021</v>
      </c>
      <c r="L1248" s="9" t="str">
        <f>VLOOKUP(C1248,DEFINICJE!$A$2:$B$11,2,0)</f>
        <v>Green Capital</v>
      </c>
    </row>
    <row r="1249" spans="1:12" x14ac:dyDescent="0.2">
      <c r="A1249" s="19" t="s">
        <v>1306</v>
      </c>
      <c r="B1249" s="20">
        <v>44214</v>
      </c>
      <c r="C1249" s="4" t="s">
        <v>5</v>
      </c>
      <c r="D1249" s="4" t="s">
        <v>32</v>
      </c>
      <c r="E1249" s="21">
        <v>735</v>
      </c>
      <c r="F1249" s="6">
        <f>VLOOKUP(D1249,DEFINICJE!$E$2:$H$31,4,0)</f>
        <v>59.018691588785039</v>
      </c>
      <c r="G1249" s="6">
        <f>E1249*F1249</f>
        <v>43378.738317757001</v>
      </c>
      <c r="H1249" s="26">
        <f>VLOOKUP(D1249,DEFINICJE!$E$2:$H$31,3,0)</f>
        <v>7.0000000000000007E-2</v>
      </c>
      <c r="I1249" s="6">
        <f>G1249+H1249*G1249</f>
        <v>46415.249999999993</v>
      </c>
      <c r="J1249" s="9">
        <f>MONTH(B1249)</f>
        <v>1</v>
      </c>
      <c r="K1249" s="9">
        <f>YEAR(B1249)</f>
        <v>2021</v>
      </c>
      <c r="L1249" s="9" t="str">
        <f>VLOOKUP(C1249,DEFINICJE!$A$2:$B$11,2,0)</f>
        <v>Infinity Systems</v>
      </c>
    </row>
    <row r="1250" spans="1:12" x14ac:dyDescent="0.2">
      <c r="A1250" s="19" t="s">
        <v>1307</v>
      </c>
      <c r="B1250" s="20">
        <v>44214</v>
      </c>
      <c r="C1250" s="4" t="s">
        <v>9</v>
      </c>
      <c r="D1250" s="4" t="s">
        <v>33</v>
      </c>
      <c r="E1250" s="21">
        <v>591</v>
      </c>
      <c r="F1250" s="6">
        <f>VLOOKUP(D1250,DEFINICJE!$E$2:$H$31,4,0)</f>
        <v>78.893442622950815</v>
      </c>
      <c r="G1250" s="6">
        <f>E1250*F1250</f>
        <v>46626.024590163928</v>
      </c>
      <c r="H1250" s="26">
        <f>VLOOKUP(D1250,DEFINICJE!$E$2:$H$31,3,0)</f>
        <v>0.22</v>
      </c>
      <c r="I1250" s="6">
        <f>G1250+H1250*G1250</f>
        <v>56883.749999999993</v>
      </c>
      <c r="J1250" s="9">
        <f>MONTH(B1250)</f>
        <v>1</v>
      </c>
      <c r="K1250" s="9">
        <f>YEAR(B1250)</f>
        <v>2021</v>
      </c>
      <c r="L1250" s="9" t="str">
        <f>VLOOKUP(C1250,DEFINICJE!$A$2:$B$11,2,0)</f>
        <v>Aurora Ventures</v>
      </c>
    </row>
    <row r="1251" spans="1:12" x14ac:dyDescent="0.2">
      <c r="A1251" s="19" t="s">
        <v>1308</v>
      </c>
      <c r="B1251" s="20">
        <v>44214</v>
      </c>
      <c r="C1251" s="4" t="s">
        <v>2</v>
      </c>
      <c r="D1251" s="4" t="s">
        <v>34</v>
      </c>
      <c r="E1251" s="21">
        <v>336</v>
      </c>
      <c r="F1251" s="6">
        <f>VLOOKUP(D1251,DEFINICJE!$E$2:$H$31,4,0)</f>
        <v>34.177570093457945</v>
      </c>
      <c r="G1251" s="6">
        <f>E1251*F1251</f>
        <v>11483.663551401869</v>
      </c>
      <c r="H1251" s="26">
        <f>VLOOKUP(D1251,DEFINICJE!$E$2:$H$31,3,0)</f>
        <v>7.0000000000000007E-2</v>
      </c>
      <c r="I1251" s="6">
        <f>G1251+H1251*G1251</f>
        <v>12287.52</v>
      </c>
      <c r="J1251" s="9">
        <f>MONTH(B1251)</f>
        <v>1</v>
      </c>
      <c r="K1251" s="9">
        <f>YEAR(B1251)</f>
        <v>2021</v>
      </c>
      <c r="L1251" s="9" t="str">
        <f>VLOOKUP(C1251,DEFINICJE!$A$2:$B$11,2,0)</f>
        <v>StellarTech Solutions</v>
      </c>
    </row>
    <row r="1252" spans="1:12" x14ac:dyDescent="0.2">
      <c r="A1252" s="19" t="s">
        <v>1309</v>
      </c>
      <c r="B1252" s="20">
        <v>44214</v>
      </c>
      <c r="C1252" s="4" t="s">
        <v>10</v>
      </c>
      <c r="D1252" s="4" t="s">
        <v>35</v>
      </c>
      <c r="E1252" s="21">
        <v>524</v>
      </c>
      <c r="F1252" s="6">
        <f>VLOOKUP(D1252,DEFINICJE!$E$2:$H$31,4,0)</f>
        <v>92.429906542056074</v>
      </c>
      <c r="G1252" s="6">
        <f>E1252*F1252</f>
        <v>48433.271028037379</v>
      </c>
      <c r="H1252" s="26">
        <f>VLOOKUP(D1252,DEFINICJE!$E$2:$H$31,3,0)</f>
        <v>7.0000000000000007E-2</v>
      </c>
      <c r="I1252" s="6">
        <f>G1252+H1252*G1252</f>
        <v>51823.6</v>
      </c>
      <c r="J1252" s="9">
        <f>MONTH(B1252)</f>
        <v>1</v>
      </c>
      <c r="K1252" s="9">
        <f>YEAR(B1252)</f>
        <v>2021</v>
      </c>
      <c r="L1252" s="9" t="str">
        <f>VLOOKUP(C1252,DEFINICJE!$A$2:$B$11,2,0)</f>
        <v>Nexus Solutions</v>
      </c>
    </row>
    <row r="1253" spans="1:12" x14ac:dyDescent="0.2">
      <c r="A1253" s="19" t="s">
        <v>1310</v>
      </c>
      <c r="B1253" s="20">
        <v>44214</v>
      </c>
      <c r="C1253" s="4" t="s">
        <v>9</v>
      </c>
      <c r="D1253" s="4" t="s">
        <v>36</v>
      </c>
      <c r="E1253" s="21">
        <v>512</v>
      </c>
      <c r="F1253" s="6">
        <f>VLOOKUP(D1253,DEFINICJE!$E$2:$H$31,4,0)</f>
        <v>32.551401869158873</v>
      </c>
      <c r="G1253" s="6">
        <f>E1253*F1253</f>
        <v>16666.317757009343</v>
      </c>
      <c r="H1253" s="26">
        <f>VLOOKUP(D1253,DEFINICJE!$E$2:$H$31,3,0)</f>
        <v>7.0000000000000007E-2</v>
      </c>
      <c r="I1253" s="6">
        <f>G1253+H1253*G1253</f>
        <v>17832.959999999995</v>
      </c>
      <c r="J1253" s="9">
        <f>MONTH(B1253)</f>
        <v>1</v>
      </c>
      <c r="K1253" s="9">
        <f>YEAR(B1253)</f>
        <v>2021</v>
      </c>
      <c r="L1253" s="9" t="str">
        <f>VLOOKUP(C1253,DEFINICJE!$A$2:$B$11,2,0)</f>
        <v>Aurora Ventures</v>
      </c>
    </row>
    <row r="1254" spans="1:12" x14ac:dyDescent="0.2">
      <c r="A1254" s="19" t="s">
        <v>1311</v>
      </c>
      <c r="B1254" s="20">
        <v>44215</v>
      </c>
      <c r="C1254" s="4" t="s">
        <v>11</v>
      </c>
      <c r="D1254" s="4" t="s">
        <v>26</v>
      </c>
      <c r="E1254" s="21">
        <v>974</v>
      </c>
      <c r="F1254" s="6">
        <f>VLOOKUP(D1254,DEFINICJE!$E$2:$H$31,4,0)</f>
        <v>57.588785046728965</v>
      </c>
      <c r="G1254" s="6">
        <f>E1254*F1254</f>
        <v>56091.476635514009</v>
      </c>
      <c r="H1254" s="26">
        <f>VLOOKUP(D1254,DEFINICJE!$E$2:$H$31,3,0)</f>
        <v>7.0000000000000007E-2</v>
      </c>
      <c r="I1254" s="6">
        <f>G1254+H1254*G1254</f>
        <v>60017.87999999999</v>
      </c>
      <c r="J1254" s="9">
        <f>MONTH(B1254)</f>
        <v>1</v>
      </c>
      <c r="K1254" s="9">
        <f>YEAR(B1254)</f>
        <v>2021</v>
      </c>
      <c r="L1254" s="9" t="str">
        <f>VLOOKUP(C1254,DEFINICJE!$A$2:$B$11,2,0)</f>
        <v>Green Capital</v>
      </c>
    </row>
    <row r="1255" spans="1:12" x14ac:dyDescent="0.2">
      <c r="A1255" s="19" t="s">
        <v>1312</v>
      </c>
      <c r="B1255" s="20">
        <v>44216</v>
      </c>
      <c r="C1255" s="4" t="s">
        <v>11</v>
      </c>
      <c r="D1255" s="4" t="s">
        <v>27</v>
      </c>
      <c r="E1255" s="21">
        <v>780</v>
      </c>
      <c r="F1255" s="6">
        <f>VLOOKUP(D1255,DEFINICJE!$E$2:$H$31,4,0)</f>
        <v>27.262295081967213</v>
      </c>
      <c r="G1255" s="6">
        <f>E1255*F1255</f>
        <v>21264.590163934427</v>
      </c>
      <c r="H1255" s="26">
        <f>VLOOKUP(D1255,DEFINICJE!$E$2:$H$31,3,0)</f>
        <v>0.22</v>
      </c>
      <c r="I1255" s="6">
        <f>G1255+H1255*G1255</f>
        <v>25942.799999999999</v>
      </c>
      <c r="J1255" s="9">
        <f>MONTH(B1255)</f>
        <v>1</v>
      </c>
      <c r="K1255" s="9">
        <f>YEAR(B1255)</f>
        <v>2021</v>
      </c>
      <c r="L1255" s="9" t="str">
        <f>VLOOKUP(C1255,DEFINICJE!$A$2:$B$11,2,0)</f>
        <v>Green Capital</v>
      </c>
    </row>
    <row r="1256" spans="1:12" x14ac:dyDescent="0.2">
      <c r="A1256" s="19" t="s">
        <v>1313</v>
      </c>
      <c r="B1256" s="20">
        <v>44217</v>
      </c>
      <c r="C1256" s="4" t="s">
        <v>5</v>
      </c>
      <c r="D1256" s="4" t="s">
        <v>28</v>
      </c>
      <c r="E1256" s="21">
        <v>489</v>
      </c>
      <c r="F1256" s="6">
        <f>VLOOKUP(D1256,DEFINICJE!$E$2:$H$31,4,0)</f>
        <v>74.299065420560737</v>
      </c>
      <c r="G1256" s="6">
        <f>E1256*F1256</f>
        <v>36332.242990654202</v>
      </c>
      <c r="H1256" s="26">
        <f>VLOOKUP(D1256,DEFINICJE!$E$2:$H$31,3,0)</f>
        <v>7.0000000000000007E-2</v>
      </c>
      <c r="I1256" s="6">
        <f>G1256+H1256*G1256</f>
        <v>38875.5</v>
      </c>
      <c r="J1256" s="9">
        <f>MONTH(B1256)</f>
        <v>1</v>
      </c>
      <c r="K1256" s="9">
        <f>YEAR(B1256)</f>
        <v>2021</v>
      </c>
      <c r="L1256" s="9" t="str">
        <f>VLOOKUP(C1256,DEFINICJE!$A$2:$B$11,2,0)</f>
        <v>Infinity Systems</v>
      </c>
    </row>
    <row r="1257" spans="1:12" x14ac:dyDescent="0.2">
      <c r="A1257" s="19" t="s">
        <v>1314</v>
      </c>
      <c r="B1257" s="20">
        <v>44218</v>
      </c>
      <c r="C1257" s="4" t="s">
        <v>5</v>
      </c>
      <c r="D1257" s="4" t="s">
        <v>14</v>
      </c>
      <c r="E1257" s="21">
        <v>52</v>
      </c>
      <c r="F1257" s="6">
        <f>VLOOKUP(D1257,DEFINICJE!$E$2:$H$31,4,0)</f>
        <v>73.897196261682225</v>
      </c>
      <c r="G1257" s="6">
        <f>E1257*F1257</f>
        <v>3842.6542056074759</v>
      </c>
      <c r="H1257" s="26">
        <f>VLOOKUP(D1257,DEFINICJE!$E$2:$H$31,3,0)</f>
        <v>7.0000000000000007E-2</v>
      </c>
      <c r="I1257" s="6">
        <f>G1257+H1257*G1257</f>
        <v>4111.6399999999994</v>
      </c>
      <c r="J1257" s="9">
        <f>MONTH(B1257)</f>
        <v>1</v>
      </c>
      <c r="K1257" s="9">
        <f>YEAR(B1257)</f>
        <v>2021</v>
      </c>
      <c r="L1257" s="9" t="str">
        <f>VLOOKUP(C1257,DEFINICJE!$A$2:$B$11,2,0)</f>
        <v>Infinity Systems</v>
      </c>
    </row>
    <row r="1258" spans="1:12" x14ac:dyDescent="0.2">
      <c r="A1258" s="19" t="s">
        <v>1315</v>
      </c>
      <c r="B1258" s="20">
        <v>44219</v>
      </c>
      <c r="C1258" s="4" t="s">
        <v>7</v>
      </c>
      <c r="D1258" s="4" t="s">
        <v>15</v>
      </c>
      <c r="E1258" s="21">
        <v>170</v>
      </c>
      <c r="F1258" s="6">
        <f>VLOOKUP(D1258,DEFINICJE!$E$2:$H$31,4,0)</f>
        <v>43.180327868852459</v>
      </c>
      <c r="G1258" s="6">
        <f>E1258*F1258</f>
        <v>7340.6557377049176</v>
      </c>
      <c r="H1258" s="26">
        <f>VLOOKUP(D1258,DEFINICJE!$E$2:$H$31,3,0)</f>
        <v>0.22</v>
      </c>
      <c r="I1258" s="6">
        <f>G1258+H1258*G1258</f>
        <v>8955.5999999999985</v>
      </c>
      <c r="J1258" s="9">
        <f>MONTH(B1258)</f>
        <v>1</v>
      </c>
      <c r="K1258" s="9">
        <f>YEAR(B1258)</f>
        <v>2021</v>
      </c>
      <c r="L1258" s="9" t="str">
        <f>VLOOKUP(C1258,DEFINICJE!$A$2:$B$11,2,0)</f>
        <v>Fusion Dynamics</v>
      </c>
    </row>
    <row r="1259" spans="1:12" x14ac:dyDescent="0.2">
      <c r="A1259" s="19" t="s">
        <v>1316</v>
      </c>
      <c r="B1259" s="20">
        <v>44220</v>
      </c>
      <c r="C1259" s="4" t="s">
        <v>3</v>
      </c>
      <c r="D1259" s="4" t="s">
        <v>16</v>
      </c>
      <c r="E1259" s="21">
        <v>516</v>
      </c>
      <c r="F1259" s="6">
        <f>VLOOKUP(D1259,DEFINICJE!$E$2:$H$31,4,0)</f>
        <v>25.897196261682243</v>
      </c>
      <c r="G1259" s="6">
        <f>E1259*F1259</f>
        <v>13362.953271028038</v>
      </c>
      <c r="H1259" s="26">
        <f>VLOOKUP(D1259,DEFINICJE!$E$2:$H$31,3,0)</f>
        <v>7.0000000000000007E-2</v>
      </c>
      <c r="I1259" s="6">
        <f>G1259+H1259*G1259</f>
        <v>14298.36</v>
      </c>
      <c r="J1259" s="9">
        <f>MONTH(B1259)</f>
        <v>1</v>
      </c>
      <c r="K1259" s="9">
        <f>YEAR(B1259)</f>
        <v>2021</v>
      </c>
      <c r="L1259" s="9" t="str">
        <f>VLOOKUP(C1259,DEFINICJE!$A$2:$B$11,2,0)</f>
        <v>Quantum Innovations</v>
      </c>
    </row>
    <row r="1260" spans="1:12" x14ac:dyDescent="0.2">
      <c r="A1260" s="19" t="s">
        <v>1317</v>
      </c>
      <c r="B1260" s="20">
        <v>44221</v>
      </c>
      <c r="C1260" s="4" t="s">
        <v>2</v>
      </c>
      <c r="D1260" s="4" t="s">
        <v>17</v>
      </c>
      <c r="E1260" s="21">
        <v>390</v>
      </c>
      <c r="F1260" s="6">
        <f>VLOOKUP(D1260,DEFINICJE!$E$2:$H$31,4,0)</f>
        <v>65.721311475409848</v>
      </c>
      <c r="G1260" s="6">
        <f>E1260*F1260</f>
        <v>25631.311475409842</v>
      </c>
      <c r="H1260" s="26">
        <f>VLOOKUP(D1260,DEFINICJE!$E$2:$H$31,3,0)</f>
        <v>0.22</v>
      </c>
      <c r="I1260" s="6">
        <f>G1260+H1260*G1260</f>
        <v>31270.200000000008</v>
      </c>
      <c r="J1260" s="9">
        <f>MONTH(B1260)</f>
        <v>1</v>
      </c>
      <c r="K1260" s="9">
        <f>YEAR(B1260)</f>
        <v>2021</v>
      </c>
      <c r="L1260" s="9" t="str">
        <f>VLOOKUP(C1260,DEFINICJE!$A$2:$B$11,2,0)</f>
        <v>StellarTech Solutions</v>
      </c>
    </row>
    <row r="1261" spans="1:12" x14ac:dyDescent="0.2">
      <c r="A1261" s="19" t="s">
        <v>1318</v>
      </c>
      <c r="B1261" s="20">
        <v>44222</v>
      </c>
      <c r="C1261" s="4" t="s">
        <v>7</v>
      </c>
      <c r="D1261" s="4" t="s">
        <v>18</v>
      </c>
      <c r="E1261" s="21">
        <v>277</v>
      </c>
      <c r="F1261" s="6">
        <f>VLOOKUP(D1261,DEFINICJE!$E$2:$H$31,4,0)</f>
        <v>0.22429906542056072</v>
      </c>
      <c r="G1261" s="6">
        <f>E1261*F1261</f>
        <v>62.130841121495315</v>
      </c>
      <c r="H1261" s="26">
        <f>VLOOKUP(D1261,DEFINICJE!$E$2:$H$31,3,0)</f>
        <v>7.0000000000000007E-2</v>
      </c>
      <c r="I1261" s="6">
        <f>G1261+H1261*G1261</f>
        <v>66.47999999999999</v>
      </c>
      <c r="J1261" s="9">
        <f>MONTH(B1261)</f>
        <v>1</v>
      </c>
      <c r="K1261" s="9">
        <f>YEAR(B1261)</f>
        <v>2021</v>
      </c>
      <c r="L1261" s="9" t="str">
        <f>VLOOKUP(C1261,DEFINICJE!$A$2:$B$11,2,0)</f>
        <v>Fusion Dynamics</v>
      </c>
    </row>
    <row r="1262" spans="1:12" x14ac:dyDescent="0.2">
      <c r="A1262" s="19" t="s">
        <v>1319</v>
      </c>
      <c r="B1262" s="20">
        <v>44223</v>
      </c>
      <c r="C1262" s="4" t="s">
        <v>8</v>
      </c>
      <c r="D1262" s="4" t="s">
        <v>19</v>
      </c>
      <c r="E1262" s="21">
        <v>336</v>
      </c>
      <c r="F1262" s="6">
        <f>VLOOKUP(D1262,DEFINICJE!$E$2:$H$31,4,0)</f>
        <v>73.073770491803288</v>
      </c>
      <c r="G1262" s="6">
        <f>E1262*F1262</f>
        <v>24552.786885245903</v>
      </c>
      <c r="H1262" s="26">
        <f>VLOOKUP(D1262,DEFINICJE!$E$2:$H$31,3,0)</f>
        <v>0.22</v>
      </c>
      <c r="I1262" s="6">
        <f>G1262+H1262*G1262</f>
        <v>29954.400000000001</v>
      </c>
      <c r="J1262" s="9">
        <f>MONTH(B1262)</f>
        <v>1</v>
      </c>
      <c r="K1262" s="9">
        <f>YEAR(B1262)</f>
        <v>2021</v>
      </c>
      <c r="L1262" s="9" t="str">
        <f>VLOOKUP(C1262,DEFINICJE!$A$2:$B$11,2,0)</f>
        <v>Apex Innovators</v>
      </c>
    </row>
    <row r="1263" spans="1:12" x14ac:dyDescent="0.2">
      <c r="A1263" s="19" t="s">
        <v>1320</v>
      </c>
      <c r="B1263" s="20">
        <v>44224</v>
      </c>
      <c r="C1263" s="4" t="s">
        <v>8</v>
      </c>
      <c r="D1263" s="4" t="s">
        <v>20</v>
      </c>
      <c r="E1263" s="21">
        <v>69</v>
      </c>
      <c r="F1263" s="6">
        <f>VLOOKUP(D1263,DEFINICJE!$E$2:$H$31,4,0)</f>
        <v>10.093457943925234</v>
      </c>
      <c r="G1263" s="6">
        <f>E1263*F1263</f>
        <v>696.44859813084111</v>
      </c>
      <c r="H1263" s="26">
        <f>VLOOKUP(D1263,DEFINICJE!$E$2:$H$31,3,0)</f>
        <v>7.0000000000000007E-2</v>
      </c>
      <c r="I1263" s="6">
        <f>G1263+H1263*G1263</f>
        <v>745.2</v>
      </c>
      <c r="J1263" s="9">
        <f>MONTH(B1263)</f>
        <v>1</v>
      </c>
      <c r="K1263" s="9">
        <f>YEAR(B1263)</f>
        <v>2021</v>
      </c>
      <c r="L1263" s="9" t="str">
        <f>VLOOKUP(C1263,DEFINICJE!$A$2:$B$11,2,0)</f>
        <v>Apex Innovators</v>
      </c>
    </row>
    <row r="1264" spans="1:12" x14ac:dyDescent="0.2">
      <c r="A1264" s="19" t="s">
        <v>1321</v>
      </c>
      <c r="B1264" s="20">
        <v>44225</v>
      </c>
      <c r="C1264" s="4" t="s">
        <v>9</v>
      </c>
      <c r="D1264" s="4" t="s">
        <v>21</v>
      </c>
      <c r="E1264" s="21">
        <v>142</v>
      </c>
      <c r="F1264" s="6">
        <f>VLOOKUP(D1264,DEFINICJE!$E$2:$H$31,4,0)</f>
        <v>32.508196721311471</v>
      </c>
      <c r="G1264" s="6">
        <f>E1264*F1264</f>
        <v>4616.1639344262285</v>
      </c>
      <c r="H1264" s="26">
        <f>VLOOKUP(D1264,DEFINICJE!$E$2:$H$31,3,0)</f>
        <v>0.22</v>
      </c>
      <c r="I1264" s="6">
        <f>G1264+H1264*G1264</f>
        <v>5631.7199999999984</v>
      </c>
      <c r="J1264" s="9">
        <f>MONTH(B1264)</f>
        <v>1</v>
      </c>
      <c r="K1264" s="9">
        <f>YEAR(B1264)</f>
        <v>2021</v>
      </c>
      <c r="L1264" s="9" t="str">
        <f>VLOOKUP(C1264,DEFINICJE!$A$2:$B$11,2,0)</f>
        <v>Aurora Ventures</v>
      </c>
    </row>
    <row r="1265" spans="1:12" x14ac:dyDescent="0.2">
      <c r="A1265" s="19" t="s">
        <v>1322</v>
      </c>
      <c r="B1265" s="20">
        <v>44225</v>
      </c>
      <c r="C1265" s="4" t="s">
        <v>9</v>
      </c>
      <c r="D1265" s="4" t="s">
        <v>22</v>
      </c>
      <c r="E1265" s="21">
        <v>725</v>
      </c>
      <c r="F1265" s="6">
        <f>VLOOKUP(D1265,DEFINICJE!$E$2:$H$31,4,0)</f>
        <v>17.588785046728972</v>
      </c>
      <c r="G1265" s="6">
        <f>E1265*F1265</f>
        <v>12751.869158878504</v>
      </c>
      <c r="H1265" s="26">
        <f>VLOOKUP(D1265,DEFINICJE!$E$2:$H$31,3,0)</f>
        <v>7.0000000000000007E-2</v>
      </c>
      <c r="I1265" s="6">
        <f>G1265+H1265*G1265</f>
        <v>13644.5</v>
      </c>
      <c r="J1265" s="9">
        <f>MONTH(B1265)</f>
        <v>1</v>
      </c>
      <c r="K1265" s="9">
        <f>YEAR(B1265)</f>
        <v>2021</v>
      </c>
      <c r="L1265" s="9" t="str">
        <f>VLOOKUP(C1265,DEFINICJE!$A$2:$B$11,2,0)</f>
        <v>Aurora Ventures</v>
      </c>
    </row>
    <row r="1266" spans="1:12" x14ac:dyDescent="0.2">
      <c r="A1266" s="19" t="s">
        <v>1323</v>
      </c>
      <c r="B1266" s="20">
        <v>44225</v>
      </c>
      <c r="C1266" s="4" t="s">
        <v>6</v>
      </c>
      <c r="D1266" s="4" t="s">
        <v>23</v>
      </c>
      <c r="E1266" s="21">
        <v>633</v>
      </c>
      <c r="F1266" s="6">
        <f>VLOOKUP(D1266,DEFINICJE!$E$2:$H$31,4,0)</f>
        <v>14.188524590163933</v>
      </c>
      <c r="G1266" s="6">
        <f>E1266*F1266</f>
        <v>8981.3360655737688</v>
      </c>
      <c r="H1266" s="26">
        <f>VLOOKUP(D1266,DEFINICJE!$E$2:$H$31,3,0)</f>
        <v>0.22</v>
      </c>
      <c r="I1266" s="6">
        <f>G1266+H1266*G1266</f>
        <v>10957.229999999998</v>
      </c>
      <c r="J1266" s="9">
        <f>MONTH(B1266)</f>
        <v>1</v>
      </c>
      <c r="K1266" s="9">
        <f>YEAR(B1266)</f>
        <v>2021</v>
      </c>
      <c r="L1266" s="9" t="str">
        <f>VLOOKUP(C1266,DEFINICJE!$A$2:$B$11,2,0)</f>
        <v>SwiftWave Technologies</v>
      </c>
    </row>
    <row r="1267" spans="1:12" x14ac:dyDescent="0.2">
      <c r="A1267" s="19" t="s">
        <v>1324</v>
      </c>
      <c r="B1267" s="20">
        <v>44225</v>
      </c>
      <c r="C1267" s="4" t="s">
        <v>7</v>
      </c>
      <c r="D1267" s="4" t="s">
        <v>24</v>
      </c>
      <c r="E1267" s="21">
        <v>56</v>
      </c>
      <c r="F1267" s="6">
        <f>VLOOKUP(D1267,DEFINICJE!$E$2:$H$31,4,0)</f>
        <v>7.5700934579439245</v>
      </c>
      <c r="G1267" s="6">
        <f>E1267*F1267</f>
        <v>423.92523364485976</v>
      </c>
      <c r="H1267" s="26">
        <f>VLOOKUP(D1267,DEFINICJE!$E$2:$H$31,3,0)</f>
        <v>7.0000000000000007E-2</v>
      </c>
      <c r="I1267" s="6">
        <f>G1267+H1267*G1267</f>
        <v>453.59999999999997</v>
      </c>
      <c r="J1267" s="9">
        <f>MONTH(B1267)</f>
        <v>1</v>
      </c>
      <c r="K1267" s="9">
        <f>YEAR(B1267)</f>
        <v>2021</v>
      </c>
      <c r="L1267" s="9" t="str">
        <f>VLOOKUP(C1267,DEFINICJE!$A$2:$B$11,2,0)</f>
        <v>Fusion Dynamics</v>
      </c>
    </row>
    <row r="1268" spans="1:12" x14ac:dyDescent="0.2">
      <c r="A1268" s="19" t="s">
        <v>1325</v>
      </c>
      <c r="B1268" s="20">
        <v>44225</v>
      </c>
      <c r="C1268" s="4" t="s">
        <v>7</v>
      </c>
      <c r="D1268" s="4" t="s">
        <v>25</v>
      </c>
      <c r="E1268" s="21">
        <v>111</v>
      </c>
      <c r="F1268" s="6">
        <f>VLOOKUP(D1268,DEFINICJE!$E$2:$H$31,4,0)</f>
        <v>33.655737704918039</v>
      </c>
      <c r="G1268" s="6">
        <f>E1268*F1268</f>
        <v>3735.7868852459023</v>
      </c>
      <c r="H1268" s="26">
        <f>VLOOKUP(D1268,DEFINICJE!$E$2:$H$31,3,0)</f>
        <v>0.22</v>
      </c>
      <c r="I1268" s="6">
        <f>G1268+H1268*G1268</f>
        <v>4557.6600000000008</v>
      </c>
      <c r="J1268" s="9">
        <f>MONTH(B1268)</f>
        <v>1</v>
      </c>
      <c r="K1268" s="9">
        <f>YEAR(B1268)</f>
        <v>2021</v>
      </c>
      <c r="L1268" s="9" t="str">
        <f>VLOOKUP(C1268,DEFINICJE!$A$2:$B$11,2,0)</f>
        <v>Fusion Dynamics</v>
      </c>
    </row>
    <row r="1269" spans="1:12" x14ac:dyDescent="0.2">
      <c r="A1269" s="19" t="s">
        <v>1326</v>
      </c>
      <c r="B1269" s="20">
        <v>44225</v>
      </c>
      <c r="C1269" s="4" t="s">
        <v>5</v>
      </c>
      <c r="D1269" s="4" t="s">
        <v>26</v>
      </c>
      <c r="E1269" s="21">
        <v>32</v>
      </c>
      <c r="F1269" s="6">
        <f>VLOOKUP(D1269,DEFINICJE!$E$2:$H$31,4,0)</f>
        <v>57.588785046728965</v>
      </c>
      <c r="G1269" s="6">
        <f>E1269*F1269</f>
        <v>1842.8411214953269</v>
      </c>
      <c r="H1269" s="26">
        <f>VLOOKUP(D1269,DEFINICJE!$E$2:$H$31,3,0)</f>
        <v>7.0000000000000007E-2</v>
      </c>
      <c r="I1269" s="6">
        <f>G1269+H1269*G1269</f>
        <v>1971.8399999999997</v>
      </c>
      <c r="J1269" s="9">
        <f>MONTH(B1269)</f>
        <v>1</v>
      </c>
      <c r="K1269" s="9">
        <f>YEAR(B1269)</f>
        <v>2021</v>
      </c>
      <c r="L1269" s="9" t="str">
        <f>VLOOKUP(C1269,DEFINICJE!$A$2:$B$11,2,0)</f>
        <v>Infinity Systems</v>
      </c>
    </row>
    <row r="1270" spans="1:12" x14ac:dyDescent="0.2">
      <c r="A1270" s="19" t="s">
        <v>1327</v>
      </c>
      <c r="B1270" s="20">
        <v>44225</v>
      </c>
      <c r="C1270" s="4" t="s">
        <v>5</v>
      </c>
      <c r="D1270" s="4" t="s">
        <v>27</v>
      </c>
      <c r="E1270" s="21">
        <v>451</v>
      </c>
      <c r="F1270" s="6">
        <f>VLOOKUP(D1270,DEFINICJE!$E$2:$H$31,4,0)</f>
        <v>27.262295081967213</v>
      </c>
      <c r="G1270" s="6">
        <f>E1270*F1270</f>
        <v>12295.295081967213</v>
      </c>
      <c r="H1270" s="26">
        <f>VLOOKUP(D1270,DEFINICJE!$E$2:$H$31,3,0)</f>
        <v>0.22</v>
      </c>
      <c r="I1270" s="6">
        <f>G1270+H1270*G1270</f>
        <v>15000.26</v>
      </c>
      <c r="J1270" s="9">
        <f>MONTH(B1270)</f>
        <v>1</v>
      </c>
      <c r="K1270" s="9">
        <f>YEAR(B1270)</f>
        <v>2021</v>
      </c>
      <c r="L1270" s="9" t="str">
        <f>VLOOKUP(C1270,DEFINICJE!$A$2:$B$11,2,0)</f>
        <v>Infinity Systems</v>
      </c>
    </row>
    <row r="1271" spans="1:12" x14ac:dyDescent="0.2">
      <c r="A1271" s="19" t="s">
        <v>1328</v>
      </c>
      <c r="B1271" s="20">
        <v>44225</v>
      </c>
      <c r="C1271" s="4" t="s">
        <v>5</v>
      </c>
      <c r="D1271" s="4" t="s">
        <v>28</v>
      </c>
      <c r="E1271" s="21">
        <v>443</v>
      </c>
      <c r="F1271" s="6">
        <f>VLOOKUP(D1271,DEFINICJE!$E$2:$H$31,4,0)</f>
        <v>74.299065420560737</v>
      </c>
      <c r="G1271" s="6">
        <f>E1271*F1271</f>
        <v>32914.485981308404</v>
      </c>
      <c r="H1271" s="26">
        <f>VLOOKUP(D1271,DEFINICJE!$E$2:$H$31,3,0)</f>
        <v>7.0000000000000007E-2</v>
      </c>
      <c r="I1271" s="6">
        <f>G1271+H1271*G1271</f>
        <v>35218.499999999993</v>
      </c>
      <c r="J1271" s="9">
        <f>MONTH(B1271)</f>
        <v>1</v>
      </c>
      <c r="K1271" s="9">
        <f>YEAR(B1271)</f>
        <v>2021</v>
      </c>
      <c r="L1271" s="9" t="str">
        <f>VLOOKUP(C1271,DEFINICJE!$A$2:$B$11,2,0)</f>
        <v>Infinity Systems</v>
      </c>
    </row>
    <row r="1272" spans="1:12" x14ac:dyDescent="0.2">
      <c r="A1272" s="19" t="s">
        <v>1329</v>
      </c>
      <c r="B1272" s="20">
        <v>44226</v>
      </c>
      <c r="C1272" s="4" t="s">
        <v>9</v>
      </c>
      <c r="D1272" s="4" t="s">
        <v>29</v>
      </c>
      <c r="E1272" s="21">
        <v>292</v>
      </c>
      <c r="F1272" s="6">
        <f>VLOOKUP(D1272,DEFINICJE!$E$2:$H$31,4,0)</f>
        <v>19.409836065573771</v>
      </c>
      <c r="G1272" s="6">
        <f>E1272*F1272</f>
        <v>5667.6721311475412</v>
      </c>
      <c r="H1272" s="26">
        <f>VLOOKUP(D1272,DEFINICJE!$E$2:$H$31,3,0)</f>
        <v>0.22</v>
      </c>
      <c r="I1272" s="6">
        <f>G1272+H1272*G1272</f>
        <v>6914.56</v>
      </c>
      <c r="J1272" s="9">
        <f>MONTH(B1272)</f>
        <v>1</v>
      </c>
      <c r="K1272" s="9">
        <f>YEAR(B1272)</f>
        <v>2021</v>
      </c>
      <c r="L1272" s="9" t="str">
        <f>VLOOKUP(C1272,DEFINICJE!$A$2:$B$11,2,0)</f>
        <v>Aurora Ventures</v>
      </c>
    </row>
    <row r="1273" spans="1:12" x14ac:dyDescent="0.2">
      <c r="A1273" s="19" t="s">
        <v>1330</v>
      </c>
      <c r="B1273" s="20">
        <v>44227</v>
      </c>
      <c r="C1273" s="4" t="s">
        <v>9</v>
      </c>
      <c r="D1273" s="4" t="s">
        <v>30</v>
      </c>
      <c r="E1273" s="21">
        <v>649</v>
      </c>
      <c r="F1273" s="6">
        <f>VLOOKUP(D1273,DEFINICJE!$E$2:$H$31,4,0)</f>
        <v>16.345794392523363</v>
      </c>
      <c r="G1273" s="6">
        <f>E1273*F1273</f>
        <v>10608.420560747663</v>
      </c>
      <c r="H1273" s="26">
        <f>VLOOKUP(D1273,DEFINICJE!$E$2:$H$31,3,0)</f>
        <v>7.0000000000000007E-2</v>
      </c>
      <c r="I1273" s="6">
        <f>G1273+H1273*G1273</f>
        <v>11351.01</v>
      </c>
      <c r="J1273" s="9">
        <f>MONTH(B1273)</f>
        <v>1</v>
      </c>
      <c r="K1273" s="9">
        <f>YEAR(B1273)</f>
        <v>2021</v>
      </c>
      <c r="L1273" s="9" t="str">
        <f>VLOOKUP(C1273,DEFINICJE!$A$2:$B$11,2,0)</f>
        <v>Aurora Ventures</v>
      </c>
    </row>
    <row r="1274" spans="1:12" x14ac:dyDescent="0.2">
      <c r="A1274" s="19" t="s">
        <v>1331</v>
      </c>
      <c r="B1274" s="20">
        <v>44228</v>
      </c>
      <c r="C1274" s="4" t="s">
        <v>8</v>
      </c>
      <c r="D1274" s="4" t="s">
        <v>31</v>
      </c>
      <c r="E1274" s="21">
        <v>849</v>
      </c>
      <c r="F1274" s="6">
        <f>VLOOKUP(D1274,DEFINICJE!$E$2:$H$31,4,0)</f>
        <v>31.516393442622952</v>
      </c>
      <c r="G1274" s="6">
        <f>E1274*F1274</f>
        <v>26757.418032786885</v>
      </c>
      <c r="H1274" s="26">
        <f>VLOOKUP(D1274,DEFINICJE!$E$2:$H$31,3,0)</f>
        <v>0.22</v>
      </c>
      <c r="I1274" s="6">
        <f>G1274+H1274*G1274</f>
        <v>32644.05</v>
      </c>
      <c r="J1274" s="9">
        <f>MONTH(B1274)</f>
        <v>2</v>
      </c>
      <c r="K1274" s="9">
        <f>YEAR(B1274)</f>
        <v>2021</v>
      </c>
      <c r="L1274" s="9" t="str">
        <f>VLOOKUP(C1274,DEFINICJE!$A$2:$B$11,2,0)</f>
        <v>Apex Innovators</v>
      </c>
    </row>
    <row r="1275" spans="1:12" x14ac:dyDescent="0.2">
      <c r="A1275" s="19" t="s">
        <v>1332</v>
      </c>
      <c r="B1275" s="20">
        <v>44229</v>
      </c>
      <c r="C1275" s="4" t="s">
        <v>11</v>
      </c>
      <c r="D1275" s="4" t="s">
        <v>32</v>
      </c>
      <c r="E1275" s="21">
        <v>182</v>
      </c>
      <c r="F1275" s="6">
        <f>VLOOKUP(D1275,DEFINICJE!$E$2:$H$31,4,0)</f>
        <v>59.018691588785039</v>
      </c>
      <c r="G1275" s="6">
        <f>E1275*F1275</f>
        <v>10741.401869158877</v>
      </c>
      <c r="H1275" s="26">
        <f>VLOOKUP(D1275,DEFINICJE!$E$2:$H$31,3,0)</f>
        <v>7.0000000000000007E-2</v>
      </c>
      <c r="I1275" s="6">
        <f>G1275+H1275*G1275</f>
        <v>11493.3</v>
      </c>
      <c r="J1275" s="9">
        <f>MONTH(B1275)</f>
        <v>2</v>
      </c>
      <c r="K1275" s="9">
        <f>YEAR(B1275)</f>
        <v>2021</v>
      </c>
      <c r="L1275" s="9" t="str">
        <f>VLOOKUP(C1275,DEFINICJE!$A$2:$B$11,2,0)</f>
        <v>Green Capital</v>
      </c>
    </row>
    <row r="1276" spans="1:12" x14ac:dyDescent="0.2">
      <c r="A1276" s="19" t="s">
        <v>1333</v>
      </c>
      <c r="B1276" s="20">
        <v>44230</v>
      </c>
      <c r="C1276" s="4" t="s">
        <v>10</v>
      </c>
      <c r="D1276" s="4" t="s">
        <v>33</v>
      </c>
      <c r="E1276" s="21">
        <v>681</v>
      </c>
      <c r="F1276" s="6">
        <f>VLOOKUP(D1276,DEFINICJE!$E$2:$H$31,4,0)</f>
        <v>78.893442622950815</v>
      </c>
      <c r="G1276" s="6">
        <f>E1276*F1276</f>
        <v>53726.434426229505</v>
      </c>
      <c r="H1276" s="26">
        <f>VLOOKUP(D1276,DEFINICJE!$E$2:$H$31,3,0)</f>
        <v>0.22</v>
      </c>
      <c r="I1276" s="6">
        <f>G1276+H1276*G1276</f>
        <v>65546.25</v>
      </c>
      <c r="J1276" s="9">
        <f>MONTH(B1276)</f>
        <v>2</v>
      </c>
      <c r="K1276" s="9">
        <f>YEAR(B1276)</f>
        <v>2021</v>
      </c>
      <c r="L1276" s="9" t="str">
        <f>VLOOKUP(C1276,DEFINICJE!$A$2:$B$11,2,0)</f>
        <v>Nexus Solutions</v>
      </c>
    </row>
    <row r="1277" spans="1:12" x14ac:dyDescent="0.2">
      <c r="A1277" s="19" t="s">
        <v>1334</v>
      </c>
      <c r="B1277" s="20">
        <v>44231</v>
      </c>
      <c r="C1277" s="4" t="s">
        <v>10</v>
      </c>
      <c r="D1277" s="4" t="s">
        <v>34</v>
      </c>
      <c r="E1277" s="21">
        <v>822</v>
      </c>
      <c r="F1277" s="6">
        <f>VLOOKUP(D1277,DEFINICJE!$E$2:$H$31,4,0)</f>
        <v>34.177570093457945</v>
      </c>
      <c r="G1277" s="6">
        <f>E1277*F1277</f>
        <v>28093.962616822431</v>
      </c>
      <c r="H1277" s="26">
        <f>VLOOKUP(D1277,DEFINICJE!$E$2:$H$31,3,0)</f>
        <v>7.0000000000000007E-2</v>
      </c>
      <c r="I1277" s="6">
        <f>G1277+H1277*G1277</f>
        <v>30060.54</v>
      </c>
      <c r="J1277" s="9">
        <f>MONTH(B1277)</f>
        <v>2</v>
      </c>
      <c r="K1277" s="9">
        <f>YEAR(B1277)</f>
        <v>2021</v>
      </c>
      <c r="L1277" s="9" t="str">
        <f>VLOOKUP(C1277,DEFINICJE!$A$2:$B$11,2,0)</f>
        <v>Nexus Solutions</v>
      </c>
    </row>
    <row r="1278" spans="1:12" x14ac:dyDescent="0.2">
      <c r="A1278" s="19" t="s">
        <v>1335</v>
      </c>
      <c r="B1278" s="20">
        <v>44232</v>
      </c>
      <c r="C1278" s="4" t="s">
        <v>7</v>
      </c>
      <c r="D1278" s="4" t="s">
        <v>35</v>
      </c>
      <c r="E1278" s="21">
        <v>126</v>
      </c>
      <c r="F1278" s="6">
        <f>VLOOKUP(D1278,DEFINICJE!$E$2:$H$31,4,0)</f>
        <v>92.429906542056074</v>
      </c>
      <c r="G1278" s="6">
        <f>E1278*F1278</f>
        <v>11646.168224299065</v>
      </c>
      <c r="H1278" s="26">
        <f>VLOOKUP(D1278,DEFINICJE!$E$2:$H$31,3,0)</f>
        <v>7.0000000000000007E-2</v>
      </c>
      <c r="I1278" s="6">
        <f>G1278+H1278*G1278</f>
        <v>12461.4</v>
      </c>
      <c r="J1278" s="9">
        <f>MONTH(B1278)</f>
        <v>2</v>
      </c>
      <c r="K1278" s="9">
        <f>YEAR(B1278)</f>
        <v>2021</v>
      </c>
      <c r="L1278" s="9" t="str">
        <f>VLOOKUP(C1278,DEFINICJE!$A$2:$B$11,2,0)</f>
        <v>Fusion Dynamics</v>
      </c>
    </row>
    <row r="1279" spans="1:12" x14ac:dyDescent="0.2">
      <c r="A1279" s="19" t="s">
        <v>1336</v>
      </c>
      <c r="B1279" s="20">
        <v>44233</v>
      </c>
      <c r="C1279" s="4" t="s">
        <v>7</v>
      </c>
      <c r="D1279" s="4" t="s">
        <v>36</v>
      </c>
      <c r="E1279" s="21">
        <v>49</v>
      </c>
      <c r="F1279" s="6">
        <f>VLOOKUP(D1279,DEFINICJE!$E$2:$H$31,4,0)</f>
        <v>32.551401869158873</v>
      </c>
      <c r="G1279" s="6">
        <f>E1279*F1279</f>
        <v>1595.0186915887848</v>
      </c>
      <c r="H1279" s="26">
        <f>VLOOKUP(D1279,DEFINICJE!$E$2:$H$31,3,0)</f>
        <v>7.0000000000000007E-2</v>
      </c>
      <c r="I1279" s="6">
        <f>G1279+H1279*G1279</f>
        <v>1706.6699999999998</v>
      </c>
      <c r="J1279" s="9">
        <f>MONTH(B1279)</f>
        <v>2</v>
      </c>
      <c r="K1279" s="9">
        <f>YEAR(B1279)</f>
        <v>2021</v>
      </c>
      <c r="L1279" s="9" t="str">
        <f>VLOOKUP(C1279,DEFINICJE!$A$2:$B$11,2,0)</f>
        <v>Fusion Dynamics</v>
      </c>
    </row>
    <row r="1280" spans="1:12" x14ac:dyDescent="0.2">
      <c r="A1280" s="19" t="s">
        <v>1337</v>
      </c>
      <c r="B1280" s="20">
        <v>44234</v>
      </c>
      <c r="C1280" s="4" t="s">
        <v>7</v>
      </c>
      <c r="D1280" s="4" t="s">
        <v>37</v>
      </c>
      <c r="E1280" s="21">
        <v>276</v>
      </c>
      <c r="F1280" s="6">
        <f>VLOOKUP(D1280,DEFINICJE!$E$2:$H$31,4,0)</f>
        <v>29.762295081967217</v>
      </c>
      <c r="G1280" s="6">
        <f>E1280*F1280</f>
        <v>8214.3934426229516</v>
      </c>
      <c r="H1280" s="26">
        <f>VLOOKUP(D1280,DEFINICJE!$E$2:$H$31,3,0)</f>
        <v>0.22</v>
      </c>
      <c r="I1280" s="6">
        <f>G1280+H1280*G1280</f>
        <v>10021.560000000001</v>
      </c>
      <c r="J1280" s="9">
        <f>MONTH(B1280)</f>
        <v>2</v>
      </c>
      <c r="K1280" s="9">
        <f>YEAR(B1280)</f>
        <v>2021</v>
      </c>
      <c r="L1280" s="9" t="str">
        <f>VLOOKUP(C1280,DEFINICJE!$A$2:$B$11,2,0)</f>
        <v>Fusion Dynamics</v>
      </c>
    </row>
    <row r="1281" spans="1:12" x14ac:dyDescent="0.2">
      <c r="A1281" s="19" t="s">
        <v>1338</v>
      </c>
      <c r="B1281" s="20">
        <v>44235</v>
      </c>
      <c r="C1281" s="4" t="s">
        <v>4</v>
      </c>
      <c r="D1281" s="4" t="s">
        <v>38</v>
      </c>
      <c r="E1281" s="21">
        <v>994</v>
      </c>
      <c r="F1281" s="6">
        <f>VLOOKUP(D1281,DEFINICJE!$E$2:$H$31,4,0)</f>
        <v>3.1121495327102804</v>
      </c>
      <c r="G1281" s="6">
        <f>E1281*F1281</f>
        <v>3093.4766355140187</v>
      </c>
      <c r="H1281" s="26">
        <f>VLOOKUP(D1281,DEFINICJE!$E$2:$H$31,3,0)</f>
        <v>7.0000000000000007E-2</v>
      </c>
      <c r="I1281" s="6">
        <f>G1281+H1281*G1281</f>
        <v>3310.02</v>
      </c>
      <c r="J1281" s="9">
        <f>MONTH(B1281)</f>
        <v>2</v>
      </c>
      <c r="K1281" s="9">
        <f>YEAR(B1281)</f>
        <v>2021</v>
      </c>
      <c r="L1281" s="9" t="str">
        <f>VLOOKUP(C1281,DEFINICJE!$A$2:$B$11,2,0)</f>
        <v>BlueSky Enterprises</v>
      </c>
    </row>
    <row r="1282" spans="1:12" x14ac:dyDescent="0.2">
      <c r="A1282" s="19" t="s">
        <v>1339</v>
      </c>
      <c r="B1282" s="20">
        <v>44236</v>
      </c>
      <c r="C1282" s="4" t="s">
        <v>5</v>
      </c>
      <c r="D1282" s="4" t="s">
        <v>14</v>
      </c>
      <c r="E1282" s="21">
        <v>468</v>
      </c>
      <c r="F1282" s="6">
        <f>VLOOKUP(D1282,DEFINICJE!$E$2:$H$31,4,0)</f>
        <v>73.897196261682225</v>
      </c>
      <c r="G1282" s="6">
        <f>E1282*F1282</f>
        <v>34583.887850467283</v>
      </c>
      <c r="H1282" s="26">
        <f>VLOOKUP(D1282,DEFINICJE!$E$2:$H$31,3,0)</f>
        <v>7.0000000000000007E-2</v>
      </c>
      <c r="I1282" s="6">
        <f>G1282+H1282*G1282</f>
        <v>37004.759999999995</v>
      </c>
      <c r="J1282" s="9">
        <f>MONTH(B1282)</f>
        <v>2</v>
      </c>
      <c r="K1282" s="9">
        <f>YEAR(B1282)</f>
        <v>2021</v>
      </c>
      <c r="L1282" s="9" t="str">
        <f>VLOOKUP(C1282,DEFINICJE!$A$2:$B$11,2,0)</f>
        <v>Infinity Systems</v>
      </c>
    </row>
    <row r="1283" spans="1:12" x14ac:dyDescent="0.2">
      <c r="A1283" s="19" t="s">
        <v>1340</v>
      </c>
      <c r="B1283" s="20">
        <v>44236</v>
      </c>
      <c r="C1283" s="4" t="s">
        <v>11</v>
      </c>
      <c r="D1283" s="4" t="s">
        <v>15</v>
      </c>
      <c r="E1283" s="21">
        <v>86</v>
      </c>
      <c r="F1283" s="6">
        <f>VLOOKUP(D1283,DEFINICJE!$E$2:$H$31,4,0)</f>
        <v>43.180327868852459</v>
      </c>
      <c r="G1283" s="6">
        <f>E1283*F1283</f>
        <v>3713.5081967213114</v>
      </c>
      <c r="H1283" s="26">
        <f>VLOOKUP(D1283,DEFINICJE!$E$2:$H$31,3,0)</f>
        <v>0.22</v>
      </c>
      <c r="I1283" s="6">
        <f>G1283+H1283*G1283</f>
        <v>4530.4799999999996</v>
      </c>
      <c r="J1283" s="9">
        <f>MONTH(B1283)</f>
        <v>2</v>
      </c>
      <c r="K1283" s="9">
        <f>YEAR(B1283)</f>
        <v>2021</v>
      </c>
      <c r="L1283" s="9" t="str">
        <f>VLOOKUP(C1283,DEFINICJE!$A$2:$B$11,2,0)</f>
        <v>Green Capital</v>
      </c>
    </row>
    <row r="1284" spans="1:12" x14ac:dyDescent="0.2">
      <c r="A1284" s="19" t="s">
        <v>1341</v>
      </c>
      <c r="B1284" s="20">
        <v>44236</v>
      </c>
      <c r="C1284" s="4" t="s">
        <v>10</v>
      </c>
      <c r="D1284" s="4" t="s">
        <v>16</v>
      </c>
      <c r="E1284" s="21">
        <v>720</v>
      </c>
      <c r="F1284" s="6">
        <f>VLOOKUP(D1284,DEFINICJE!$E$2:$H$31,4,0)</f>
        <v>25.897196261682243</v>
      </c>
      <c r="G1284" s="6">
        <f>E1284*F1284</f>
        <v>18645.981308411214</v>
      </c>
      <c r="H1284" s="26">
        <f>VLOOKUP(D1284,DEFINICJE!$E$2:$H$31,3,0)</f>
        <v>7.0000000000000007E-2</v>
      </c>
      <c r="I1284" s="6">
        <f>G1284+H1284*G1284</f>
        <v>19951.199999999997</v>
      </c>
      <c r="J1284" s="9">
        <f>MONTH(B1284)</f>
        <v>2</v>
      </c>
      <c r="K1284" s="9">
        <f>YEAR(B1284)</f>
        <v>2021</v>
      </c>
      <c r="L1284" s="9" t="str">
        <f>VLOOKUP(C1284,DEFINICJE!$A$2:$B$11,2,0)</f>
        <v>Nexus Solutions</v>
      </c>
    </row>
    <row r="1285" spans="1:12" x14ac:dyDescent="0.2">
      <c r="A1285" s="19" t="s">
        <v>1342</v>
      </c>
      <c r="B1285" s="20">
        <v>44236</v>
      </c>
      <c r="C1285" s="4" t="s">
        <v>7</v>
      </c>
      <c r="D1285" s="4" t="s">
        <v>17</v>
      </c>
      <c r="E1285" s="21">
        <v>617</v>
      </c>
      <c r="F1285" s="6">
        <f>VLOOKUP(D1285,DEFINICJE!$E$2:$H$31,4,0)</f>
        <v>65.721311475409848</v>
      </c>
      <c r="G1285" s="6">
        <f>E1285*F1285</f>
        <v>40550.049180327878</v>
      </c>
      <c r="H1285" s="26">
        <f>VLOOKUP(D1285,DEFINICJE!$E$2:$H$31,3,0)</f>
        <v>0.22</v>
      </c>
      <c r="I1285" s="6">
        <f>G1285+H1285*G1285</f>
        <v>49471.060000000012</v>
      </c>
      <c r="J1285" s="9">
        <f>MONTH(B1285)</f>
        <v>2</v>
      </c>
      <c r="K1285" s="9">
        <f>YEAR(B1285)</f>
        <v>2021</v>
      </c>
      <c r="L1285" s="9" t="str">
        <f>VLOOKUP(C1285,DEFINICJE!$A$2:$B$11,2,0)</f>
        <v>Fusion Dynamics</v>
      </c>
    </row>
    <row r="1286" spans="1:12" x14ac:dyDescent="0.2">
      <c r="A1286" s="19" t="s">
        <v>1343</v>
      </c>
      <c r="B1286" s="20">
        <v>44236</v>
      </c>
      <c r="C1286" s="4" t="s">
        <v>2</v>
      </c>
      <c r="D1286" s="4" t="s">
        <v>18</v>
      </c>
      <c r="E1286" s="21">
        <v>227</v>
      </c>
      <c r="F1286" s="6">
        <f>VLOOKUP(D1286,DEFINICJE!$E$2:$H$31,4,0)</f>
        <v>0.22429906542056072</v>
      </c>
      <c r="G1286" s="6">
        <f>E1286*F1286</f>
        <v>50.915887850467286</v>
      </c>
      <c r="H1286" s="26">
        <f>VLOOKUP(D1286,DEFINICJE!$E$2:$H$31,3,0)</f>
        <v>7.0000000000000007E-2</v>
      </c>
      <c r="I1286" s="6">
        <f>G1286+H1286*G1286</f>
        <v>54.48</v>
      </c>
      <c r="J1286" s="9">
        <f>MONTH(B1286)</f>
        <v>2</v>
      </c>
      <c r="K1286" s="9">
        <f>YEAR(B1286)</f>
        <v>2021</v>
      </c>
      <c r="L1286" s="9" t="str">
        <f>VLOOKUP(C1286,DEFINICJE!$A$2:$B$11,2,0)</f>
        <v>StellarTech Solutions</v>
      </c>
    </row>
    <row r="1287" spans="1:12" x14ac:dyDescent="0.2">
      <c r="A1287" s="19" t="s">
        <v>1344</v>
      </c>
      <c r="B1287" s="20">
        <v>44236</v>
      </c>
      <c r="C1287" s="4" t="s">
        <v>3</v>
      </c>
      <c r="D1287" s="4" t="s">
        <v>19</v>
      </c>
      <c r="E1287" s="21">
        <v>929</v>
      </c>
      <c r="F1287" s="6">
        <f>VLOOKUP(D1287,DEFINICJE!$E$2:$H$31,4,0)</f>
        <v>73.073770491803288</v>
      </c>
      <c r="G1287" s="6">
        <f>E1287*F1287</f>
        <v>67885.532786885247</v>
      </c>
      <c r="H1287" s="26">
        <f>VLOOKUP(D1287,DEFINICJE!$E$2:$H$31,3,0)</f>
        <v>0.22</v>
      </c>
      <c r="I1287" s="6">
        <f>G1287+H1287*G1287</f>
        <v>82820.350000000006</v>
      </c>
      <c r="J1287" s="9">
        <f>MONTH(B1287)</f>
        <v>2</v>
      </c>
      <c r="K1287" s="9">
        <f>YEAR(B1287)</f>
        <v>2021</v>
      </c>
      <c r="L1287" s="9" t="str">
        <f>VLOOKUP(C1287,DEFINICJE!$A$2:$B$11,2,0)</f>
        <v>Quantum Innovations</v>
      </c>
    </row>
    <row r="1288" spans="1:12" x14ac:dyDescent="0.2">
      <c r="A1288" s="19" t="s">
        <v>1345</v>
      </c>
      <c r="B1288" s="20">
        <v>44236</v>
      </c>
      <c r="C1288" s="4" t="s">
        <v>8</v>
      </c>
      <c r="D1288" s="4" t="s">
        <v>20</v>
      </c>
      <c r="E1288" s="21">
        <v>453</v>
      </c>
      <c r="F1288" s="6">
        <f>VLOOKUP(D1288,DEFINICJE!$E$2:$H$31,4,0)</f>
        <v>10.093457943925234</v>
      </c>
      <c r="G1288" s="6">
        <f>E1288*F1288</f>
        <v>4572.336448598131</v>
      </c>
      <c r="H1288" s="26">
        <f>VLOOKUP(D1288,DEFINICJE!$E$2:$H$31,3,0)</f>
        <v>7.0000000000000007E-2</v>
      </c>
      <c r="I1288" s="6">
        <f>G1288+H1288*G1288</f>
        <v>4892.4000000000005</v>
      </c>
      <c r="J1288" s="9">
        <f>MONTH(B1288)</f>
        <v>2</v>
      </c>
      <c r="K1288" s="9">
        <f>YEAR(B1288)</f>
        <v>2021</v>
      </c>
      <c r="L1288" s="9" t="str">
        <f>VLOOKUP(C1288,DEFINICJE!$A$2:$B$11,2,0)</f>
        <v>Apex Innovators</v>
      </c>
    </row>
    <row r="1289" spans="1:12" x14ac:dyDescent="0.2">
      <c r="A1289" s="19" t="s">
        <v>1346</v>
      </c>
      <c r="B1289" s="20">
        <v>44236</v>
      </c>
      <c r="C1289" s="4" t="s">
        <v>3</v>
      </c>
      <c r="D1289" s="4" t="s">
        <v>21</v>
      </c>
      <c r="E1289" s="21">
        <v>946</v>
      </c>
      <c r="F1289" s="6">
        <f>VLOOKUP(D1289,DEFINICJE!$E$2:$H$31,4,0)</f>
        <v>32.508196721311471</v>
      </c>
      <c r="G1289" s="6">
        <f>E1289*F1289</f>
        <v>30752.754098360652</v>
      </c>
      <c r="H1289" s="26">
        <f>VLOOKUP(D1289,DEFINICJE!$E$2:$H$31,3,0)</f>
        <v>0.22</v>
      </c>
      <c r="I1289" s="6">
        <f>G1289+H1289*G1289</f>
        <v>37518.359999999993</v>
      </c>
      <c r="J1289" s="9">
        <f>MONTH(B1289)</f>
        <v>2</v>
      </c>
      <c r="K1289" s="9">
        <f>YEAR(B1289)</f>
        <v>2021</v>
      </c>
      <c r="L1289" s="9" t="str">
        <f>VLOOKUP(C1289,DEFINICJE!$A$2:$B$11,2,0)</f>
        <v>Quantum Innovations</v>
      </c>
    </row>
    <row r="1290" spans="1:12" x14ac:dyDescent="0.2">
      <c r="A1290" s="19" t="s">
        <v>1347</v>
      </c>
      <c r="B1290" s="20">
        <v>44236</v>
      </c>
      <c r="C1290" s="4" t="s">
        <v>11</v>
      </c>
      <c r="D1290" s="4" t="s">
        <v>22</v>
      </c>
      <c r="E1290" s="21">
        <v>947</v>
      </c>
      <c r="F1290" s="6">
        <f>VLOOKUP(D1290,DEFINICJE!$E$2:$H$31,4,0)</f>
        <v>17.588785046728972</v>
      </c>
      <c r="G1290" s="6">
        <f>E1290*F1290</f>
        <v>16656.579439252338</v>
      </c>
      <c r="H1290" s="26">
        <f>VLOOKUP(D1290,DEFINICJE!$E$2:$H$31,3,0)</f>
        <v>7.0000000000000007E-2</v>
      </c>
      <c r="I1290" s="6">
        <f>G1290+H1290*G1290</f>
        <v>17822.54</v>
      </c>
      <c r="J1290" s="9">
        <f>MONTH(B1290)</f>
        <v>2</v>
      </c>
      <c r="K1290" s="9">
        <f>YEAR(B1290)</f>
        <v>2021</v>
      </c>
      <c r="L1290" s="9" t="str">
        <f>VLOOKUP(C1290,DEFINICJE!$A$2:$B$11,2,0)</f>
        <v>Green Capital</v>
      </c>
    </row>
    <row r="1291" spans="1:12" x14ac:dyDescent="0.2">
      <c r="A1291" s="19" t="s">
        <v>1348</v>
      </c>
      <c r="B1291" s="20">
        <v>44236</v>
      </c>
      <c r="C1291" s="4" t="s">
        <v>6</v>
      </c>
      <c r="D1291" s="4" t="s">
        <v>23</v>
      </c>
      <c r="E1291" s="21">
        <v>446</v>
      </c>
      <c r="F1291" s="6">
        <f>VLOOKUP(D1291,DEFINICJE!$E$2:$H$31,4,0)</f>
        <v>14.188524590163933</v>
      </c>
      <c r="G1291" s="6">
        <f>E1291*F1291</f>
        <v>6328.0819672131138</v>
      </c>
      <c r="H1291" s="26">
        <f>VLOOKUP(D1291,DEFINICJE!$E$2:$H$31,3,0)</f>
        <v>0.22</v>
      </c>
      <c r="I1291" s="6">
        <f>G1291+H1291*G1291</f>
        <v>7720.2599999999984</v>
      </c>
      <c r="J1291" s="9">
        <f>MONTH(B1291)</f>
        <v>2</v>
      </c>
      <c r="K1291" s="9">
        <f>YEAR(B1291)</f>
        <v>2021</v>
      </c>
      <c r="L1291" s="9" t="str">
        <f>VLOOKUP(C1291,DEFINICJE!$A$2:$B$11,2,0)</f>
        <v>SwiftWave Technologies</v>
      </c>
    </row>
    <row r="1292" spans="1:12" x14ac:dyDescent="0.2">
      <c r="A1292" s="19" t="s">
        <v>1349</v>
      </c>
      <c r="B1292" s="20">
        <v>44237</v>
      </c>
      <c r="C1292" s="4" t="s">
        <v>5</v>
      </c>
      <c r="D1292" s="4" t="s">
        <v>24</v>
      </c>
      <c r="E1292" s="21">
        <v>542</v>
      </c>
      <c r="F1292" s="6">
        <f>VLOOKUP(D1292,DEFINICJE!$E$2:$H$31,4,0)</f>
        <v>7.5700934579439245</v>
      </c>
      <c r="G1292" s="6">
        <f>E1292*F1292</f>
        <v>4102.9906542056069</v>
      </c>
      <c r="H1292" s="26">
        <f>VLOOKUP(D1292,DEFINICJE!$E$2:$H$31,3,0)</f>
        <v>7.0000000000000007E-2</v>
      </c>
      <c r="I1292" s="6">
        <f>G1292+H1292*G1292</f>
        <v>4390.2</v>
      </c>
      <c r="J1292" s="9">
        <f>MONTH(B1292)</f>
        <v>2</v>
      </c>
      <c r="K1292" s="9">
        <f>YEAR(B1292)</f>
        <v>2021</v>
      </c>
      <c r="L1292" s="9" t="str">
        <f>VLOOKUP(C1292,DEFINICJE!$A$2:$B$11,2,0)</f>
        <v>Infinity Systems</v>
      </c>
    </row>
    <row r="1293" spans="1:12" x14ac:dyDescent="0.2">
      <c r="A1293" s="19" t="s">
        <v>1350</v>
      </c>
      <c r="B1293" s="20">
        <v>44238</v>
      </c>
      <c r="C1293" s="4" t="s">
        <v>5</v>
      </c>
      <c r="D1293" s="4" t="s">
        <v>25</v>
      </c>
      <c r="E1293" s="21">
        <v>470</v>
      </c>
      <c r="F1293" s="6">
        <f>VLOOKUP(D1293,DEFINICJE!$E$2:$H$31,4,0)</f>
        <v>33.655737704918039</v>
      </c>
      <c r="G1293" s="6">
        <f>E1293*F1293</f>
        <v>15818.196721311479</v>
      </c>
      <c r="H1293" s="26">
        <f>VLOOKUP(D1293,DEFINICJE!$E$2:$H$31,3,0)</f>
        <v>0.22</v>
      </c>
      <c r="I1293" s="6">
        <f>G1293+H1293*G1293</f>
        <v>19298.200000000004</v>
      </c>
      <c r="J1293" s="9">
        <f>MONTH(B1293)</f>
        <v>2</v>
      </c>
      <c r="K1293" s="9">
        <f>YEAR(B1293)</f>
        <v>2021</v>
      </c>
      <c r="L1293" s="9" t="str">
        <f>VLOOKUP(C1293,DEFINICJE!$A$2:$B$11,2,0)</f>
        <v>Infinity Systems</v>
      </c>
    </row>
    <row r="1294" spans="1:12" x14ac:dyDescent="0.2">
      <c r="A1294" s="19" t="s">
        <v>1351</v>
      </c>
      <c r="B1294" s="20">
        <v>44239</v>
      </c>
      <c r="C1294" s="4" t="s">
        <v>5</v>
      </c>
      <c r="D1294" s="4" t="s">
        <v>26</v>
      </c>
      <c r="E1294" s="21">
        <v>594</v>
      </c>
      <c r="F1294" s="6">
        <f>VLOOKUP(D1294,DEFINICJE!$E$2:$H$31,4,0)</f>
        <v>57.588785046728965</v>
      </c>
      <c r="G1294" s="6">
        <f>E1294*F1294</f>
        <v>34207.738317757008</v>
      </c>
      <c r="H1294" s="26">
        <f>VLOOKUP(D1294,DEFINICJE!$E$2:$H$31,3,0)</f>
        <v>7.0000000000000007E-2</v>
      </c>
      <c r="I1294" s="6">
        <f>G1294+H1294*G1294</f>
        <v>36602.28</v>
      </c>
      <c r="J1294" s="9">
        <f>MONTH(B1294)</f>
        <v>2</v>
      </c>
      <c r="K1294" s="9">
        <f>YEAR(B1294)</f>
        <v>2021</v>
      </c>
      <c r="L1294" s="9" t="str">
        <f>VLOOKUP(C1294,DEFINICJE!$A$2:$B$11,2,0)</f>
        <v>Infinity Systems</v>
      </c>
    </row>
    <row r="1295" spans="1:12" x14ac:dyDescent="0.2">
      <c r="A1295" s="19" t="s">
        <v>1352</v>
      </c>
      <c r="B1295" s="20">
        <v>44240</v>
      </c>
      <c r="C1295" s="4" t="s">
        <v>7</v>
      </c>
      <c r="D1295" s="4" t="s">
        <v>27</v>
      </c>
      <c r="E1295" s="21">
        <v>355</v>
      </c>
      <c r="F1295" s="6">
        <f>VLOOKUP(D1295,DEFINICJE!$E$2:$H$31,4,0)</f>
        <v>27.262295081967213</v>
      </c>
      <c r="G1295" s="6">
        <f>E1295*F1295</f>
        <v>9678.1147540983602</v>
      </c>
      <c r="H1295" s="26">
        <f>VLOOKUP(D1295,DEFINICJE!$E$2:$H$31,3,0)</f>
        <v>0.22</v>
      </c>
      <c r="I1295" s="6">
        <f>G1295+H1295*G1295</f>
        <v>11807.3</v>
      </c>
      <c r="J1295" s="9">
        <f>MONTH(B1295)</f>
        <v>2</v>
      </c>
      <c r="K1295" s="9">
        <f>YEAR(B1295)</f>
        <v>2021</v>
      </c>
      <c r="L1295" s="9" t="str">
        <f>VLOOKUP(C1295,DEFINICJE!$A$2:$B$11,2,0)</f>
        <v>Fusion Dynamics</v>
      </c>
    </row>
    <row r="1296" spans="1:12" x14ac:dyDescent="0.2">
      <c r="A1296" s="19" t="s">
        <v>1353</v>
      </c>
      <c r="B1296" s="20">
        <v>44241</v>
      </c>
      <c r="C1296" s="4" t="s">
        <v>5</v>
      </c>
      <c r="D1296" s="4" t="s">
        <v>28</v>
      </c>
      <c r="E1296" s="21">
        <v>328</v>
      </c>
      <c r="F1296" s="6">
        <f>VLOOKUP(D1296,DEFINICJE!$E$2:$H$31,4,0)</f>
        <v>74.299065420560737</v>
      </c>
      <c r="G1296" s="6">
        <f>E1296*F1296</f>
        <v>24370.09345794392</v>
      </c>
      <c r="H1296" s="26">
        <f>VLOOKUP(D1296,DEFINICJE!$E$2:$H$31,3,0)</f>
        <v>7.0000000000000007E-2</v>
      </c>
      <c r="I1296" s="6">
        <f>G1296+H1296*G1296</f>
        <v>26075.999999999993</v>
      </c>
      <c r="J1296" s="9">
        <f>MONTH(B1296)</f>
        <v>2</v>
      </c>
      <c r="K1296" s="9">
        <f>YEAR(B1296)</f>
        <v>2021</v>
      </c>
      <c r="L1296" s="9" t="str">
        <f>VLOOKUP(C1296,DEFINICJE!$A$2:$B$11,2,0)</f>
        <v>Infinity Systems</v>
      </c>
    </row>
    <row r="1297" spans="1:12" x14ac:dyDescent="0.2">
      <c r="A1297" s="19" t="s">
        <v>1354</v>
      </c>
      <c r="B1297" s="20">
        <v>44242</v>
      </c>
      <c r="C1297" s="4" t="s">
        <v>11</v>
      </c>
      <c r="D1297" s="4" t="s">
        <v>29</v>
      </c>
      <c r="E1297" s="21">
        <v>46</v>
      </c>
      <c r="F1297" s="6">
        <f>VLOOKUP(D1297,DEFINICJE!$E$2:$H$31,4,0)</f>
        <v>19.409836065573771</v>
      </c>
      <c r="G1297" s="6">
        <f>E1297*F1297</f>
        <v>892.85245901639348</v>
      </c>
      <c r="H1297" s="26">
        <f>VLOOKUP(D1297,DEFINICJE!$E$2:$H$31,3,0)</f>
        <v>0.22</v>
      </c>
      <c r="I1297" s="6">
        <f>G1297+H1297*G1297</f>
        <v>1089.28</v>
      </c>
      <c r="J1297" s="9">
        <f>MONTH(B1297)</f>
        <v>2</v>
      </c>
      <c r="K1297" s="9">
        <f>YEAR(B1297)</f>
        <v>2021</v>
      </c>
      <c r="L1297" s="9" t="str">
        <f>VLOOKUP(C1297,DEFINICJE!$A$2:$B$11,2,0)</f>
        <v>Green Capital</v>
      </c>
    </row>
    <row r="1298" spans="1:12" x14ac:dyDescent="0.2">
      <c r="A1298" s="19" t="s">
        <v>1355</v>
      </c>
      <c r="B1298" s="20">
        <v>44243</v>
      </c>
      <c r="C1298" s="4" t="s">
        <v>5</v>
      </c>
      <c r="D1298" s="4" t="s">
        <v>30</v>
      </c>
      <c r="E1298" s="21">
        <v>214</v>
      </c>
      <c r="F1298" s="6">
        <f>VLOOKUP(D1298,DEFINICJE!$E$2:$H$31,4,0)</f>
        <v>16.345794392523363</v>
      </c>
      <c r="G1298" s="6">
        <f>E1298*F1298</f>
        <v>3497.9999999999995</v>
      </c>
      <c r="H1298" s="26">
        <f>VLOOKUP(D1298,DEFINICJE!$E$2:$H$31,3,0)</f>
        <v>7.0000000000000007E-2</v>
      </c>
      <c r="I1298" s="6">
        <f>G1298+H1298*G1298</f>
        <v>3742.8599999999997</v>
      </c>
      <c r="J1298" s="9">
        <f>MONTH(B1298)</f>
        <v>2</v>
      </c>
      <c r="K1298" s="9">
        <f>YEAR(B1298)</f>
        <v>2021</v>
      </c>
      <c r="L1298" s="9" t="str">
        <f>VLOOKUP(C1298,DEFINICJE!$A$2:$B$11,2,0)</f>
        <v>Infinity Systems</v>
      </c>
    </row>
    <row r="1299" spans="1:12" x14ac:dyDescent="0.2">
      <c r="A1299" s="19" t="s">
        <v>1356</v>
      </c>
      <c r="B1299" s="20">
        <v>44244</v>
      </c>
      <c r="C1299" s="4" t="s">
        <v>10</v>
      </c>
      <c r="D1299" s="4" t="s">
        <v>31</v>
      </c>
      <c r="E1299" s="21">
        <v>184</v>
      </c>
      <c r="F1299" s="6">
        <f>VLOOKUP(D1299,DEFINICJE!$E$2:$H$31,4,0)</f>
        <v>31.516393442622952</v>
      </c>
      <c r="G1299" s="6">
        <f>E1299*F1299</f>
        <v>5799.0163934426237</v>
      </c>
      <c r="H1299" s="26">
        <f>VLOOKUP(D1299,DEFINICJE!$E$2:$H$31,3,0)</f>
        <v>0.22</v>
      </c>
      <c r="I1299" s="6">
        <f>G1299+H1299*G1299</f>
        <v>7074.8000000000011</v>
      </c>
      <c r="J1299" s="9">
        <f>MONTH(B1299)</f>
        <v>2</v>
      </c>
      <c r="K1299" s="9">
        <f>YEAR(B1299)</f>
        <v>2021</v>
      </c>
      <c r="L1299" s="9" t="str">
        <f>VLOOKUP(C1299,DEFINICJE!$A$2:$B$11,2,0)</f>
        <v>Nexus Solutions</v>
      </c>
    </row>
    <row r="1300" spans="1:12" x14ac:dyDescent="0.2">
      <c r="A1300" s="19" t="s">
        <v>1357</v>
      </c>
      <c r="B1300" s="20">
        <v>44245</v>
      </c>
      <c r="C1300" s="4" t="s">
        <v>7</v>
      </c>
      <c r="D1300" s="4" t="s">
        <v>32</v>
      </c>
      <c r="E1300" s="21">
        <v>263</v>
      </c>
      <c r="F1300" s="6">
        <f>VLOOKUP(D1300,DEFINICJE!$E$2:$H$31,4,0)</f>
        <v>59.018691588785039</v>
      </c>
      <c r="G1300" s="6">
        <f>E1300*F1300</f>
        <v>15521.915887850466</v>
      </c>
      <c r="H1300" s="26">
        <f>VLOOKUP(D1300,DEFINICJE!$E$2:$H$31,3,0)</f>
        <v>7.0000000000000007E-2</v>
      </c>
      <c r="I1300" s="6">
        <f>G1300+H1300*G1300</f>
        <v>16608.449999999997</v>
      </c>
      <c r="J1300" s="9">
        <f>MONTH(B1300)</f>
        <v>2</v>
      </c>
      <c r="K1300" s="9">
        <f>YEAR(B1300)</f>
        <v>2021</v>
      </c>
      <c r="L1300" s="9" t="str">
        <f>VLOOKUP(C1300,DEFINICJE!$A$2:$B$11,2,0)</f>
        <v>Fusion Dynamics</v>
      </c>
    </row>
    <row r="1301" spans="1:12" x14ac:dyDescent="0.2">
      <c r="A1301" s="19" t="s">
        <v>1358</v>
      </c>
      <c r="B1301" s="20">
        <v>44246</v>
      </c>
      <c r="C1301" s="4" t="s">
        <v>4</v>
      </c>
      <c r="D1301" s="4" t="s">
        <v>33</v>
      </c>
      <c r="E1301" s="21">
        <v>17</v>
      </c>
      <c r="F1301" s="6">
        <f>VLOOKUP(D1301,DEFINICJE!$E$2:$H$31,4,0)</f>
        <v>78.893442622950815</v>
      </c>
      <c r="G1301" s="6">
        <f>E1301*F1301</f>
        <v>1341.1885245901638</v>
      </c>
      <c r="H1301" s="26">
        <f>VLOOKUP(D1301,DEFINICJE!$E$2:$H$31,3,0)</f>
        <v>0.22</v>
      </c>
      <c r="I1301" s="6">
        <f>G1301+H1301*G1301</f>
        <v>1636.2499999999998</v>
      </c>
      <c r="J1301" s="9">
        <f>MONTH(B1301)</f>
        <v>2</v>
      </c>
      <c r="K1301" s="9">
        <f>YEAR(B1301)</f>
        <v>2021</v>
      </c>
      <c r="L1301" s="9" t="str">
        <f>VLOOKUP(C1301,DEFINICJE!$A$2:$B$11,2,0)</f>
        <v>BlueSky Enterprises</v>
      </c>
    </row>
    <row r="1302" spans="1:12" x14ac:dyDescent="0.2">
      <c r="A1302" s="19" t="s">
        <v>1359</v>
      </c>
      <c r="B1302" s="20">
        <v>44247</v>
      </c>
      <c r="C1302" s="4" t="s">
        <v>5</v>
      </c>
      <c r="D1302" s="4" t="s">
        <v>34</v>
      </c>
      <c r="E1302" s="21">
        <v>189</v>
      </c>
      <c r="F1302" s="6">
        <f>VLOOKUP(D1302,DEFINICJE!$E$2:$H$31,4,0)</f>
        <v>34.177570093457945</v>
      </c>
      <c r="G1302" s="6">
        <f>E1302*F1302</f>
        <v>6459.5607476635514</v>
      </c>
      <c r="H1302" s="26">
        <f>VLOOKUP(D1302,DEFINICJE!$E$2:$H$31,3,0)</f>
        <v>7.0000000000000007E-2</v>
      </c>
      <c r="I1302" s="6">
        <f>G1302+H1302*G1302</f>
        <v>6911.7300000000005</v>
      </c>
      <c r="J1302" s="9">
        <f>MONTH(B1302)</f>
        <v>2</v>
      </c>
      <c r="K1302" s="9">
        <f>YEAR(B1302)</f>
        <v>2021</v>
      </c>
      <c r="L1302" s="9" t="str">
        <f>VLOOKUP(C1302,DEFINICJE!$A$2:$B$11,2,0)</f>
        <v>Infinity Systems</v>
      </c>
    </row>
    <row r="1303" spans="1:12" x14ac:dyDescent="0.2">
      <c r="A1303" s="19" t="s">
        <v>1360</v>
      </c>
      <c r="B1303" s="20">
        <v>44247</v>
      </c>
      <c r="C1303" s="4" t="s">
        <v>6</v>
      </c>
      <c r="D1303" s="4" t="s">
        <v>35</v>
      </c>
      <c r="E1303" s="21">
        <v>650</v>
      </c>
      <c r="F1303" s="6">
        <f>VLOOKUP(D1303,DEFINICJE!$E$2:$H$31,4,0)</f>
        <v>92.429906542056074</v>
      </c>
      <c r="G1303" s="6">
        <f>E1303*F1303</f>
        <v>60079.439252336451</v>
      </c>
      <c r="H1303" s="26">
        <f>VLOOKUP(D1303,DEFINICJE!$E$2:$H$31,3,0)</f>
        <v>7.0000000000000007E-2</v>
      </c>
      <c r="I1303" s="6">
        <f>G1303+H1303*G1303</f>
        <v>64285</v>
      </c>
      <c r="J1303" s="9">
        <f>MONTH(B1303)</f>
        <v>2</v>
      </c>
      <c r="K1303" s="9">
        <f>YEAR(B1303)</f>
        <v>2021</v>
      </c>
      <c r="L1303" s="9" t="str">
        <f>VLOOKUP(C1303,DEFINICJE!$A$2:$B$11,2,0)</f>
        <v>SwiftWave Technologies</v>
      </c>
    </row>
    <row r="1304" spans="1:12" x14ac:dyDescent="0.2">
      <c r="A1304" s="19" t="s">
        <v>1361</v>
      </c>
      <c r="B1304" s="20">
        <v>44247</v>
      </c>
      <c r="C1304" s="4" t="s">
        <v>8</v>
      </c>
      <c r="D1304" s="4" t="s">
        <v>36</v>
      </c>
      <c r="E1304" s="21">
        <v>162</v>
      </c>
      <c r="F1304" s="6">
        <f>VLOOKUP(D1304,DEFINICJE!$E$2:$H$31,4,0)</f>
        <v>32.551401869158873</v>
      </c>
      <c r="G1304" s="6">
        <f>E1304*F1304</f>
        <v>5273.327102803737</v>
      </c>
      <c r="H1304" s="26">
        <f>VLOOKUP(D1304,DEFINICJE!$E$2:$H$31,3,0)</f>
        <v>7.0000000000000007E-2</v>
      </c>
      <c r="I1304" s="6">
        <f>G1304+H1304*G1304</f>
        <v>5642.4599999999991</v>
      </c>
      <c r="J1304" s="9">
        <f>MONTH(B1304)</f>
        <v>2</v>
      </c>
      <c r="K1304" s="9">
        <f>YEAR(B1304)</f>
        <v>2021</v>
      </c>
      <c r="L1304" s="9" t="str">
        <f>VLOOKUP(C1304,DEFINICJE!$A$2:$B$11,2,0)</f>
        <v>Apex Innovators</v>
      </c>
    </row>
    <row r="1305" spans="1:12" x14ac:dyDescent="0.2">
      <c r="A1305" s="19" t="s">
        <v>1362</v>
      </c>
      <c r="B1305" s="20">
        <v>44247</v>
      </c>
      <c r="C1305" s="4" t="s">
        <v>11</v>
      </c>
      <c r="D1305" s="4" t="s">
        <v>37</v>
      </c>
      <c r="E1305" s="21">
        <v>145</v>
      </c>
      <c r="F1305" s="6">
        <f>VLOOKUP(D1305,DEFINICJE!$E$2:$H$31,4,0)</f>
        <v>29.762295081967217</v>
      </c>
      <c r="G1305" s="6">
        <f>E1305*F1305</f>
        <v>4315.5327868852464</v>
      </c>
      <c r="H1305" s="26">
        <f>VLOOKUP(D1305,DEFINICJE!$E$2:$H$31,3,0)</f>
        <v>0.22</v>
      </c>
      <c r="I1305" s="6">
        <f>G1305+H1305*G1305</f>
        <v>5264.9500000000007</v>
      </c>
      <c r="J1305" s="9">
        <f>MONTH(B1305)</f>
        <v>2</v>
      </c>
      <c r="K1305" s="9">
        <f>YEAR(B1305)</f>
        <v>2021</v>
      </c>
      <c r="L1305" s="9" t="str">
        <f>VLOOKUP(C1305,DEFINICJE!$A$2:$B$11,2,0)</f>
        <v>Green Capital</v>
      </c>
    </row>
    <row r="1306" spans="1:12" x14ac:dyDescent="0.2">
      <c r="A1306" s="19" t="s">
        <v>1363</v>
      </c>
      <c r="B1306" s="20">
        <v>44247</v>
      </c>
      <c r="C1306" s="4" t="s">
        <v>6</v>
      </c>
      <c r="D1306" s="4" t="s">
        <v>14</v>
      </c>
      <c r="E1306" s="21">
        <v>341</v>
      </c>
      <c r="F1306" s="6">
        <f>VLOOKUP(D1306,DEFINICJE!$E$2:$H$31,4,0)</f>
        <v>73.897196261682225</v>
      </c>
      <c r="G1306" s="6">
        <f>E1306*F1306</f>
        <v>25198.943925233638</v>
      </c>
      <c r="H1306" s="26">
        <f>VLOOKUP(D1306,DEFINICJE!$E$2:$H$31,3,0)</f>
        <v>7.0000000000000007E-2</v>
      </c>
      <c r="I1306" s="6">
        <f>G1306+H1306*G1306</f>
        <v>26962.869999999992</v>
      </c>
      <c r="J1306" s="9">
        <f>MONTH(B1306)</f>
        <v>2</v>
      </c>
      <c r="K1306" s="9">
        <f>YEAR(B1306)</f>
        <v>2021</v>
      </c>
      <c r="L1306" s="9" t="str">
        <f>VLOOKUP(C1306,DEFINICJE!$A$2:$B$11,2,0)</f>
        <v>SwiftWave Technologies</v>
      </c>
    </row>
    <row r="1307" spans="1:12" x14ac:dyDescent="0.2">
      <c r="A1307" s="19" t="s">
        <v>1364</v>
      </c>
      <c r="B1307" s="20">
        <v>44247</v>
      </c>
      <c r="C1307" s="4" t="s">
        <v>11</v>
      </c>
      <c r="D1307" s="4" t="s">
        <v>15</v>
      </c>
      <c r="E1307" s="21">
        <v>979</v>
      </c>
      <c r="F1307" s="6">
        <f>VLOOKUP(D1307,DEFINICJE!$E$2:$H$31,4,0)</f>
        <v>43.180327868852459</v>
      </c>
      <c r="G1307" s="6">
        <f>E1307*F1307</f>
        <v>42273.540983606559</v>
      </c>
      <c r="H1307" s="26">
        <f>VLOOKUP(D1307,DEFINICJE!$E$2:$H$31,3,0)</f>
        <v>0.22</v>
      </c>
      <c r="I1307" s="6">
        <f>G1307+H1307*G1307</f>
        <v>51573.72</v>
      </c>
      <c r="J1307" s="9">
        <f>MONTH(B1307)</f>
        <v>2</v>
      </c>
      <c r="K1307" s="9">
        <f>YEAR(B1307)</f>
        <v>2021</v>
      </c>
      <c r="L1307" s="9" t="str">
        <f>VLOOKUP(C1307,DEFINICJE!$A$2:$B$11,2,0)</f>
        <v>Green Capital</v>
      </c>
    </row>
    <row r="1308" spans="1:12" x14ac:dyDescent="0.2">
      <c r="A1308" s="19" t="s">
        <v>1365</v>
      </c>
      <c r="B1308" s="20">
        <v>44247</v>
      </c>
      <c r="C1308" s="4" t="s">
        <v>5</v>
      </c>
      <c r="D1308" s="4" t="s">
        <v>16</v>
      </c>
      <c r="E1308" s="21">
        <v>930</v>
      </c>
      <c r="F1308" s="6">
        <f>VLOOKUP(D1308,DEFINICJE!$E$2:$H$31,4,0)</f>
        <v>25.897196261682243</v>
      </c>
      <c r="G1308" s="6">
        <f>E1308*F1308</f>
        <v>24084.392523364488</v>
      </c>
      <c r="H1308" s="26">
        <f>VLOOKUP(D1308,DEFINICJE!$E$2:$H$31,3,0)</f>
        <v>7.0000000000000007E-2</v>
      </c>
      <c r="I1308" s="6">
        <f>G1308+H1308*G1308</f>
        <v>25770.300000000003</v>
      </c>
      <c r="J1308" s="9">
        <f>MONTH(B1308)</f>
        <v>2</v>
      </c>
      <c r="K1308" s="9">
        <f>YEAR(B1308)</f>
        <v>2021</v>
      </c>
      <c r="L1308" s="9" t="str">
        <f>VLOOKUP(C1308,DEFINICJE!$A$2:$B$11,2,0)</f>
        <v>Infinity Systems</v>
      </c>
    </row>
    <row r="1309" spans="1:12" x14ac:dyDescent="0.2">
      <c r="A1309" s="19" t="s">
        <v>1366</v>
      </c>
      <c r="B1309" s="20">
        <v>44247</v>
      </c>
      <c r="C1309" s="4" t="s">
        <v>7</v>
      </c>
      <c r="D1309" s="4" t="s">
        <v>17</v>
      </c>
      <c r="E1309" s="21">
        <v>330</v>
      </c>
      <c r="F1309" s="6">
        <f>VLOOKUP(D1309,DEFINICJE!$E$2:$H$31,4,0)</f>
        <v>65.721311475409848</v>
      </c>
      <c r="G1309" s="6">
        <f>E1309*F1309</f>
        <v>21688.032786885251</v>
      </c>
      <c r="H1309" s="26">
        <f>VLOOKUP(D1309,DEFINICJE!$E$2:$H$31,3,0)</f>
        <v>0.22</v>
      </c>
      <c r="I1309" s="6">
        <f>G1309+H1309*G1309</f>
        <v>26459.400000000005</v>
      </c>
      <c r="J1309" s="9">
        <f>MONTH(B1309)</f>
        <v>2</v>
      </c>
      <c r="K1309" s="9">
        <f>YEAR(B1309)</f>
        <v>2021</v>
      </c>
      <c r="L1309" s="9" t="str">
        <f>VLOOKUP(C1309,DEFINICJE!$A$2:$B$11,2,0)</f>
        <v>Fusion Dynamics</v>
      </c>
    </row>
    <row r="1310" spans="1:12" x14ac:dyDescent="0.2">
      <c r="A1310" s="19" t="s">
        <v>1367</v>
      </c>
      <c r="B1310" s="20">
        <v>44248</v>
      </c>
      <c r="C1310" s="4" t="s">
        <v>5</v>
      </c>
      <c r="D1310" s="4" t="s">
        <v>18</v>
      </c>
      <c r="E1310" s="21">
        <v>25</v>
      </c>
      <c r="F1310" s="6">
        <f>VLOOKUP(D1310,DEFINICJE!$E$2:$H$31,4,0)</f>
        <v>0.22429906542056072</v>
      </c>
      <c r="G1310" s="6">
        <f>E1310*F1310</f>
        <v>5.6074766355140175</v>
      </c>
      <c r="H1310" s="26">
        <f>VLOOKUP(D1310,DEFINICJE!$E$2:$H$31,3,0)</f>
        <v>7.0000000000000007E-2</v>
      </c>
      <c r="I1310" s="6">
        <f>G1310+H1310*G1310</f>
        <v>5.9999999999999991</v>
      </c>
      <c r="J1310" s="9">
        <f>MONTH(B1310)</f>
        <v>2</v>
      </c>
      <c r="K1310" s="9">
        <f>YEAR(B1310)</f>
        <v>2021</v>
      </c>
      <c r="L1310" s="9" t="str">
        <f>VLOOKUP(C1310,DEFINICJE!$A$2:$B$11,2,0)</f>
        <v>Infinity Systems</v>
      </c>
    </row>
    <row r="1311" spans="1:12" x14ac:dyDescent="0.2">
      <c r="A1311" s="19" t="s">
        <v>1368</v>
      </c>
      <c r="B1311" s="20">
        <v>44249</v>
      </c>
      <c r="C1311" s="4" t="s">
        <v>9</v>
      </c>
      <c r="D1311" s="4" t="s">
        <v>19</v>
      </c>
      <c r="E1311" s="21">
        <v>167</v>
      </c>
      <c r="F1311" s="6">
        <f>VLOOKUP(D1311,DEFINICJE!$E$2:$H$31,4,0)</f>
        <v>73.073770491803288</v>
      </c>
      <c r="G1311" s="6">
        <f>E1311*F1311</f>
        <v>12203.319672131149</v>
      </c>
      <c r="H1311" s="26">
        <f>VLOOKUP(D1311,DEFINICJE!$E$2:$H$31,3,0)</f>
        <v>0.22</v>
      </c>
      <c r="I1311" s="6">
        <f>G1311+H1311*G1311</f>
        <v>14888.050000000001</v>
      </c>
      <c r="J1311" s="9">
        <f>MONTH(B1311)</f>
        <v>2</v>
      </c>
      <c r="K1311" s="9">
        <f>YEAR(B1311)</f>
        <v>2021</v>
      </c>
      <c r="L1311" s="9" t="str">
        <f>VLOOKUP(C1311,DEFINICJE!$A$2:$B$11,2,0)</f>
        <v>Aurora Ventures</v>
      </c>
    </row>
    <row r="1312" spans="1:12" x14ac:dyDescent="0.2">
      <c r="A1312" s="19" t="s">
        <v>1369</v>
      </c>
      <c r="B1312" s="20">
        <v>44250</v>
      </c>
      <c r="C1312" s="4" t="s">
        <v>6</v>
      </c>
      <c r="D1312" s="4" t="s">
        <v>20</v>
      </c>
      <c r="E1312" s="21">
        <v>228</v>
      </c>
      <c r="F1312" s="6">
        <f>VLOOKUP(D1312,DEFINICJE!$E$2:$H$31,4,0)</f>
        <v>10.093457943925234</v>
      </c>
      <c r="G1312" s="6">
        <f>E1312*F1312</f>
        <v>2301.3084112149531</v>
      </c>
      <c r="H1312" s="26">
        <f>VLOOKUP(D1312,DEFINICJE!$E$2:$H$31,3,0)</f>
        <v>7.0000000000000007E-2</v>
      </c>
      <c r="I1312" s="6">
        <f>G1312+H1312*G1312</f>
        <v>2462.3999999999996</v>
      </c>
      <c r="J1312" s="9">
        <f>MONTH(B1312)</f>
        <v>2</v>
      </c>
      <c r="K1312" s="9">
        <f>YEAR(B1312)</f>
        <v>2021</v>
      </c>
      <c r="L1312" s="9" t="str">
        <f>VLOOKUP(C1312,DEFINICJE!$A$2:$B$11,2,0)</f>
        <v>SwiftWave Technologies</v>
      </c>
    </row>
    <row r="1313" spans="1:12" x14ac:dyDescent="0.2">
      <c r="A1313" s="19" t="s">
        <v>1370</v>
      </c>
      <c r="B1313" s="20">
        <v>44251</v>
      </c>
      <c r="C1313" s="4" t="s">
        <v>9</v>
      </c>
      <c r="D1313" s="4" t="s">
        <v>21</v>
      </c>
      <c r="E1313" s="21">
        <v>838</v>
      </c>
      <c r="F1313" s="6">
        <f>VLOOKUP(D1313,DEFINICJE!$E$2:$H$31,4,0)</f>
        <v>32.508196721311471</v>
      </c>
      <c r="G1313" s="6">
        <f>E1313*F1313</f>
        <v>27241.868852459014</v>
      </c>
      <c r="H1313" s="26">
        <f>VLOOKUP(D1313,DEFINICJE!$E$2:$H$31,3,0)</f>
        <v>0.22</v>
      </c>
      <c r="I1313" s="6">
        <f>G1313+H1313*G1313</f>
        <v>33235.079999999994</v>
      </c>
      <c r="J1313" s="9">
        <f>MONTH(B1313)</f>
        <v>2</v>
      </c>
      <c r="K1313" s="9">
        <f>YEAR(B1313)</f>
        <v>2021</v>
      </c>
      <c r="L1313" s="9" t="str">
        <f>VLOOKUP(C1313,DEFINICJE!$A$2:$B$11,2,0)</f>
        <v>Aurora Ventures</v>
      </c>
    </row>
    <row r="1314" spans="1:12" x14ac:dyDescent="0.2">
      <c r="A1314" s="19" t="s">
        <v>1371</v>
      </c>
      <c r="B1314" s="20">
        <v>44252</v>
      </c>
      <c r="C1314" s="4" t="s">
        <v>6</v>
      </c>
      <c r="D1314" s="4" t="s">
        <v>22</v>
      </c>
      <c r="E1314" s="21">
        <v>505</v>
      </c>
      <c r="F1314" s="6">
        <f>VLOOKUP(D1314,DEFINICJE!$E$2:$H$31,4,0)</f>
        <v>17.588785046728972</v>
      </c>
      <c r="G1314" s="6">
        <f>E1314*F1314</f>
        <v>8882.336448598131</v>
      </c>
      <c r="H1314" s="26">
        <f>VLOOKUP(D1314,DEFINICJE!$E$2:$H$31,3,0)</f>
        <v>7.0000000000000007E-2</v>
      </c>
      <c r="I1314" s="6">
        <f>G1314+H1314*G1314</f>
        <v>9504.1</v>
      </c>
      <c r="J1314" s="9">
        <f>MONTH(B1314)</f>
        <v>2</v>
      </c>
      <c r="K1314" s="9">
        <f>YEAR(B1314)</f>
        <v>2021</v>
      </c>
      <c r="L1314" s="9" t="str">
        <f>VLOOKUP(C1314,DEFINICJE!$A$2:$B$11,2,0)</f>
        <v>SwiftWave Technologies</v>
      </c>
    </row>
    <row r="1315" spans="1:12" x14ac:dyDescent="0.2">
      <c r="A1315" s="19" t="s">
        <v>1372</v>
      </c>
      <c r="B1315" s="20">
        <v>44253</v>
      </c>
      <c r="C1315" s="4" t="s">
        <v>10</v>
      </c>
      <c r="D1315" s="4" t="s">
        <v>23</v>
      </c>
      <c r="E1315" s="21">
        <v>454</v>
      </c>
      <c r="F1315" s="6">
        <f>VLOOKUP(D1315,DEFINICJE!$E$2:$H$31,4,0)</f>
        <v>14.188524590163933</v>
      </c>
      <c r="G1315" s="6">
        <f>E1315*F1315</f>
        <v>6441.5901639344256</v>
      </c>
      <c r="H1315" s="26">
        <f>VLOOKUP(D1315,DEFINICJE!$E$2:$H$31,3,0)</f>
        <v>0.22</v>
      </c>
      <c r="I1315" s="6">
        <f>G1315+H1315*G1315</f>
        <v>7858.74</v>
      </c>
      <c r="J1315" s="9">
        <f>MONTH(B1315)</f>
        <v>2</v>
      </c>
      <c r="K1315" s="9">
        <f>YEAR(B1315)</f>
        <v>2021</v>
      </c>
      <c r="L1315" s="9" t="str">
        <f>VLOOKUP(C1315,DEFINICJE!$A$2:$B$11,2,0)</f>
        <v>Nexus Solutions</v>
      </c>
    </row>
    <row r="1316" spans="1:12" x14ac:dyDescent="0.2">
      <c r="A1316" s="19" t="s">
        <v>1373</v>
      </c>
      <c r="B1316" s="20">
        <v>44254</v>
      </c>
      <c r="C1316" s="4" t="s">
        <v>7</v>
      </c>
      <c r="D1316" s="4" t="s">
        <v>24</v>
      </c>
      <c r="E1316" s="21">
        <v>739</v>
      </c>
      <c r="F1316" s="6">
        <f>VLOOKUP(D1316,DEFINICJE!$E$2:$H$31,4,0)</f>
        <v>7.5700934579439245</v>
      </c>
      <c r="G1316" s="6">
        <f>E1316*F1316</f>
        <v>5594.2990654205605</v>
      </c>
      <c r="H1316" s="26">
        <f>VLOOKUP(D1316,DEFINICJE!$E$2:$H$31,3,0)</f>
        <v>7.0000000000000007E-2</v>
      </c>
      <c r="I1316" s="6">
        <f>G1316+H1316*G1316</f>
        <v>5985.9</v>
      </c>
      <c r="J1316" s="9">
        <f>MONTH(B1316)</f>
        <v>2</v>
      </c>
      <c r="K1316" s="9">
        <f>YEAR(B1316)</f>
        <v>2021</v>
      </c>
      <c r="L1316" s="9" t="str">
        <f>VLOOKUP(C1316,DEFINICJE!$A$2:$B$11,2,0)</f>
        <v>Fusion Dynamics</v>
      </c>
    </row>
    <row r="1317" spans="1:12" x14ac:dyDescent="0.2">
      <c r="A1317" s="19" t="s">
        <v>1374</v>
      </c>
      <c r="B1317" s="20">
        <v>44255</v>
      </c>
      <c r="C1317" s="4" t="s">
        <v>3</v>
      </c>
      <c r="D1317" s="4" t="s">
        <v>25</v>
      </c>
      <c r="E1317" s="21">
        <v>448</v>
      </c>
      <c r="F1317" s="6">
        <f>VLOOKUP(D1317,DEFINICJE!$E$2:$H$31,4,0)</f>
        <v>33.655737704918039</v>
      </c>
      <c r="G1317" s="6">
        <f>E1317*F1317</f>
        <v>15077.770491803281</v>
      </c>
      <c r="H1317" s="26">
        <f>VLOOKUP(D1317,DEFINICJE!$E$2:$H$31,3,0)</f>
        <v>0.22</v>
      </c>
      <c r="I1317" s="6">
        <f>G1317+H1317*G1317</f>
        <v>18394.880000000005</v>
      </c>
      <c r="J1317" s="9">
        <f>MONTH(B1317)</f>
        <v>2</v>
      </c>
      <c r="K1317" s="9">
        <f>YEAR(B1317)</f>
        <v>2021</v>
      </c>
      <c r="L1317" s="9" t="str">
        <f>VLOOKUP(C1317,DEFINICJE!$A$2:$B$11,2,0)</f>
        <v>Quantum Innovations</v>
      </c>
    </row>
    <row r="1318" spans="1:12" x14ac:dyDescent="0.2">
      <c r="A1318" s="19" t="s">
        <v>1375</v>
      </c>
      <c r="B1318" s="20">
        <v>44256</v>
      </c>
      <c r="C1318" s="4" t="s">
        <v>2</v>
      </c>
      <c r="D1318" s="4" t="s">
        <v>26</v>
      </c>
      <c r="E1318" s="21">
        <v>225</v>
      </c>
      <c r="F1318" s="6">
        <f>VLOOKUP(D1318,DEFINICJE!$E$2:$H$31,4,0)</f>
        <v>57.588785046728965</v>
      </c>
      <c r="G1318" s="6">
        <f>E1318*F1318</f>
        <v>12957.476635514016</v>
      </c>
      <c r="H1318" s="26">
        <f>VLOOKUP(D1318,DEFINICJE!$E$2:$H$31,3,0)</f>
        <v>7.0000000000000007E-2</v>
      </c>
      <c r="I1318" s="6">
        <f>G1318+H1318*G1318</f>
        <v>13864.499999999998</v>
      </c>
      <c r="J1318" s="9">
        <f>MONTH(B1318)</f>
        <v>3</v>
      </c>
      <c r="K1318" s="9">
        <f>YEAR(B1318)</f>
        <v>2021</v>
      </c>
      <c r="L1318" s="9" t="str">
        <f>VLOOKUP(C1318,DEFINICJE!$A$2:$B$11,2,0)</f>
        <v>StellarTech Solutions</v>
      </c>
    </row>
    <row r="1319" spans="1:12" x14ac:dyDescent="0.2">
      <c r="A1319" s="19" t="s">
        <v>1376</v>
      </c>
      <c r="B1319" s="20">
        <v>44257</v>
      </c>
      <c r="C1319" s="4" t="s">
        <v>5</v>
      </c>
      <c r="D1319" s="4" t="s">
        <v>27</v>
      </c>
      <c r="E1319" s="21">
        <v>546</v>
      </c>
      <c r="F1319" s="6">
        <f>VLOOKUP(D1319,DEFINICJE!$E$2:$H$31,4,0)</f>
        <v>27.262295081967213</v>
      </c>
      <c r="G1319" s="6">
        <f>E1319*F1319</f>
        <v>14885.213114754099</v>
      </c>
      <c r="H1319" s="26">
        <f>VLOOKUP(D1319,DEFINICJE!$E$2:$H$31,3,0)</f>
        <v>0.22</v>
      </c>
      <c r="I1319" s="6">
        <f>G1319+H1319*G1319</f>
        <v>18159.96</v>
      </c>
      <c r="J1319" s="9">
        <f>MONTH(B1319)</f>
        <v>3</v>
      </c>
      <c r="K1319" s="9">
        <f>YEAR(B1319)</f>
        <v>2021</v>
      </c>
      <c r="L1319" s="9" t="str">
        <f>VLOOKUP(C1319,DEFINICJE!$A$2:$B$11,2,0)</f>
        <v>Infinity Systems</v>
      </c>
    </row>
    <row r="1320" spans="1:12" x14ac:dyDescent="0.2">
      <c r="A1320" s="19" t="s">
        <v>1377</v>
      </c>
      <c r="B1320" s="20">
        <v>44258</v>
      </c>
      <c r="C1320" s="4" t="s">
        <v>8</v>
      </c>
      <c r="D1320" s="4" t="s">
        <v>28</v>
      </c>
      <c r="E1320" s="21">
        <v>626</v>
      </c>
      <c r="F1320" s="6">
        <f>VLOOKUP(D1320,DEFINICJE!$E$2:$H$31,4,0)</f>
        <v>74.299065420560737</v>
      </c>
      <c r="G1320" s="6">
        <f>E1320*F1320</f>
        <v>46511.214953271025</v>
      </c>
      <c r="H1320" s="26">
        <f>VLOOKUP(D1320,DEFINICJE!$E$2:$H$31,3,0)</f>
        <v>7.0000000000000007E-2</v>
      </c>
      <c r="I1320" s="6">
        <f>G1320+H1320*G1320</f>
        <v>49767</v>
      </c>
      <c r="J1320" s="9">
        <f>MONTH(B1320)</f>
        <v>3</v>
      </c>
      <c r="K1320" s="9">
        <f>YEAR(B1320)</f>
        <v>2021</v>
      </c>
      <c r="L1320" s="9" t="str">
        <f>VLOOKUP(C1320,DEFINICJE!$A$2:$B$11,2,0)</f>
        <v>Apex Innovators</v>
      </c>
    </row>
    <row r="1321" spans="1:12" x14ac:dyDescent="0.2">
      <c r="A1321" s="19" t="s">
        <v>1378</v>
      </c>
      <c r="B1321" s="20">
        <v>44258</v>
      </c>
      <c r="C1321" s="4" t="s">
        <v>6</v>
      </c>
      <c r="D1321" s="4" t="s">
        <v>29</v>
      </c>
      <c r="E1321" s="21">
        <v>980</v>
      </c>
      <c r="F1321" s="6">
        <f>VLOOKUP(D1321,DEFINICJE!$E$2:$H$31,4,0)</f>
        <v>19.409836065573771</v>
      </c>
      <c r="G1321" s="6">
        <f>E1321*F1321</f>
        <v>19021.639344262294</v>
      </c>
      <c r="H1321" s="26">
        <f>VLOOKUP(D1321,DEFINICJE!$E$2:$H$31,3,0)</f>
        <v>0.22</v>
      </c>
      <c r="I1321" s="6">
        <f>G1321+H1321*G1321</f>
        <v>23206.399999999998</v>
      </c>
      <c r="J1321" s="9">
        <f>MONTH(B1321)</f>
        <v>3</v>
      </c>
      <c r="K1321" s="9">
        <f>YEAR(B1321)</f>
        <v>2021</v>
      </c>
      <c r="L1321" s="9" t="str">
        <f>VLOOKUP(C1321,DEFINICJE!$A$2:$B$11,2,0)</f>
        <v>SwiftWave Technologies</v>
      </c>
    </row>
    <row r="1322" spans="1:12" x14ac:dyDescent="0.2">
      <c r="A1322" s="19" t="s">
        <v>1379</v>
      </c>
      <c r="B1322" s="20">
        <v>44258</v>
      </c>
      <c r="C1322" s="4" t="s">
        <v>11</v>
      </c>
      <c r="D1322" s="4" t="s">
        <v>30</v>
      </c>
      <c r="E1322" s="21">
        <v>716</v>
      </c>
      <c r="F1322" s="6">
        <f>VLOOKUP(D1322,DEFINICJE!$E$2:$H$31,4,0)</f>
        <v>16.345794392523363</v>
      </c>
      <c r="G1322" s="6">
        <f>E1322*F1322</f>
        <v>11703.588785046728</v>
      </c>
      <c r="H1322" s="26">
        <f>VLOOKUP(D1322,DEFINICJE!$E$2:$H$31,3,0)</f>
        <v>7.0000000000000007E-2</v>
      </c>
      <c r="I1322" s="6">
        <f>G1322+H1322*G1322</f>
        <v>12522.839999999998</v>
      </c>
      <c r="J1322" s="9">
        <f>MONTH(B1322)</f>
        <v>3</v>
      </c>
      <c r="K1322" s="9">
        <f>YEAR(B1322)</f>
        <v>2021</v>
      </c>
      <c r="L1322" s="9" t="str">
        <f>VLOOKUP(C1322,DEFINICJE!$A$2:$B$11,2,0)</f>
        <v>Green Capital</v>
      </c>
    </row>
    <row r="1323" spans="1:12" x14ac:dyDescent="0.2">
      <c r="A1323" s="19" t="s">
        <v>1380</v>
      </c>
      <c r="B1323" s="20">
        <v>44258</v>
      </c>
      <c r="C1323" s="4" t="s">
        <v>5</v>
      </c>
      <c r="D1323" s="4" t="s">
        <v>31</v>
      </c>
      <c r="E1323" s="21">
        <v>642</v>
      </c>
      <c r="F1323" s="6">
        <f>VLOOKUP(D1323,DEFINICJE!$E$2:$H$31,4,0)</f>
        <v>31.516393442622952</v>
      </c>
      <c r="G1323" s="6">
        <f>E1323*F1323</f>
        <v>20233.524590163935</v>
      </c>
      <c r="H1323" s="26">
        <f>VLOOKUP(D1323,DEFINICJE!$E$2:$H$31,3,0)</f>
        <v>0.22</v>
      </c>
      <c r="I1323" s="6">
        <f>G1323+H1323*G1323</f>
        <v>24684.9</v>
      </c>
      <c r="J1323" s="9">
        <f>MONTH(B1323)</f>
        <v>3</v>
      </c>
      <c r="K1323" s="9">
        <f>YEAR(B1323)</f>
        <v>2021</v>
      </c>
      <c r="L1323" s="9" t="str">
        <f>VLOOKUP(C1323,DEFINICJE!$A$2:$B$11,2,0)</f>
        <v>Infinity Systems</v>
      </c>
    </row>
    <row r="1324" spans="1:12" x14ac:dyDescent="0.2">
      <c r="A1324" s="19" t="s">
        <v>1381</v>
      </c>
      <c r="B1324" s="20">
        <v>44258</v>
      </c>
      <c r="C1324" s="4" t="s">
        <v>10</v>
      </c>
      <c r="D1324" s="4" t="s">
        <v>32</v>
      </c>
      <c r="E1324" s="21">
        <v>43</v>
      </c>
      <c r="F1324" s="6">
        <f>VLOOKUP(D1324,DEFINICJE!$E$2:$H$31,4,0)</f>
        <v>59.018691588785039</v>
      </c>
      <c r="G1324" s="6">
        <f>E1324*F1324</f>
        <v>2537.8037383177566</v>
      </c>
      <c r="H1324" s="26">
        <f>VLOOKUP(D1324,DEFINICJE!$E$2:$H$31,3,0)</f>
        <v>7.0000000000000007E-2</v>
      </c>
      <c r="I1324" s="6">
        <f>G1324+H1324*G1324</f>
        <v>2715.4499999999994</v>
      </c>
      <c r="J1324" s="9">
        <f>MONTH(B1324)</f>
        <v>3</v>
      </c>
      <c r="K1324" s="9">
        <f>YEAR(B1324)</f>
        <v>2021</v>
      </c>
      <c r="L1324" s="9" t="str">
        <f>VLOOKUP(C1324,DEFINICJE!$A$2:$B$11,2,0)</f>
        <v>Nexus Solutions</v>
      </c>
    </row>
    <row r="1325" spans="1:12" x14ac:dyDescent="0.2">
      <c r="A1325" s="19" t="s">
        <v>1382</v>
      </c>
      <c r="B1325" s="20">
        <v>44258</v>
      </c>
      <c r="C1325" s="4" t="s">
        <v>7</v>
      </c>
      <c r="D1325" s="4" t="s">
        <v>33</v>
      </c>
      <c r="E1325" s="21">
        <v>303</v>
      </c>
      <c r="F1325" s="6">
        <f>VLOOKUP(D1325,DEFINICJE!$E$2:$H$31,4,0)</f>
        <v>78.893442622950815</v>
      </c>
      <c r="G1325" s="6">
        <f>E1325*F1325</f>
        <v>23904.713114754097</v>
      </c>
      <c r="H1325" s="26">
        <f>VLOOKUP(D1325,DEFINICJE!$E$2:$H$31,3,0)</f>
        <v>0.22</v>
      </c>
      <c r="I1325" s="6">
        <f>G1325+H1325*G1325</f>
        <v>29163.75</v>
      </c>
      <c r="J1325" s="9">
        <f>MONTH(B1325)</f>
        <v>3</v>
      </c>
      <c r="K1325" s="9">
        <f>YEAR(B1325)</f>
        <v>2021</v>
      </c>
      <c r="L1325" s="9" t="str">
        <f>VLOOKUP(C1325,DEFINICJE!$A$2:$B$11,2,0)</f>
        <v>Fusion Dynamics</v>
      </c>
    </row>
    <row r="1326" spans="1:12" x14ac:dyDescent="0.2">
      <c r="A1326" s="19" t="s">
        <v>1383</v>
      </c>
      <c r="B1326" s="20">
        <v>44258</v>
      </c>
      <c r="C1326" s="4" t="s">
        <v>8</v>
      </c>
      <c r="D1326" s="4" t="s">
        <v>34</v>
      </c>
      <c r="E1326" s="21">
        <v>889</v>
      </c>
      <c r="F1326" s="6">
        <f>VLOOKUP(D1326,DEFINICJE!$E$2:$H$31,4,0)</f>
        <v>34.177570093457945</v>
      </c>
      <c r="G1326" s="6">
        <f>E1326*F1326</f>
        <v>30383.859813084113</v>
      </c>
      <c r="H1326" s="26">
        <f>VLOOKUP(D1326,DEFINICJE!$E$2:$H$31,3,0)</f>
        <v>7.0000000000000007E-2</v>
      </c>
      <c r="I1326" s="6">
        <f>G1326+H1326*G1326</f>
        <v>32510.73</v>
      </c>
      <c r="J1326" s="9">
        <f>MONTH(B1326)</f>
        <v>3</v>
      </c>
      <c r="K1326" s="9">
        <f>YEAR(B1326)</f>
        <v>2021</v>
      </c>
      <c r="L1326" s="9" t="str">
        <f>VLOOKUP(C1326,DEFINICJE!$A$2:$B$11,2,0)</f>
        <v>Apex Innovators</v>
      </c>
    </row>
    <row r="1327" spans="1:12" x14ac:dyDescent="0.2">
      <c r="A1327" s="19" t="s">
        <v>1384</v>
      </c>
      <c r="B1327" s="20">
        <v>44258</v>
      </c>
      <c r="C1327" s="4" t="s">
        <v>6</v>
      </c>
      <c r="D1327" s="4" t="s">
        <v>35</v>
      </c>
      <c r="E1327" s="21">
        <v>674</v>
      </c>
      <c r="F1327" s="6">
        <f>VLOOKUP(D1327,DEFINICJE!$E$2:$H$31,4,0)</f>
        <v>92.429906542056074</v>
      </c>
      <c r="G1327" s="6">
        <f>E1327*F1327</f>
        <v>62297.757009345791</v>
      </c>
      <c r="H1327" s="26">
        <f>VLOOKUP(D1327,DEFINICJE!$E$2:$H$31,3,0)</f>
        <v>7.0000000000000007E-2</v>
      </c>
      <c r="I1327" s="6">
        <f>G1327+H1327*G1327</f>
        <v>66658.599999999991</v>
      </c>
      <c r="J1327" s="9">
        <f>MONTH(B1327)</f>
        <v>3</v>
      </c>
      <c r="K1327" s="9">
        <f>YEAR(B1327)</f>
        <v>2021</v>
      </c>
      <c r="L1327" s="9" t="str">
        <f>VLOOKUP(C1327,DEFINICJE!$A$2:$B$11,2,0)</f>
        <v>SwiftWave Technologies</v>
      </c>
    </row>
    <row r="1328" spans="1:12" x14ac:dyDescent="0.2">
      <c r="A1328" s="19" t="s">
        <v>1385</v>
      </c>
      <c r="B1328" s="20">
        <v>44259</v>
      </c>
      <c r="C1328" s="4" t="s">
        <v>6</v>
      </c>
      <c r="D1328" s="4" t="s">
        <v>36</v>
      </c>
      <c r="E1328" s="21">
        <v>524</v>
      </c>
      <c r="F1328" s="6">
        <f>VLOOKUP(D1328,DEFINICJE!$E$2:$H$31,4,0)</f>
        <v>32.551401869158873</v>
      </c>
      <c r="G1328" s="6">
        <f>E1328*F1328</f>
        <v>17056.93457943925</v>
      </c>
      <c r="H1328" s="26">
        <f>VLOOKUP(D1328,DEFINICJE!$E$2:$H$31,3,0)</f>
        <v>7.0000000000000007E-2</v>
      </c>
      <c r="I1328" s="6">
        <f>G1328+H1328*G1328</f>
        <v>18250.919999999998</v>
      </c>
      <c r="J1328" s="9">
        <f>MONTH(B1328)</f>
        <v>3</v>
      </c>
      <c r="K1328" s="9">
        <f>YEAR(B1328)</f>
        <v>2021</v>
      </c>
      <c r="L1328" s="9" t="str">
        <f>VLOOKUP(C1328,DEFINICJE!$A$2:$B$11,2,0)</f>
        <v>SwiftWave Technologies</v>
      </c>
    </row>
    <row r="1329" spans="1:12" x14ac:dyDescent="0.2">
      <c r="A1329" s="19" t="s">
        <v>1386</v>
      </c>
      <c r="B1329" s="20">
        <v>44260</v>
      </c>
      <c r="C1329" s="4" t="s">
        <v>8</v>
      </c>
      <c r="D1329" s="4" t="s">
        <v>37</v>
      </c>
      <c r="E1329" s="21">
        <v>597</v>
      </c>
      <c r="F1329" s="6">
        <f>VLOOKUP(D1329,DEFINICJE!$E$2:$H$31,4,0)</f>
        <v>29.762295081967217</v>
      </c>
      <c r="G1329" s="6">
        <f>E1329*F1329</f>
        <v>17768.09016393443</v>
      </c>
      <c r="H1329" s="26">
        <f>VLOOKUP(D1329,DEFINICJE!$E$2:$H$31,3,0)</f>
        <v>0.22</v>
      </c>
      <c r="I1329" s="6">
        <f>G1329+H1329*G1329</f>
        <v>21677.070000000003</v>
      </c>
      <c r="J1329" s="9">
        <f>MONTH(B1329)</f>
        <v>3</v>
      </c>
      <c r="K1329" s="9">
        <f>YEAR(B1329)</f>
        <v>2021</v>
      </c>
      <c r="L1329" s="9" t="str">
        <f>VLOOKUP(C1329,DEFINICJE!$A$2:$B$11,2,0)</f>
        <v>Apex Innovators</v>
      </c>
    </row>
    <row r="1330" spans="1:12" x14ac:dyDescent="0.2">
      <c r="A1330" s="19" t="s">
        <v>1387</v>
      </c>
      <c r="B1330" s="20">
        <v>44261</v>
      </c>
      <c r="C1330" s="4" t="s">
        <v>2</v>
      </c>
      <c r="D1330" s="4" t="s">
        <v>38</v>
      </c>
      <c r="E1330" s="21">
        <v>326</v>
      </c>
      <c r="F1330" s="6">
        <f>VLOOKUP(D1330,DEFINICJE!$E$2:$H$31,4,0)</f>
        <v>3.1121495327102804</v>
      </c>
      <c r="G1330" s="6">
        <f>E1330*F1330</f>
        <v>1014.5607476635514</v>
      </c>
      <c r="H1330" s="26">
        <f>VLOOKUP(D1330,DEFINICJE!$E$2:$H$31,3,0)</f>
        <v>7.0000000000000007E-2</v>
      </c>
      <c r="I1330" s="6">
        <f>G1330+H1330*G1330</f>
        <v>1085.58</v>
      </c>
      <c r="J1330" s="9">
        <f>MONTH(B1330)</f>
        <v>3</v>
      </c>
      <c r="K1330" s="9">
        <f>YEAR(B1330)</f>
        <v>2021</v>
      </c>
      <c r="L1330" s="9" t="str">
        <f>VLOOKUP(C1330,DEFINICJE!$A$2:$B$11,2,0)</f>
        <v>StellarTech Solutions</v>
      </c>
    </row>
    <row r="1331" spans="1:12" x14ac:dyDescent="0.2">
      <c r="A1331" s="19" t="s">
        <v>1388</v>
      </c>
      <c r="B1331" s="20">
        <v>44262</v>
      </c>
      <c r="C1331" s="4" t="s">
        <v>7</v>
      </c>
      <c r="D1331" s="4" t="s">
        <v>39</v>
      </c>
      <c r="E1331" s="21">
        <v>356</v>
      </c>
      <c r="F1331" s="6">
        <f>VLOOKUP(D1331,DEFINICJE!$E$2:$H$31,4,0)</f>
        <v>56.56557377049181</v>
      </c>
      <c r="G1331" s="6">
        <f>E1331*F1331</f>
        <v>20137.344262295082</v>
      </c>
      <c r="H1331" s="26">
        <f>VLOOKUP(D1331,DEFINICJE!$E$2:$H$31,3,0)</f>
        <v>0.22</v>
      </c>
      <c r="I1331" s="6">
        <f>G1331+H1331*G1331</f>
        <v>24567.56</v>
      </c>
      <c r="J1331" s="9">
        <f>MONTH(B1331)</f>
        <v>3</v>
      </c>
      <c r="K1331" s="9">
        <f>YEAR(B1331)</f>
        <v>2021</v>
      </c>
      <c r="L1331" s="9" t="str">
        <f>VLOOKUP(C1331,DEFINICJE!$A$2:$B$11,2,0)</f>
        <v>Fusion Dynamics</v>
      </c>
    </row>
    <row r="1332" spans="1:12" x14ac:dyDescent="0.2">
      <c r="A1332" s="19" t="s">
        <v>1389</v>
      </c>
      <c r="B1332" s="20">
        <v>44263</v>
      </c>
      <c r="C1332" s="4" t="s">
        <v>6</v>
      </c>
      <c r="D1332" s="4" t="s">
        <v>40</v>
      </c>
      <c r="E1332" s="21">
        <v>928</v>
      </c>
      <c r="F1332" s="6">
        <f>VLOOKUP(D1332,DEFINICJE!$E$2:$H$31,4,0)</f>
        <v>39.345794392523366</v>
      </c>
      <c r="G1332" s="6">
        <f>E1332*F1332</f>
        <v>36512.897196261685</v>
      </c>
      <c r="H1332" s="26">
        <f>VLOOKUP(D1332,DEFINICJE!$E$2:$H$31,3,0)</f>
        <v>7.0000000000000007E-2</v>
      </c>
      <c r="I1332" s="6">
        <f>G1332+H1332*G1332</f>
        <v>39068.800000000003</v>
      </c>
      <c r="J1332" s="9">
        <f>MONTH(B1332)</f>
        <v>3</v>
      </c>
      <c r="K1332" s="9">
        <f>YEAR(B1332)</f>
        <v>2021</v>
      </c>
      <c r="L1332" s="9" t="str">
        <f>VLOOKUP(C1332,DEFINICJE!$A$2:$B$11,2,0)</f>
        <v>SwiftWave Technologies</v>
      </c>
    </row>
    <row r="1333" spans="1:12" x14ac:dyDescent="0.2">
      <c r="A1333" s="19" t="s">
        <v>1390</v>
      </c>
      <c r="B1333" s="20">
        <v>44264</v>
      </c>
      <c r="C1333" s="4" t="s">
        <v>11</v>
      </c>
      <c r="D1333" s="4" t="s">
        <v>41</v>
      </c>
      <c r="E1333" s="21">
        <v>979</v>
      </c>
      <c r="F1333" s="6">
        <f>VLOOKUP(D1333,DEFINICJE!$E$2:$H$31,4,0)</f>
        <v>3.7868852459016393</v>
      </c>
      <c r="G1333" s="6">
        <f>E1333*F1333</f>
        <v>3707.3606557377047</v>
      </c>
      <c r="H1333" s="26">
        <f>VLOOKUP(D1333,DEFINICJE!$E$2:$H$31,3,0)</f>
        <v>0.22</v>
      </c>
      <c r="I1333" s="6">
        <f>G1333+H1333*G1333</f>
        <v>4522.9799999999996</v>
      </c>
      <c r="J1333" s="9">
        <f>MONTH(B1333)</f>
        <v>3</v>
      </c>
      <c r="K1333" s="9">
        <f>YEAR(B1333)</f>
        <v>2021</v>
      </c>
      <c r="L1333" s="9" t="str">
        <f>VLOOKUP(C1333,DEFINICJE!$A$2:$B$11,2,0)</f>
        <v>Green Capital</v>
      </c>
    </row>
    <row r="1334" spans="1:12" x14ac:dyDescent="0.2">
      <c r="A1334" s="19" t="s">
        <v>1391</v>
      </c>
      <c r="B1334" s="20">
        <v>44265</v>
      </c>
      <c r="C1334" s="4" t="s">
        <v>7</v>
      </c>
      <c r="D1334" s="4" t="s">
        <v>42</v>
      </c>
      <c r="E1334" s="21">
        <v>168</v>
      </c>
      <c r="F1334" s="6">
        <f>VLOOKUP(D1334,DEFINICJE!$E$2:$H$31,4,0)</f>
        <v>17.11214953271028</v>
      </c>
      <c r="G1334" s="6">
        <f>E1334*F1334</f>
        <v>2874.8411214953271</v>
      </c>
      <c r="H1334" s="26">
        <f>VLOOKUP(D1334,DEFINICJE!$E$2:$H$31,3,0)</f>
        <v>7.0000000000000007E-2</v>
      </c>
      <c r="I1334" s="6">
        <f>G1334+H1334*G1334</f>
        <v>3076.08</v>
      </c>
      <c r="J1334" s="9">
        <f>MONTH(B1334)</f>
        <v>3</v>
      </c>
      <c r="K1334" s="9">
        <f>YEAR(B1334)</f>
        <v>2021</v>
      </c>
      <c r="L1334" s="9" t="str">
        <f>VLOOKUP(C1334,DEFINICJE!$A$2:$B$11,2,0)</f>
        <v>Fusion Dynamics</v>
      </c>
    </row>
    <row r="1335" spans="1:12" x14ac:dyDescent="0.2">
      <c r="A1335" s="19" t="s">
        <v>1392</v>
      </c>
      <c r="B1335" s="20">
        <v>44266</v>
      </c>
      <c r="C1335" s="4" t="s">
        <v>9</v>
      </c>
      <c r="D1335" s="4" t="s">
        <v>43</v>
      </c>
      <c r="E1335" s="21">
        <v>763</v>
      </c>
      <c r="F1335" s="6">
        <f>VLOOKUP(D1335,DEFINICJE!$E$2:$H$31,4,0)</f>
        <v>42.196721311475407</v>
      </c>
      <c r="G1335" s="6">
        <f>E1335*F1335</f>
        <v>32196.098360655735</v>
      </c>
      <c r="H1335" s="26">
        <f>VLOOKUP(D1335,DEFINICJE!$E$2:$H$31,3,0)</f>
        <v>0.22</v>
      </c>
      <c r="I1335" s="6">
        <f>G1335+H1335*G1335</f>
        <v>39279.24</v>
      </c>
      <c r="J1335" s="9">
        <f>MONTH(B1335)</f>
        <v>3</v>
      </c>
      <c r="K1335" s="9">
        <f>YEAR(B1335)</f>
        <v>2021</v>
      </c>
      <c r="L1335" s="9" t="str">
        <f>VLOOKUP(C1335,DEFINICJE!$A$2:$B$11,2,0)</f>
        <v>Aurora Ventures</v>
      </c>
    </row>
    <row r="1336" spans="1:12" x14ac:dyDescent="0.2">
      <c r="A1336" s="19" t="s">
        <v>1393</v>
      </c>
      <c r="B1336" s="20">
        <v>44267</v>
      </c>
      <c r="C1336" s="4" t="s">
        <v>7</v>
      </c>
      <c r="D1336" s="4" t="s">
        <v>14</v>
      </c>
      <c r="E1336" s="21">
        <v>223</v>
      </c>
      <c r="F1336" s="6">
        <f>VLOOKUP(D1336,DEFINICJE!$E$2:$H$31,4,0)</f>
        <v>73.897196261682225</v>
      </c>
      <c r="G1336" s="6">
        <f>E1336*F1336</f>
        <v>16479.074766355137</v>
      </c>
      <c r="H1336" s="26">
        <f>VLOOKUP(D1336,DEFINICJE!$E$2:$H$31,3,0)</f>
        <v>7.0000000000000007E-2</v>
      </c>
      <c r="I1336" s="6">
        <f>G1336+H1336*G1336</f>
        <v>17632.609999999997</v>
      </c>
      <c r="J1336" s="9">
        <f>MONTH(B1336)</f>
        <v>3</v>
      </c>
      <c r="K1336" s="9">
        <f>YEAR(B1336)</f>
        <v>2021</v>
      </c>
      <c r="L1336" s="9" t="str">
        <f>VLOOKUP(C1336,DEFINICJE!$A$2:$B$11,2,0)</f>
        <v>Fusion Dynamics</v>
      </c>
    </row>
    <row r="1337" spans="1:12" x14ac:dyDescent="0.2">
      <c r="A1337" s="19" t="s">
        <v>1394</v>
      </c>
      <c r="B1337" s="20">
        <v>44268</v>
      </c>
      <c r="C1337" s="4" t="s">
        <v>10</v>
      </c>
      <c r="D1337" s="4" t="s">
        <v>15</v>
      </c>
      <c r="E1337" s="21">
        <v>676</v>
      </c>
      <c r="F1337" s="6">
        <f>VLOOKUP(D1337,DEFINICJE!$E$2:$H$31,4,0)</f>
        <v>43.180327868852459</v>
      </c>
      <c r="G1337" s="6">
        <f>E1337*F1337</f>
        <v>29189.901639344262</v>
      </c>
      <c r="H1337" s="26">
        <f>VLOOKUP(D1337,DEFINICJE!$E$2:$H$31,3,0)</f>
        <v>0.22</v>
      </c>
      <c r="I1337" s="6">
        <f>G1337+H1337*G1337</f>
        <v>35611.68</v>
      </c>
      <c r="J1337" s="9">
        <f>MONTH(B1337)</f>
        <v>3</v>
      </c>
      <c r="K1337" s="9">
        <f>YEAR(B1337)</f>
        <v>2021</v>
      </c>
      <c r="L1337" s="9" t="str">
        <f>VLOOKUP(C1337,DEFINICJE!$A$2:$B$11,2,0)</f>
        <v>Nexus Solutions</v>
      </c>
    </row>
    <row r="1338" spans="1:12" x14ac:dyDescent="0.2">
      <c r="A1338" s="19" t="s">
        <v>1395</v>
      </c>
      <c r="B1338" s="20">
        <v>44269</v>
      </c>
      <c r="C1338" s="4" t="s">
        <v>11</v>
      </c>
      <c r="D1338" s="4" t="s">
        <v>16</v>
      </c>
      <c r="E1338" s="21">
        <v>890</v>
      </c>
      <c r="F1338" s="6">
        <f>VLOOKUP(D1338,DEFINICJE!$E$2:$H$31,4,0)</f>
        <v>25.897196261682243</v>
      </c>
      <c r="G1338" s="6">
        <f>E1338*F1338</f>
        <v>23048.504672897197</v>
      </c>
      <c r="H1338" s="26">
        <f>VLOOKUP(D1338,DEFINICJE!$E$2:$H$31,3,0)</f>
        <v>7.0000000000000007E-2</v>
      </c>
      <c r="I1338" s="6">
        <f>G1338+H1338*G1338</f>
        <v>24661.9</v>
      </c>
      <c r="J1338" s="9">
        <f>MONTH(B1338)</f>
        <v>3</v>
      </c>
      <c r="K1338" s="9">
        <f>YEAR(B1338)</f>
        <v>2021</v>
      </c>
      <c r="L1338" s="9" t="str">
        <f>VLOOKUP(C1338,DEFINICJE!$A$2:$B$11,2,0)</f>
        <v>Green Capital</v>
      </c>
    </row>
    <row r="1339" spans="1:12" x14ac:dyDescent="0.2">
      <c r="A1339" s="19" t="s">
        <v>1396</v>
      </c>
      <c r="B1339" s="20">
        <v>44269</v>
      </c>
      <c r="C1339" s="4" t="s">
        <v>11</v>
      </c>
      <c r="D1339" s="4" t="s">
        <v>17</v>
      </c>
      <c r="E1339" s="21">
        <v>82</v>
      </c>
      <c r="F1339" s="6">
        <f>VLOOKUP(D1339,DEFINICJE!$E$2:$H$31,4,0)</f>
        <v>65.721311475409848</v>
      </c>
      <c r="G1339" s="6">
        <f>E1339*F1339</f>
        <v>5389.1475409836075</v>
      </c>
      <c r="H1339" s="26">
        <f>VLOOKUP(D1339,DEFINICJE!$E$2:$H$31,3,0)</f>
        <v>0.22</v>
      </c>
      <c r="I1339" s="6">
        <f>G1339+H1339*G1339</f>
        <v>6574.7600000000011</v>
      </c>
      <c r="J1339" s="9">
        <f>MONTH(B1339)</f>
        <v>3</v>
      </c>
      <c r="K1339" s="9">
        <f>YEAR(B1339)</f>
        <v>2021</v>
      </c>
      <c r="L1339" s="9" t="str">
        <f>VLOOKUP(C1339,DEFINICJE!$A$2:$B$11,2,0)</f>
        <v>Green Capital</v>
      </c>
    </row>
    <row r="1340" spans="1:12" x14ac:dyDescent="0.2">
      <c r="A1340" s="19" t="s">
        <v>1397</v>
      </c>
      <c r="B1340" s="20">
        <v>44269</v>
      </c>
      <c r="C1340" s="4" t="s">
        <v>2</v>
      </c>
      <c r="D1340" s="4" t="s">
        <v>18</v>
      </c>
      <c r="E1340" s="21">
        <v>675</v>
      </c>
      <c r="F1340" s="6">
        <f>VLOOKUP(D1340,DEFINICJE!$E$2:$H$31,4,0)</f>
        <v>0.22429906542056072</v>
      </c>
      <c r="G1340" s="6">
        <f>E1340*F1340</f>
        <v>151.4018691588785</v>
      </c>
      <c r="H1340" s="26">
        <f>VLOOKUP(D1340,DEFINICJE!$E$2:$H$31,3,0)</f>
        <v>7.0000000000000007E-2</v>
      </c>
      <c r="I1340" s="6">
        <f>G1340+H1340*G1340</f>
        <v>162</v>
      </c>
      <c r="J1340" s="9">
        <f>MONTH(B1340)</f>
        <v>3</v>
      </c>
      <c r="K1340" s="9">
        <f>YEAR(B1340)</f>
        <v>2021</v>
      </c>
      <c r="L1340" s="9" t="str">
        <f>VLOOKUP(C1340,DEFINICJE!$A$2:$B$11,2,0)</f>
        <v>StellarTech Solutions</v>
      </c>
    </row>
    <row r="1341" spans="1:12" x14ac:dyDescent="0.2">
      <c r="A1341" s="19" t="s">
        <v>1398</v>
      </c>
      <c r="B1341" s="20">
        <v>44269</v>
      </c>
      <c r="C1341" s="4" t="s">
        <v>6</v>
      </c>
      <c r="D1341" s="4" t="s">
        <v>19</v>
      </c>
      <c r="E1341" s="21">
        <v>834</v>
      </c>
      <c r="F1341" s="6">
        <f>VLOOKUP(D1341,DEFINICJE!$E$2:$H$31,4,0)</f>
        <v>73.073770491803288</v>
      </c>
      <c r="G1341" s="6">
        <f>E1341*F1341</f>
        <v>60943.524590163943</v>
      </c>
      <c r="H1341" s="26">
        <f>VLOOKUP(D1341,DEFINICJE!$E$2:$H$31,3,0)</f>
        <v>0.22</v>
      </c>
      <c r="I1341" s="6">
        <f>G1341+H1341*G1341</f>
        <v>74351.100000000006</v>
      </c>
      <c r="J1341" s="9">
        <f>MONTH(B1341)</f>
        <v>3</v>
      </c>
      <c r="K1341" s="9">
        <f>YEAR(B1341)</f>
        <v>2021</v>
      </c>
      <c r="L1341" s="9" t="str">
        <f>VLOOKUP(C1341,DEFINICJE!$A$2:$B$11,2,0)</f>
        <v>SwiftWave Technologies</v>
      </c>
    </row>
    <row r="1342" spans="1:12" x14ac:dyDescent="0.2">
      <c r="A1342" s="19" t="s">
        <v>1399</v>
      </c>
      <c r="B1342" s="20">
        <v>44269</v>
      </c>
      <c r="C1342" s="4" t="s">
        <v>6</v>
      </c>
      <c r="D1342" s="4" t="s">
        <v>20</v>
      </c>
      <c r="E1342" s="21">
        <v>730</v>
      </c>
      <c r="F1342" s="6">
        <f>VLOOKUP(D1342,DEFINICJE!$E$2:$H$31,4,0)</f>
        <v>10.093457943925234</v>
      </c>
      <c r="G1342" s="6">
        <f>E1342*F1342</f>
        <v>7368.2242990654204</v>
      </c>
      <c r="H1342" s="26">
        <f>VLOOKUP(D1342,DEFINICJE!$E$2:$H$31,3,0)</f>
        <v>7.0000000000000007E-2</v>
      </c>
      <c r="I1342" s="6">
        <f>G1342+H1342*G1342</f>
        <v>7884</v>
      </c>
      <c r="J1342" s="9">
        <f>MONTH(B1342)</f>
        <v>3</v>
      </c>
      <c r="K1342" s="9">
        <f>YEAR(B1342)</f>
        <v>2021</v>
      </c>
      <c r="L1342" s="9" t="str">
        <f>VLOOKUP(C1342,DEFINICJE!$A$2:$B$11,2,0)</f>
        <v>SwiftWave Technologies</v>
      </c>
    </row>
    <row r="1343" spans="1:12" x14ac:dyDescent="0.2">
      <c r="A1343" s="19" t="s">
        <v>1400</v>
      </c>
      <c r="B1343" s="20">
        <v>44269</v>
      </c>
      <c r="C1343" s="4" t="s">
        <v>6</v>
      </c>
      <c r="D1343" s="4" t="s">
        <v>20</v>
      </c>
      <c r="E1343" s="21">
        <v>648</v>
      </c>
      <c r="F1343" s="6">
        <f>VLOOKUP(D1343,DEFINICJE!$E$2:$H$31,4,0)</f>
        <v>10.093457943925234</v>
      </c>
      <c r="G1343" s="6">
        <f>E1343*F1343</f>
        <v>6540.5607476635514</v>
      </c>
      <c r="H1343" s="26">
        <f>VLOOKUP(D1343,DEFINICJE!$E$2:$H$31,3,0)</f>
        <v>7.0000000000000007E-2</v>
      </c>
      <c r="I1343" s="6">
        <f>G1343+H1343*G1343</f>
        <v>6998.4</v>
      </c>
      <c r="J1343" s="9">
        <f>MONTH(B1343)</f>
        <v>3</v>
      </c>
      <c r="K1343" s="9">
        <f>YEAR(B1343)</f>
        <v>2021</v>
      </c>
      <c r="L1343" s="9" t="str">
        <f>VLOOKUP(C1343,DEFINICJE!$A$2:$B$11,2,0)</f>
        <v>SwiftWave Technologies</v>
      </c>
    </row>
    <row r="1344" spans="1:12" x14ac:dyDescent="0.2">
      <c r="A1344" s="19" t="s">
        <v>1401</v>
      </c>
      <c r="B1344" s="20">
        <v>44269</v>
      </c>
      <c r="C1344" s="4" t="s">
        <v>7</v>
      </c>
      <c r="D1344" s="4" t="s">
        <v>20</v>
      </c>
      <c r="E1344" s="21">
        <v>699</v>
      </c>
      <c r="F1344" s="6">
        <f>VLOOKUP(D1344,DEFINICJE!$E$2:$H$31,4,0)</f>
        <v>10.093457943925234</v>
      </c>
      <c r="G1344" s="6">
        <f>E1344*F1344</f>
        <v>7055.3271028037389</v>
      </c>
      <c r="H1344" s="26">
        <f>VLOOKUP(D1344,DEFINICJE!$E$2:$H$31,3,0)</f>
        <v>7.0000000000000007E-2</v>
      </c>
      <c r="I1344" s="6">
        <f>G1344+H1344*G1344</f>
        <v>7549.2000000000007</v>
      </c>
      <c r="J1344" s="9">
        <f>MONTH(B1344)</f>
        <v>3</v>
      </c>
      <c r="K1344" s="9">
        <f>YEAR(B1344)</f>
        <v>2021</v>
      </c>
      <c r="L1344" s="9" t="str">
        <f>VLOOKUP(C1344,DEFINICJE!$A$2:$B$11,2,0)</f>
        <v>Fusion Dynamics</v>
      </c>
    </row>
    <row r="1345" spans="1:12" x14ac:dyDescent="0.2">
      <c r="A1345" s="19" t="s">
        <v>1402</v>
      </c>
      <c r="B1345" s="20">
        <v>44269</v>
      </c>
      <c r="C1345" s="4" t="s">
        <v>4</v>
      </c>
      <c r="D1345" s="4" t="s">
        <v>20</v>
      </c>
      <c r="E1345" s="21">
        <v>726</v>
      </c>
      <c r="F1345" s="6">
        <f>VLOOKUP(D1345,DEFINICJE!$E$2:$H$31,4,0)</f>
        <v>10.093457943925234</v>
      </c>
      <c r="G1345" s="6">
        <f>E1345*F1345</f>
        <v>7327.8504672897197</v>
      </c>
      <c r="H1345" s="26">
        <f>VLOOKUP(D1345,DEFINICJE!$E$2:$H$31,3,0)</f>
        <v>7.0000000000000007E-2</v>
      </c>
      <c r="I1345" s="6">
        <f>G1345+H1345*G1345</f>
        <v>7840.8</v>
      </c>
      <c r="J1345" s="9">
        <f>MONTH(B1345)</f>
        <v>3</v>
      </c>
      <c r="K1345" s="9">
        <f>YEAR(B1345)</f>
        <v>2021</v>
      </c>
      <c r="L1345" s="9" t="str">
        <f>VLOOKUP(C1345,DEFINICJE!$A$2:$B$11,2,0)</f>
        <v>BlueSky Enterprises</v>
      </c>
    </row>
    <row r="1346" spans="1:12" x14ac:dyDescent="0.2">
      <c r="A1346" s="19" t="s">
        <v>1403</v>
      </c>
      <c r="B1346" s="20">
        <v>44270</v>
      </c>
      <c r="C1346" s="4" t="s">
        <v>3</v>
      </c>
      <c r="D1346" s="4" t="s">
        <v>20</v>
      </c>
      <c r="E1346" s="21">
        <v>986</v>
      </c>
      <c r="F1346" s="6">
        <f>VLOOKUP(D1346,DEFINICJE!$E$2:$H$31,4,0)</f>
        <v>10.093457943925234</v>
      </c>
      <c r="G1346" s="6">
        <f>E1346*F1346</f>
        <v>9952.1495327102803</v>
      </c>
      <c r="H1346" s="26">
        <f>VLOOKUP(D1346,DEFINICJE!$E$2:$H$31,3,0)</f>
        <v>7.0000000000000007E-2</v>
      </c>
      <c r="I1346" s="6">
        <f>G1346+H1346*G1346</f>
        <v>10648.8</v>
      </c>
      <c r="J1346" s="9">
        <f>MONTH(B1346)</f>
        <v>3</v>
      </c>
      <c r="K1346" s="9">
        <f>YEAR(B1346)</f>
        <v>2021</v>
      </c>
      <c r="L1346" s="9" t="str">
        <f>VLOOKUP(C1346,DEFINICJE!$A$2:$B$11,2,0)</f>
        <v>Quantum Innovations</v>
      </c>
    </row>
    <row r="1347" spans="1:12" x14ac:dyDescent="0.2">
      <c r="A1347" s="19" t="s">
        <v>1404</v>
      </c>
      <c r="B1347" s="20">
        <v>44271</v>
      </c>
      <c r="C1347" s="4" t="s">
        <v>6</v>
      </c>
      <c r="D1347" s="4" t="s">
        <v>20</v>
      </c>
      <c r="E1347" s="21">
        <v>984</v>
      </c>
      <c r="F1347" s="6">
        <f>VLOOKUP(D1347,DEFINICJE!$E$2:$H$31,4,0)</f>
        <v>10.093457943925234</v>
      </c>
      <c r="G1347" s="6">
        <f>E1347*F1347</f>
        <v>9931.9626168224295</v>
      </c>
      <c r="H1347" s="26">
        <f>VLOOKUP(D1347,DEFINICJE!$E$2:$H$31,3,0)</f>
        <v>7.0000000000000007E-2</v>
      </c>
      <c r="I1347" s="6">
        <f>G1347+H1347*G1347</f>
        <v>10627.199999999999</v>
      </c>
      <c r="J1347" s="9">
        <f>MONTH(B1347)</f>
        <v>3</v>
      </c>
      <c r="K1347" s="9">
        <f>YEAR(B1347)</f>
        <v>2021</v>
      </c>
      <c r="L1347" s="9" t="str">
        <f>VLOOKUP(C1347,DEFINICJE!$A$2:$B$11,2,0)</f>
        <v>SwiftWave Technologies</v>
      </c>
    </row>
    <row r="1348" spans="1:12" x14ac:dyDescent="0.2">
      <c r="A1348" s="19" t="s">
        <v>1405</v>
      </c>
      <c r="B1348" s="20">
        <v>44272</v>
      </c>
      <c r="C1348" s="4" t="s">
        <v>6</v>
      </c>
      <c r="D1348" s="4" t="s">
        <v>20</v>
      </c>
      <c r="E1348" s="21">
        <v>753</v>
      </c>
      <c r="F1348" s="6">
        <f>VLOOKUP(D1348,DEFINICJE!$E$2:$H$31,4,0)</f>
        <v>10.093457943925234</v>
      </c>
      <c r="G1348" s="6">
        <f>E1348*F1348</f>
        <v>7600.3738317757015</v>
      </c>
      <c r="H1348" s="26">
        <f>VLOOKUP(D1348,DEFINICJE!$E$2:$H$31,3,0)</f>
        <v>7.0000000000000007E-2</v>
      </c>
      <c r="I1348" s="6">
        <f>G1348+H1348*G1348</f>
        <v>8132.4000000000005</v>
      </c>
      <c r="J1348" s="9">
        <f>MONTH(B1348)</f>
        <v>3</v>
      </c>
      <c r="K1348" s="9">
        <f>YEAR(B1348)</f>
        <v>2021</v>
      </c>
      <c r="L1348" s="9" t="str">
        <f>VLOOKUP(C1348,DEFINICJE!$A$2:$B$11,2,0)</f>
        <v>SwiftWave Technologies</v>
      </c>
    </row>
    <row r="1349" spans="1:12" x14ac:dyDescent="0.2">
      <c r="A1349" s="19" t="s">
        <v>1406</v>
      </c>
      <c r="B1349" s="20">
        <v>44273</v>
      </c>
      <c r="C1349" s="4" t="s">
        <v>9</v>
      </c>
      <c r="D1349" s="4" t="s">
        <v>20</v>
      </c>
      <c r="E1349" s="21">
        <v>960</v>
      </c>
      <c r="F1349" s="6">
        <f>VLOOKUP(D1349,DEFINICJE!$E$2:$H$31,4,0)</f>
        <v>10.093457943925234</v>
      </c>
      <c r="G1349" s="6">
        <f>E1349*F1349</f>
        <v>9689.7196261682238</v>
      </c>
      <c r="H1349" s="26">
        <f>VLOOKUP(D1349,DEFINICJE!$E$2:$H$31,3,0)</f>
        <v>7.0000000000000007E-2</v>
      </c>
      <c r="I1349" s="6">
        <f>G1349+H1349*G1349</f>
        <v>10368</v>
      </c>
      <c r="J1349" s="9">
        <f>MONTH(B1349)</f>
        <v>3</v>
      </c>
      <c r="K1349" s="9">
        <f>YEAR(B1349)</f>
        <v>2021</v>
      </c>
      <c r="L1349" s="9" t="str">
        <f>VLOOKUP(C1349,DEFINICJE!$A$2:$B$11,2,0)</f>
        <v>Aurora Ventures</v>
      </c>
    </row>
    <row r="1350" spans="1:12" x14ac:dyDescent="0.2">
      <c r="A1350" s="19" t="s">
        <v>1407</v>
      </c>
      <c r="B1350" s="20">
        <v>44274</v>
      </c>
      <c r="C1350" s="4" t="s">
        <v>2</v>
      </c>
      <c r="D1350" s="4" t="s">
        <v>20</v>
      </c>
      <c r="E1350" s="21">
        <v>834</v>
      </c>
      <c r="F1350" s="6">
        <f>VLOOKUP(D1350,DEFINICJE!$E$2:$H$31,4,0)</f>
        <v>10.093457943925234</v>
      </c>
      <c r="G1350" s="6">
        <f>E1350*F1350</f>
        <v>8417.9439252336451</v>
      </c>
      <c r="H1350" s="26">
        <f>VLOOKUP(D1350,DEFINICJE!$E$2:$H$31,3,0)</f>
        <v>7.0000000000000007E-2</v>
      </c>
      <c r="I1350" s="6">
        <f>G1350+H1350*G1350</f>
        <v>9007.2000000000007</v>
      </c>
      <c r="J1350" s="9">
        <f>MONTH(B1350)</f>
        <v>3</v>
      </c>
      <c r="K1350" s="9">
        <f>YEAR(B1350)</f>
        <v>2021</v>
      </c>
      <c r="L1350" s="9" t="str">
        <f>VLOOKUP(C1350,DEFINICJE!$A$2:$B$11,2,0)</f>
        <v>StellarTech Solutions</v>
      </c>
    </row>
    <row r="1351" spans="1:12" x14ac:dyDescent="0.2">
      <c r="A1351" s="19" t="s">
        <v>1408</v>
      </c>
      <c r="B1351" s="20">
        <v>44275</v>
      </c>
      <c r="C1351" s="4" t="s">
        <v>9</v>
      </c>
      <c r="D1351" s="4" t="s">
        <v>20</v>
      </c>
      <c r="E1351" s="21">
        <v>710</v>
      </c>
      <c r="F1351" s="6">
        <f>VLOOKUP(D1351,DEFINICJE!$E$2:$H$31,4,0)</f>
        <v>10.093457943925234</v>
      </c>
      <c r="G1351" s="6">
        <f>E1351*F1351</f>
        <v>7166.3551401869163</v>
      </c>
      <c r="H1351" s="26">
        <f>VLOOKUP(D1351,DEFINICJE!$E$2:$H$31,3,0)</f>
        <v>7.0000000000000007E-2</v>
      </c>
      <c r="I1351" s="6">
        <f>G1351+H1351*G1351</f>
        <v>7668</v>
      </c>
      <c r="J1351" s="9">
        <f>MONTH(B1351)</f>
        <v>3</v>
      </c>
      <c r="K1351" s="9">
        <f>YEAR(B1351)</f>
        <v>2021</v>
      </c>
      <c r="L1351" s="9" t="str">
        <f>VLOOKUP(C1351,DEFINICJE!$A$2:$B$11,2,0)</f>
        <v>Aurora Ventures</v>
      </c>
    </row>
    <row r="1352" spans="1:12" x14ac:dyDescent="0.2">
      <c r="A1352" s="19" t="s">
        <v>1409</v>
      </c>
      <c r="B1352" s="20">
        <v>44276</v>
      </c>
      <c r="C1352" s="4" t="s">
        <v>10</v>
      </c>
      <c r="D1352" s="4" t="s">
        <v>15</v>
      </c>
      <c r="E1352" s="21">
        <v>399</v>
      </c>
      <c r="F1352" s="6">
        <f>VLOOKUP(D1352,DEFINICJE!$E$2:$H$31,4,0)</f>
        <v>43.180327868852459</v>
      </c>
      <c r="G1352" s="6">
        <f>E1352*F1352</f>
        <v>17228.950819672133</v>
      </c>
      <c r="H1352" s="26">
        <f>VLOOKUP(D1352,DEFINICJE!$E$2:$H$31,3,0)</f>
        <v>0.22</v>
      </c>
      <c r="I1352" s="6">
        <f>G1352+H1352*G1352</f>
        <v>21019.320000000003</v>
      </c>
      <c r="J1352" s="9">
        <f>MONTH(B1352)</f>
        <v>3</v>
      </c>
      <c r="K1352" s="9">
        <f>YEAR(B1352)</f>
        <v>2021</v>
      </c>
      <c r="L1352" s="9" t="str">
        <f>VLOOKUP(C1352,DEFINICJE!$A$2:$B$11,2,0)</f>
        <v>Nexus Solutions</v>
      </c>
    </row>
    <row r="1353" spans="1:12" x14ac:dyDescent="0.2">
      <c r="A1353" s="19" t="s">
        <v>1410</v>
      </c>
      <c r="B1353" s="20">
        <v>44277</v>
      </c>
      <c r="C1353" s="4" t="s">
        <v>6</v>
      </c>
      <c r="D1353" s="4" t="s">
        <v>16</v>
      </c>
      <c r="E1353" s="21">
        <v>978</v>
      </c>
      <c r="F1353" s="6">
        <f>VLOOKUP(D1353,DEFINICJE!$E$2:$H$31,4,0)</f>
        <v>25.897196261682243</v>
      </c>
      <c r="G1353" s="6">
        <f>E1353*F1353</f>
        <v>25327.457943925234</v>
      </c>
      <c r="H1353" s="26">
        <f>VLOOKUP(D1353,DEFINICJE!$E$2:$H$31,3,0)</f>
        <v>7.0000000000000007E-2</v>
      </c>
      <c r="I1353" s="6">
        <f>G1353+H1353*G1353</f>
        <v>27100.38</v>
      </c>
      <c r="J1353" s="9">
        <f>MONTH(B1353)</f>
        <v>3</v>
      </c>
      <c r="K1353" s="9">
        <f>YEAR(B1353)</f>
        <v>2021</v>
      </c>
      <c r="L1353" s="9" t="str">
        <f>VLOOKUP(C1353,DEFINICJE!$A$2:$B$11,2,0)</f>
        <v>SwiftWave Technologies</v>
      </c>
    </row>
    <row r="1354" spans="1:12" x14ac:dyDescent="0.2">
      <c r="A1354" s="19" t="s">
        <v>1411</v>
      </c>
      <c r="B1354" s="20">
        <v>44278</v>
      </c>
      <c r="C1354" s="4" t="s">
        <v>11</v>
      </c>
      <c r="D1354" s="4" t="s">
        <v>17</v>
      </c>
      <c r="E1354" s="21">
        <v>630</v>
      </c>
      <c r="F1354" s="6">
        <f>VLOOKUP(D1354,DEFINICJE!$E$2:$H$31,4,0)</f>
        <v>65.721311475409848</v>
      </c>
      <c r="G1354" s="6">
        <f>E1354*F1354</f>
        <v>41404.426229508208</v>
      </c>
      <c r="H1354" s="26">
        <f>VLOOKUP(D1354,DEFINICJE!$E$2:$H$31,3,0)</f>
        <v>0.22</v>
      </c>
      <c r="I1354" s="6">
        <f>G1354+H1354*G1354</f>
        <v>50513.400000000016</v>
      </c>
      <c r="J1354" s="9">
        <f>MONTH(B1354)</f>
        <v>3</v>
      </c>
      <c r="K1354" s="9">
        <f>YEAR(B1354)</f>
        <v>2021</v>
      </c>
      <c r="L1354" s="9" t="str">
        <f>VLOOKUP(C1354,DEFINICJE!$A$2:$B$11,2,0)</f>
        <v>Green Capital</v>
      </c>
    </row>
    <row r="1355" spans="1:12" x14ac:dyDescent="0.2">
      <c r="A1355" s="19" t="s">
        <v>1412</v>
      </c>
      <c r="B1355" s="20">
        <v>44279</v>
      </c>
      <c r="C1355" s="4" t="s">
        <v>10</v>
      </c>
      <c r="D1355" s="4" t="s">
        <v>18</v>
      </c>
      <c r="E1355" s="21">
        <v>846</v>
      </c>
      <c r="F1355" s="6">
        <f>VLOOKUP(D1355,DEFINICJE!$E$2:$H$31,4,0)</f>
        <v>0.22429906542056072</v>
      </c>
      <c r="G1355" s="6">
        <f>E1355*F1355</f>
        <v>189.75700934579436</v>
      </c>
      <c r="H1355" s="26">
        <f>VLOOKUP(D1355,DEFINICJE!$E$2:$H$31,3,0)</f>
        <v>7.0000000000000007E-2</v>
      </c>
      <c r="I1355" s="6">
        <f>G1355+H1355*G1355</f>
        <v>203.03999999999996</v>
      </c>
      <c r="J1355" s="9">
        <f>MONTH(B1355)</f>
        <v>3</v>
      </c>
      <c r="K1355" s="9">
        <f>YEAR(B1355)</f>
        <v>2021</v>
      </c>
      <c r="L1355" s="9" t="str">
        <f>VLOOKUP(C1355,DEFINICJE!$A$2:$B$11,2,0)</f>
        <v>Nexus Solutions</v>
      </c>
    </row>
    <row r="1356" spans="1:12" x14ac:dyDescent="0.2">
      <c r="A1356" s="19" t="s">
        <v>1413</v>
      </c>
      <c r="B1356" s="20">
        <v>44280</v>
      </c>
      <c r="C1356" s="4" t="s">
        <v>7</v>
      </c>
      <c r="D1356" s="4" t="s">
        <v>19</v>
      </c>
      <c r="E1356" s="21">
        <v>997</v>
      </c>
      <c r="F1356" s="6">
        <f>VLOOKUP(D1356,DEFINICJE!$E$2:$H$31,4,0)</f>
        <v>73.073770491803288</v>
      </c>
      <c r="G1356" s="6">
        <f>E1356*F1356</f>
        <v>72854.549180327871</v>
      </c>
      <c r="H1356" s="26">
        <f>VLOOKUP(D1356,DEFINICJE!$E$2:$H$31,3,0)</f>
        <v>0.22</v>
      </c>
      <c r="I1356" s="6">
        <f>G1356+H1356*G1356</f>
        <v>88882.55</v>
      </c>
      <c r="J1356" s="9">
        <f>MONTH(B1356)</f>
        <v>3</v>
      </c>
      <c r="K1356" s="9">
        <f>YEAR(B1356)</f>
        <v>2021</v>
      </c>
      <c r="L1356" s="9" t="str">
        <f>VLOOKUP(C1356,DEFINICJE!$A$2:$B$11,2,0)</f>
        <v>Fusion Dynamics</v>
      </c>
    </row>
    <row r="1357" spans="1:12" x14ac:dyDescent="0.2">
      <c r="A1357" s="19" t="s">
        <v>1414</v>
      </c>
      <c r="B1357" s="20">
        <v>44280</v>
      </c>
      <c r="C1357" s="4" t="s">
        <v>3</v>
      </c>
      <c r="D1357" s="4" t="s">
        <v>20</v>
      </c>
      <c r="E1357" s="21">
        <v>928</v>
      </c>
      <c r="F1357" s="6">
        <f>VLOOKUP(D1357,DEFINICJE!$E$2:$H$31,4,0)</f>
        <v>10.093457943925234</v>
      </c>
      <c r="G1357" s="6">
        <f>E1357*F1357</f>
        <v>9366.7289719626169</v>
      </c>
      <c r="H1357" s="26">
        <f>VLOOKUP(D1357,DEFINICJE!$E$2:$H$31,3,0)</f>
        <v>7.0000000000000007E-2</v>
      </c>
      <c r="I1357" s="6">
        <f>G1357+H1357*G1357</f>
        <v>10022.4</v>
      </c>
      <c r="J1357" s="9">
        <f>MONTH(B1357)</f>
        <v>3</v>
      </c>
      <c r="K1357" s="9">
        <f>YEAR(B1357)</f>
        <v>2021</v>
      </c>
      <c r="L1357" s="9" t="str">
        <f>VLOOKUP(C1357,DEFINICJE!$A$2:$B$11,2,0)</f>
        <v>Quantum Innovations</v>
      </c>
    </row>
    <row r="1358" spans="1:12" x14ac:dyDescent="0.2">
      <c r="A1358" s="19" t="s">
        <v>1415</v>
      </c>
      <c r="B1358" s="20">
        <v>44280</v>
      </c>
      <c r="C1358" s="4" t="s">
        <v>10</v>
      </c>
      <c r="D1358" s="4" t="s">
        <v>21</v>
      </c>
      <c r="E1358" s="21">
        <v>699</v>
      </c>
      <c r="F1358" s="6">
        <f>VLOOKUP(D1358,DEFINICJE!$E$2:$H$31,4,0)</f>
        <v>32.508196721311471</v>
      </c>
      <c r="G1358" s="6">
        <f>E1358*F1358</f>
        <v>22723.229508196717</v>
      </c>
      <c r="H1358" s="26">
        <f>VLOOKUP(D1358,DEFINICJE!$E$2:$H$31,3,0)</f>
        <v>0.22</v>
      </c>
      <c r="I1358" s="6">
        <f>G1358+H1358*G1358</f>
        <v>27722.339999999997</v>
      </c>
      <c r="J1358" s="9">
        <f>MONTH(B1358)</f>
        <v>3</v>
      </c>
      <c r="K1358" s="9">
        <f>YEAR(B1358)</f>
        <v>2021</v>
      </c>
      <c r="L1358" s="9" t="str">
        <f>VLOOKUP(C1358,DEFINICJE!$A$2:$B$11,2,0)</f>
        <v>Nexus Solutions</v>
      </c>
    </row>
    <row r="1359" spans="1:12" x14ac:dyDescent="0.2">
      <c r="A1359" s="19" t="s">
        <v>1416</v>
      </c>
      <c r="B1359" s="20">
        <v>44280</v>
      </c>
      <c r="C1359" s="4" t="s">
        <v>4</v>
      </c>
      <c r="D1359" s="4" t="s">
        <v>22</v>
      </c>
      <c r="E1359" s="21">
        <v>778</v>
      </c>
      <c r="F1359" s="6">
        <f>VLOOKUP(D1359,DEFINICJE!$E$2:$H$31,4,0)</f>
        <v>17.588785046728972</v>
      </c>
      <c r="G1359" s="6">
        <f>E1359*F1359</f>
        <v>13684.074766355141</v>
      </c>
      <c r="H1359" s="26">
        <f>VLOOKUP(D1359,DEFINICJE!$E$2:$H$31,3,0)</f>
        <v>7.0000000000000007E-2</v>
      </c>
      <c r="I1359" s="6">
        <f>G1359+H1359*G1359</f>
        <v>14641.960000000001</v>
      </c>
      <c r="J1359" s="9">
        <f>MONTH(B1359)</f>
        <v>3</v>
      </c>
      <c r="K1359" s="9">
        <f>YEAR(B1359)</f>
        <v>2021</v>
      </c>
      <c r="L1359" s="9" t="str">
        <f>VLOOKUP(C1359,DEFINICJE!$A$2:$B$11,2,0)</f>
        <v>BlueSky Enterprises</v>
      </c>
    </row>
    <row r="1360" spans="1:12" x14ac:dyDescent="0.2">
      <c r="A1360" s="19" t="s">
        <v>1417</v>
      </c>
      <c r="B1360" s="20">
        <v>44280</v>
      </c>
      <c r="C1360" s="4" t="s">
        <v>9</v>
      </c>
      <c r="D1360" s="4" t="s">
        <v>23</v>
      </c>
      <c r="E1360" s="21">
        <v>822</v>
      </c>
      <c r="F1360" s="6">
        <f>VLOOKUP(D1360,DEFINICJE!$E$2:$H$31,4,0)</f>
        <v>14.188524590163933</v>
      </c>
      <c r="G1360" s="6">
        <f>E1360*F1360</f>
        <v>11662.967213114753</v>
      </c>
      <c r="H1360" s="26">
        <f>VLOOKUP(D1360,DEFINICJE!$E$2:$H$31,3,0)</f>
        <v>0.22</v>
      </c>
      <c r="I1360" s="6">
        <f>G1360+H1360*G1360</f>
        <v>14228.819999999998</v>
      </c>
      <c r="J1360" s="9">
        <f>MONTH(B1360)</f>
        <v>3</v>
      </c>
      <c r="K1360" s="9">
        <f>YEAR(B1360)</f>
        <v>2021</v>
      </c>
      <c r="L1360" s="9" t="str">
        <f>VLOOKUP(C1360,DEFINICJE!$A$2:$B$11,2,0)</f>
        <v>Aurora Ventures</v>
      </c>
    </row>
    <row r="1361" spans="1:12" x14ac:dyDescent="0.2">
      <c r="A1361" s="19" t="s">
        <v>1418</v>
      </c>
      <c r="B1361" s="20">
        <v>44280</v>
      </c>
      <c r="C1361" s="4" t="s">
        <v>10</v>
      </c>
      <c r="D1361" s="4" t="s">
        <v>24</v>
      </c>
      <c r="E1361" s="21">
        <v>771</v>
      </c>
      <c r="F1361" s="6">
        <f>VLOOKUP(D1361,DEFINICJE!$E$2:$H$31,4,0)</f>
        <v>7.5700934579439245</v>
      </c>
      <c r="G1361" s="6">
        <f>E1361*F1361</f>
        <v>5836.5420560747662</v>
      </c>
      <c r="H1361" s="26">
        <f>VLOOKUP(D1361,DEFINICJE!$E$2:$H$31,3,0)</f>
        <v>7.0000000000000007E-2</v>
      </c>
      <c r="I1361" s="6">
        <f>G1361+H1361*G1361</f>
        <v>6245.0999999999995</v>
      </c>
      <c r="J1361" s="9">
        <f>MONTH(B1361)</f>
        <v>3</v>
      </c>
      <c r="K1361" s="9">
        <f>YEAR(B1361)</f>
        <v>2021</v>
      </c>
      <c r="L1361" s="9" t="str">
        <f>VLOOKUP(C1361,DEFINICJE!$A$2:$B$11,2,0)</f>
        <v>Nexus Solutions</v>
      </c>
    </row>
    <row r="1362" spans="1:12" x14ac:dyDescent="0.2">
      <c r="A1362" s="19" t="s">
        <v>1419</v>
      </c>
      <c r="B1362" s="20">
        <v>44280</v>
      </c>
      <c r="C1362" s="4" t="s">
        <v>6</v>
      </c>
      <c r="D1362" s="4" t="s">
        <v>25</v>
      </c>
      <c r="E1362" s="21">
        <v>157</v>
      </c>
      <c r="F1362" s="6">
        <f>VLOOKUP(D1362,DEFINICJE!$E$2:$H$31,4,0)</f>
        <v>33.655737704918039</v>
      </c>
      <c r="G1362" s="6">
        <f>E1362*F1362</f>
        <v>5283.9508196721317</v>
      </c>
      <c r="H1362" s="26">
        <f>VLOOKUP(D1362,DEFINICJE!$E$2:$H$31,3,0)</f>
        <v>0.22</v>
      </c>
      <c r="I1362" s="6">
        <f>G1362+H1362*G1362</f>
        <v>6446.420000000001</v>
      </c>
      <c r="J1362" s="9">
        <f>MONTH(B1362)</f>
        <v>3</v>
      </c>
      <c r="K1362" s="9">
        <f>YEAR(B1362)</f>
        <v>2021</v>
      </c>
      <c r="L1362" s="9" t="str">
        <f>VLOOKUP(C1362,DEFINICJE!$A$2:$B$11,2,0)</f>
        <v>SwiftWave Technologies</v>
      </c>
    </row>
    <row r="1363" spans="1:12" x14ac:dyDescent="0.2">
      <c r="A1363" s="19" t="s">
        <v>1420</v>
      </c>
      <c r="B1363" s="20">
        <v>44280</v>
      </c>
      <c r="C1363" s="4" t="s">
        <v>3</v>
      </c>
      <c r="D1363" s="4" t="s">
        <v>26</v>
      </c>
      <c r="E1363" s="21">
        <v>241</v>
      </c>
      <c r="F1363" s="6">
        <f>VLOOKUP(D1363,DEFINICJE!$E$2:$H$31,4,0)</f>
        <v>57.588785046728965</v>
      </c>
      <c r="G1363" s="6">
        <f>E1363*F1363</f>
        <v>13878.897196261682</v>
      </c>
      <c r="H1363" s="26">
        <f>VLOOKUP(D1363,DEFINICJE!$E$2:$H$31,3,0)</f>
        <v>7.0000000000000007E-2</v>
      </c>
      <c r="I1363" s="6">
        <f>G1363+H1363*G1363</f>
        <v>14850.42</v>
      </c>
      <c r="J1363" s="9">
        <f>MONTH(B1363)</f>
        <v>3</v>
      </c>
      <c r="K1363" s="9">
        <f>YEAR(B1363)</f>
        <v>2021</v>
      </c>
      <c r="L1363" s="9" t="str">
        <f>VLOOKUP(C1363,DEFINICJE!$A$2:$B$11,2,0)</f>
        <v>Quantum Innovations</v>
      </c>
    </row>
    <row r="1364" spans="1:12" x14ac:dyDescent="0.2">
      <c r="A1364" s="19" t="s">
        <v>1421</v>
      </c>
      <c r="B1364" s="20">
        <v>44281</v>
      </c>
      <c r="C1364" s="4" t="s">
        <v>5</v>
      </c>
      <c r="D1364" s="4" t="s">
        <v>27</v>
      </c>
      <c r="E1364" s="21">
        <v>212</v>
      </c>
      <c r="F1364" s="6">
        <f>VLOOKUP(D1364,DEFINICJE!$E$2:$H$31,4,0)</f>
        <v>27.262295081967213</v>
      </c>
      <c r="G1364" s="6">
        <f>E1364*F1364</f>
        <v>5779.6065573770493</v>
      </c>
      <c r="H1364" s="26">
        <f>VLOOKUP(D1364,DEFINICJE!$E$2:$H$31,3,0)</f>
        <v>0.22</v>
      </c>
      <c r="I1364" s="6">
        <f>G1364+H1364*G1364</f>
        <v>7051.12</v>
      </c>
      <c r="J1364" s="9">
        <f>MONTH(B1364)</f>
        <v>3</v>
      </c>
      <c r="K1364" s="9">
        <f>YEAR(B1364)</f>
        <v>2021</v>
      </c>
      <c r="L1364" s="9" t="str">
        <f>VLOOKUP(C1364,DEFINICJE!$A$2:$B$11,2,0)</f>
        <v>Infinity Systems</v>
      </c>
    </row>
    <row r="1365" spans="1:12" x14ac:dyDescent="0.2">
      <c r="A1365" s="19" t="s">
        <v>1422</v>
      </c>
      <c r="B1365" s="20">
        <v>44282</v>
      </c>
      <c r="C1365" s="4" t="s">
        <v>4</v>
      </c>
      <c r="D1365" s="4" t="s">
        <v>28</v>
      </c>
      <c r="E1365" s="21">
        <v>985</v>
      </c>
      <c r="F1365" s="6">
        <f>VLOOKUP(D1365,DEFINICJE!$E$2:$H$31,4,0)</f>
        <v>74.299065420560737</v>
      </c>
      <c r="G1365" s="6">
        <f>E1365*F1365</f>
        <v>73184.579439252324</v>
      </c>
      <c r="H1365" s="26">
        <f>VLOOKUP(D1365,DEFINICJE!$E$2:$H$31,3,0)</f>
        <v>7.0000000000000007E-2</v>
      </c>
      <c r="I1365" s="6">
        <f>G1365+H1365*G1365</f>
        <v>78307.499999999985</v>
      </c>
      <c r="J1365" s="9">
        <f>MONTH(B1365)</f>
        <v>3</v>
      </c>
      <c r="K1365" s="9">
        <f>YEAR(B1365)</f>
        <v>2021</v>
      </c>
      <c r="L1365" s="9" t="str">
        <f>VLOOKUP(C1365,DEFINICJE!$A$2:$B$11,2,0)</f>
        <v>BlueSky Enterprises</v>
      </c>
    </row>
    <row r="1366" spans="1:12" x14ac:dyDescent="0.2">
      <c r="A1366" s="19" t="s">
        <v>1423</v>
      </c>
      <c r="B1366" s="20">
        <v>44283</v>
      </c>
      <c r="C1366" s="4" t="s">
        <v>3</v>
      </c>
      <c r="D1366" s="4" t="s">
        <v>29</v>
      </c>
      <c r="E1366" s="21">
        <v>143</v>
      </c>
      <c r="F1366" s="6">
        <f>VLOOKUP(D1366,DEFINICJE!$E$2:$H$31,4,0)</f>
        <v>19.409836065573771</v>
      </c>
      <c r="G1366" s="6">
        <f>E1366*F1366</f>
        <v>2775.6065573770493</v>
      </c>
      <c r="H1366" s="26">
        <f>VLOOKUP(D1366,DEFINICJE!$E$2:$H$31,3,0)</f>
        <v>0.22</v>
      </c>
      <c r="I1366" s="6">
        <f>G1366+H1366*G1366</f>
        <v>3386.2400000000002</v>
      </c>
      <c r="J1366" s="9">
        <f>MONTH(B1366)</f>
        <v>3</v>
      </c>
      <c r="K1366" s="9">
        <f>YEAR(B1366)</f>
        <v>2021</v>
      </c>
      <c r="L1366" s="9" t="str">
        <f>VLOOKUP(C1366,DEFINICJE!$A$2:$B$11,2,0)</f>
        <v>Quantum Innovations</v>
      </c>
    </row>
    <row r="1367" spans="1:12" x14ac:dyDescent="0.2">
      <c r="A1367" s="19" t="s">
        <v>1424</v>
      </c>
      <c r="B1367" s="20">
        <v>44284</v>
      </c>
      <c r="C1367" s="4" t="s">
        <v>7</v>
      </c>
      <c r="D1367" s="4" t="s">
        <v>30</v>
      </c>
      <c r="E1367" s="21">
        <v>825</v>
      </c>
      <c r="F1367" s="6">
        <f>VLOOKUP(D1367,DEFINICJE!$E$2:$H$31,4,0)</f>
        <v>16.345794392523363</v>
      </c>
      <c r="G1367" s="6">
        <f>E1367*F1367</f>
        <v>13485.280373831774</v>
      </c>
      <c r="H1367" s="26">
        <f>VLOOKUP(D1367,DEFINICJE!$E$2:$H$31,3,0)</f>
        <v>7.0000000000000007E-2</v>
      </c>
      <c r="I1367" s="6">
        <f>G1367+H1367*G1367</f>
        <v>14429.249999999998</v>
      </c>
      <c r="J1367" s="9">
        <f>MONTH(B1367)</f>
        <v>3</v>
      </c>
      <c r="K1367" s="9">
        <f>YEAR(B1367)</f>
        <v>2021</v>
      </c>
      <c r="L1367" s="9" t="str">
        <f>VLOOKUP(C1367,DEFINICJE!$A$2:$B$11,2,0)</f>
        <v>Fusion Dynamics</v>
      </c>
    </row>
    <row r="1368" spans="1:12" x14ac:dyDescent="0.2">
      <c r="A1368" s="19" t="s">
        <v>1425</v>
      </c>
      <c r="B1368" s="20">
        <v>44285</v>
      </c>
      <c r="C1368" s="4" t="s">
        <v>3</v>
      </c>
      <c r="D1368" s="4" t="s">
        <v>31</v>
      </c>
      <c r="E1368" s="21">
        <v>587</v>
      </c>
      <c r="F1368" s="6">
        <f>VLOOKUP(D1368,DEFINICJE!$E$2:$H$31,4,0)</f>
        <v>31.516393442622952</v>
      </c>
      <c r="G1368" s="6">
        <f>E1368*F1368</f>
        <v>18500.122950819674</v>
      </c>
      <c r="H1368" s="26">
        <f>VLOOKUP(D1368,DEFINICJE!$E$2:$H$31,3,0)</f>
        <v>0.22</v>
      </c>
      <c r="I1368" s="6">
        <f>G1368+H1368*G1368</f>
        <v>22570.15</v>
      </c>
      <c r="J1368" s="9">
        <f>MONTH(B1368)</f>
        <v>3</v>
      </c>
      <c r="K1368" s="9">
        <f>YEAR(B1368)</f>
        <v>2021</v>
      </c>
      <c r="L1368" s="9" t="str">
        <f>VLOOKUP(C1368,DEFINICJE!$A$2:$B$11,2,0)</f>
        <v>Quantum Innovations</v>
      </c>
    </row>
    <row r="1369" spans="1:12" x14ac:dyDescent="0.2">
      <c r="A1369" s="19" t="s">
        <v>1426</v>
      </c>
      <c r="B1369" s="20">
        <v>44286</v>
      </c>
      <c r="C1369" s="4" t="s">
        <v>6</v>
      </c>
      <c r="D1369" s="4" t="s">
        <v>32</v>
      </c>
      <c r="E1369" s="21">
        <v>581</v>
      </c>
      <c r="F1369" s="6">
        <f>VLOOKUP(D1369,DEFINICJE!$E$2:$H$31,4,0)</f>
        <v>59.018691588785039</v>
      </c>
      <c r="G1369" s="6">
        <f>E1369*F1369</f>
        <v>34289.859813084106</v>
      </c>
      <c r="H1369" s="26">
        <f>VLOOKUP(D1369,DEFINICJE!$E$2:$H$31,3,0)</f>
        <v>7.0000000000000007E-2</v>
      </c>
      <c r="I1369" s="6">
        <f>G1369+H1369*G1369</f>
        <v>36690.149999999994</v>
      </c>
      <c r="J1369" s="9">
        <f>MONTH(B1369)</f>
        <v>3</v>
      </c>
      <c r="K1369" s="9">
        <f>YEAR(B1369)</f>
        <v>2021</v>
      </c>
      <c r="L1369" s="9" t="str">
        <f>VLOOKUP(C1369,DEFINICJE!$A$2:$B$11,2,0)</f>
        <v>SwiftWave Technologies</v>
      </c>
    </row>
    <row r="1370" spans="1:12" x14ac:dyDescent="0.2">
      <c r="A1370" s="19" t="s">
        <v>1427</v>
      </c>
      <c r="B1370" s="20">
        <v>44287</v>
      </c>
      <c r="C1370" s="4" t="s">
        <v>3</v>
      </c>
      <c r="D1370" s="4" t="s">
        <v>33</v>
      </c>
      <c r="E1370" s="21">
        <v>440</v>
      </c>
      <c r="F1370" s="6">
        <f>VLOOKUP(D1370,DEFINICJE!$E$2:$H$31,4,0)</f>
        <v>78.893442622950815</v>
      </c>
      <c r="G1370" s="6">
        <f>E1370*F1370</f>
        <v>34713.114754098358</v>
      </c>
      <c r="H1370" s="26">
        <f>VLOOKUP(D1370,DEFINICJE!$E$2:$H$31,3,0)</f>
        <v>0.22</v>
      </c>
      <c r="I1370" s="6">
        <f>G1370+H1370*G1370</f>
        <v>42350</v>
      </c>
      <c r="J1370" s="9">
        <f>MONTH(B1370)</f>
        <v>4</v>
      </c>
      <c r="K1370" s="9">
        <f>YEAR(B1370)</f>
        <v>2021</v>
      </c>
      <c r="L1370" s="9" t="str">
        <f>VLOOKUP(C1370,DEFINICJE!$A$2:$B$11,2,0)</f>
        <v>Quantum Innovations</v>
      </c>
    </row>
    <row r="1371" spans="1:12" x14ac:dyDescent="0.2">
      <c r="A1371" s="19" t="s">
        <v>1428</v>
      </c>
      <c r="B1371" s="20">
        <v>44288</v>
      </c>
      <c r="C1371" s="4" t="s">
        <v>11</v>
      </c>
      <c r="D1371" s="4" t="s">
        <v>34</v>
      </c>
      <c r="E1371" s="21">
        <v>672</v>
      </c>
      <c r="F1371" s="6">
        <f>VLOOKUP(D1371,DEFINICJE!$E$2:$H$31,4,0)</f>
        <v>34.177570093457945</v>
      </c>
      <c r="G1371" s="6">
        <f>E1371*F1371</f>
        <v>22967.327102803738</v>
      </c>
      <c r="H1371" s="26">
        <f>VLOOKUP(D1371,DEFINICJE!$E$2:$H$31,3,0)</f>
        <v>7.0000000000000007E-2</v>
      </c>
      <c r="I1371" s="6">
        <f>G1371+H1371*G1371</f>
        <v>24575.040000000001</v>
      </c>
      <c r="J1371" s="9">
        <f>MONTH(B1371)</f>
        <v>4</v>
      </c>
      <c r="K1371" s="9">
        <f>YEAR(B1371)</f>
        <v>2021</v>
      </c>
      <c r="L1371" s="9" t="str">
        <f>VLOOKUP(C1371,DEFINICJE!$A$2:$B$11,2,0)</f>
        <v>Green Capital</v>
      </c>
    </row>
    <row r="1372" spans="1:12" x14ac:dyDescent="0.2">
      <c r="A1372" s="19" t="s">
        <v>1429</v>
      </c>
      <c r="B1372" s="20">
        <v>44289</v>
      </c>
      <c r="C1372" s="4" t="s">
        <v>10</v>
      </c>
      <c r="D1372" s="4" t="s">
        <v>35</v>
      </c>
      <c r="E1372" s="21">
        <v>821</v>
      </c>
      <c r="F1372" s="6">
        <f>VLOOKUP(D1372,DEFINICJE!$E$2:$H$31,4,0)</f>
        <v>92.429906542056074</v>
      </c>
      <c r="G1372" s="6">
        <f>E1372*F1372</f>
        <v>75884.953271028033</v>
      </c>
      <c r="H1372" s="26">
        <f>VLOOKUP(D1372,DEFINICJE!$E$2:$H$31,3,0)</f>
        <v>7.0000000000000007E-2</v>
      </c>
      <c r="I1372" s="6">
        <f>G1372+H1372*G1372</f>
        <v>81196.899999999994</v>
      </c>
      <c r="J1372" s="9">
        <f>MONTH(B1372)</f>
        <v>4</v>
      </c>
      <c r="K1372" s="9">
        <f>YEAR(B1372)</f>
        <v>2021</v>
      </c>
      <c r="L1372" s="9" t="str">
        <f>VLOOKUP(C1372,DEFINICJE!$A$2:$B$11,2,0)</f>
        <v>Nexus Solutions</v>
      </c>
    </row>
    <row r="1373" spans="1:12" x14ac:dyDescent="0.2">
      <c r="A1373" s="19" t="s">
        <v>1430</v>
      </c>
      <c r="B1373" s="20">
        <v>44290</v>
      </c>
      <c r="C1373" s="4" t="s">
        <v>10</v>
      </c>
      <c r="D1373" s="4" t="s">
        <v>36</v>
      </c>
      <c r="E1373" s="21">
        <v>722</v>
      </c>
      <c r="F1373" s="6">
        <f>VLOOKUP(D1373,DEFINICJE!$E$2:$H$31,4,0)</f>
        <v>32.551401869158873</v>
      </c>
      <c r="G1373" s="6">
        <f>E1373*F1373</f>
        <v>23502.112149532706</v>
      </c>
      <c r="H1373" s="26">
        <f>VLOOKUP(D1373,DEFINICJE!$E$2:$H$31,3,0)</f>
        <v>7.0000000000000007E-2</v>
      </c>
      <c r="I1373" s="6">
        <f>G1373+H1373*G1373</f>
        <v>25147.259999999995</v>
      </c>
      <c r="J1373" s="9">
        <f>MONTH(B1373)</f>
        <v>4</v>
      </c>
      <c r="K1373" s="9">
        <f>YEAR(B1373)</f>
        <v>2021</v>
      </c>
      <c r="L1373" s="9" t="str">
        <f>VLOOKUP(C1373,DEFINICJE!$A$2:$B$11,2,0)</f>
        <v>Nexus Solutions</v>
      </c>
    </row>
    <row r="1374" spans="1:12" x14ac:dyDescent="0.2">
      <c r="A1374" s="19" t="s">
        <v>1431</v>
      </c>
      <c r="B1374" s="20">
        <v>44291</v>
      </c>
      <c r="C1374" s="4" t="s">
        <v>6</v>
      </c>
      <c r="D1374" s="4" t="s">
        <v>37</v>
      </c>
      <c r="E1374" s="21">
        <v>351</v>
      </c>
      <c r="F1374" s="6">
        <f>VLOOKUP(D1374,DEFINICJE!$E$2:$H$31,4,0)</f>
        <v>29.762295081967217</v>
      </c>
      <c r="G1374" s="6">
        <f>E1374*F1374</f>
        <v>10446.565573770493</v>
      </c>
      <c r="H1374" s="26">
        <f>VLOOKUP(D1374,DEFINICJE!$E$2:$H$31,3,0)</f>
        <v>0.22</v>
      </c>
      <c r="I1374" s="6">
        <f>G1374+H1374*G1374</f>
        <v>12744.810000000001</v>
      </c>
      <c r="J1374" s="9">
        <f>MONTH(B1374)</f>
        <v>4</v>
      </c>
      <c r="K1374" s="9">
        <f>YEAR(B1374)</f>
        <v>2021</v>
      </c>
      <c r="L1374" s="9" t="str">
        <f>VLOOKUP(C1374,DEFINICJE!$A$2:$B$11,2,0)</f>
        <v>SwiftWave Technologies</v>
      </c>
    </row>
    <row r="1375" spans="1:12" x14ac:dyDescent="0.2">
      <c r="A1375" s="19" t="s">
        <v>1432</v>
      </c>
      <c r="B1375" s="20">
        <v>44291</v>
      </c>
      <c r="C1375" s="4" t="s">
        <v>11</v>
      </c>
      <c r="D1375" s="4" t="s">
        <v>38</v>
      </c>
      <c r="E1375" s="21">
        <v>300</v>
      </c>
      <c r="F1375" s="6">
        <f>VLOOKUP(D1375,DEFINICJE!$E$2:$H$31,4,0)</f>
        <v>3.1121495327102804</v>
      </c>
      <c r="G1375" s="6">
        <f>E1375*F1375</f>
        <v>933.64485981308417</v>
      </c>
      <c r="H1375" s="26">
        <f>VLOOKUP(D1375,DEFINICJE!$E$2:$H$31,3,0)</f>
        <v>7.0000000000000007E-2</v>
      </c>
      <c r="I1375" s="6">
        <f>G1375+H1375*G1375</f>
        <v>999.00000000000011</v>
      </c>
      <c r="J1375" s="9">
        <f>MONTH(B1375)</f>
        <v>4</v>
      </c>
      <c r="K1375" s="9">
        <f>YEAR(B1375)</f>
        <v>2021</v>
      </c>
      <c r="L1375" s="9" t="str">
        <f>VLOOKUP(C1375,DEFINICJE!$A$2:$B$11,2,0)</f>
        <v>Green Capital</v>
      </c>
    </row>
    <row r="1376" spans="1:12" x14ac:dyDescent="0.2">
      <c r="A1376" s="19" t="s">
        <v>1433</v>
      </c>
      <c r="B1376" s="20">
        <v>44291</v>
      </c>
      <c r="C1376" s="4" t="s">
        <v>10</v>
      </c>
      <c r="D1376" s="4" t="s">
        <v>14</v>
      </c>
      <c r="E1376" s="21">
        <v>64</v>
      </c>
      <c r="F1376" s="6">
        <f>VLOOKUP(D1376,DEFINICJE!$E$2:$H$31,4,0)</f>
        <v>73.897196261682225</v>
      </c>
      <c r="G1376" s="6">
        <f>E1376*F1376</f>
        <v>4729.4205607476624</v>
      </c>
      <c r="H1376" s="26">
        <f>VLOOKUP(D1376,DEFINICJE!$E$2:$H$31,3,0)</f>
        <v>7.0000000000000007E-2</v>
      </c>
      <c r="I1376" s="6">
        <f>G1376+H1376*G1376</f>
        <v>5060.4799999999987</v>
      </c>
      <c r="J1376" s="9">
        <f>MONTH(B1376)</f>
        <v>4</v>
      </c>
      <c r="K1376" s="9">
        <f>YEAR(B1376)</f>
        <v>2021</v>
      </c>
      <c r="L1376" s="9" t="str">
        <f>VLOOKUP(C1376,DEFINICJE!$A$2:$B$11,2,0)</f>
        <v>Nexus Solutions</v>
      </c>
    </row>
    <row r="1377" spans="1:12" x14ac:dyDescent="0.2">
      <c r="A1377" s="19" t="s">
        <v>1434</v>
      </c>
      <c r="B1377" s="20">
        <v>44291</v>
      </c>
      <c r="C1377" s="4" t="s">
        <v>6</v>
      </c>
      <c r="D1377" s="4" t="s">
        <v>15</v>
      </c>
      <c r="E1377" s="21">
        <v>656</v>
      </c>
      <c r="F1377" s="6">
        <f>VLOOKUP(D1377,DEFINICJE!$E$2:$H$31,4,0)</f>
        <v>43.180327868852459</v>
      </c>
      <c r="G1377" s="6">
        <f>E1377*F1377</f>
        <v>28326.295081967211</v>
      </c>
      <c r="H1377" s="26">
        <f>VLOOKUP(D1377,DEFINICJE!$E$2:$H$31,3,0)</f>
        <v>0.22</v>
      </c>
      <c r="I1377" s="6">
        <f>G1377+H1377*G1377</f>
        <v>34558.080000000002</v>
      </c>
      <c r="J1377" s="9">
        <f>MONTH(B1377)</f>
        <v>4</v>
      </c>
      <c r="K1377" s="9">
        <f>YEAR(B1377)</f>
        <v>2021</v>
      </c>
      <c r="L1377" s="9" t="str">
        <f>VLOOKUP(C1377,DEFINICJE!$A$2:$B$11,2,0)</f>
        <v>SwiftWave Technologies</v>
      </c>
    </row>
    <row r="1378" spans="1:12" x14ac:dyDescent="0.2">
      <c r="A1378" s="19" t="s">
        <v>1435</v>
      </c>
      <c r="B1378" s="20">
        <v>44291</v>
      </c>
      <c r="C1378" s="4" t="s">
        <v>11</v>
      </c>
      <c r="D1378" s="4" t="s">
        <v>16</v>
      </c>
      <c r="E1378" s="21">
        <v>740</v>
      </c>
      <c r="F1378" s="6">
        <f>VLOOKUP(D1378,DEFINICJE!$E$2:$H$31,4,0)</f>
        <v>25.897196261682243</v>
      </c>
      <c r="G1378" s="6">
        <f>E1378*F1378</f>
        <v>19163.925233644859</v>
      </c>
      <c r="H1378" s="26">
        <f>VLOOKUP(D1378,DEFINICJE!$E$2:$H$31,3,0)</f>
        <v>7.0000000000000007E-2</v>
      </c>
      <c r="I1378" s="6">
        <f>G1378+H1378*G1378</f>
        <v>20505.399999999998</v>
      </c>
      <c r="J1378" s="9">
        <f>MONTH(B1378)</f>
        <v>4</v>
      </c>
      <c r="K1378" s="9">
        <f>YEAR(B1378)</f>
        <v>2021</v>
      </c>
      <c r="L1378" s="9" t="str">
        <f>VLOOKUP(C1378,DEFINICJE!$A$2:$B$11,2,0)</f>
        <v>Green Capital</v>
      </c>
    </row>
    <row r="1379" spans="1:12" x14ac:dyDescent="0.2">
      <c r="A1379" s="19" t="s">
        <v>1436</v>
      </c>
      <c r="B1379" s="20">
        <v>44291</v>
      </c>
      <c r="C1379" s="4" t="s">
        <v>7</v>
      </c>
      <c r="D1379" s="4" t="s">
        <v>17</v>
      </c>
      <c r="E1379" s="21">
        <v>989</v>
      </c>
      <c r="F1379" s="6">
        <f>VLOOKUP(D1379,DEFINICJE!$E$2:$H$31,4,0)</f>
        <v>65.721311475409848</v>
      </c>
      <c r="G1379" s="6">
        <f>E1379*F1379</f>
        <v>64998.377049180337</v>
      </c>
      <c r="H1379" s="26">
        <f>VLOOKUP(D1379,DEFINICJE!$E$2:$H$31,3,0)</f>
        <v>0.22</v>
      </c>
      <c r="I1379" s="6">
        <f>G1379+H1379*G1379</f>
        <v>79298.020000000019</v>
      </c>
      <c r="J1379" s="9">
        <f>MONTH(B1379)</f>
        <v>4</v>
      </c>
      <c r="K1379" s="9">
        <f>YEAR(B1379)</f>
        <v>2021</v>
      </c>
      <c r="L1379" s="9" t="str">
        <f>VLOOKUP(C1379,DEFINICJE!$A$2:$B$11,2,0)</f>
        <v>Fusion Dynamics</v>
      </c>
    </row>
    <row r="1380" spans="1:12" x14ac:dyDescent="0.2">
      <c r="A1380" s="19" t="s">
        <v>1437</v>
      </c>
      <c r="B1380" s="20">
        <v>44291</v>
      </c>
      <c r="C1380" s="4" t="s">
        <v>3</v>
      </c>
      <c r="D1380" s="4" t="s">
        <v>18</v>
      </c>
      <c r="E1380" s="21">
        <v>83</v>
      </c>
      <c r="F1380" s="6">
        <f>VLOOKUP(D1380,DEFINICJE!$E$2:$H$31,4,0)</f>
        <v>0.22429906542056072</v>
      </c>
      <c r="G1380" s="6">
        <f>E1380*F1380</f>
        <v>18.616822429906538</v>
      </c>
      <c r="H1380" s="26">
        <f>VLOOKUP(D1380,DEFINICJE!$E$2:$H$31,3,0)</f>
        <v>7.0000000000000007E-2</v>
      </c>
      <c r="I1380" s="6">
        <f>G1380+H1380*G1380</f>
        <v>19.919999999999995</v>
      </c>
      <c r="J1380" s="9">
        <f>MONTH(B1380)</f>
        <v>4</v>
      </c>
      <c r="K1380" s="9">
        <f>YEAR(B1380)</f>
        <v>2021</v>
      </c>
      <c r="L1380" s="9" t="str">
        <f>VLOOKUP(C1380,DEFINICJE!$A$2:$B$11,2,0)</f>
        <v>Quantum Innovations</v>
      </c>
    </row>
    <row r="1381" spans="1:12" x14ac:dyDescent="0.2">
      <c r="A1381" s="19" t="s">
        <v>1438</v>
      </c>
      <c r="B1381" s="20">
        <v>44291</v>
      </c>
      <c r="C1381" s="4" t="s">
        <v>7</v>
      </c>
      <c r="D1381" s="4" t="s">
        <v>19</v>
      </c>
      <c r="E1381" s="21">
        <v>379</v>
      </c>
      <c r="F1381" s="6">
        <f>VLOOKUP(D1381,DEFINICJE!$E$2:$H$31,4,0)</f>
        <v>73.073770491803288</v>
      </c>
      <c r="G1381" s="6">
        <f>E1381*F1381</f>
        <v>27694.959016393444</v>
      </c>
      <c r="H1381" s="26">
        <f>VLOOKUP(D1381,DEFINICJE!$E$2:$H$31,3,0)</f>
        <v>0.22</v>
      </c>
      <c r="I1381" s="6">
        <f>G1381+H1381*G1381</f>
        <v>33787.850000000006</v>
      </c>
      <c r="J1381" s="9">
        <f>MONTH(B1381)</f>
        <v>4</v>
      </c>
      <c r="K1381" s="9">
        <f>YEAR(B1381)</f>
        <v>2021</v>
      </c>
      <c r="L1381" s="9" t="str">
        <f>VLOOKUP(C1381,DEFINICJE!$A$2:$B$11,2,0)</f>
        <v>Fusion Dynamics</v>
      </c>
    </row>
    <row r="1382" spans="1:12" x14ac:dyDescent="0.2">
      <c r="A1382" s="19" t="s">
        <v>1439</v>
      </c>
      <c r="B1382" s="20">
        <v>44292</v>
      </c>
      <c r="C1382" s="4" t="s">
        <v>5</v>
      </c>
      <c r="D1382" s="4" t="s">
        <v>20</v>
      </c>
      <c r="E1382" s="21">
        <v>33</v>
      </c>
      <c r="F1382" s="6">
        <f>VLOOKUP(D1382,DEFINICJE!$E$2:$H$31,4,0)</f>
        <v>10.093457943925234</v>
      </c>
      <c r="G1382" s="6">
        <f>E1382*F1382</f>
        <v>333.0841121495327</v>
      </c>
      <c r="H1382" s="26">
        <f>VLOOKUP(D1382,DEFINICJE!$E$2:$H$31,3,0)</f>
        <v>7.0000000000000007E-2</v>
      </c>
      <c r="I1382" s="6">
        <f>G1382+H1382*G1382</f>
        <v>356.4</v>
      </c>
      <c r="J1382" s="9">
        <f>MONTH(B1382)</f>
        <v>4</v>
      </c>
      <c r="K1382" s="9">
        <f>YEAR(B1382)</f>
        <v>2021</v>
      </c>
      <c r="L1382" s="9" t="str">
        <f>VLOOKUP(C1382,DEFINICJE!$A$2:$B$11,2,0)</f>
        <v>Infinity Systems</v>
      </c>
    </row>
    <row r="1383" spans="1:12" x14ac:dyDescent="0.2">
      <c r="A1383" s="19" t="s">
        <v>1440</v>
      </c>
      <c r="B1383" s="20">
        <v>44293</v>
      </c>
      <c r="C1383" s="4" t="s">
        <v>3</v>
      </c>
      <c r="D1383" s="4" t="s">
        <v>21</v>
      </c>
      <c r="E1383" s="21">
        <v>942</v>
      </c>
      <c r="F1383" s="6">
        <f>VLOOKUP(D1383,DEFINICJE!$E$2:$H$31,4,0)</f>
        <v>32.508196721311471</v>
      </c>
      <c r="G1383" s="6">
        <f>E1383*F1383</f>
        <v>30622.721311475405</v>
      </c>
      <c r="H1383" s="26">
        <f>VLOOKUP(D1383,DEFINICJE!$E$2:$H$31,3,0)</f>
        <v>0.22</v>
      </c>
      <c r="I1383" s="6">
        <f>G1383+H1383*G1383</f>
        <v>37359.719999999994</v>
      </c>
      <c r="J1383" s="9">
        <f>MONTH(B1383)</f>
        <v>4</v>
      </c>
      <c r="K1383" s="9">
        <f>YEAR(B1383)</f>
        <v>2021</v>
      </c>
      <c r="L1383" s="9" t="str">
        <f>VLOOKUP(C1383,DEFINICJE!$A$2:$B$11,2,0)</f>
        <v>Quantum Innovations</v>
      </c>
    </row>
    <row r="1384" spans="1:12" x14ac:dyDescent="0.2">
      <c r="A1384" s="19" t="s">
        <v>1441</v>
      </c>
      <c r="B1384" s="20">
        <v>44294</v>
      </c>
      <c r="C1384" s="4" t="s">
        <v>10</v>
      </c>
      <c r="D1384" s="4" t="s">
        <v>22</v>
      </c>
      <c r="E1384" s="21">
        <v>993</v>
      </c>
      <c r="F1384" s="6">
        <f>VLOOKUP(D1384,DEFINICJE!$E$2:$H$31,4,0)</f>
        <v>17.588785046728972</v>
      </c>
      <c r="G1384" s="6">
        <f>E1384*F1384</f>
        <v>17465.663551401871</v>
      </c>
      <c r="H1384" s="26">
        <f>VLOOKUP(D1384,DEFINICJE!$E$2:$H$31,3,0)</f>
        <v>7.0000000000000007E-2</v>
      </c>
      <c r="I1384" s="6">
        <f>G1384+H1384*G1384</f>
        <v>18688.260000000002</v>
      </c>
      <c r="J1384" s="9">
        <f>MONTH(B1384)</f>
        <v>4</v>
      </c>
      <c r="K1384" s="9">
        <f>YEAR(B1384)</f>
        <v>2021</v>
      </c>
      <c r="L1384" s="9" t="str">
        <f>VLOOKUP(C1384,DEFINICJE!$A$2:$B$11,2,0)</f>
        <v>Nexus Solutions</v>
      </c>
    </row>
    <row r="1385" spans="1:12" x14ac:dyDescent="0.2">
      <c r="A1385" s="19" t="s">
        <v>1442</v>
      </c>
      <c r="B1385" s="20">
        <v>44295</v>
      </c>
      <c r="C1385" s="4" t="s">
        <v>7</v>
      </c>
      <c r="D1385" s="4" t="s">
        <v>23</v>
      </c>
      <c r="E1385" s="21">
        <v>480</v>
      </c>
      <c r="F1385" s="6">
        <f>VLOOKUP(D1385,DEFINICJE!$E$2:$H$31,4,0)</f>
        <v>14.188524590163933</v>
      </c>
      <c r="G1385" s="6">
        <f>E1385*F1385</f>
        <v>6810.4918032786882</v>
      </c>
      <c r="H1385" s="26">
        <f>VLOOKUP(D1385,DEFINICJE!$E$2:$H$31,3,0)</f>
        <v>0.22</v>
      </c>
      <c r="I1385" s="6">
        <f>G1385+H1385*G1385</f>
        <v>8308.7999999999993</v>
      </c>
      <c r="J1385" s="9">
        <f>MONTH(B1385)</f>
        <v>4</v>
      </c>
      <c r="K1385" s="9">
        <f>YEAR(B1385)</f>
        <v>2021</v>
      </c>
      <c r="L1385" s="9" t="str">
        <f>VLOOKUP(C1385,DEFINICJE!$A$2:$B$11,2,0)</f>
        <v>Fusion Dynamics</v>
      </c>
    </row>
    <row r="1386" spans="1:12" x14ac:dyDescent="0.2">
      <c r="A1386" s="19" t="s">
        <v>1443</v>
      </c>
      <c r="B1386" s="20">
        <v>44296</v>
      </c>
      <c r="C1386" s="4" t="s">
        <v>5</v>
      </c>
      <c r="D1386" s="4" t="s">
        <v>24</v>
      </c>
      <c r="E1386" s="21">
        <v>394</v>
      </c>
      <c r="F1386" s="6">
        <f>VLOOKUP(D1386,DEFINICJE!$E$2:$H$31,4,0)</f>
        <v>7.5700934579439245</v>
      </c>
      <c r="G1386" s="6">
        <f>E1386*F1386</f>
        <v>2982.6168224299063</v>
      </c>
      <c r="H1386" s="26">
        <f>VLOOKUP(D1386,DEFINICJE!$E$2:$H$31,3,0)</f>
        <v>7.0000000000000007E-2</v>
      </c>
      <c r="I1386" s="6">
        <f>G1386+H1386*G1386</f>
        <v>3191.3999999999996</v>
      </c>
      <c r="J1386" s="9">
        <f>MONTH(B1386)</f>
        <v>4</v>
      </c>
      <c r="K1386" s="9">
        <f>YEAR(B1386)</f>
        <v>2021</v>
      </c>
      <c r="L1386" s="9" t="str">
        <f>VLOOKUP(C1386,DEFINICJE!$A$2:$B$11,2,0)</f>
        <v>Infinity Systems</v>
      </c>
    </row>
    <row r="1387" spans="1:12" x14ac:dyDescent="0.2">
      <c r="A1387" s="19" t="s">
        <v>1444</v>
      </c>
      <c r="B1387" s="20">
        <v>44297</v>
      </c>
      <c r="C1387" s="4" t="s">
        <v>10</v>
      </c>
      <c r="D1387" s="4" t="s">
        <v>25</v>
      </c>
      <c r="E1387" s="21">
        <v>331</v>
      </c>
      <c r="F1387" s="6">
        <f>VLOOKUP(D1387,DEFINICJE!$E$2:$H$31,4,0)</f>
        <v>33.655737704918039</v>
      </c>
      <c r="G1387" s="6">
        <f>E1387*F1387</f>
        <v>11140.049180327871</v>
      </c>
      <c r="H1387" s="26">
        <f>VLOOKUP(D1387,DEFINICJE!$E$2:$H$31,3,0)</f>
        <v>0.22</v>
      </c>
      <c r="I1387" s="6">
        <f>G1387+H1387*G1387</f>
        <v>13590.860000000002</v>
      </c>
      <c r="J1387" s="9">
        <f>MONTH(B1387)</f>
        <v>4</v>
      </c>
      <c r="K1387" s="9">
        <f>YEAR(B1387)</f>
        <v>2021</v>
      </c>
      <c r="L1387" s="9" t="str">
        <f>VLOOKUP(C1387,DEFINICJE!$A$2:$B$11,2,0)</f>
        <v>Nexus Solutions</v>
      </c>
    </row>
    <row r="1388" spans="1:12" x14ac:dyDescent="0.2">
      <c r="A1388" s="19" t="s">
        <v>1445</v>
      </c>
      <c r="B1388" s="20">
        <v>44298</v>
      </c>
      <c r="C1388" s="4" t="s">
        <v>7</v>
      </c>
      <c r="D1388" s="4" t="s">
        <v>26</v>
      </c>
      <c r="E1388" s="21">
        <v>574</v>
      </c>
      <c r="F1388" s="6">
        <f>VLOOKUP(D1388,DEFINICJE!$E$2:$H$31,4,0)</f>
        <v>57.588785046728965</v>
      </c>
      <c r="G1388" s="6">
        <f>E1388*F1388</f>
        <v>33055.962616822428</v>
      </c>
      <c r="H1388" s="26">
        <f>VLOOKUP(D1388,DEFINICJE!$E$2:$H$31,3,0)</f>
        <v>7.0000000000000007E-2</v>
      </c>
      <c r="I1388" s="6">
        <f>G1388+H1388*G1388</f>
        <v>35369.879999999997</v>
      </c>
      <c r="J1388" s="9">
        <f>MONTH(B1388)</f>
        <v>4</v>
      </c>
      <c r="K1388" s="9">
        <f>YEAR(B1388)</f>
        <v>2021</v>
      </c>
      <c r="L1388" s="9" t="str">
        <f>VLOOKUP(C1388,DEFINICJE!$A$2:$B$11,2,0)</f>
        <v>Fusion Dynamics</v>
      </c>
    </row>
    <row r="1389" spans="1:12" x14ac:dyDescent="0.2">
      <c r="A1389" s="19" t="s">
        <v>1446</v>
      </c>
      <c r="B1389" s="20">
        <v>44299</v>
      </c>
      <c r="C1389" s="4" t="s">
        <v>9</v>
      </c>
      <c r="D1389" s="4" t="s">
        <v>27</v>
      </c>
      <c r="E1389" s="21">
        <v>921</v>
      </c>
      <c r="F1389" s="6">
        <f>VLOOKUP(D1389,DEFINICJE!$E$2:$H$31,4,0)</f>
        <v>27.262295081967213</v>
      </c>
      <c r="G1389" s="6">
        <f>E1389*F1389</f>
        <v>25108.573770491803</v>
      </c>
      <c r="H1389" s="26">
        <f>VLOOKUP(D1389,DEFINICJE!$E$2:$H$31,3,0)</f>
        <v>0.22</v>
      </c>
      <c r="I1389" s="6">
        <f>G1389+H1389*G1389</f>
        <v>30632.46</v>
      </c>
      <c r="J1389" s="9">
        <f>MONTH(B1389)</f>
        <v>4</v>
      </c>
      <c r="K1389" s="9">
        <f>YEAR(B1389)</f>
        <v>2021</v>
      </c>
      <c r="L1389" s="9" t="str">
        <f>VLOOKUP(C1389,DEFINICJE!$A$2:$B$11,2,0)</f>
        <v>Aurora Ventures</v>
      </c>
    </row>
    <row r="1390" spans="1:12" x14ac:dyDescent="0.2">
      <c r="A1390" s="19" t="s">
        <v>1447</v>
      </c>
      <c r="B1390" s="20">
        <v>44300</v>
      </c>
      <c r="C1390" s="4" t="s">
        <v>8</v>
      </c>
      <c r="D1390" s="4" t="s">
        <v>28</v>
      </c>
      <c r="E1390" s="21">
        <v>620</v>
      </c>
      <c r="F1390" s="6">
        <f>VLOOKUP(D1390,DEFINICJE!$E$2:$H$31,4,0)</f>
        <v>74.299065420560737</v>
      </c>
      <c r="G1390" s="6">
        <f>E1390*F1390</f>
        <v>46065.420560747654</v>
      </c>
      <c r="H1390" s="26">
        <f>VLOOKUP(D1390,DEFINICJE!$E$2:$H$31,3,0)</f>
        <v>7.0000000000000007E-2</v>
      </c>
      <c r="I1390" s="6">
        <f>G1390+H1390*G1390</f>
        <v>49289.999999999993</v>
      </c>
      <c r="J1390" s="9">
        <f>MONTH(B1390)</f>
        <v>4</v>
      </c>
      <c r="K1390" s="9">
        <f>YEAR(B1390)</f>
        <v>2021</v>
      </c>
      <c r="L1390" s="9" t="str">
        <f>VLOOKUP(C1390,DEFINICJE!$A$2:$B$11,2,0)</f>
        <v>Apex Innovators</v>
      </c>
    </row>
    <row r="1391" spans="1:12" x14ac:dyDescent="0.2">
      <c r="A1391" s="19" t="s">
        <v>1448</v>
      </c>
      <c r="B1391" s="20">
        <v>44301</v>
      </c>
      <c r="C1391" s="4" t="s">
        <v>8</v>
      </c>
      <c r="D1391" s="4" t="s">
        <v>29</v>
      </c>
      <c r="E1391" s="21">
        <v>803</v>
      </c>
      <c r="F1391" s="6">
        <f>VLOOKUP(D1391,DEFINICJE!$E$2:$H$31,4,0)</f>
        <v>19.409836065573771</v>
      </c>
      <c r="G1391" s="6">
        <f>E1391*F1391</f>
        <v>15586.098360655738</v>
      </c>
      <c r="H1391" s="26">
        <f>VLOOKUP(D1391,DEFINICJE!$E$2:$H$31,3,0)</f>
        <v>0.22</v>
      </c>
      <c r="I1391" s="6">
        <f>G1391+H1391*G1391</f>
        <v>19015.04</v>
      </c>
      <c r="J1391" s="9">
        <f>MONTH(B1391)</f>
        <v>4</v>
      </c>
      <c r="K1391" s="9">
        <f>YEAR(B1391)</f>
        <v>2021</v>
      </c>
      <c r="L1391" s="9" t="str">
        <f>VLOOKUP(C1391,DEFINICJE!$A$2:$B$11,2,0)</f>
        <v>Apex Innovators</v>
      </c>
    </row>
    <row r="1392" spans="1:12" x14ac:dyDescent="0.2">
      <c r="A1392" s="19" t="s">
        <v>1449</v>
      </c>
      <c r="B1392" s="20">
        <v>44302</v>
      </c>
      <c r="C1392" s="4" t="s">
        <v>8</v>
      </c>
      <c r="D1392" s="4" t="s">
        <v>30</v>
      </c>
      <c r="E1392" s="21">
        <v>739</v>
      </c>
      <c r="F1392" s="6">
        <f>VLOOKUP(D1392,DEFINICJE!$E$2:$H$31,4,0)</f>
        <v>16.345794392523363</v>
      </c>
      <c r="G1392" s="6">
        <f>E1392*F1392</f>
        <v>12079.542056074764</v>
      </c>
      <c r="H1392" s="26">
        <f>VLOOKUP(D1392,DEFINICJE!$E$2:$H$31,3,0)</f>
        <v>7.0000000000000007E-2</v>
      </c>
      <c r="I1392" s="6">
        <f>G1392+H1392*G1392</f>
        <v>12925.109999999999</v>
      </c>
      <c r="J1392" s="9">
        <f>MONTH(B1392)</f>
        <v>4</v>
      </c>
      <c r="K1392" s="9">
        <f>YEAR(B1392)</f>
        <v>2021</v>
      </c>
      <c r="L1392" s="9" t="str">
        <f>VLOOKUP(C1392,DEFINICJE!$A$2:$B$11,2,0)</f>
        <v>Apex Innovators</v>
      </c>
    </row>
    <row r="1393" spans="1:12" x14ac:dyDescent="0.2">
      <c r="A1393" s="19" t="s">
        <v>1450</v>
      </c>
      <c r="B1393" s="20">
        <v>44302</v>
      </c>
      <c r="C1393" s="4" t="s">
        <v>9</v>
      </c>
      <c r="D1393" s="4" t="s">
        <v>31</v>
      </c>
      <c r="E1393" s="21">
        <v>902</v>
      </c>
      <c r="F1393" s="6">
        <f>VLOOKUP(D1393,DEFINICJE!$E$2:$H$31,4,0)</f>
        <v>31.516393442622952</v>
      </c>
      <c r="G1393" s="6">
        <f>E1393*F1393</f>
        <v>28427.786885245903</v>
      </c>
      <c r="H1393" s="26">
        <f>VLOOKUP(D1393,DEFINICJE!$E$2:$H$31,3,0)</f>
        <v>0.22</v>
      </c>
      <c r="I1393" s="6">
        <f>G1393+H1393*G1393</f>
        <v>34681.9</v>
      </c>
      <c r="J1393" s="9">
        <f>MONTH(B1393)</f>
        <v>4</v>
      </c>
      <c r="K1393" s="9">
        <f>YEAR(B1393)</f>
        <v>2021</v>
      </c>
      <c r="L1393" s="9" t="str">
        <f>VLOOKUP(C1393,DEFINICJE!$A$2:$B$11,2,0)</f>
        <v>Aurora Ventures</v>
      </c>
    </row>
    <row r="1394" spans="1:12" x14ac:dyDescent="0.2">
      <c r="A1394" s="19" t="s">
        <v>1451</v>
      </c>
      <c r="B1394" s="20">
        <v>44302</v>
      </c>
      <c r="C1394" s="4" t="s">
        <v>6</v>
      </c>
      <c r="D1394" s="4" t="s">
        <v>32</v>
      </c>
      <c r="E1394" s="21">
        <v>518</v>
      </c>
      <c r="F1394" s="6">
        <f>VLOOKUP(D1394,DEFINICJE!$E$2:$H$31,4,0)</f>
        <v>59.018691588785039</v>
      </c>
      <c r="G1394" s="6">
        <f>E1394*F1394</f>
        <v>30571.68224299065</v>
      </c>
      <c r="H1394" s="26">
        <f>VLOOKUP(D1394,DEFINICJE!$E$2:$H$31,3,0)</f>
        <v>7.0000000000000007E-2</v>
      </c>
      <c r="I1394" s="6">
        <f>G1394+H1394*G1394</f>
        <v>32711.699999999997</v>
      </c>
      <c r="J1394" s="9">
        <f>MONTH(B1394)</f>
        <v>4</v>
      </c>
      <c r="K1394" s="9">
        <f>YEAR(B1394)</f>
        <v>2021</v>
      </c>
      <c r="L1394" s="9" t="str">
        <f>VLOOKUP(C1394,DEFINICJE!$A$2:$B$11,2,0)</f>
        <v>SwiftWave Technologies</v>
      </c>
    </row>
    <row r="1395" spans="1:12" x14ac:dyDescent="0.2">
      <c r="A1395" s="19" t="s">
        <v>1452</v>
      </c>
      <c r="B1395" s="20">
        <v>44302</v>
      </c>
      <c r="C1395" s="4" t="s">
        <v>9</v>
      </c>
      <c r="D1395" s="4" t="s">
        <v>33</v>
      </c>
      <c r="E1395" s="21">
        <v>908</v>
      </c>
      <c r="F1395" s="6">
        <f>VLOOKUP(D1395,DEFINICJE!$E$2:$H$31,4,0)</f>
        <v>78.893442622950815</v>
      </c>
      <c r="G1395" s="6">
        <f>E1395*F1395</f>
        <v>71635.24590163934</v>
      </c>
      <c r="H1395" s="26">
        <f>VLOOKUP(D1395,DEFINICJE!$E$2:$H$31,3,0)</f>
        <v>0.22</v>
      </c>
      <c r="I1395" s="6">
        <f>G1395+H1395*G1395</f>
        <v>87395</v>
      </c>
      <c r="J1395" s="9">
        <f>MONTH(B1395)</f>
        <v>4</v>
      </c>
      <c r="K1395" s="9">
        <f>YEAR(B1395)</f>
        <v>2021</v>
      </c>
      <c r="L1395" s="9" t="str">
        <f>VLOOKUP(C1395,DEFINICJE!$A$2:$B$11,2,0)</f>
        <v>Aurora Ventures</v>
      </c>
    </row>
    <row r="1396" spans="1:12" x14ac:dyDescent="0.2">
      <c r="A1396" s="19" t="s">
        <v>1453</v>
      </c>
      <c r="B1396" s="20">
        <v>44302</v>
      </c>
      <c r="C1396" s="4" t="s">
        <v>10</v>
      </c>
      <c r="D1396" s="4" t="s">
        <v>34</v>
      </c>
      <c r="E1396" s="21">
        <v>571</v>
      </c>
      <c r="F1396" s="6">
        <f>VLOOKUP(D1396,DEFINICJE!$E$2:$H$31,4,0)</f>
        <v>34.177570093457945</v>
      </c>
      <c r="G1396" s="6">
        <f>E1396*F1396</f>
        <v>19515.392523364488</v>
      </c>
      <c r="H1396" s="26">
        <f>VLOOKUP(D1396,DEFINICJE!$E$2:$H$31,3,0)</f>
        <v>7.0000000000000007E-2</v>
      </c>
      <c r="I1396" s="6">
        <f>G1396+H1396*G1396</f>
        <v>20881.47</v>
      </c>
      <c r="J1396" s="9">
        <f>MONTH(B1396)</f>
        <v>4</v>
      </c>
      <c r="K1396" s="9">
        <f>YEAR(B1396)</f>
        <v>2021</v>
      </c>
      <c r="L1396" s="9" t="str">
        <f>VLOOKUP(C1396,DEFINICJE!$A$2:$B$11,2,0)</f>
        <v>Nexus Solutions</v>
      </c>
    </row>
    <row r="1397" spans="1:12" x14ac:dyDescent="0.2">
      <c r="A1397" s="19" t="s">
        <v>1454</v>
      </c>
      <c r="B1397" s="20">
        <v>44302</v>
      </c>
      <c r="C1397" s="4" t="s">
        <v>9</v>
      </c>
      <c r="D1397" s="4" t="s">
        <v>35</v>
      </c>
      <c r="E1397" s="21">
        <v>476</v>
      </c>
      <c r="F1397" s="6">
        <f>VLOOKUP(D1397,DEFINICJE!$E$2:$H$31,4,0)</f>
        <v>92.429906542056074</v>
      </c>
      <c r="G1397" s="6">
        <f>E1397*F1397</f>
        <v>43996.635514018693</v>
      </c>
      <c r="H1397" s="26">
        <f>VLOOKUP(D1397,DEFINICJE!$E$2:$H$31,3,0)</f>
        <v>7.0000000000000007E-2</v>
      </c>
      <c r="I1397" s="6">
        <f>G1397+H1397*G1397</f>
        <v>47076.4</v>
      </c>
      <c r="J1397" s="9">
        <f>MONTH(B1397)</f>
        <v>4</v>
      </c>
      <c r="K1397" s="9">
        <f>YEAR(B1397)</f>
        <v>2021</v>
      </c>
      <c r="L1397" s="9" t="str">
        <f>VLOOKUP(C1397,DEFINICJE!$A$2:$B$11,2,0)</f>
        <v>Aurora Ventures</v>
      </c>
    </row>
    <row r="1398" spans="1:12" x14ac:dyDescent="0.2">
      <c r="A1398" s="19" t="s">
        <v>1455</v>
      </c>
      <c r="B1398" s="20">
        <v>44302</v>
      </c>
      <c r="C1398" s="4" t="s">
        <v>3</v>
      </c>
      <c r="D1398" s="4" t="s">
        <v>36</v>
      </c>
      <c r="E1398" s="21">
        <v>50</v>
      </c>
      <c r="F1398" s="6">
        <f>VLOOKUP(D1398,DEFINICJE!$E$2:$H$31,4,0)</f>
        <v>32.551401869158873</v>
      </c>
      <c r="G1398" s="6">
        <f>E1398*F1398</f>
        <v>1627.5700934579436</v>
      </c>
      <c r="H1398" s="26">
        <f>VLOOKUP(D1398,DEFINICJE!$E$2:$H$31,3,0)</f>
        <v>7.0000000000000007E-2</v>
      </c>
      <c r="I1398" s="6">
        <f>G1398+H1398*G1398</f>
        <v>1741.4999999999995</v>
      </c>
      <c r="J1398" s="9">
        <f>MONTH(B1398)</f>
        <v>4</v>
      </c>
      <c r="K1398" s="9">
        <f>YEAR(B1398)</f>
        <v>2021</v>
      </c>
      <c r="L1398" s="9" t="str">
        <f>VLOOKUP(C1398,DEFINICJE!$A$2:$B$11,2,0)</f>
        <v>Quantum Innovations</v>
      </c>
    </row>
    <row r="1399" spans="1:12" x14ac:dyDescent="0.2">
      <c r="A1399" s="19" t="s">
        <v>1456</v>
      </c>
      <c r="B1399" s="20">
        <v>44302</v>
      </c>
      <c r="C1399" s="4" t="s">
        <v>6</v>
      </c>
      <c r="D1399" s="4" t="s">
        <v>37</v>
      </c>
      <c r="E1399" s="21">
        <v>366</v>
      </c>
      <c r="F1399" s="6">
        <f>VLOOKUP(D1399,DEFINICJE!$E$2:$H$31,4,0)</f>
        <v>29.762295081967217</v>
      </c>
      <c r="G1399" s="6">
        <f>E1399*F1399</f>
        <v>10893.000000000002</v>
      </c>
      <c r="H1399" s="26">
        <f>VLOOKUP(D1399,DEFINICJE!$E$2:$H$31,3,0)</f>
        <v>0.22</v>
      </c>
      <c r="I1399" s="6">
        <f>G1399+H1399*G1399</f>
        <v>13289.460000000003</v>
      </c>
      <c r="J1399" s="9">
        <f>MONTH(B1399)</f>
        <v>4</v>
      </c>
      <c r="K1399" s="9">
        <f>YEAR(B1399)</f>
        <v>2021</v>
      </c>
      <c r="L1399" s="9" t="str">
        <f>VLOOKUP(C1399,DEFINICJE!$A$2:$B$11,2,0)</f>
        <v>SwiftWave Technologies</v>
      </c>
    </row>
    <row r="1400" spans="1:12" x14ac:dyDescent="0.2">
      <c r="A1400" s="19" t="s">
        <v>1457</v>
      </c>
      <c r="B1400" s="20">
        <v>44303</v>
      </c>
      <c r="C1400" s="4" t="s">
        <v>4</v>
      </c>
      <c r="D1400" s="4" t="s">
        <v>14</v>
      </c>
      <c r="E1400" s="21">
        <v>166</v>
      </c>
      <c r="F1400" s="6">
        <f>VLOOKUP(D1400,DEFINICJE!$E$2:$H$31,4,0)</f>
        <v>73.897196261682225</v>
      </c>
      <c r="G1400" s="6">
        <f>E1400*F1400</f>
        <v>12266.93457943925</v>
      </c>
      <c r="H1400" s="26">
        <f>VLOOKUP(D1400,DEFINICJE!$E$2:$H$31,3,0)</f>
        <v>7.0000000000000007E-2</v>
      </c>
      <c r="I1400" s="6">
        <f>G1400+H1400*G1400</f>
        <v>13125.619999999997</v>
      </c>
      <c r="J1400" s="9">
        <f>MONTH(B1400)</f>
        <v>4</v>
      </c>
      <c r="K1400" s="9">
        <f>YEAR(B1400)</f>
        <v>2021</v>
      </c>
      <c r="L1400" s="9" t="str">
        <f>VLOOKUP(C1400,DEFINICJE!$A$2:$B$11,2,0)</f>
        <v>BlueSky Enterprises</v>
      </c>
    </row>
    <row r="1401" spans="1:12" x14ac:dyDescent="0.2">
      <c r="A1401" s="19" t="s">
        <v>1458</v>
      </c>
      <c r="B1401" s="20">
        <v>44304</v>
      </c>
      <c r="C1401" s="4" t="s">
        <v>5</v>
      </c>
      <c r="D1401" s="4" t="s">
        <v>15</v>
      </c>
      <c r="E1401" s="21">
        <v>935</v>
      </c>
      <c r="F1401" s="6">
        <f>VLOOKUP(D1401,DEFINICJE!$E$2:$H$31,4,0)</f>
        <v>43.180327868852459</v>
      </c>
      <c r="G1401" s="6">
        <f>E1401*F1401</f>
        <v>40373.606557377047</v>
      </c>
      <c r="H1401" s="26">
        <f>VLOOKUP(D1401,DEFINICJE!$E$2:$H$31,3,0)</f>
        <v>0.22</v>
      </c>
      <c r="I1401" s="6">
        <f>G1401+H1401*G1401</f>
        <v>49255.799999999996</v>
      </c>
      <c r="J1401" s="9">
        <f>MONTH(B1401)</f>
        <v>4</v>
      </c>
      <c r="K1401" s="9">
        <f>YEAR(B1401)</f>
        <v>2021</v>
      </c>
      <c r="L1401" s="9" t="str">
        <f>VLOOKUP(C1401,DEFINICJE!$A$2:$B$11,2,0)</f>
        <v>Infinity Systems</v>
      </c>
    </row>
    <row r="1402" spans="1:12" x14ac:dyDescent="0.2">
      <c r="A1402" s="19" t="s">
        <v>1459</v>
      </c>
      <c r="B1402" s="20">
        <v>44305</v>
      </c>
      <c r="C1402" s="4" t="s">
        <v>6</v>
      </c>
      <c r="D1402" s="4" t="s">
        <v>16</v>
      </c>
      <c r="E1402" s="21">
        <v>207</v>
      </c>
      <c r="F1402" s="6">
        <f>VLOOKUP(D1402,DEFINICJE!$E$2:$H$31,4,0)</f>
        <v>25.897196261682243</v>
      </c>
      <c r="G1402" s="6">
        <f>E1402*F1402</f>
        <v>5360.7196261682247</v>
      </c>
      <c r="H1402" s="26">
        <f>VLOOKUP(D1402,DEFINICJE!$E$2:$H$31,3,0)</f>
        <v>7.0000000000000007E-2</v>
      </c>
      <c r="I1402" s="6">
        <f>G1402+H1402*G1402</f>
        <v>5735.97</v>
      </c>
      <c r="J1402" s="9">
        <f>MONTH(B1402)</f>
        <v>4</v>
      </c>
      <c r="K1402" s="9">
        <f>YEAR(B1402)</f>
        <v>2021</v>
      </c>
      <c r="L1402" s="9" t="str">
        <f>VLOOKUP(C1402,DEFINICJE!$A$2:$B$11,2,0)</f>
        <v>SwiftWave Technologies</v>
      </c>
    </row>
    <row r="1403" spans="1:12" x14ac:dyDescent="0.2">
      <c r="A1403" s="19" t="s">
        <v>1460</v>
      </c>
      <c r="B1403" s="20">
        <v>44306</v>
      </c>
      <c r="C1403" s="4" t="s">
        <v>6</v>
      </c>
      <c r="D1403" s="4" t="s">
        <v>17</v>
      </c>
      <c r="E1403" s="21">
        <v>860</v>
      </c>
      <c r="F1403" s="6">
        <f>VLOOKUP(D1403,DEFINICJE!$E$2:$H$31,4,0)</f>
        <v>65.721311475409848</v>
      </c>
      <c r="G1403" s="6">
        <f>E1403*F1403</f>
        <v>56520.327868852466</v>
      </c>
      <c r="H1403" s="26">
        <f>VLOOKUP(D1403,DEFINICJE!$E$2:$H$31,3,0)</f>
        <v>0.22</v>
      </c>
      <c r="I1403" s="6">
        <f>G1403+H1403*G1403</f>
        <v>68954.8</v>
      </c>
      <c r="J1403" s="9">
        <f>MONTH(B1403)</f>
        <v>4</v>
      </c>
      <c r="K1403" s="9">
        <f>YEAR(B1403)</f>
        <v>2021</v>
      </c>
      <c r="L1403" s="9" t="str">
        <f>VLOOKUP(C1403,DEFINICJE!$A$2:$B$11,2,0)</f>
        <v>SwiftWave Technologies</v>
      </c>
    </row>
    <row r="1404" spans="1:12" x14ac:dyDescent="0.2">
      <c r="A1404" s="19" t="s">
        <v>1461</v>
      </c>
      <c r="B1404" s="20">
        <v>44307</v>
      </c>
      <c r="C1404" s="4" t="s">
        <v>10</v>
      </c>
      <c r="D1404" s="4" t="s">
        <v>18</v>
      </c>
      <c r="E1404" s="21">
        <v>479</v>
      </c>
      <c r="F1404" s="6">
        <f>VLOOKUP(D1404,DEFINICJE!$E$2:$H$31,4,0)</f>
        <v>0.22429906542056072</v>
      </c>
      <c r="G1404" s="6">
        <f>E1404*F1404</f>
        <v>107.43925233644859</v>
      </c>
      <c r="H1404" s="26">
        <f>VLOOKUP(D1404,DEFINICJE!$E$2:$H$31,3,0)</f>
        <v>7.0000000000000007E-2</v>
      </c>
      <c r="I1404" s="6">
        <f>G1404+H1404*G1404</f>
        <v>114.96</v>
      </c>
      <c r="J1404" s="9">
        <f>MONTH(B1404)</f>
        <v>4</v>
      </c>
      <c r="K1404" s="9">
        <f>YEAR(B1404)</f>
        <v>2021</v>
      </c>
      <c r="L1404" s="9" t="str">
        <f>VLOOKUP(C1404,DEFINICJE!$A$2:$B$11,2,0)</f>
        <v>Nexus Solutions</v>
      </c>
    </row>
    <row r="1405" spans="1:12" x14ac:dyDescent="0.2">
      <c r="A1405" s="19" t="s">
        <v>1462</v>
      </c>
      <c r="B1405" s="20">
        <v>44308</v>
      </c>
      <c r="C1405" s="4" t="s">
        <v>7</v>
      </c>
      <c r="D1405" s="4" t="s">
        <v>19</v>
      </c>
      <c r="E1405" s="21">
        <v>892</v>
      </c>
      <c r="F1405" s="6">
        <f>VLOOKUP(D1405,DEFINICJE!$E$2:$H$31,4,0)</f>
        <v>73.073770491803288</v>
      </c>
      <c r="G1405" s="6">
        <f>E1405*F1405</f>
        <v>65181.803278688531</v>
      </c>
      <c r="H1405" s="26">
        <f>VLOOKUP(D1405,DEFINICJE!$E$2:$H$31,3,0)</f>
        <v>0.22</v>
      </c>
      <c r="I1405" s="6">
        <f>G1405+H1405*G1405</f>
        <v>79521.8</v>
      </c>
      <c r="J1405" s="9">
        <f>MONTH(B1405)</f>
        <v>4</v>
      </c>
      <c r="K1405" s="9">
        <f>YEAR(B1405)</f>
        <v>2021</v>
      </c>
      <c r="L1405" s="9" t="str">
        <f>VLOOKUP(C1405,DEFINICJE!$A$2:$B$11,2,0)</f>
        <v>Fusion Dynamics</v>
      </c>
    </row>
    <row r="1406" spans="1:12" x14ac:dyDescent="0.2">
      <c r="A1406" s="19" t="s">
        <v>1463</v>
      </c>
      <c r="B1406" s="20">
        <v>44309</v>
      </c>
      <c r="C1406" s="4" t="s">
        <v>10</v>
      </c>
      <c r="D1406" s="4" t="s">
        <v>20</v>
      </c>
      <c r="E1406" s="21">
        <v>852</v>
      </c>
      <c r="F1406" s="6">
        <f>VLOOKUP(D1406,DEFINICJE!$E$2:$H$31,4,0)</f>
        <v>10.093457943925234</v>
      </c>
      <c r="G1406" s="6">
        <f>E1406*F1406</f>
        <v>8599.6261682242985</v>
      </c>
      <c r="H1406" s="26">
        <f>VLOOKUP(D1406,DEFINICJE!$E$2:$H$31,3,0)</f>
        <v>7.0000000000000007E-2</v>
      </c>
      <c r="I1406" s="6">
        <f>G1406+H1406*G1406</f>
        <v>9201.5999999999985</v>
      </c>
      <c r="J1406" s="9">
        <f>MONTH(B1406)</f>
        <v>4</v>
      </c>
      <c r="K1406" s="9">
        <f>YEAR(B1406)</f>
        <v>2021</v>
      </c>
      <c r="L1406" s="9" t="str">
        <f>VLOOKUP(C1406,DEFINICJE!$A$2:$B$11,2,0)</f>
        <v>Nexus Solutions</v>
      </c>
    </row>
    <row r="1407" spans="1:12" x14ac:dyDescent="0.2">
      <c r="A1407" s="19" t="s">
        <v>1464</v>
      </c>
      <c r="B1407" s="20">
        <v>44310</v>
      </c>
      <c r="C1407" s="4" t="s">
        <v>10</v>
      </c>
      <c r="D1407" s="4" t="s">
        <v>21</v>
      </c>
      <c r="E1407" s="21">
        <v>423</v>
      </c>
      <c r="F1407" s="6">
        <f>VLOOKUP(D1407,DEFINICJE!$E$2:$H$31,4,0)</f>
        <v>32.508196721311471</v>
      </c>
      <c r="G1407" s="6">
        <f>E1407*F1407</f>
        <v>13750.967213114753</v>
      </c>
      <c r="H1407" s="26">
        <f>VLOOKUP(D1407,DEFINICJE!$E$2:$H$31,3,0)</f>
        <v>0.22</v>
      </c>
      <c r="I1407" s="6">
        <f>G1407+H1407*G1407</f>
        <v>16776.18</v>
      </c>
      <c r="J1407" s="9">
        <f>MONTH(B1407)</f>
        <v>4</v>
      </c>
      <c r="K1407" s="9">
        <f>YEAR(B1407)</f>
        <v>2021</v>
      </c>
      <c r="L1407" s="9" t="str">
        <f>VLOOKUP(C1407,DEFINICJE!$A$2:$B$11,2,0)</f>
        <v>Nexus Solutions</v>
      </c>
    </row>
    <row r="1408" spans="1:12" x14ac:dyDescent="0.2">
      <c r="A1408" s="19" t="s">
        <v>1465</v>
      </c>
      <c r="B1408" s="20">
        <v>44311</v>
      </c>
      <c r="C1408" s="4" t="s">
        <v>7</v>
      </c>
      <c r="D1408" s="4" t="s">
        <v>22</v>
      </c>
      <c r="E1408" s="21">
        <v>795</v>
      </c>
      <c r="F1408" s="6">
        <f>VLOOKUP(D1408,DEFINICJE!$E$2:$H$31,4,0)</f>
        <v>17.588785046728972</v>
      </c>
      <c r="G1408" s="6">
        <f>E1408*F1408</f>
        <v>13983.084112149532</v>
      </c>
      <c r="H1408" s="26">
        <f>VLOOKUP(D1408,DEFINICJE!$E$2:$H$31,3,0)</f>
        <v>7.0000000000000007E-2</v>
      </c>
      <c r="I1408" s="6">
        <f>G1408+H1408*G1408</f>
        <v>14961.9</v>
      </c>
      <c r="J1408" s="9">
        <f>MONTH(B1408)</f>
        <v>4</v>
      </c>
      <c r="K1408" s="9">
        <f>YEAR(B1408)</f>
        <v>2021</v>
      </c>
      <c r="L1408" s="9" t="str">
        <f>VLOOKUP(C1408,DEFINICJE!$A$2:$B$11,2,0)</f>
        <v>Fusion Dynamics</v>
      </c>
    </row>
    <row r="1409" spans="1:12" x14ac:dyDescent="0.2">
      <c r="A1409" s="19" t="s">
        <v>1466</v>
      </c>
      <c r="B1409" s="20">
        <v>44312</v>
      </c>
      <c r="C1409" s="4" t="s">
        <v>6</v>
      </c>
      <c r="D1409" s="4" t="s">
        <v>23</v>
      </c>
      <c r="E1409" s="21">
        <v>775</v>
      </c>
      <c r="F1409" s="6">
        <f>VLOOKUP(D1409,DEFINICJE!$E$2:$H$31,4,0)</f>
        <v>14.188524590163933</v>
      </c>
      <c r="G1409" s="6">
        <f>E1409*F1409</f>
        <v>10996.106557377048</v>
      </c>
      <c r="H1409" s="26">
        <f>VLOOKUP(D1409,DEFINICJE!$E$2:$H$31,3,0)</f>
        <v>0.22</v>
      </c>
      <c r="I1409" s="6">
        <f>G1409+H1409*G1409</f>
        <v>13415.25</v>
      </c>
      <c r="J1409" s="9">
        <f>MONTH(B1409)</f>
        <v>4</v>
      </c>
      <c r="K1409" s="9">
        <f>YEAR(B1409)</f>
        <v>2021</v>
      </c>
      <c r="L1409" s="9" t="str">
        <f>VLOOKUP(C1409,DEFINICJE!$A$2:$B$11,2,0)</f>
        <v>SwiftWave Technologies</v>
      </c>
    </row>
    <row r="1410" spans="1:12" x14ac:dyDescent="0.2">
      <c r="A1410" s="19" t="s">
        <v>1467</v>
      </c>
      <c r="B1410" s="20">
        <v>44313</v>
      </c>
      <c r="C1410" s="4" t="s">
        <v>9</v>
      </c>
      <c r="D1410" s="4" t="s">
        <v>24</v>
      </c>
      <c r="E1410" s="21">
        <v>443</v>
      </c>
      <c r="F1410" s="6">
        <f>VLOOKUP(D1410,DEFINICJE!$E$2:$H$31,4,0)</f>
        <v>7.5700934579439245</v>
      </c>
      <c r="G1410" s="6">
        <f>E1410*F1410</f>
        <v>3353.5514018691588</v>
      </c>
      <c r="H1410" s="26">
        <f>VLOOKUP(D1410,DEFINICJE!$E$2:$H$31,3,0)</f>
        <v>7.0000000000000007E-2</v>
      </c>
      <c r="I1410" s="6">
        <f>G1410+H1410*G1410</f>
        <v>3588.2999999999997</v>
      </c>
      <c r="J1410" s="9">
        <f>MONTH(B1410)</f>
        <v>4</v>
      </c>
      <c r="K1410" s="9">
        <f>YEAR(B1410)</f>
        <v>2021</v>
      </c>
      <c r="L1410" s="9" t="str">
        <f>VLOOKUP(C1410,DEFINICJE!$A$2:$B$11,2,0)</f>
        <v>Aurora Ventures</v>
      </c>
    </row>
    <row r="1411" spans="1:12" x14ac:dyDescent="0.2">
      <c r="A1411" s="19" t="s">
        <v>1468</v>
      </c>
      <c r="B1411" s="20">
        <v>44313</v>
      </c>
      <c r="C1411" s="4" t="s">
        <v>2</v>
      </c>
      <c r="D1411" s="4" t="s">
        <v>25</v>
      </c>
      <c r="E1411" s="21">
        <v>30</v>
      </c>
      <c r="F1411" s="6">
        <f>VLOOKUP(D1411,DEFINICJE!$E$2:$H$31,4,0)</f>
        <v>33.655737704918039</v>
      </c>
      <c r="G1411" s="6">
        <f>E1411*F1411</f>
        <v>1009.6721311475412</v>
      </c>
      <c r="H1411" s="26">
        <f>VLOOKUP(D1411,DEFINICJE!$E$2:$H$31,3,0)</f>
        <v>0.22</v>
      </c>
      <c r="I1411" s="6">
        <f>G1411+H1411*G1411</f>
        <v>1231.8000000000002</v>
      </c>
      <c r="J1411" s="9">
        <f>MONTH(B1411)</f>
        <v>4</v>
      </c>
      <c r="K1411" s="9">
        <f>YEAR(B1411)</f>
        <v>2021</v>
      </c>
      <c r="L1411" s="9" t="str">
        <f>VLOOKUP(C1411,DEFINICJE!$A$2:$B$11,2,0)</f>
        <v>StellarTech Solutions</v>
      </c>
    </row>
    <row r="1412" spans="1:12" x14ac:dyDescent="0.2">
      <c r="A1412" s="19" t="s">
        <v>1469</v>
      </c>
      <c r="B1412" s="20">
        <v>44313</v>
      </c>
      <c r="C1412" s="4" t="s">
        <v>10</v>
      </c>
      <c r="D1412" s="4" t="s">
        <v>26</v>
      </c>
      <c r="E1412" s="21">
        <v>286</v>
      </c>
      <c r="F1412" s="6">
        <f>VLOOKUP(D1412,DEFINICJE!$E$2:$H$31,4,0)</f>
        <v>57.588785046728965</v>
      </c>
      <c r="G1412" s="6">
        <f>E1412*F1412</f>
        <v>16470.392523364484</v>
      </c>
      <c r="H1412" s="26">
        <f>VLOOKUP(D1412,DEFINICJE!$E$2:$H$31,3,0)</f>
        <v>7.0000000000000007E-2</v>
      </c>
      <c r="I1412" s="6">
        <f>G1412+H1412*G1412</f>
        <v>17623.32</v>
      </c>
      <c r="J1412" s="9">
        <f>MONTH(B1412)</f>
        <v>4</v>
      </c>
      <c r="K1412" s="9">
        <f>YEAR(B1412)</f>
        <v>2021</v>
      </c>
      <c r="L1412" s="9" t="str">
        <f>VLOOKUP(C1412,DEFINICJE!$A$2:$B$11,2,0)</f>
        <v>Nexus Solutions</v>
      </c>
    </row>
    <row r="1413" spans="1:12" x14ac:dyDescent="0.2">
      <c r="A1413" s="19" t="s">
        <v>1470</v>
      </c>
      <c r="B1413" s="20">
        <v>44313</v>
      </c>
      <c r="C1413" s="4" t="s">
        <v>4</v>
      </c>
      <c r="D1413" s="4" t="s">
        <v>27</v>
      </c>
      <c r="E1413" s="21">
        <v>929</v>
      </c>
      <c r="F1413" s="6">
        <f>VLOOKUP(D1413,DEFINICJE!$E$2:$H$31,4,0)</f>
        <v>27.262295081967213</v>
      </c>
      <c r="G1413" s="6">
        <f>E1413*F1413</f>
        <v>25326.672131147541</v>
      </c>
      <c r="H1413" s="26">
        <f>VLOOKUP(D1413,DEFINICJE!$E$2:$H$31,3,0)</f>
        <v>0.22</v>
      </c>
      <c r="I1413" s="6">
        <f>G1413+H1413*G1413</f>
        <v>30898.54</v>
      </c>
      <c r="J1413" s="9">
        <f>MONTH(B1413)</f>
        <v>4</v>
      </c>
      <c r="K1413" s="9">
        <f>YEAR(B1413)</f>
        <v>2021</v>
      </c>
      <c r="L1413" s="9" t="str">
        <f>VLOOKUP(C1413,DEFINICJE!$A$2:$B$11,2,0)</f>
        <v>BlueSky Enterprises</v>
      </c>
    </row>
    <row r="1414" spans="1:12" x14ac:dyDescent="0.2">
      <c r="A1414" s="19" t="s">
        <v>1471</v>
      </c>
      <c r="B1414" s="20">
        <v>44313</v>
      </c>
      <c r="C1414" s="4" t="s">
        <v>9</v>
      </c>
      <c r="D1414" s="4" t="s">
        <v>28</v>
      </c>
      <c r="E1414" s="21">
        <v>30</v>
      </c>
      <c r="F1414" s="6">
        <f>VLOOKUP(D1414,DEFINICJE!$E$2:$H$31,4,0)</f>
        <v>74.299065420560737</v>
      </c>
      <c r="G1414" s="6">
        <f>E1414*F1414</f>
        <v>2228.9719626168221</v>
      </c>
      <c r="H1414" s="26">
        <f>VLOOKUP(D1414,DEFINICJE!$E$2:$H$31,3,0)</f>
        <v>7.0000000000000007E-2</v>
      </c>
      <c r="I1414" s="6">
        <f>G1414+H1414*G1414</f>
        <v>2384.9999999999995</v>
      </c>
      <c r="J1414" s="9">
        <f>MONTH(B1414)</f>
        <v>4</v>
      </c>
      <c r="K1414" s="9">
        <f>YEAR(B1414)</f>
        <v>2021</v>
      </c>
      <c r="L1414" s="9" t="str">
        <f>VLOOKUP(C1414,DEFINICJE!$A$2:$B$11,2,0)</f>
        <v>Aurora Ventures</v>
      </c>
    </row>
    <row r="1415" spans="1:12" x14ac:dyDescent="0.2">
      <c r="A1415" s="19" t="s">
        <v>1472</v>
      </c>
      <c r="B1415" s="20">
        <v>44313</v>
      </c>
      <c r="C1415" s="4" t="s">
        <v>4</v>
      </c>
      <c r="D1415" s="4" t="s">
        <v>29</v>
      </c>
      <c r="E1415" s="21">
        <v>322</v>
      </c>
      <c r="F1415" s="6">
        <f>VLOOKUP(D1415,DEFINICJE!$E$2:$H$31,4,0)</f>
        <v>19.409836065573771</v>
      </c>
      <c r="G1415" s="6">
        <f>E1415*F1415</f>
        <v>6249.9672131147545</v>
      </c>
      <c r="H1415" s="26">
        <f>VLOOKUP(D1415,DEFINICJE!$E$2:$H$31,3,0)</f>
        <v>0.22</v>
      </c>
      <c r="I1415" s="6">
        <f>G1415+H1415*G1415</f>
        <v>7624.9600000000009</v>
      </c>
      <c r="J1415" s="9">
        <f>MONTH(B1415)</f>
        <v>4</v>
      </c>
      <c r="K1415" s="9">
        <f>YEAR(B1415)</f>
        <v>2021</v>
      </c>
      <c r="L1415" s="9" t="str">
        <f>VLOOKUP(C1415,DEFINICJE!$A$2:$B$11,2,0)</f>
        <v>BlueSky Enterprises</v>
      </c>
    </row>
    <row r="1416" spans="1:12" x14ac:dyDescent="0.2">
      <c r="A1416" s="19" t="s">
        <v>1473</v>
      </c>
      <c r="B1416" s="20">
        <v>44313</v>
      </c>
      <c r="C1416" s="4" t="s">
        <v>11</v>
      </c>
      <c r="D1416" s="4" t="s">
        <v>30</v>
      </c>
      <c r="E1416" s="21">
        <v>722</v>
      </c>
      <c r="F1416" s="6">
        <f>VLOOKUP(D1416,DEFINICJE!$E$2:$H$31,4,0)</f>
        <v>16.345794392523363</v>
      </c>
      <c r="G1416" s="6">
        <f>E1416*F1416</f>
        <v>11801.663551401867</v>
      </c>
      <c r="H1416" s="26">
        <f>VLOOKUP(D1416,DEFINICJE!$E$2:$H$31,3,0)</f>
        <v>7.0000000000000007E-2</v>
      </c>
      <c r="I1416" s="6">
        <f>G1416+H1416*G1416</f>
        <v>12627.779999999999</v>
      </c>
      <c r="J1416" s="9">
        <f>MONTH(B1416)</f>
        <v>4</v>
      </c>
      <c r="K1416" s="9">
        <f>YEAR(B1416)</f>
        <v>2021</v>
      </c>
      <c r="L1416" s="9" t="str">
        <f>VLOOKUP(C1416,DEFINICJE!$A$2:$B$11,2,0)</f>
        <v>Green Capital</v>
      </c>
    </row>
    <row r="1417" spans="1:12" x14ac:dyDescent="0.2">
      <c r="A1417" s="19" t="s">
        <v>1474</v>
      </c>
      <c r="B1417" s="20">
        <v>44313</v>
      </c>
      <c r="C1417" s="4" t="s">
        <v>9</v>
      </c>
      <c r="D1417" s="4" t="s">
        <v>31</v>
      </c>
      <c r="E1417" s="21">
        <v>863</v>
      </c>
      <c r="F1417" s="6">
        <f>VLOOKUP(D1417,DEFINICJE!$E$2:$H$31,4,0)</f>
        <v>31.516393442622952</v>
      </c>
      <c r="G1417" s="6">
        <f>E1417*F1417</f>
        <v>27198.647540983609</v>
      </c>
      <c r="H1417" s="26">
        <f>VLOOKUP(D1417,DEFINICJE!$E$2:$H$31,3,0)</f>
        <v>0.22</v>
      </c>
      <c r="I1417" s="6">
        <f>G1417+H1417*G1417</f>
        <v>33182.350000000006</v>
      </c>
      <c r="J1417" s="9">
        <f>MONTH(B1417)</f>
        <v>4</v>
      </c>
      <c r="K1417" s="9">
        <f>YEAR(B1417)</f>
        <v>2021</v>
      </c>
      <c r="L1417" s="9" t="str">
        <f>VLOOKUP(C1417,DEFINICJE!$A$2:$B$11,2,0)</f>
        <v>Aurora Ventures</v>
      </c>
    </row>
    <row r="1418" spans="1:12" x14ac:dyDescent="0.2">
      <c r="A1418" s="19" t="s">
        <v>1475</v>
      </c>
      <c r="B1418" s="20">
        <v>44313</v>
      </c>
      <c r="C1418" s="4" t="s">
        <v>3</v>
      </c>
      <c r="D1418" s="4" t="s">
        <v>32</v>
      </c>
      <c r="E1418" s="21">
        <v>65</v>
      </c>
      <c r="F1418" s="6">
        <f>VLOOKUP(D1418,DEFINICJE!$E$2:$H$31,4,0)</f>
        <v>59.018691588785039</v>
      </c>
      <c r="G1418" s="6">
        <f>E1418*F1418</f>
        <v>3836.2149532710278</v>
      </c>
      <c r="H1418" s="26">
        <f>VLOOKUP(D1418,DEFINICJE!$E$2:$H$31,3,0)</f>
        <v>7.0000000000000007E-2</v>
      </c>
      <c r="I1418" s="6">
        <f>G1418+H1418*G1418</f>
        <v>4104.75</v>
      </c>
      <c r="J1418" s="9">
        <f>MONTH(B1418)</f>
        <v>4</v>
      </c>
      <c r="K1418" s="9">
        <f>YEAR(B1418)</f>
        <v>2021</v>
      </c>
      <c r="L1418" s="9" t="str">
        <f>VLOOKUP(C1418,DEFINICJE!$A$2:$B$11,2,0)</f>
        <v>Quantum Innovations</v>
      </c>
    </row>
    <row r="1419" spans="1:12" x14ac:dyDescent="0.2">
      <c r="A1419" s="19" t="s">
        <v>1476</v>
      </c>
      <c r="B1419" s="20">
        <v>44313</v>
      </c>
      <c r="C1419" s="4" t="s">
        <v>9</v>
      </c>
      <c r="D1419" s="4" t="s">
        <v>33</v>
      </c>
      <c r="E1419" s="21">
        <v>635</v>
      </c>
      <c r="F1419" s="6">
        <f>VLOOKUP(D1419,DEFINICJE!$E$2:$H$31,4,0)</f>
        <v>78.893442622950815</v>
      </c>
      <c r="G1419" s="6">
        <f>E1419*F1419</f>
        <v>50097.336065573771</v>
      </c>
      <c r="H1419" s="26">
        <f>VLOOKUP(D1419,DEFINICJE!$E$2:$H$31,3,0)</f>
        <v>0.22</v>
      </c>
      <c r="I1419" s="6">
        <f>G1419+H1419*G1419</f>
        <v>61118.75</v>
      </c>
      <c r="J1419" s="9">
        <f>MONTH(B1419)</f>
        <v>4</v>
      </c>
      <c r="K1419" s="9">
        <f>YEAR(B1419)</f>
        <v>2021</v>
      </c>
      <c r="L1419" s="9" t="str">
        <f>VLOOKUP(C1419,DEFINICJE!$A$2:$B$11,2,0)</f>
        <v>Aurora Ventures</v>
      </c>
    </row>
    <row r="1420" spans="1:12" x14ac:dyDescent="0.2">
      <c r="A1420" s="19" t="s">
        <v>1477</v>
      </c>
      <c r="B1420" s="20">
        <v>44314</v>
      </c>
      <c r="C1420" s="4" t="s">
        <v>11</v>
      </c>
      <c r="D1420" s="4" t="s">
        <v>34</v>
      </c>
      <c r="E1420" s="21">
        <v>261</v>
      </c>
      <c r="F1420" s="6">
        <f>VLOOKUP(D1420,DEFINICJE!$E$2:$H$31,4,0)</f>
        <v>34.177570093457945</v>
      </c>
      <c r="G1420" s="6">
        <f>E1420*F1420</f>
        <v>8920.3457943925241</v>
      </c>
      <c r="H1420" s="26">
        <f>VLOOKUP(D1420,DEFINICJE!$E$2:$H$31,3,0)</f>
        <v>7.0000000000000007E-2</v>
      </c>
      <c r="I1420" s="6">
        <f>G1420+H1420*G1420</f>
        <v>9544.77</v>
      </c>
      <c r="J1420" s="9">
        <f>MONTH(B1420)</f>
        <v>4</v>
      </c>
      <c r="K1420" s="9">
        <f>YEAR(B1420)</f>
        <v>2021</v>
      </c>
      <c r="L1420" s="9" t="str">
        <f>VLOOKUP(C1420,DEFINICJE!$A$2:$B$11,2,0)</f>
        <v>Green Capital</v>
      </c>
    </row>
    <row r="1421" spans="1:12" x14ac:dyDescent="0.2">
      <c r="A1421" s="19" t="s">
        <v>1478</v>
      </c>
      <c r="B1421" s="20">
        <v>44315</v>
      </c>
      <c r="C1421" s="4" t="s">
        <v>11</v>
      </c>
      <c r="D1421" s="4" t="s">
        <v>35</v>
      </c>
      <c r="E1421" s="21">
        <v>785</v>
      </c>
      <c r="F1421" s="6">
        <f>VLOOKUP(D1421,DEFINICJE!$E$2:$H$31,4,0)</f>
        <v>92.429906542056074</v>
      </c>
      <c r="G1421" s="6">
        <f>E1421*F1421</f>
        <v>72557.476635514016</v>
      </c>
      <c r="H1421" s="26">
        <f>VLOOKUP(D1421,DEFINICJE!$E$2:$H$31,3,0)</f>
        <v>7.0000000000000007E-2</v>
      </c>
      <c r="I1421" s="6">
        <f>G1421+H1421*G1421</f>
        <v>77636.5</v>
      </c>
      <c r="J1421" s="9">
        <f>MONTH(B1421)</f>
        <v>4</v>
      </c>
      <c r="K1421" s="9">
        <f>YEAR(B1421)</f>
        <v>2021</v>
      </c>
      <c r="L1421" s="9" t="str">
        <f>VLOOKUP(C1421,DEFINICJE!$A$2:$B$11,2,0)</f>
        <v>Green Capital</v>
      </c>
    </row>
    <row r="1422" spans="1:12" x14ac:dyDescent="0.2">
      <c r="A1422" s="19" t="s">
        <v>1479</v>
      </c>
      <c r="B1422" s="20">
        <v>44316</v>
      </c>
      <c r="C1422" s="4" t="s">
        <v>3</v>
      </c>
      <c r="D1422" s="4" t="s">
        <v>36</v>
      </c>
      <c r="E1422" s="21">
        <v>871</v>
      </c>
      <c r="F1422" s="6">
        <f>VLOOKUP(D1422,DEFINICJE!$E$2:$H$31,4,0)</f>
        <v>32.551401869158873</v>
      </c>
      <c r="G1422" s="6">
        <f>E1422*F1422</f>
        <v>28352.271028037379</v>
      </c>
      <c r="H1422" s="26">
        <f>VLOOKUP(D1422,DEFINICJE!$E$2:$H$31,3,0)</f>
        <v>7.0000000000000007E-2</v>
      </c>
      <c r="I1422" s="6">
        <f>G1422+H1422*G1422</f>
        <v>30336.929999999997</v>
      </c>
      <c r="J1422" s="9">
        <f>MONTH(B1422)</f>
        <v>4</v>
      </c>
      <c r="K1422" s="9">
        <f>YEAR(B1422)</f>
        <v>2021</v>
      </c>
      <c r="L1422" s="9" t="str">
        <f>VLOOKUP(C1422,DEFINICJE!$A$2:$B$11,2,0)</f>
        <v>Quantum Innovations</v>
      </c>
    </row>
    <row r="1423" spans="1:12" x14ac:dyDescent="0.2">
      <c r="A1423" s="19" t="s">
        <v>1480</v>
      </c>
      <c r="B1423" s="20">
        <v>44317</v>
      </c>
      <c r="C1423" s="4" t="s">
        <v>8</v>
      </c>
      <c r="D1423" s="4" t="s">
        <v>37</v>
      </c>
      <c r="E1423" s="21">
        <v>564</v>
      </c>
      <c r="F1423" s="6">
        <f>VLOOKUP(D1423,DEFINICJE!$E$2:$H$31,4,0)</f>
        <v>29.762295081967217</v>
      </c>
      <c r="G1423" s="6">
        <f>E1423*F1423</f>
        <v>16785.934426229509</v>
      </c>
      <c r="H1423" s="26">
        <f>VLOOKUP(D1423,DEFINICJE!$E$2:$H$31,3,0)</f>
        <v>0.22</v>
      </c>
      <c r="I1423" s="6">
        <f>G1423+H1423*G1423</f>
        <v>20478.84</v>
      </c>
      <c r="J1423" s="9">
        <f>MONTH(B1423)</f>
        <v>5</v>
      </c>
      <c r="K1423" s="9">
        <f>YEAR(B1423)</f>
        <v>2021</v>
      </c>
      <c r="L1423" s="9" t="str">
        <f>VLOOKUP(C1423,DEFINICJE!$A$2:$B$11,2,0)</f>
        <v>Apex Innovators</v>
      </c>
    </row>
    <row r="1424" spans="1:12" x14ac:dyDescent="0.2">
      <c r="A1424" s="19" t="s">
        <v>1481</v>
      </c>
      <c r="B1424" s="20">
        <v>44318</v>
      </c>
      <c r="C1424" s="4" t="s">
        <v>4</v>
      </c>
      <c r="D1424" s="4" t="s">
        <v>38</v>
      </c>
      <c r="E1424" s="21">
        <v>128</v>
      </c>
      <c r="F1424" s="6">
        <f>VLOOKUP(D1424,DEFINICJE!$E$2:$H$31,4,0)</f>
        <v>3.1121495327102804</v>
      </c>
      <c r="G1424" s="6">
        <f>E1424*F1424</f>
        <v>398.35514018691589</v>
      </c>
      <c r="H1424" s="26">
        <f>VLOOKUP(D1424,DEFINICJE!$E$2:$H$31,3,0)</f>
        <v>7.0000000000000007E-2</v>
      </c>
      <c r="I1424" s="6">
        <f>G1424+H1424*G1424</f>
        <v>426.24</v>
      </c>
      <c r="J1424" s="9">
        <f>MONTH(B1424)</f>
        <v>5</v>
      </c>
      <c r="K1424" s="9">
        <f>YEAR(B1424)</f>
        <v>2021</v>
      </c>
      <c r="L1424" s="9" t="str">
        <f>VLOOKUP(C1424,DEFINICJE!$A$2:$B$11,2,0)</f>
        <v>BlueSky Enterprises</v>
      </c>
    </row>
    <row r="1425" spans="1:12" x14ac:dyDescent="0.2">
      <c r="A1425" s="19" t="s">
        <v>1482</v>
      </c>
      <c r="B1425" s="20">
        <v>44319</v>
      </c>
      <c r="C1425" s="4" t="s">
        <v>10</v>
      </c>
      <c r="D1425" s="4" t="s">
        <v>39</v>
      </c>
      <c r="E1425" s="21">
        <v>462</v>
      </c>
      <c r="F1425" s="6">
        <f>VLOOKUP(D1425,DEFINICJE!$E$2:$H$31,4,0)</f>
        <v>56.56557377049181</v>
      </c>
      <c r="G1425" s="6">
        <f>E1425*F1425</f>
        <v>26133.295081967215</v>
      </c>
      <c r="H1425" s="26">
        <f>VLOOKUP(D1425,DEFINICJE!$E$2:$H$31,3,0)</f>
        <v>0.22</v>
      </c>
      <c r="I1425" s="6">
        <f>G1425+H1425*G1425</f>
        <v>31882.620000000003</v>
      </c>
      <c r="J1425" s="9">
        <f>MONTH(B1425)</f>
        <v>5</v>
      </c>
      <c r="K1425" s="9">
        <f>YEAR(B1425)</f>
        <v>2021</v>
      </c>
      <c r="L1425" s="9" t="str">
        <f>VLOOKUP(C1425,DEFINICJE!$A$2:$B$11,2,0)</f>
        <v>Nexus Solutions</v>
      </c>
    </row>
    <row r="1426" spans="1:12" x14ac:dyDescent="0.2">
      <c r="A1426" s="19" t="s">
        <v>1483</v>
      </c>
      <c r="B1426" s="20">
        <v>44320</v>
      </c>
      <c r="C1426" s="4" t="s">
        <v>8</v>
      </c>
      <c r="D1426" s="4" t="s">
        <v>40</v>
      </c>
      <c r="E1426" s="21">
        <v>212</v>
      </c>
      <c r="F1426" s="6">
        <f>VLOOKUP(D1426,DEFINICJE!$E$2:$H$31,4,0)</f>
        <v>39.345794392523366</v>
      </c>
      <c r="G1426" s="6">
        <f>E1426*F1426</f>
        <v>8341.3084112149536</v>
      </c>
      <c r="H1426" s="26">
        <f>VLOOKUP(D1426,DEFINICJE!$E$2:$H$31,3,0)</f>
        <v>7.0000000000000007E-2</v>
      </c>
      <c r="I1426" s="6">
        <f>G1426+H1426*G1426</f>
        <v>8925.2000000000007</v>
      </c>
      <c r="J1426" s="9">
        <f>MONTH(B1426)</f>
        <v>5</v>
      </c>
      <c r="K1426" s="9">
        <f>YEAR(B1426)</f>
        <v>2021</v>
      </c>
      <c r="L1426" s="9" t="str">
        <f>VLOOKUP(C1426,DEFINICJE!$A$2:$B$11,2,0)</f>
        <v>Apex Innovators</v>
      </c>
    </row>
    <row r="1427" spans="1:12" x14ac:dyDescent="0.2">
      <c r="A1427" s="19" t="s">
        <v>1484</v>
      </c>
      <c r="B1427" s="20">
        <v>44321</v>
      </c>
      <c r="C1427" s="4" t="s">
        <v>4</v>
      </c>
      <c r="D1427" s="4" t="s">
        <v>41</v>
      </c>
      <c r="E1427" s="21">
        <v>446</v>
      </c>
      <c r="F1427" s="6">
        <f>VLOOKUP(D1427,DEFINICJE!$E$2:$H$31,4,0)</f>
        <v>3.7868852459016393</v>
      </c>
      <c r="G1427" s="6">
        <f>E1427*F1427</f>
        <v>1688.950819672131</v>
      </c>
      <c r="H1427" s="26">
        <f>VLOOKUP(D1427,DEFINICJE!$E$2:$H$31,3,0)</f>
        <v>0.22</v>
      </c>
      <c r="I1427" s="6">
        <f>G1427+H1427*G1427</f>
        <v>2060.52</v>
      </c>
      <c r="J1427" s="9">
        <f>MONTH(B1427)</f>
        <v>5</v>
      </c>
      <c r="K1427" s="9">
        <f>YEAR(B1427)</f>
        <v>2021</v>
      </c>
      <c r="L1427" s="9" t="str">
        <f>VLOOKUP(C1427,DEFINICJE!$A$2:$B$11,2,0)</f>
        <v>BlueSky Enterprises</v>
      </c>
    </row>
    <row r="1428" spans="1:12" x14ac:dyDescent="0.2">
      <c r="A1428" s="19" t="s">
        <v>1485</v>
      </c>
      <c r="B1428" s="20">
        <v>44322</v>
      </c>
      <c r="C1428" s="4" t="s">
        <v>5</v>
      </c>
      <c r="D1428" s="4" t="s">
        <v>42</v>
      </c>
      <c r="E1428" s="21">
        <v>831</v>
      </c>
      <c r="F1428" s="6">
        <f>VLOOKUP(D1428,DEFINICJE!$E$2:$H$31,4,0)</f>
        <v>17.11214953271028</v>
      </c>
      <c r="G1428" s="6">
        <f>E1428*F1428</f>
        <v>14220.196261682242</v>
      </c>
      <c r="H1428" s="26">
        <f>VLOOKUP(D1428,DEFINICJE!$E$2:$H$31,3,0)</f>
        <v>7.0000000000000007E-2</v>
      </c>
      <c r="I1428" s="6">
        <f>G1428+H1428*G1428</f>
        <v>15215.609999999999</v>
      </c>
      <c r="J1428" s="9">
        <f>MONTH(B1428)</f>
        <v>5</v>
      </c>
      <c r="K1428" s="9">
        <f>YEAR(B1428)</f>
        <v>2021</v>
      </c>
      <c r="L1428" s="9" t="str">
        <f>VLOOKUP(C1428,DEFINICJE!$A$2:$B$11,2,0)</f>
        <v>Infinity Systems</v>
      </c>
    </row>
    <row r="1429" spans="1:12" x14ac:dyDescent="0.2">
      <c r="A1429" s="19" t="s">
        <v>1486</v>
      </c>
      <c r="B1429" s="20">
        <v>44323</v>
      </c>
      <c r="C1429" s="4" t="s">
        <v>8</v>
      </c>
      <c r="D1429" s="4" t="s">
        <v>43</v>
      </c>
      <c r="E1429" s="21">
        <v>810</v>
      </c>
      <c r="F1429" s="6">
        <f>VLOOKUP(D1429,DEFINICJE!$E$2:$H$31,4,0)</f>
        <v>42.196721311475407</v>
      </c>
      <c r="G1429" s="6">
        <f>E1429*F1429</f>
        <v>34179.344262295082</v>
      </c>
      <c r="H1429" s="26">
        <f>VLOOKUP(D1429,DEFINICJE!$E$2:$H$31,3,0)</f>
        <v>0.22</v>
      </c>
      <c r="I1429" s="6">
        <f>G1429+H1429*G1429</f>
        <v>41698.800000000003</v>
      </c>
      <c r="J1429" s="9">
        <f>MONTH(B1429)</f>
        <v>5</v>
      </c>
      <c r="K1429" s="9">
        <f>YEAR(B1429)</f>
        <v>2021</v>
      </c>
      <c r="L1429" s="9" t="str">
        <f>VLOOKUP(C1429,DEFINICJE!$A$2:$B$11,2,0)</f>
        <v>Apex Innovators</v>
      </c>
    </row>
    <row r="1430" spans="1:12" x14ac:dyDescent="0.2">
      <c r="A1430" s="19" t="s">
        <v>1487</v>
      </c>
      <c r="B1430" s="20">
        <v>44324</v>
      </c>
      <c r="C1430" s="4" t="s">
        <v>5</v>
      </c>
      <c r="D1430" s="4" t="s">
        <v>14</v>
      </c>
      <c r="E1430" s="21">
        <v>789</v>
      </c>
      <c r="F1430" s="6">
        <f>VLOOKUP(D1430,DEFINICJE!$E$2:$H$31,4,0)</f>
        <v>73.897196261682225</v>
      </c>
      <c r="G1430" s="6">
        <f>E1430*F1430</f>
        <v>58304.887850467276</v>
      </c>
      <c r="H1430" s="26">
        <f>VLOOKUP(D1430,DEFINICJE!$E$2:$H$31,3,0)</f>
        <v>7.0000000000000007E-2</v>
      </c>
      <c r="I1430" s="6">
        <f>G1430+H1430*G1430</f>
        <v>62386.229999999989</v>
      </c>
      <c r="J1430" s="9">
        <f>MONTH(B1430)</f>
        <v>5</v>
      </c>
      <c r="K1430" s="9">
        <f>YEAR(B1430)</f>
        <v>2021</v>
      </c>
      <c r="L1430" s="9" t="str">
        <f>VLOOKUP(C1430,DEFINICJE!$A$2:$B$11,2,0)</f>
        <v>Infinity Systems</v>
      </c>
    </row>
    <row r="1431" spans="1:12" x14ac:dyDescent="0.2">
      <c r="A1431" s="19" t="s">
        <v>1488</v>
      </c>
      <c r="B1431" s="20">
        <v>44324</v>
      </c>
      <c r="C1431" s="4" t="s">
        <v>5</v>
      </c>
      <c r="D1431" s="4" t="s">
        <v>15</v>
      </c>
      <c r="E1431" s="21">
        <v>186</v>
      </c>
      <c r="F1431" s="6">
        <f>VLOOKUP(D1431,DEFINICJE!$E$2:$H$31,4,0)</f>
        <v>43.180327868852459</v>
      </c>
      <c r="G1431" s="6">
        <f>E1431*F1431</f>
        <v>8031.5409836065573</v>
      </c>
      <c r="H1431" s="26">
        <f>VLOOKUP(D1431,DEFINICJE!$E$2:$H$31,3,0)</f>
        <v>0.22</v>
      </c>
      <c r="I1431" s="6">
        <f>G1431+H1431*G1431</f>
        <v>9798.48</v>
      </c>
      <c r="J1431" s="9">
        <f>MONTH(B1431)</f>
        <v>5</v>
      </c>
      <c r="K1431" s="9">
        <f>YEAR(B1431)</f>
        <v>2021</v>
      </c>
      <c r="L1431" s="9" t="str">
        <f>VLOOKUP(C1431,DEFINICJE!$A$2:$B$11,2,0)</f>
        <v>Infinity Systems</v>
      </c>
    </row>
    <row r="1432" spans="1:12" x14ac:dyDescent="0.2">
      <c r="A1432" s="19" t="s">
        <v>1489</v>
      </c>
      <c r="B1432" s="20">
        <v>44324</v>
      </c>
      <c r="C1432" s="4" t="s">
        <v>8</v>
      </c>
      <c r="D1432" s="4" t="s">
        <v>16</v>
      </c>
      <c r="E1432" s="21">
        <v>821</v>
      </c>
      <c r="F1432" s="6">
        <f>VLOOKUP(D1432,DEFINICJE!$E$2:$H$31,4,0)</f>
        <v>25.897196261682243</v>
      </c>
      <c r="G1432" s="6">
        <f>E1432*F1432</f>
        <v>21261.598130841121</v>
      </c>
      <c r="H1432" s="26">
        <f>VLOOKUP(D1432,DEFINICJE!$E$2:$H$31,3,0)</f>
        <v>7.0000000000000007E-2</v>
      </c>
      <c r="I1432" s="6">
        <f>G1432+H1432*G1432</f>
        <v>22749.91</v>
      </c>
      <c r="J1432" s="9">
        <f>MONTH(B1432)</f>
        <v>5</v>
      </c>
      <c r="K1432" s="9">
        <f>YEAR(B1432)</f>
        <v>2021</v>
      </c>
      <c r="L1432" s="9" t="str">
        <f>VLOOKUP(C1432,DEFINICJE!$A$2:$B$11,2,0)</f>
        <v>Apex Innovators</v>
      </c>
    </row>
    <row r="1433" spans="1:12" x14ac:dyDescent="0.2">
      <c r="A1433" s="19" t="s">
        <v>1490</v>
      </c>
      <c r="B1433" s="20">
        <v>44324</v>
      </c>
      <c r="C1433" s="4" t="s">
        <v>8</v>
      </c>
      <c r="D1433" s="4" t="s">
        <v>17</v>
      </c>
      <c r="E1433" s="21">
        <v>489</v>
      </c>
      <c r="F1433" s="6">
        <f>VLOOKUP(D1433,DEFINICJE!$E$2:$H$31,4,0)</f>
        <v>65.721311475409848</v>
      </c>
      <c r="G1433" s="6">
        <f>E1433*F1433</f>
        <v>32137.721311475416</v>
      </c>
      <c r="H1433" s="26">
        <f>VLOOKUP(D1433,DEFINICJE!$E$2:$H$31,3,0)</f>
        <v>0.22</v>
      </c>
      <c r="I1433" s="6">
        <f>G1433+H1433*G1433</f>
        <v>39208.020000000004</v>
      </c>
      <c r="J1433" s="9">
        <f>MONTH(B1433)</f>
        <v>5</v>
      </c>
      <c r="K1433" s="9">
        <f>YEAR(B1433)</f>
        <v>2021</v>
      </c>
      <c r="L1433" s="9" t="str">
        <f>VLOOKUP(C1433,DEFINICJE!$A$2:$B$11,2,0)</f>
        <v>Apex Innovators</v>
      </c>
    </row>
    <row r="1434" spans="1:12" x14ac:dyDescent="0.2">
      <c r="A1434" s="19" t="s">
        <v>1491</v>
      </c>
      <c r="B1434" s="20">
        <v>44324</v>
      </c>
      <c r="C1434" s="4" t="s">
        <v>7</v>
      </c>
      <c r="D1434" s="4" t="s">
        <v>18</v>
      </c>
      <c r="E1434" s="21">
        <v>554</v>
      </c>
      <c r="F1434" s="6">
        <f>VLOOKUP(D1434,DEFINICJE!$E$2:$H$31,4,0)</f>
        <v>0.22429906542056072</v>
      </c>
      <c r="G1434" s="6">
        <f>E1434*F1434</f>
        <v>124.26168224299063</v>
      </c>
      <c r="H1434" s="26">
        <f>VLOOKUP(D1434,DEFINICJE!$E$2:$H$31,3,0)</f>
        <v>7.0000000000000007E-2</v>
      </c>
      <c r="I1434" s="6">
        <f>G1434+H1434*G1434</f>
        <v>132.95999999999998</v>
      </c>
      <c r="J1434" s="9">
        <f>MONTH(B1434)</f>
        <v>5</v>
      </c>
      <c r="K1434" s="9">
        <f>YEAR(B1434)</f>
        <v>2021</v>
      </c>
      <c r="L1434" s="9" t="str">
        <f>VLOOKUP(C1434,DEFINICJE!$A$2:$B$11,2,0)</f>
        <v>Fusion Dynamics</v>
      </c>
    </row>
    <row r="1435" spans="1:12" x14ac:dyDescent="0.2">
      <c r="A1435" s="19" t="s">
        <v>1492</v>
      </c>
      <c r="B1435" s="20">
        <v>44324</v>
      </c>
      <c r="C1435" s="4" t="s">
        <v>6</v>
      </c>
      <c r="D1435" s="4" t="s">
        <v>19</v>
      </c>
      <c r="E1435" s="21">
        <v>337</v>
      </c>
      <c r="F1435" s="6">
        <f>VLOOKUP(D1435,DEFINICJE!$E$2:$H$31,4,0)</f>
        <v>73.073770491803288</v>
      </c>
      <c r="G1435" s="6">
        <f>E1435*F1435</f>
        <v>24625.860655737706</v>
      </c>
      <c r="H1435" s="26">
        <f>VLOOKUP(D1435,DEFINICJE!$E$2:$H$31,3,0)</f>
        <v>0.22</v>
      </c>
      <c r="I1435" s="6">
        <f>G1435+H1435*G1435</f>
        <v>30043.550000000003</v>
      </c>
      <c r="J1435" s="9">
        <f>MONTH(B1435)</f>
        <v>5</v>
      </c>
      <c r="K1435" s="9">
        <f>YEAR(B1435)</f>
        <v>2021</v>
      </c>
      <c r="L1435" s="9" t="str">
        <f>VLOOKUP(C1435,DEFINICJE!$A$2:$B$11,2,0)</f>
        <v>SwiftWave Technologies</v>
      </c>
    </row>
    <row r="1436" spans="1:12" x14ac:dyDescent="0.2">
      <c r="A1436" s="19" t="s">
        <v>1493</v>
      </c>
      <c r="B1436" s="20">
        <v>44324</v>
      </c>
      <c r="C1436" s="4" t="s">
        <v>3</v>
      </c>
      <c r="D1436" s="4" t="s">
        <v>20</v>
      </c>
      <c r="E1436" s="21">
        <v>105</v>
      </c>
      <c r="F1436" s="6">
        <f>VLOOKUP(D1436,DEFINICJE!$E$2:$H$31,4,0)</f>
        <v>10.093457943925234</v>
      </c>
      <c r="G1436" s="6">
        <f>E1436*F1436</f>
        <v>1059.8130841121495</v>
      </c>
      <c r="H1436" s="26">
        <f>VLOOKUP(D1436,DEFINICJE!$E$2:$H$31,3,0)</f>
        <v>7.0000000000000007E-2</v>
      </c>
      <c r="I1436" s="6">
        <f>G1436+H1436*G1436</f>
        <v>1134</v>
      </c>
      <c r="J1436" s="9">
        <f>MONTH(B1436)</f>
        <v>5</v>
      </c>
      <c r="K1436" s="9">
        <f>YEAR(B1436)</f>
        <v>2021</v>
      </c>
      <c r="L1436" s="9" t="str">
        <f>VLOOKUP(C1436,DEFINICJE!$A$2:$B$11,2,0)</f>
        <v>Quantum Innovations</v>
      </c>
    </row>
    <row r="1437" spans="1:12" x14ac:dyDescent="0.2">
      <c r="A1437" s="19" t="s">
        <v>1494</v>
      </c>
      <c r="B1437" s="20">
        <v>44324</v>
      </c>
      <c r="C1437" s="4" t="s">
        <v>11</v>
      </c>
      <c r="D1437" s="4" t="s">
        <v>21</v>
      </c>
      <c r="E1437" s="21">
        <v>487</v>
      </c>
      <c r="F1437" s="6">
        <f>VLOOKUP(D1437,DEFINICJE!$E$2:$H$31,4,0)</f>
        <v>32.508196721311471</v>
      </c>
      <c r="G1437" s="6">
        <f>E1437*F1437</f>
        <v>15831.491803278686</v>
      </c>
      <c r="H1437" s="26">
        <f>VLOOKUP(D1437,DEFINICJE!$E$2:$H$31,3,0)</f>
        <v>0.22</v>
      </c>
      <c r="I1437" s="6">
        <f>G1437+H1437*G1437</f>
        <v>19314.419999999998</v>
      </c>
      <c r="J1437" s="9">
        <f>MONTH(B1437)</f>
        <v>5</v>
      </c>
      <c r="K1437" s="9">
        <f>YEAR(B1437)</f>
        <v>2021</v>
      </c>
      <c r="L1437" s="9" t="str">
        <f>VLOOKUP(C1437,DEFINICJE!$A$2:$B$11,2,0)</f>
        <v>Green Capital</v>
      </c>
    </row>
    <row r="1438" spans="1:12" x14ac:dyDescent="0.2">
      <c r="A1438" s="19" t="s">
        <v>1495</v>
      </c>
      <c r="B1438" s="20">
        <v>44325</v>
      </c>
      <c r="C1438" s="4" t="s">
        <v>9</v>
      </c>
      <c r="D1438" s="4" t="s">
        <v>22</v>
      </c>
      <c r="E1438" s="21">
        <v>218</v>
      </c>
      <c r="F1438" s="6">
        <f>VLOOKUP(D1438,DEFINICJE!$E$2:$H$31,4,0)</f>
        <v>17.588785046728972</v>
      </c>
      <c r="G1438" s="6">
        <f>E1438*F1438</f>
        <v>3834.3551401869158</v>
      </c>
      <c r="H1438" s="26">
        <f>VLOOKUP(D1438,DEFINICJE!$E$2:$H$31,3,0)</f>
        <v>7.0000000000000007E-2</v>
      </c>
      <c r="I1438" s="6">
        <f>G1438+H1438*G1438</f>
        <v>4102.76</v>
      </c>
      <c r="J1438" s="9">
        <f>MONTH(B1438)</f>
        <v>5</v>
      </c>
      <c r="K1438" s="9">
        <f>YEAR(B1438)</f>
        <v>2021</v>
      </c>
      <c r="L1438" s="9" t="str">
        <f>VLOOKUP(C1438,DEFINICJE!$A$2:$B$11,2,0)</f>
        <v>Aurora Ventures</v>
      </c>
    </row>
    <row r="1439" spans="1:12" x14ac:dyDescent="0.2">
      <c r="A1439" s="19" t="s">
        <v>1496</v>
      </c>
      <c r="B1439" s="20">
        <v>44326</v>
      </c>
      <c r="C1439" s="4" t="s">
        <v>11</v>
      </c>
      <c r="D1439" s="4" t="s">
        <v>23</v>
      </c>
      <c r="E1439" s="21">
        <v>817</v>
      </c>
      <c r="F1439" s="6">
        <f>VLOOKUP(D1439,DEFINICJE!$E$2:$H$31,4,0)</f>
        <v>14.188524590163933</v>
      </c>
      <c r="G1439" s="6">
        <f>E1439*F1439</f>
        <v>11592.024590163934</v>
      </c>
      <c r="H1439" s="26">
        <f>VLOOKUP(D1439,DEFINICJE!$E$2:$H$31,3,0)</f>
        <v>0.22</v>
      </c>
      <c r="I1439" s="6">
        <f>G1439+H1439*G1439</f>
        <v>14142.269999999999</v>
      </c>
      <c r="J1439" s="9">
        <f>MONTH(B1439)</f>
        <v>5</v>
      </c>
      <c r="K1439" s="9">
        <f>YEAR(B1439)</f>
        <v>2021</v>
      </c>
      <c r="L1439" s="9" t="str">
        <f>VLOOKUP(C1439,DEFINICJE!$A$2:$B$11,2,0)</f>
        <v>Green Capital</v>
      </c>
    </row>
    <row r="1440" spans="1:12" x14ac:dyDescent="0.2">
      <c r="A1440" s="19" t="s">
        <v>1497</v>
      </c>
      <c r="B1440" s="20">
        <v>44327</v>
      </c>
      <c r="C1440" s="4" t="s">
        <v>9</v>
      </c>
      <c r="D1440" s="4" t="s">
        <v>24</v>
      </c>
      <c r="E1440" s="21">
        <v>904</v>
      </c>
      <c r="F1440" s="6">
        <f>VLOOKUP(D1440,DEFINICJE!$E$2:$H$31,4,0)</f>
        <v>7.5700934579439245</v>
      </c>
      <c r="G1440" s="6">
        <f>E1440*F1440</f>
        <v>6843.3644859813076</v>
      </c>
      <c r="H1440" s="26">
        <f>VLOOKUP(D1440,DEFINICJE!$E$2:$H$31,3,0)</f>
        <v>7.0000000000000007E-2</v>
      </c>
      <c r="I1440" s="6">
        <f>G1440+H1440*G1440</f>
        <v>7322.3999999999987</v>
      </c>
      <c r="J1440" s="9">
        <f>MONTH(B1440)</f>
        <v>5</v>
      </c>
      <c r="K1440" s="9">
        <f>YEAR(B1440)</f>
        <v>2021</v>
      </c>
      <c r="L1440" s="9" t="str">
        <f>VLOOKUP(C1440,DEFINICJE!$A$2:$B$11,2,0)</f>
        <v>Aurora Ventures</v>
      </c>
    </row>
    <row r="1441" spans="1:12" x14ac:dyDescent="0.2">
      <c r="A1441" s="19" t="s">
        <v>1498</v>
      </c>
      <c r="B1441" s="20">
        <v>44328</v>
      </c>
      <c r="C1441" s="4" t="s">
        <v>5</v>
      </c>
      <c r="D1441" s="4" t="s">
        <v>25</v>
      </c>
      <c r="E1441" s="21">
        <v>316</v>
      </c>
      <c r="F1441" s="6">
        <f>VLOOKUP(D1441,DEFINICJE!$E$2:$H$31,4,0)</f>
        <v>33.655737704918039</v>
      </c>
      <c r="G1441" s="6">
        <f>E1441*F1441</f>
        <v>10635.2131147541</v>
      </c>
      <c r="H1441" s="26">
        <f>VLOOKUP(D1441,DEFINICJE!$E$2:$H$31,3,0)</f>
        <v>0.22</v>
      </c>
      <c r="I1441" s="6">
        <f>G1441+H1441*G1441</f>
        <v>12974.960000000003</v>
      </c>
      <c r="J1441" s="9">
        <f>MONTH(B1441)</f>
        <v>5</v>
      </c>
      <c r="K1441" s="9">
        <f>YEAR(B1441)</f>
        <v>2021</v>
      </c>
      <c r="L1441" s="9" t="str">
        <f>VLOOKUP(C1441,DEFINICJE!$A$2:$B$11,2,0)</f>
        <v>Infinity Systems</v>
      </c>
    </row>
    <row r="1442" spans="1:12" x14ac:dyDescent="0.2">
      <c r="A1442" s="19" t="s">
        <v>1499</v>
      </c>
      <c r="B1442" s="20">
        <v>44329</v>
      </c>
      <c r="C1442" s="4" t="s">
        <v>2</v>
      </c>
      <c r="D1442" s="4" t="s">
        <v>26</v>
      </c>
      <c r="E1442" s="21">
        <v>460</v>
      </c>
      <c r="F1442" s="6">
        <f>VLOOKUP(D1442,DEFINICJE!$E$2:$H$31,4,0)</f>
        <v>57.588785046728965</v>
      </c>
      <c r="G1442" s="6">
        <f>E1442*F1442</f>
        <v>26490.841121495323</v>
      </c>
      <c r="H1442" s="26">
        <f>VLOOKUP(D1442,DEFINICJE!$E$2:$H$31,3,0)</f>
        <v>7.0000000000000007E-2</v>
      </c>
      <c r="I1442" s="6">
        <f>G1442+H1442*G1442</f>
        <v>28345.199999999997</v>
      </c>
      <c r="J1442" s="9">
        <f>MONTH(B1442)</f>
        <v>5</v>
      </c>
      <c r="K1442" s="9">
        <f>YEAR(B1442)</f>
        <v>2021</v>
      </c>
      <c r="L1442" s="9" t="str">
        <f>VLOOKUP(C1442,DEFINICJE!$A$2:$B$11,2,0)</f>
        <v>StellarTech Solutions</v>
      </c>
    </row>
    <row r="1443" spans="1:12" x14ac:dyDescent="0.2">
      <c r="A1443" s="19" t="s">
        <v>1500</v>
      </c>
      <c r="B1443" s="20">
        <v>44330</v>
      </c>
      <c r="C1443" s="4" t="s">
        <v>8</v>
      </c>
      <c r="D1443" s="4" t="s">
        <v>27</v>
      </c>
      <c r="E1443" s="21">
        <v>716</v>
      </c>
      <c r="F1443" s="6">
        <f>VLOOKUP(D1443,DEFINICJE!$E$2:$H$31,4,0)</f>
        <v>27.262295081967213</v>
      </c>
      <c r="G1443" s="6">
        <f>E1443*F1443</f>
        <v>19519.803278688523</v>
      </c>
      <c r="H1443" s="26">
        <f>VLOOKUP(D1443,DEFINICJE!$E$2:$H$31,3,0)</f>
        <v>0.22</v>
      </c>
      <c r="I1443" s="6">
        <f>G1443+H1443*G1443</f>
        <v>23814.159999999996</v>
      </c>
      <c r="J1443" s="9">
        <f>MONTH(B1443)</f>
        <v>5</v>
      </c>
      <c r="K1443" s="9">
        <f>YEAR(B1443)</f>
        <v>2021</v>
      </c>
      <c r="L1443" s="9" t="str">
        <f>VLOOKUP(C1443,DEFINICJE!$A$2:$B$11,2,0)</f>
        <v>Apex Innovators</v>
      </c>
    </row>
    <row r="1444" spans="1:12" x14ac:dyDescent="0.2">
      <c r="A1444" s="19" t="s">
        <v>1501</v>
      </c>
      <c r="B1444" s="20">
        <v>44331</v>
      </c>
      <c r="C1444" s="4" t="s">
        <v>7</v>
      </c>
      <c r="D1444" s="4" t="s">
        <v>28</v>
      </c>
      <c r="E1444" s="21">
        <v>463</v>
      </c>
      <c r="F1444" s="6">
        <f>VLOOKUP(D1444,DEFINICJE!$E$2:$H$31,4,0)</f>
        <v>74.299065420560737</v>
      </c>
      <c r="G1444" s="6">
        <f>E1444*F1444</f>
        <v>34400.467289719621</v>
      </c>
      <c r="H1444" s="26">
        <f>VLOOKUP(D1444,DEFINICJE!$E$2:$H$31,3,0)</f>
        <v>7.0000000000000007E-2</v>
      </c>
      <c r="I1444" s="6">
        <f>G1444+H1444*G1444</f>
        <v>36808.499999999993</v>
      </c>
      <c r="J1444" s="9">
        <f>MONTH(B1444)</f>
        <v>5</v>
      </c>
      <c r="K1444" s="9">
        <f>YEAR(B1444)</f>
        <v>2021</v>
      </c>
      <c r="L1444" s="9" t="str">
        <f>VLOOKUP(C1444,DEFINICJE!$A$2:$B$11,2,0)</f>
        <v>Fusion Dynamics</v>
      </c>
    </row>
    <row r="1445" spans="1:12" x14ac:dyDescent="0.2">
      <c r="A1445" s="19" t="s">
        <v>1502</v>
      </c>
      <c r="B1445" s="20">
        <v>44332</v>
      </c>
      <c r="C1445" s="4" t="s">
        <v>5</v>
      </c>
      <c r="D1445" s="4" t="s">
        <v>14</v>
      </c>
      <c r="E1445" s="21">
        <v>490</v>
      </c>
      <c r="F1445" s="6">
        <f>VLOOKUP(D1445,DEFINICJE!$E$2:$H$31,4,0)</f>
        <v>73.897196261682225</v>
      </c>
      <c r="G1445" s="6">
        <f>E1445*F1445</f>
        <v>36209.626168224291</v>
      </c>
      <c r="H1445" s="26">
        <f>VLOOKUP(D1445,DEFINICJE!$E$2:$H$31,3,0)</f>
        <v>7.0000000000000007E-2</v>
      </c>
      <c r="I1445" s="6">
        <f>G1445+H1445*G1445</f>
        <v>38744.299999999988</v>
      </c>
      <c r="J1445" s="9">
        <f>MONTH(B1445)</f>
        <v>5</v>
      </c>
      <c r="K1445" s="9">
        <f>YEAR(B1445)</f>
        <v>2021</v>
      </c>
      <c r="L1445" s="9" t="str">
        <f>VLOOKUP(C1445,DEFINICJE!$A$2:$B$11,2,0)</f>
        <v>Infinity Systems</v>
      </c>
    </row>
    <row r="1446" spans="1:12" x14ac:dyDescent="0.2">
      <c r="A1446" s="19" t="s">
        <v>1503</v>
      </c>
      <c r="B1446" s="20">
        <v>44333</v>
      </c>
      <c r="C1446" s="4" t="s">
        <v>3</v>
      </c>
      <c r="D1446" s="4" t="s">
        <v>15</v>
      </c>
      <c r="E1446" s="21">
        <v>476</v>
      </c>
      <c r="F1446" s="6">
        <f>VLOOKUP(D1446,DEFINICJE!$E$2:$H$31,4,0)</f>
        <v>43.180327868852459</v>
      </c>
      <c r="G1446" s="6">
        <f>E1446*F1446</f>
        <v>20553.836065573771</v>
      </c>
      <c r="H1446" s="26">
        <f>VLOOKUP(D1446,DEFINICJE!$E$2:$H$31,3,0)</f>
        <v>0.22</v>
      </c>
      <c r="I1446" s="6">
        <f>G1446+H1446*G1446</f>
        <v>25075.68</v>
      </c>
      <c r="J1446" s="9">
        <f>MONTH(B1446)</f>
        <v>5</v>
      </c>
      <c r="K1446" s="9">
        <f>YEAR(B1446)</f>
        <v>2021</v>
      </c>
      <c r="L1446" s="9" t="str">
        <f>VLOOKUP(C1446,DEFINICJE!$A$2:$B$11,2,0)</f>
        <v>Quantum Innovations</v>
      </c>
    </row>
    <row r="1447" spans="1:12" x14ac:dyDescent="0.2">
      <c r="A1447" s="19" t="s">
        <v>1504</v>
      </c>
      <c r="B1447" s="20">
        <v>44334</v>
      </c>
      <c r="C1447" s="4" t="s">
        <v>5</v>
      </c>
      <c r="D1447" s="4" t="s">
        <v>16</v>
      </c>
      <c r="E1447" s="21">
        <v>711</v>
      </c>
      <c r="F1447" s="6">
        <f>VLOOKUP(D1447,DEFINICJE!$E$2:$H$31,4,0)</f>
        <v>25.897196261682243</v>
      </c>
      <c r="G1447" s="6">
        <f>E1447*F1447</f>
        <v>18412.906542056076</v>
      </c>
      <c r="H1447" s="26">
        <f>VLOOKUP(D1447,DEFINICJE!$E$2:$H$31,3,0)</f>
        <v>7.0000000000000007E-2</v>
      </c>
      <c r="I1447" s="6">
        <f>G1447+H1447*G1447</f>
        <v>19701.810000000001</v>
      </c>
      <c r="J1447" s="9">
        <f>MONTH(B1447)</f>
        <v>5</v>
      </c>
      <c r="K1447" s="9">
        <f>YEAR(B1447)</f>
        <v>2021</v>
      </c>
      <c r="L1447" s="9" t="str">
        <f>VLOOKUP(C1447,DEFINICJE!$A$2:$B$11,2,0)</f>
        <v>Infinity Systems</v>
      </c>
    </row>
    <row r="1448" spans="1:12" x14ac:dyDescent="0.2">
      <c r="A1448" s="19" t="s">
        <v>1505</v>
      </c>
      <c r="B1448" s="20">
        <v>44335</v>
      </c>
      <c r="C1448" s="4" t="s">
        <v>7</v>
      </c>
      <c r="D1448" s="4" t="s">
        <v>17</v>
      </c>
      <c r="E1448" s="21">
        <v>899</v>
      </c>
      <c r="F1448" s="6">
        <f>VLOOKUP(D1448,DEFINICJE!$E$2:$H$31,4,0)</f>
        <v>65.721311475409848</v>
      </c>
      <c r="G1448" s="6">
        <f>E1448*F1448</f>
        <v>59083.459016393455</v>
      </c>
      <c r="H1448" s="26">
        <f>VLOOKUP(D1448,DEFINICJE!$E$2:$H$31,3,0)</f>
        <v>0.22</v>
      </c>
      <c r="I1448" s="6">
        <f>G1448+H1448*G1448</f>
        <v>72081.820000000022</v>
      </c>
      <c r="J1448" s="9">
        <f>MONTH(B1448)</f>
        <v>5</v>
      </c>
      <c r="K1448" s="9">
        <f>YEAR(B1448)</f>
        <v>2021</v>
      </c>
      <c r="L1448" s="9" t="str">
        <f>VLOOKUP(C1448,DEFINICJE!$A$2:$B$11,2,0)</f>
        <v>Fusion Dynamics</v>
      </c>
    </row>
    <row r="1449" spans="1:12" x14ac:dyDescent="0.2">
      <c r="A1449" s="19" t="s">
        <v>1506</v>
      </c>
      <c r="B1449" s="20">
        <v>44335</v>
      </c>
      <c r="C1449" s="4" t="s">
        <v>4</v>
      </c>
      <c r="D1449" s="4" t="s">
        <v>18</v>
      </c>
      <c r="E1449" s="21">
        <v>22</v>
      </c>
      <c r="F1449" s="6">
        <f>VLOOKUP(D1449,DEFINICJE!$E$2:$H$31,4,0)</f>
        <v>0.22429906542056072</v>
      </c>
      <c r="G1449" s="6">
        <f>E1449*F1449</f>
        <v>4.9345794392523361</v>
      </c>
      <c r="H1449" s="26">
        <f>VLOOKUP(D1449,DEFINICJE!$E$2:$H$31,3,0)</f>
        <v>7.0000000000000007E-2</v>
      </c>
      <c r="I1449" s="6">
        <f>G1449+H1449*G1449</f>
        <v>5.2799999999999994</v>
      </c>
      <c r="J1449" s="9">
        <f>MONTH(B1449)</f>
        <v>5</v>
      </c>
      <c r="K1449" s="9">
        <f>YEAR(B1449)</f>
        <v>2021</v>
      </c>
      <c r="L1449" s="9" t="str">
        <f>VLOOKUP(C1449,DEFINICJE!$A$2:$B$11,2,0)</f>
        <v>BlueSky Enterprises</v>
      </c>
    </row>
    <row r="1450" spans="1:12" x14ac:dyDescent="0.2">
      <c r="A1450" s="19" t="s">
        <v>1507</v>
      </c>
      <c r="B1450" s="20">
        <v>44335</v>
      </c>
      <c r="C1450" s="4" t="s">
        <v>10</v>
      </c>
      <c r="D1450" s="4" t="s">
        <v>19</v>
      </c>
      <c r="E1450" s="21">
        <v>90</v>
      </c>
      <c r="F1450" s="6">
        <f>VLOOKUP(D1450,DEFINICJE!$E$2:$H$31,4,0)</f>
        <v>73.073770491803288</v>
      </c>
      <c r="G1450" s="6">
        <f>E1450*F1450</f>
        <v>6576.6393442622957</v>
      </c>
      <c r="H1450" s="26">
        <f>VLOOKUP(D1450,DEFINICJE!$E$2:$H$31,3,0)</f>
        <v>0.22</v>
      </c>
      <c r="I1450" s="6">
        <f>G1450+H1450*G1450</f>
        <v>8023.5000000000009</v>
      </c>
      <c r="J1450" s="9">
        <f>MONTH(B1450)</f>
        <v>5</v>
      </c>
      <c r="K1450" s="9">
        <f>YEAR(B1450)</f>
        <v>2021</v>
      </c>
      <c r="L1450" s="9" t="str">
        <f>VLOOKUP(C1450,DEFINICJE!$A$2:$B$11,2,0)</f>
        <v>Nexus Solutions</v>
      </c>
    </row>
    <row r="1451" spans="1:12" x14ac:dyDescent="0.2">
      <c r="A1451" s="19" t="s">
        <v>1508</v>
      </c>
      <c r="B1451" s="20">
        <v>44335</v>
      </c>
      <c r="C1451" s="4" t="s">
        <v>7</v>
      </c>
      <c r="D1451" s="4" t="s">
        <v>20</v>
      </c>
      <c r="E1451" s="21">
        <v>490</v>
      </c>
      <c r="F1451" s="6">
        <f>VLOOKUP(D1451,DEFINICJE!$E$2:$H$31,4,0)</f>
        <v>10.093457943925234</v>
      </c>
      <c r="G1451" s="6">
        <f>E1451*F1451</f>
        <v>4945.7943925233649</v>
      </c>
      <c r="H1451" s="26">
        <f>VLOOKUP(D1451,DEFINICJE!$E$2:$H$31,3,0)</f>
        <v>7.0000000000000007E-2</v>
      </c>
      <c r="I1451" s="6">
        <f>G1451+H1451*G1451</f>
        <v>5292</v>
      </c>
      <c r="J1451" s="9">
        <f>MONTH(B1451)</f>
        <v>5</v>
      </c>
      <c r="K1451" s="9">
        <f>YEAR(B1451)</f>
        <v>2021</v>
      </c>
      <c r="L1451" s="9" t="str">
        <f>VLOOKUP(C1451,DEFINICJE!$A$2:$B$11,2,0)</f>
        <v>Fusion Dynamics</v>
      </c>
    </row>
    <row r="1452" spans="1:12" x14ac:dyDescent="0.2">
      <c r="A1452" s="19" t="s">
        <v>1509</v>
      </c>
      <c r="B1452" s="20">
        <v>44335</v>
      </c>
      <c r="C1452" s="4" t="s">
        <v>2</v>
      </c>
      <c r="D1452" s="4" t="s">
        <v>21</v>
      </c>
      <c r="E1452" s="21">
        <v>543</v>
      </c>
      <c r="F1452" s="6">
        <f>VLOOKUP(D1452,DEFINICJE!$E$2:$H$31,4,0)</f>
        <v>32.508196721311471</v>
      </c>
      <c r="G1452" s="6">
        <f>E1452*F1452</f>
        <v>17651.950819672129</v>
      </c>
      <c r="H1452" s="26">
        <f>VLOOKUP(D1452,DEFINICJE!$E$2:$H$31,3,0)</f>
        <v>0.22</v>
      </c>
      <c r="I1452" s="6">
        <f>G1452+H1452*G1452</f>
        <v>21535.379999999997</v>
      </c>
      <c r="J1452" s="9">
        <f>MONTH(B1452)</f>
        <v>5</v>
      </c>
      <c r="K1452" s="9">
        <f>YEAR(B1452)</f>
        <v>2021</v>
      </c>
      <c r="L1452" s="9" t="str">
        <f>VLOOKUP(C1452,DEFINICJE!$A$2:$B$11,2,0)</f>
        <v>StellarTech Solutions</v>
      </c>
    </row>
    <row r="1453" spans="1:12" x14ac:dyDescent="0.2">
      <c r="A1453" s="19" t="s">
        <v>1510</v>
      </c>
      <c r="B1453" s="20">
        <v>44335</v>
      </c>
      <c r="C1453" s="4" t="s">
        <v>5</v>
      </c>
      <c r="D1453" s="4" t="s">
        <v>22</v>
      </c>
      <c r="E1453" s="21">
        <v>192</v>
      </c>
      <c r="F1453" s="6">
        <f>VLOOKUP(D1453,DEFINICJE!$E$2:$H$31,4,0)</f>
        <v>17.588785046728972</v>
      </c>
      <c r="G1453" s="6">
        <f>E1453*F1453</f>
        <v>3377.0467289719627</v>
      </c>
      <c r="H1453" s="26">
        <f>VLOOKUP(D1453,DEFINICJE!$E$2:$H$31,3,0)</f>
        <v>7.0000000000000007E-2</v>
      </c>
      <c r="I1453" s="6">
        <f>G1453+H1453*G1453</f>
        <v>3613.44</v>
      </c>
      <c r="J1453" s="9">
        <f>MONTH(B1453)</f>
        <v>5</v>
      </c>
      <c r="K1453" s="9">
        <f>YEAR(B1453)</f>
        <v>2021</v>
      </c>
      <c r="L1453" s="9" t="str">
        <f>VLOOKUP(C1453,DEFINICJE!$A$2:$B$11,2,0)</f>
        <v>Infinity Systems</v>
      </c>
    </row>
    <row r="1454" spans="1:12" x14ac:dyDescent="0.2">
      <c r="A1454" s="19" t="s">
        <v>1511</v>
      </c>
      <c r="B1454" s="20">
        <v>44335</v>
      </c>
      <c r="C1454" s="4" t="s">
        <v>9</v>
      </c>
      <c r="D1454" s="4" t="s">
        <v>23</v>
      </c>
      <c r="E1454" s="21">
        <v>199</v>
      </c>
      <c r="F1454" s="6">
        <f>VLOOKUP(D1454,DEFINICJE!$E$2:$H$31,4,0)</f>
        <v>14.188524590163933</v>
      </c>
      <c r="G1454" s="6">
        <f>E1454*F1454</f>
        <v>2823.5163934426228</v>
      </c>
      <c r="H1454" s="26">
        <f>VLOOKUP(D1454,DEFINICJE!$E$2:$H$31,3,0)</f>
        <v>0.22</v>
      </c>
      <c r="I1454" s="6">
        <f>G1454+H1454*G1454</f>
        <v>3444.6899999999996</v>
      </c>
      <c r="J1454" s="9">
        <f>MONTH(B1454)</f>
        <v>5</v>
      </c>
      <c r="K1454" s="9">
        <f>YEAR(B1454)</f>
        <v>2021</v>
      </c>
      <c r="L1454" s="9" t="str">
        <f>VLOOKUP(C1454,DEFINICJE!$A$2:$B$11,2,0)</f>
        <v>Aurora Ventures</v>
      </c>
    </row>
    <row r="1455" spans="1:12" x14ac:dyDescent="0.2">
      <c r="A1455" s="19" t="s">
        <v>1512</v>
      </c>
      <c r="B1455" s="20">
        <v>44335</v>
      </c>
      <c r="C1455" s="4" t="s">
        <v>8</v>
      </c>
      <c r="D1455" s="4" t="s">
        <v>24</v>
      </c>
      <c r="E1455" s="21">
        <v>281</v>
      </c>
      <c r="F1455" s="6">
        <f>VLOOKUP(D1455,DEFINICJE!$E$2:$H$31,4,0)</f>
        <v>7.5700934579439245</v>
      </c>
      <c r="G1455" s="6">
        <f>E1455*F1455</f>
        <v>2127.1962616822429</v>
      </c>
      <c r="H1455" s="26">
        <f>VLOOKUP(D1455,DEFINICJE!$E$2:$H$31,3,0)</f>
        <v>7.0000000000000007E-2</v>
      </c>
      <c r="I1455" s="6">
        <f>G1455+H1455*G1455</f>
        <v>2276.1</v>
      </c>
      <c r="J1455" s="9">
        <f>MONTH(B1455)</f>
        <v>5</v>
      </c>
      <c r="K1455" s="9">
        <f>YEAR(B1455)</f>
        <v>2021</v>
      </c>
      <c r="L1455" s="9" t="str">
        <f>VLOOKUP(C1455,DEFINICJE!$A$2:$B$11,2,0)</f>
        <v>Apex Innovators</v>
      </c>
    </row>
    <row r="1456" spans="1:12" x14ac:dyDescent="0.2">
      <c r="A1456" s="19" t="s">
        <v>1513</v>
      </c>
      <c r="B1456" s="20">
        <v>44336</v>
      </c>
      <c r="C1456" s="4" t="s">
        <v>4</v>
      </c>
      <c r="D1456" s="4" t="s">
        <v>25</v>
      </c>
      <c r="E1456" s="21">
        <v>431</v>
      </c>
      <c r="F1456" s="6">
        <f>VLOOKUP(D1456,DEFINICJE!$E$2:$H$31,4,0)</f>
        <v>33.655737704918039</v>
      </c>
      <c r="G1456" s="6">
        <f>E1456*F1456</f>
        <v>14505.622950819674</v>
      </c>
      <c r="H1456" s="26">
        <f>VLOOKUP(D1456,DEFINICJE!$E$2:$H$31,3,0)</f>
        <v>0.22</v>
      </c>
      <c r="I1456" s="6">
        <f>G1456+H1456*G1456</f>
        <v>17696.86</v>
      </c>
      <c r="J1456" s="9">
        <f>MONTH(B1456)</f>
        <v>5</v>
      </c>
      <c r="K1456" s="9">
        <f>YEAR(B1456)</f>
        <v>2021</v>
      </c>
      <c r="L1456" s="9" t="str">
        <f>VLOOKUP(C1456,DEFINICJE!$A$2:$B$11,2,0)</f>
        <v>BlueSky Enterprises</v>
      </c>
    </row>
    <row r="1457" spans="1:12" x14ac:dyDescent="0.2">
      <c r="A1457" s="19" t="s">
        <v>1514</v>
      </c>
      <c r="B1457" s="20">
        <v>44337</v>
      </c>
      <c r="C1457" s="4" t="s">
        <v>7</v>
      </c>
      <c r="D1457" s="4" t="s">
        <v>26</v>
      </c>
      <c r="E1457" s="21">
        <v>561</v>
      </c>
      <c r="F1457" s="6">
        <f>VLOOKUP(D1457,DEFINICJE!$E$2:$H$31,4,0)</f>
        <v>57.588785046728965</v>
      </c>
      <c r="G1457" s="6">
        <f>E1457*F1457</f>
        <v>32307.308411214948</v>
      </c>
      <c r="H1457" s="26">
        <f>VLOOKUP(D1457,DEFINICJE!$E$2:$H$31,3,0)</f>
        <v>7.0000000000000007E-2</v>
      </c>
      <c r="I1457" s="6">
        <f>G1457+H1457*G1457</f>
        <v>34568.819999999992</v>
      </c>
      <c r="J1457" s="9">
        <f>MONTH(B1457)</f>
        <v>5</v>
      </c>
      <c r="K1457" s="9">
        <f>YEAR(B1457)</f>
        <v>2021</v>
      </c>
      <c r="L1457" s="9" t="str">
        <f>VLOOKUP(C1457,DEFINICJE!$A$2:$B$11,2,0)</f>
        <v>Fusion Dynamics</v>
      </c>
    </row>
    <row r="1458" spans="1:12" x14ac:dyDescent="0.2">
      <c r="A1458" s="19" t="s">
        <v>1515</v>
      </c>
      <c r="B1458" s="20">
        <v>44338</v>
      </c>
      <c r="C1458" s="4" t="s">
        <v>11</v>
      </c>
      <c r="D1458" s="4" t="s">
        <v>27</v>
      </c>
      <c r="E1458" s="21">
        <v>851</v>
      </c>
      <c r="F1458" s="6">
        <f>VLOOKUP(D1458,DEFINICJE!$E$2:$H$31,4,0)</f>
        <v>27.262295081967213</v>
      </c>
      <c r="G1458" s="6">
        <f>E1458*F1458</f>
        <v>23200.2131147541</v>
      </c>
      <c r="H1458" s="26">
        <f>VLOOKUP(D1458,DEFINICJE!$E$2:$H$31,3,0)</f>
        <v>0.22</v>
      </c>
      <c r="I1458" s="6">
        <f>G1458+H1458*G1458</f>
        <v>28304.260000000002</v>
      </c>
      <c r="J1458" s="9">
        <f>MONTH(B1458)</f>
        <v>5</v>
      </c>
      <c r="K1458" s="9">
        <f>YEAR(B1458)</f>
        <v>2021</v>
      </c>
      <c r="L1458" s="9" t="str">
        <f>VLOOKUP(C1458,DEFINICJE!$A$2:$B$11,2,0)</f>
        <v>Green Capital</v>
      </c>
    </row>
    <row r="1459" spans="1:12" x14ac:dyDescent="0.2">
      <c r="A1459" s="19" t="s">
        <v>1516</v>
      </c>
      <c r="B1459" s="20">
        <v>44339</v>
      </c>
      <c r="C1459" s="4" t="s">
        <v>2</v>
      </c>
      <c r="D1459" s="4" t="s">
        <v>28</v>
      </c>
      <c r="E1459" s="21">
        <v>811</v>
      </c>
      <c r="F1459" s="6">
        <f>VLOOKUP(D1459,DEFINICJE!$E$2:$H$31,4,0)</f>
        <v>74.299065420560737</v>
      </c>
      <c r="G1459" s="6">
        <f>E1459*F1459</f>
        <v>60256.542056074759</v>
      </c>
      <c r="H1459" s="26">
        <f>VLOOKUP(D1459,DEFINICJE!$E$2:$H$31,3,0)</f>
        <v>7.0000000000000007E-2</v>
      </c>
      <c r="I1459" s="6">
        <f>G1459+H1459*G1459</f>
        <v>64474.499999999993</v>
      </c>
      <c r="J1459" s="9">
        <f>MONTH(B1459)</f>
        <v>5</v>
      </c>
      <c r="K1459" s="9">
        <f>YEAR(B1459)</f>
        <v>2021</v>
      </c>
      <c r="L1459" s="9" t="str">
        <f>VLOOKUP(C1459,DEFINICJE!$A$2:$B$11,2,0)</f>
        <v>StellarTech Solutions</v>
      </c>
    </row>
    <row r="1460" spans="1:12" x14ac:dyDescent="0.2">
      <c r="A1460" s="19" t="s">
        <v>1517</v>
      </c>
      <c r="B1460" s="20">
        <v>44340</v>
      </c>
      <c r="C1460" s="4" t="s">
        <v>9</v>
      </c>
      <c r="D1460" s="4" t="s">
        <v>29</v>
      </c>
      <c r="E1460" s="21">
        <v>616</v>
      </c>
      <c r="F1460" s="6">
        <f>VLOOKUP(D1460,DEFINICJE!$E$2:$H$31,4,0)</f>
        <v>19.409836065573771</v>
      </c>
      <c r="G1460" s="6">
        <f>E1460*F1460</f>
        <v>11956.459016393443</v>
      </c>
      <c r="H1460" s="26">
        <f>VLOOKUP(D1460,DEFINICJE!$E$2:$H$31,3,0)</f>
        <v>0.22</v>
      </c>
      <c r="I1460" s="6">
        <f>G1460+H1460*G1460</f>
        <v>14586.880000000001</v>
      </c>
      <c r="J1460" s="9">
        <f>MONTH(B1460)</f>
        <v>5</v>
      </c>
      <c r="K1460" s="9">
        <f>YEAR(B1460)</f>
        <v>2021</v>
      </c>
      <c r="L1460" s="9" t="str">
        <f>VLOOKUP(C1460,DEFINICJE!$A$2:$B$11,2,0)</f>
        <v>Aurora Ventures</v>
      </c>
    </row>
    <row r="1461" spans="1:12" x14ac:dyDescent="0.2">
      <c r="A1461" s="19" t="s">
        <v>1518</v>
      </c>
      <c r="B1461" s="20">
        <v>44341</v>
      </c>
      <c r="C1461" s="4" t="s">
        <v>6</v>
      </c>
      <c r="D1461" s="4" t="s">
        <v>30</v>
      </c>
      <c r="E1461" s="21">
        <v>564</v>
      </c>
      <c r="F1461" s="6">
        <f>VLOOKUP(D1461,DEFINICJE!$E$2:$H$31,4,0)</f>
        <v>16.345794392523363</v>
      </c>
      <c r="G1461" s="6">
        <f>E1461*F1461</f>
        <v>9219.0280373831774</v>
      </c>
      <c r="H1461" s="26">
        <f>VLOOKUP(D1461,DEFINICJE!$E$2:$H$31,3,0)</f>
        <v>7.0000000000000007E-2</v>
      </c>
      <c r="I1461" s="6">
        <f>G1461+H1461*G1461</f>
        <v>9864.36</v>
      </c>
      <c r="J1461" s="9">
        <f>MONTH(B1461)</f>
        <v>5</v>
      </c>
      <c r="K1461" s="9">
        <f>YEAR(B1461)</f>
        <v>2021</v>
      </c>
      <c r="L1461" s="9" t="str">
        <f>VLOOKUP(C1461,DEFINICJE!$A$2:$B$11,2,0)</f>
        <v>SwiftWave Technologies</v>
      </c>
    </row>
    <row r="1462" spans="1:12" x14ac:dyDescent="0.2">
      <c r="A1462" s="19" t="s">
        <v>1519</v>
      </c>
      <c r="B1462" s="20">
        <v>44342</v>
      </c>
      <c r="C1462" s="4" t="s">
        <v>11</v>
      </c>
      <c r="D1462" s="4" t="s">
        <v>31</v>
      </c>
      <c r="E1462" s="21">
        <v>598</v>
      </c>
      <c r="F1462" s="6">
        <f>VLOOKUP(D1462,DEFINICJE!$E$2:$H$31,4,0)</f>
        <v>31.516393442622952</v>
      </c>
      <c r="G1462" s="6">
        <f>E1462*F1462</f>
        <v>18846.803278688527</v>
      </c>
      <c r="H1462" s="26">
        <f>VLOOKUP(D1462,DEFINICJE!$E$2:$H$31,3,0)</f>
        <v>0.22</v>
      </c>
      <c r="I1462" s="6">
        <f>G1462+H1462*G1462</f>
        <v>22993.100000000002</v>
      </c>
      <c r="J1462" s="9">
        <f>MONTH(B1462)</f>
        <v>5</v>
      </c>
      <c r="K1462" s="9">
        <f>YEAR(B1462)</f>
        <v>2021</v>
      </c>
      <c r="L1462" s="9" t="str">
        <f>VLOOKUP(C1462,DEFINICJE!$A$2:$B$11,2,0)</f>
        <v>Green Capital</v>
      </c>
    </row>
    <row r="1463" spans="1:12" x14ac:dyDescent="0.2">
      <c r="A1463" s="19" t="s">
        <v>1520</v>
      </c>
      <c r="B1463" s="20">
        <v>44343</v>
      </c>
      <c r="C1463" s="4" t="s">
        <v>10</v>
      </c>
      <c r="D1463" s="4" t="s">
        <v>32</v>
      </c>
      <c r="E1463" s="21">
        <v>927</v>
      </c>
      <c r="F1463" s="6">
        <f>VLOOKUP(D1463,DEFINICJE!$E$2:$H$31,4,0)</f>
        <v>59.018691588785039</v>
      </c>
      <c r="G1463" s="6">
        <f>E1463*F1463</f>
        <v>54710.327102803734</v>
      </c>
      <c r="H1463" s="26">
        <f>VLOOKUP(D1463,DEFINICJE!$E$2:$H$31,3,0)</f>
        <v>7.0000000000000007E-2</v>
      </c>
      <c r="I1463" s="6">
        <f>G1463+H1463*G1463</f>
        <v>58540.049999999996</v>
      </c>
      <c r="J1463" s="9">
        <f>MONTH(B1463)</f>
        <v>5</v>
      </c>
      <c r="K1463" s="9">
        <f>YEAR(B1463)</f>
        <v>2021</v>
      </c>
      <c r="L1463" s="9" t="str">
        <f>VLOOKUP(C1463,DEFINICJE!$A$2:$B$11,2,0)</f>
        <v>Nexus Solutions</v>
      </c>
    </row>
    <row r="1464" spans="1:12" x14ac:dyDescent="0.2">
      <c r="A1464" s="19" t="s">
        <v>1521</v>
      </c>
      <c r="B1464" s="20">
        <v>44344</v>
      </c>
      <c r="C1464" s="4" t="s">
        <v>2</v>
      </c>
      <c r="D1464" s="4" t="s">
        <v>33</v>
      </c>
      <c r="E1464" s="21">
        <v>852</v>
      </c>
      <c r="F1464" s="6">
        <f>VLOOKUP(D1464,DEFINICJE!$E$2:$H$31,4,0)</f>
        <v>78.893442622950815</v>
      </c>
      <c r="G1464" s="6">
        <f>E1464*F1464</f>
        <v>67217.213114754093</v>
      </c>
      <c r="H1464" s="26">
        <f>VLOOKUP(D1464,DEFINICJE!$E$2:$H$31,3,0)</f>
        <v>0.22</v>
      </c>
      <c r="I1464" s="6">
        <f>G1464+H1464*G1464</f>
        <v>82005</v>
      </c>
      <c r="J1464" s="9">
        <f>MONTH(B1464)</f>
        <v>5</v>
      </c>
      <c r="K1464" s="9">
        <f>YEAR(B1464)</f>
        <v>2021</v>
      </c>
      <c r="L1464" s="9" t="str">
        <f>VLOOKUP(C1464,DEFINICJE!$A$2:$B$11,2,0)</f>
        <v>StellarTech Solutions</v>
      </c>
    </row>
    <row r="1465" spans="1:12" x14ac:dyDescent="0.2">
      <c r="A1465" s="19" t="s">
        <v>1522</v>
      </c>
      <c r="B1465" s="20">
        <v>44345</v>
      </c>
      <c r="C1465" s="4" t="s">
        <v>6</v>
      </c>
      <c r="D1465" s="4" t="s">
        <v>34</v>
      </c>
      <c r="E1465" s="21">
        <v>343</v>
      </c>
      <c r="F1465" s="6">
        <f>VLOOKUP(D1465,DEFINICJE!$E$2:$H$31,4,0)</f>
        <v>34.177570093457945</v>
      </c>
      <c r="G1465" s="6">
        <f>E1465*F1465</f>
        <v>11722.906542056075</v>
      </c>
      <c r="H1465" s="26">
        <f>VLOOKUP(D1465,DEFINICJE!$E$2:$H$31,3,0)</f>
        <v>7.0000000000000007E-2</v>
      </c>
      <c r="I1465" s="6">
        <f>G1465+H1465*G1465</f>
        <v>12543.51</v>
      </c>
      <c r="J1465" s="9">
        <f>MONTH(B1465)</f>
        <v>5</v>
      </c>
      <c r="K1465" s="9">
        <f>YEAR(B1465)</f>
        <v>2021</v>
      </c>
      <c r="L1465" s="9" t="str">
        <f>VLOOKUP(C1465,DEFINICJE!$A$2:$B$11,2,0)</f>
        <v>SwiftWave Technologies</v>
      </c>
    </row>
    <row r="1466" spans="1:12" x14ac:dyDescent="0.2">
      <c r="A1466" s="19" t="s">
        <v>1523</v>
      </c>
      <c r="B1466" s="20">
        <v>44346</v>
      </c>
      <c r="C1466" s="4" t="s">
        <v>10</v>
      </c>
      <c r="D1466" s="4" t="s">
        <v>35</v>
      </c>
      <c r="E1466" s="21">
        <v>741</v>
      </c>
      <c r="F1466" s="6">
        <f>VLOOKUP(D1466,DEFINICJE!$E$2:$H$31,4,0)</f>
        <v>92.429906542056074</v>
      </c>
      <c r="G1466" s="6">
        <f>E1466*F1466</f>
        <v>68490.560747663549</v>
      </c>
      <c r="H1466" s="26">
        <f>VLOOKUP(D1466,DEFINICJE!$E$2:$H$31,3,0)</f>
        <v>7.0000000000000007E-2</v>
      </c>
      <c r="I1466" s="6">
        <f>G1466+H1466*G1466</f>
        <v>73284.899999999994</v>
      </c>
      <c r="J1466" s="9">
        <f>MONTH(B1466)</f>
        <v>5</v>
      </c>
      <c r="K1466" s="9">
        <f>YEAR(B1466)</f>
        <v>2021</v>
      </c>
      <c r="L1466" s="9" t="str">
        <f>VLOOKUP(C1466,DEFINICJE!$A$2:$B$11,2,0)</f>
        <v>Nexus Solutions</v>
      </c>
    </row>
    <row r="1467" spans="1:12" x14ac:dyDescent="0.2">
      <c r="A1467" s="19" t="s">
        <v>1524</v>
      </c>
      <c r="B1467" s="20">
        <v>44346</v>
      </c>
      <c r="C1467" s="4" t="s">
        <v>8</v>
      </c>
      <c r="D1467" s="4" t="s">
        <v>36</v>
      </c>
      <c r="E1467" s="21">
        <v>55</v>
      </c>
      <c r="F1467" s="6">
        <f>VLOOKUP(D1467,DEFINICJE!$E$2:$H$31,4,0)</f>
        <v>32.551401869158873</v>
      </c>
      <c r="G1467" s="6">
        <f>E1467*F1467</f>
        <v>1790.3271028037379</v>
      </c>
      <c r="H1467" s="26">
        <f>VLOOKUP(D1467,DEFINICJE!$E$2:$H$31,3,0)</f>
        <v>7.0000000000000007E-2</v>
      </c>
      <c r="I1467" s="6">
        <f>G1467+H1467*G1467</f>
        <v>1915.6499999999996</v>
      </c>
      <c r="J1467" s="9">
        <f>MONTH(B1467)</f>
        <v>5</v>
      </c>
      <c r="K1467" s="9">
        <f>YEAR(B1467)</f>
        <v>2021</v>
      </c>
      <c r="L1467" s="9" t="str">
        <f>VLOOKUP(C1467,DEFINICJE!$A$2:$B$11,2,0)</f>
        <v>Apex Innovators</v>
      </c>
    </row>
    <row r="1468" spans="1:12" x14ac:dyDescent="0.2">
      <c r="A1468" s="19" t="s">
        <v>1525</v>
      </c>
      <c r="B1468" s="20">
        <v>44346</v>
      </c>
      <c r="C1468" s="4" t="s">
        <v>8</v>
      </c>
      <c r="D1468" s="4" t="s">
        <v>37</v>
      </c>
      <c r="E1468" s="21">
        <v>645</v>
      </c>
      <c r="F1468" s="6">
        <f>VLOOKUP(D1468,DEFINICJE!$E$2:$H$31,4,0)</f>
        <v>29.762295081967217</v>
      </c>
      <c r="G1468" s="6">
        <f>E1468*F1468</f>
        <v>19196.680327868857</v>
      </c>
      <c r="H1468" s="26">
        <f>VLOOKUP(D1468,DEFINICJE!$E$2:$H$31,3,0)</f>
        <v>0.22</v>
      </c>
      <c r="I1468" s="6">
        <f>G1468+H1468*G1468</f>
        <v>23419.950000000004</v>
      </c>
      <c r="J1468" s="9">
        <f>MONTH(B1468)</f>
        <v>5</v>
      </c>
      <c r="K1468" s="9">
        <f>YEAR(B1468)</f>
        <v>2021</v>
      </c>
      <c r="L1468" s="9" t="str">
        <f>VLOOKUP(C1468,DEFINICJE!$A$2:$B$11,2,0)</f>
        <v>Apex Innovators</v>
      </c>
    </row>
    <row r="1469" spans="1:12" x14ac:dyDescent="0.2">
      <c r="A1469" s="19" t="s">
        <v>1526</v>
      </c>
      <c r="B1469" s="20">
        <v>44346</v>
      </c>
      <c r="C1469" s="4" t="s">
        <v>4</v>
      </c>
      <c r="D1469" s="4" t="s">
        <v>38</v>
      </c>
      <c r="E1469" s="21">
        <v>987</v>
      </c>
      <c r="F1469" s="6">
        <f>VLOOKUP(D1469,DEFINICJE!$E$2:$H$31,4,0)</f>
        <v>3.1121495327102804</v>
      </c>
      <c r="G1469" s="6">
        <f>E1469*F1469</f>
        <v>3071.6915887850469</v>
      </c>
      <c r="H1469" s="26">
        <f>VLOOKUP(D1469,DEFINICJE!$E$2:$H$31,3,0)</f>
        <v>7.0000000000000007E-2</v>
      </c>
      <c r="I1469" s="6">
        <f>G1469+H1469*G1469</f>
        <v>3286.71</v>
      </c>
      <c r="J1469" s="9">
        <f>MONTH(B1469)</f>
        <v>5</v>
      </c>
      <c r="K1469" s="9">
        <f>YEAR(B1469)</f>
        <v>2021</v>
      </c>
      <c r="L1469" s="9" t="str">
        <f>VLOOKUP(C1469,DEFINICJE!$A$2:$B$11,2,0)</f>
        <v>BlueSky Enterprises</v>
      </c>
    </row>
    <row r="1470" spans="1:12" x14ac:dyDescent="0.2">
      <c r="A1470" s="19" t="s">
        <v>1527</v>
      </c>
      <c r="B1470" s="20">
        <v>44346</v>
      </c>
      <c r="C1470" s="4" t="s">
        <v>7</v>
      </c>
      <c r="D1470" s="4" t="s">
        <v>14</v>
      </c>
      <c r="E1470" s="21">
        <v>80</v>
      </c>
      <c r="F1470" s="6">
        <f>VLOOKUP(D1470,DEFINICJE!$E$2:$H$31,4,0)</f>
        <v>73.897196261682225</v>
      </c>
      <c r="G1470" s="6">
        <f>E1470*F1470</f>
        <v>5911.7757009345778</v>
      </c>
      <c r="H1470" s="26">
        <f>VLOOKUP(D1470,DEFINICJE!$E$2:$H$31,3,0)</f>
        <v>7.0000000000000007E-2</v>
      </c>
      <c r="I1470" s="6">
        <f>G1470+H1470*G1470</f>
        <v>6325.5999999999985</v>
      </c>
      <c r="J1470" s="9">
        <f>MONTH(B1470)</f>
        <v>5</v>
      </c>
      <c r="K1470" s="9">
        <f>YEAR(B1470)</f>
        <v>2021</v>
      </c>
      <c r="L1470" s="9" t="str">
        <f>VLOOKUP(C1470,DEFINICJE!$A$2:$B$11,2,0)</f>
        <v>Fusion Dynamics</v>
      </c>
    </row>
    <row r="1471" spans="1:12" x14ac:dyDescent="0.2">
      <c r="A1471" s="19" t="s">
        <v>1528</v>
      </c>
      <c r="B1471" s="20">
        <v>44346</v>
      </c>
      <c r="C1471" s="4" t="s">
        <v>11</v>
      </c>
      <c r="D1471" s="4" t="s">
        <v>15</v>
      </c>
      <c r="E1471" s="21">
        <v>399</v>
      </c>
      <c r="F1471" s="6">
        <f>VLOOKUP(D1471,DEFINICJE!$E$2:$H$31,4,0)</f>
        <v>43.180327868852459</v>
      </c>
      <c r="G1471" s="6">
        <f>E1471*F1471</f>
        <v>17228.950819672133</v>
      </c>
      <c r="H1471" s="26">
        <f>VLOOKUP(D1471,DEFINICJE!$E$2:$H$31,3,0)</f>
        <v>0.22</v>
      </c>
      <c r="I1471" s="6">
        <f>G1471+H1471*G1471</f>
        <v>21019.320000000003</v>
      </c>
      <c r="J1471" s="9">
        <f>MONTH(B1471)</f>
        <v>5</v>
      </c>
      <c r="K1471" s="9">
        <f>YEAR(B1471)</f>
        <v>2021</v>
      </c>
      <c r="L1471" s="9" t="str">
        <f>VLOOKUP(C1471,DEFINICJE!$A$2:$B$11,2,0)</f>
        <v>Green Capital</v>
      </c>
    </row>
    <row r="1472" spans="1:12" x14ac:dyDescent="0.2">
      <c r="A1472" s="19" t="s">
        <v>1529</v>
      </c>
      <c r="B1472" s="20">
        <v>44346</v>
      </c>
      <c r="C1472" s="4" t="s">
        <v>6</v>
      </c>
      <c r="D1472" s="4" t="s">
        <v>16</v>
      </c>
      <c r="E1472" s="21">
        <v>449</v>
      </c>
      <c r="F1472" s="6">
        <f>VLOOKUP(D1472,DEFINICJE!$E$2:$H$31,4,0)</f>
        <v>25.897196261682243</v>
      </c>
      <c r="G1472" s="6">
        <f>E1472*F1472</f>
        <v>11627.841121495327</v>
      </c>
      <c r="H1472" s="26">
        <f>VLOOKUP(D1472,DEFINICJE!$E$2:$H$31,3,0)</f>
        <v>7.0000000000000007E-2</v>
      </c>
      <c r="I1472" s="6">
        <f>G1472+H1472*G1472</f>
        <v>12441.789999999999</v>
      </c>
      <c r="J1472" s="9">
        <f>MONTH(B1472)</f>
        <v>5</v>
      </c>
      <c r="K1472" s="9">
        <f>YEAR(B1472)</f>
        <v>2021</v>
      </c>
      <c r="L1472" s="9" t="str">
        <f>VLOOKUP(C1472,DEFINICJE!$A$2:$B$11,2,0)</f>
        <v>SwiftWave Technologies</v>
      </c>
    </row>
    <row r="1473" spans="1:12" x14ac:dyDescent="0.2">
      <c r="A1473" s="19" t="s">
        <v>1530</v>
      </c>
      <c r="B1473" s="20">
        <v>44346</v>
      </c>
      <c r="C1473" s="4" t="s">
        <v>8</v>
      </c>
      <c r="D1473" s="4" t="s">
        <v>17</v>
      </c>
      <c r="E1473" s="21">
        <v>227</v>
      </c>
      <c r="F1473" s="6">
        <f>VLOOKUP(D1473,DEFINICJE!$E$2:$H$31,4,0)</f>
        <v>65.721311475409848</v>
      </c>
      <c r="G1473" s="6">
        <f>E1473*F1473</f>
        <v>14918.737704918036</v>
      </c>
      <c r="H1473" s="26">
        <f>VLOOKUP(D1473,DEFINICJE!$E$2:$H$31,3,0)</f>
        <v>0.22</v>
      </c>
      <c r="I1473" s="6">
        <f>G1473+H1473*G1473</f>
        <v>18200.860000000004</v>
      </c>
      <c r="J1473" s="9">
        <f>MONTH(B1473)</f>
        <v>5</v>
      </c>
      <c r="K1473" s="9">
        <f>YEAR(B1473)</f>
        <v>2021</v>
      </c>
      <c r="L1473" s="9" t="str">
        <f>VLOOKUP(C1473,DEFINICJE!$A$2:$B$11,2,0)</f>
        <v>Apex Innovators</v>
      </c>
    </row>
    <row r="1474" spans="1:12" x14ac:dyDescent="0.2">
      <c r="A1474" s="19" t="s">
        <v>1531</v>
      </c>
      <c r="B1474" s="20">
        <v>44347</v>
      </c>
      <c r="C1474" s="4" t="s">
        <v>3</v>
      </c>
      <c r="D1474" s="4" t="s">
        <v>18</v>
      </c>
      <c r="E1474" s="21">
        <v>259</v>
      </c>
      <c r="F1474" s="6">
        <f>VLOOKUP(D1474,DEFINICJE!$E$2:$H$31,4,0)</f>
        <v>0.22429906542056072</v>
      </c>
      <c r="G1474" s="6">
        <f>E1474*F1474</f>
        <v>58.093457943925223</v>
      </c>
      <c r="H1474" s="26">
        <f>VLOOKUP(D1474,DEFINICJE!$E$2:$H$31,3,0)</f>
        <v>7.0000000000000007E-2</v>
      </c>
      <c r="I1474" s="6">
        <f>G1474+H1474*G1474</f>
        <v>62.159999999999989</v>
      </c>
      <c r="J1474" s="9">
        <f>MONTH(B1474)</f>
        <v>5</v>
      </c>
      <c r="K1474" s="9">
        <f>YEAR(B1474)</f>
        <v>2021</v>
      </c>
      <c r="L1474" s="9" t="str">
        <f>VLOOKUP(C1474,DEFINICJE!$A$2:$B$11,2,0)</f>
        <v>Quantum Innovations</v>
      </c>
    </row>
    <row r="1475" spans="1:12" x14ac:dyDescent="0.2">
      <c r="A1475" s="19" t="s">
        <v>1532</v>
      </c>
      <c r="B1475" s="20">
        <v>44348</v>
      </c>
      <c r="C1475" s="4" t="s">
        <v>10</v>
      </c>
      <c r="D1475" s="4" t="s">
        <v>19</v>
      </c>
      <c r="E1475" s="21">
        <v>547</v>
      </c>
      <c r="F1475" s="6">
        <f>VLOOKUP(D1475,DEFINICJE!$E$2:$H$31,4,0)</f>
        <v>73.073770491803288</v>
      </c>
      <c r="G1475" s="6">
        <f>E1475*F1475</f>
        <v>39971.352459016402</v>
      </c>
      <c r="H1475" s="26">
        <f>VLOOKUP(D1475,DEFINICJE!$E$2:$H$31,3,0)</f>
        <v>0.22</v>
      </c>
      <c r="I1475" s="6">
        <f>G1475+H1475*G1475</f>
        <v>48765.05000000001</v>
      </c>
      <c r="J1475" s="9">
        <f>MONTH(B1475)</f>
        <v>6</v>
      </c>
      <c r="K1475" s="9">
        <f>YEAR(B1475)</f>
        <v>2021</v>
      </c>
      <c r="L1475" s="9" t="str">
        <f>VLOOKUP(C1475,DEFINICJE!$A$2:$B$11,2,0)</f>
        <v>Nexus Solutions</v>
      </c>
    </row>
    <row r="1476" spans="1:12" x14ac:dyDescent="0.2">
      <c r="A1476" s="19" t="s">
        <v>1533</v>
      </c>
      <c r="B1476" s="20">
        <v>44349</v>
      </c>
      <c r="C1476" s="4" t="s">
        <v>5</v>
      </c>
      <c r="D1476" s="4" t="s">
        <v>20</v>
      </c>
      <c r="E1476" s="21">
        <v>987</v>
      </c>
      <c r="F1476" s="6">
        <f>VLOOKUP(D1476,DEFINICJE!$E$2:$H$31,4,0)</f>
        <v>10.093457943925234</v>
      </c>
      <c r="G1476" s="6">
        <f>E1476*F1476</f>
        <v>9962.2429906542056</v>
      </c>
      <c r="H1476" s="26">
        <f>VLOOKUP(D1476,DEFINICJE!$E$2:$H$31,3,0)</f>
        <v>7.0000000000000007E-2</v>
      </c>
      <c r="I1476" s="6">
        <f>G1476+H1476*G1476</f>
        <v>10659.6</v>
      </c>
      <c r="J1476" s="9">
        <f>MONTH(B1476)</f>
        <v>6</v>
      </c>
      <c r="K1476" s="9">
        <f>YEAR(B1476)</f>
        <v>2021</v>
      </c>
      <c r="L1476" s="9" t="str">
        <f>VLOOKUP(C1476,DEFINICJE!$A$2:$B$11,2,0)</f>
        <v>Infinity Systems</v>
      </c>
    </row>
    <row r="1477" spans="1:12" x14ac:dyDescent="0.2">
      <c r="A1477" s="19" t="s">
        <v>1534</v>
      </c>
      <c r="B1477" s="20">
        <v>44350</v>
      </c>
      <c r="C1477" s="4" t="s">
        <v>3</v>
      </c>
      <c r="D1477" s="4" t="s">
        <v>21</v>
      </c>
      <c r="E1477" s="21">
        <v>635</v>
      </c>
      <c r="F1477" s="6">
        <f>VLOOKUP(D1477,DEFINICJE!$E$2:$H$31,4,0)</f>
        <v>32.508196721311471</v>
      </c>
      <c r="G1477" s="6">
        <f>E1477*F1477</f>
        <v>20642.704918032785</v>
      </c>
      <c r="H1477" s="26">
        <f>VLOOKUP(D1477,DEFINICJE!$E$2:$H$31,3,0)</f>
        <v>0.22</v>
      </c>
      <c r="I1477" s="6">
        <f>G1477+H1477*G1477</f>
        <v>25184.1</v>
      </c>
      <c r="J1477" s="9">
        <f>MONTH(B1477)</f>
        <v>6</v>
      </c>
      <c r="K1477" s="9">
        <f>YEAR(B1477)</f>
        <v>2021</v>
      </c>
      <c r="L1477" s="9" t="str">
        <f>VLOOKUP(C1477,DEFINICJE!$A$2:$B$11,2,0)</f>
        <v>Quantum Innovations</v>
      </c>
    </row>
    <row r="1478" spans="1:12" x14ac:dyDescent="0.2">
      <c r="A1478" s="19" t="s">
        <v>1535</v>
      </c>
      <c r="B1478" s="20">
        <v>44351</v>
      </c>
      <c r="C1478" s="4" t="s">
        <v>10</v>
      </c>
      <c r="D1478" s="4" t="s">
        <v>22</v>
      </c>
      <c r="E1478" s="21">
        <v>597</v>
      </c>
      <c r="F1478" s="6">
        <f>VLOOKUP(D1478,DEFINICJE!$E$2:$H$31,4,0)</f>
        <v>17.588785046728972</v>
      </c>
      <c r="G1478" s="6">
        <f>E1478*F1478</f>
        <v>10500.504672897196</v>
      </c>
      <c r="H1478" s="26">
        <f>VLOOKUP(D1478,DEFINICJE!$E$2:$H$31,3,0)</f>
        <v>7.0000000000000007E-2</v>
      </c>
      <c r="I1478" s="6">
        <f>G1478+H1478*G1478</f>
        <v>11235.539999999999</v>
      </c>
      <c r="J1478" s="9">
        <f>MONTH(B1478)</f>
        <v>6</v>
      </c>
      <c r="K1478" s="9">
        <f>YEAR(B1478)</f>
        <v>2021</v>
      </c>
      <c r="L1478" s="9" t="str">
        <f>VLOOKUP(C1478,DEFINICJE!$A$2:$B$11,2,0)</f>
        <v>Nexus Solutions</v>
      </c>
    </row>
    <row r="1479" spans="1:12" x14ac:dyDescent="0.2">
      <c r="A1479" s="19" t="s">
        <v>1536</v>
      </c>
      <c r="B1479" s="20">
        <v>44352</v>
      </c>
      <c r="C1479" s="4" t="s">
        <v>11</v>
      </c>
      <c r="D1479" s="4" t="s">
        <v>23</v>
      </c>
      <c r="E1479" s="21">
        <v>897</v>
      </c>
      <c r="F1479" s="6">
        <f>VLOOKUP(D1479,DEFINICJE!$E$2:$H$31,4,0)</f>
        <v>14.188524590163933</v>
      </c>
      <c r="G1479" s="6">
        <f>E1479*F1479</f>
        <v>12727.106557377048</v>
      </c>
      <c r="H1479" s="26">
        <f>VLOOKUP(D1479,DEFINICJE!$E$2:$H$31,3,0)</f>
        <v>0.22</v>
      </c>
      <c r="I1479" s="6">
        <f>G1479+H1479*G1479</f>
        <v>15527.07</v>
      </c>
      <c r="J1479" s="9">
        <f>MONTH(B1479)</f>
        <v>6</v>
      </c>
      <c r="K1479" s="9">
        <f>YEAR(B1479)</f>
        <v>2021</v>
      </c>
      <c r="L1479" s="9" t="str">
        <f>VLOOKUP(C1479,DEFINICJE!$A$2:$B$11,2,0)</f>
        <v>Green Capital</v>
      </c>
    </row>
    <row r="1480" spans="1:12" x14ac:dyDescent="0.2">
      <c r="A1480" s="19" t="s">
        <v>1537</v>
      </c>
      <c r="B1480" s="20">
        <v>44353</v>
      </c>
      <c r="C1480" s="4" t="s">
        <v>7</v>
      </c>
      <c r="D1480" s="4" t="s">
        <v>24</v>
      </c>
      <c r="E1480" s="21">
        <v>218</v>
      </c>
      <c r="F1480" s="6">
        <f>VLOOKUP(D1480,DEFINICJE!$E$2:$H$31,4,0)</f>
        <v>7.5700934579439245</v>
      </c>
      <c r="G1480" s="6">
        <f>E1480*F1480</f>
        <v>1650.2803738317755</v>
      </c>
      <c r="H1480" s="26">
        <f>VLOOKUP(D1480,DEFINICJE!$E$2:$H$31,3,0)</f>
        <v>7.0000000000000007E-2</v>
      </c>
      <c r="I1480" s="6">
        <f>G1480+H1480*G1480</f>
        <v>1765.7999999999997</v>
      </c>
      <c r="J1480" s="9">
        <f>MONTH(B1480)</f>
        <v>6</v>
      </c>
      <c r="K1480" s="9">
        <f>YEAR(B1480)</f>
        <v>2021</v>
      </c>
      <c r="L1480" s="9" t="str">
        <f>VLOOKUP(C1480,DEFINICJE!$A$2:$B$11,2,0)</f>
        <v>Fusion Dynamics</v>
      </c>
    </row>
    <row r="1481" spans="1:12" x14ac:dyDescent="0.2">
      <c r="A1481" s="19" t="s">
        <v>1538</v>
      </c>
      <c r="B1481" s="20">
        <v>44354</v>
      </c>
      <c r="C1481" s="4" t="s">
        <v>6</v>
      </c>
      <c r="D1481" s="4" t="s">
        <v>25</v>
      </c>
      <c r="E1481" s="21">
        <v>326</v>
      </c>
      <c r="F1481" s="6">
        <f>VLOOKUP(D1481,DEFINICJE!$E$2:$H$31,4,0)</f>
        <v>33.655737704918039</v>
      </c>
      <c r="G1481" s="6">
        <f>E1481*F1481</f>
        <v>10971.770491803281</v>
      </c>
      <c r="H1481" s="26">
        <f>VLOOKUP(D1481,DEFINICJE!$E$2:$H$31,3,0)</f>
        <v>0.22</v>
      </c>
      <c r="I1481" s="6">
        <f>G1481+H1481*G1481</f>
        <v>13385.560000000003</v>
      </c>
      <c r="J1481" s="9">
        <f>MONTH(B1481)</f>
        <v>6</v>
      </c>
      <c r="K1481" s="9">
        <f>YEAR(B1481)</f>
        <v>2021</v>
      </c>
      <c r="L1481" s="9" t="str">
        <f>VLOOKUP(C1481,DEFINICJE!$A$2:$B$11,2,0)</f>
        <v>SwiftWave Technologies</v>
      </c>
    </row>
    <row r="1482" spans="1:12" x14ac:dyDescent="0.2">
      <c r="A1482" s="19" t="s">
        <v>1539</v>
      </c>
      <c r="B1482" s="20">
        <v>44355</v>
      </c>
      <c r="C1482" s="4" t="s">
        <v>11</v>
      </c>
      <c r="D1482" s="4" t="s">
        <v>26</v>
      </c>
      <c r="E1482" s="21">
        <v>620</v>
      </c>
      <c r="F1482" s="6">
        <f>VLOOKUP(D1482,DEFINICJE!$E$2:$H$31,4,0)</f>
        <v>57.588785046728965</v>
      </c>
      <c r="G1482" s="6">
        <f>E1482*F1482</f>
        <v>35705.04672897196</v>
      </c>
      <c r="H1482" s="26">
        <f>VLOOKUP(D1482,DEFINICJE!$E$2:$H$31,3,0)</f>
        <v>7.0000000000000007E-2</v>
      </c>
      <c r="I1482" s="6">
        <f>G1482+H1482*G1482</f>
        <v>38204.399999999994</v>
      </c>
      <c r="J1482" s="9">
        <f>MONTH(B1482)</f>
        <v>6</v>
      </c>
      <c r="K1482" s="9">
        <f>YEAR(B1482)</f>
        <v>2021</v>
      </c>
      <c r="L1482" s="9" t="str">
        <f>VLOOKUP(C1482,DEFINICJE!$A$2:$B$11,2,0)</f>
        <v>Green Capital</v>
      </c>
    </row>
    <row r="1483" spans="1:12" x14ac:dyDescent="0.2">
      <c r="A1483" s="19" t="s">
        <v>1540</v>
      </c>
      <c r="B1483" s="20">
        <v>44356</v>
      </c>
      <c r="C1483" s="4" t="s">
        <v>11</v>
      </c>
      <c r="D1483" s="4" t="s">
        <v>27</v>
      </c>
      <c r="E1483" s="21">
        <v>764</v>
      </c>
      <c r="F1483" s="6">
        <f>VLOOKUP(D1483,DEFINICJE!$E$2:$H$31,4,0)</f>
        <v>27.262295081967213</v>
      </c>
      <c r="G1483" s="6">
        <f>E1483*F1483</f>
        <v>20828.39344262295</v>
      </c>
      <c r="H1483" s="26">
        <f>VLOOKUP(D1483,DEFINICJE!$E$2:$H$31,3,0)</f>
        <v>0.22</v>
      </c>
      <c r="I1483" s="6">
        <f>G1483+H1483*G1483</f>
        <v>25410.639999999999</v>
      </c>
      <c r="J1483" s="9">
        <f>MONTH(B1483)</f>
        <v>6</v>
      </c>
      <c r="K1483" s="9">
        <f>YEAR(B1483)</f>
        <v>2021</v>
      </c>
      <c r="L1483" s="9" t="str">
        <f>VLOOKUP(C1483,DEFINICJE!$A$2:$B$11,2,0)</f>
        <v>Green Capital</v>
      </c>
    </row>
    <row r="1484" spans="1:12" x14ac:dyDescent="0.2">
      <c r="A1484" s="19" t="s">
        <v>1541</v>
      </c>
      <c r="B1484" s="20">
        <v>44357</v>
      </c>
      <c r="C1484" s="4" t="s">
        <v>5</v>
      </c>
      <c r="D1484" s="4" t="s">
        <v>28</v>
      </c>
      <c r="E1484" s="21">
        <v>620</v>
      </c>
      <c r="F1484" s="6">
        <f>VLOOKUP(D1484,DEFINICJE!$E$2:$H$31,4,0)</f>
        <v>74.299065420560737</v>
      </c>
      <c r="G1484" s="6">
        <f>E1484*F1484</f>
        <v>46065.420560747654</v>
      </c>
      <c r="H1484" s="26">
        <f>VLOOKUP(D1484,DEFINICJE!$E$2:$H$31,3,0)</f>
        <v>7.0000000000000007E-2</v>
      </c>
      <c r="I1484" s="6">
        <f>G1484+H1484*G1484</f>
        <v>49289.999999999993</v>
      </c>
      <c r="J1484" s="9">
        <f>MONTH(B1484)</f>
        <v>6</v>
      </c>
      <c r="K1484" s="9">
        <f>YEAR(B1484)</f>
        <v>2021</v>
      </c>
      <c r="L1484" s="9" t="str">
        <f>VLOOKUP(C1484,DEFINICJE!$A$2:$B$11,2,0)</f>
        <v>Infinity Systems</v>
      </c>
    </row>
    <row r="1485" spans="1:12" x14ac:dyDescent="0.2">
      <c r="A1485" s="19" t="s">
        <v>1542</v>
      </c>
      <c r="B1485" s="20">
        <v>44357</v>
      </c>
      <c r="C1485" s="4" t="s">
        <v>9</v>
      </c>
      <c r="D1485" s="4" t="s">
        <v>29</v>
      </c>
      <c r="E1485" s="21">
        <v>608</v>
      </c>
      <c r="F1485" s="6">
        <f>VLOOKUP(D1485,DEFINICJE!$E$2:$H$31,4,0)</f>
        <v>19.409836065573771</v>
      </c>
      <c r="G1485" s="6">
        <f>E1485*F1485</f>
        <v>11801.180327868853</v>
      </c>
      <c r="H1485" s="26">
        <f>VLOOKUP(D1485,DEFINICJE!$E$2:$H$31,3,0)</f>
        <v>0.22</v>
      </c>
      <c r="I1485" s="6">
        <f>G1485+H1485*G1485</f>
        <v>14397.44</v>
      </c>
      <c r="J1485" s="9">
        <f>MONTH(B1485)</f>
        <v>6</v>
      </c>
      <c r="K1485" s="9">
        <f>YEAR(B1485)</f>
        <v>2021</v>
      </c>
      <c r="L1485" s="9" t="str">
        <f>VLOOKUP(C1485,DEFINICJE!$A$2:$B$11,2,0)</f>
        <v>Aurora Ventures</v>
      </c>
    </row>
    <row r="1486" spans="1:12" x14ac:dyDescent="0.2">
      <c r="A1486" s="19" t="s">
        <v>1543</v>
      </c>
      <c r="B1486" s="20">
        <v>44357</v>
      </c>
      <c r="C1486" s="4" t="s">
        <v>10</v>
      </c>
      <c r="D1486" s="4" t="s">
        <v>30</v>
      </c>
      <c r="E1486" s="21">
        <v>487</v>
      </c>
      <c r="F1486" s="6">
        <f>VLOOKUP(D1486,DEFINICJE!$E$2:$H$31,4,0)</f>
        <v>16.345794392523363</v>
      </c>
      <c r="G1486" s="6">
        <f>E1486*F1486</f>
        <v>7960.4018691588781</v>
      </c>
      <c r="H1486" s="26">
        <f>VLOOKUP(D1486,DEFINICJE!$E$2:$H$31,3,0)</f>
        <v>7.0000000000000007E-2</v>
      </c>
      <c r="I1486" s="6">
        <f>G1486+H1486*G1486</f>
        <v>8517.6299999999992</v>
      </c>
      <c r="J1486" s="9">
        <f>MONTH(B1486)</f>
        <v>6</v>
      </c>
      <c r="K1486" s="9">
        <f>YEAR(B1486)</f>
        <v>2021</v>
      </c>
      <c r="L1486" s="9" t="str">
        <f>VLOOKUP(C1486,DEFINICJE!$A$2:$B$11,2,0)</f>
        <v>Nexus Solutions</v>
      </c>
    </row>
    <row r="1487" spans="1:12" x14ac:dyDescent="0.2">
      <c r="A1487" s="19" t="s">
        <v>1544</v>
      </c>
      <c r="B1487" s="20">
        <v>44357</v>
      </c>
      <c r="C1487" s="4" t="s">
        <v>7</v>
      </c>
      <c r="D1487" s="4" t="s">
        <v>31</v>
      </c>
      <c r="E1487" s="21">
        <v>644</v>
      </c>
      <c r="F1487" s="6">
        <f>VLOOKUP(D1487,DEFINICJE!$E$2:$H$31,4,0)</f>
        <v>31.516393442622952</v>
      </c>
      <c r="G1487" s="6">
        <f>E1487*F1487</f>
        <v>20296.557377049183</v>
      </c>
      <c r="H1487" s="26">
        <f>VLOOKUP(D1487,DEFINICJE!$E$2:$H$31,3,0)</f>
        <v>0.22</v>
      </c>
      <c r="I1487" s="6">
        <f>G1487+H1487*G1487</f>
        <v>24761.800000000003</v>
      </c>
      <c r="J1487" s="9">
        <f>MONTH(B1487)</f>
        <v>6</v>
      </c>
      <c r="K1487" s="9">
        <f>YEAR(B1487)</f>
        <v>2021</v>
      </c>
      <c r="L1487" s="9" t="str">
        <f>VLOOKUP(C1487,DEFINICJE!$A$2:$B$11,2,0)</f>
        <v>Fusion Dynamics</v>
      </c>
    </row>
    <row r="1488" spans="1:12" x14ac:dyDescent="0.2">
      <c r="A1488" s="19" t="s">
        <v>1545</v>
      </c>
      <c r="B1488" s="20">
        <v>44357</v>
      </c>
      <c r="C1488" s="4" t="s">
        <v>8</v>
      </c>
      <c r="D1488" s="4" t="s">
        <v>32</v>
      </c>
      <c r="E1488" s="21">
        <v>127</v>
      </c>
      <c r="F1488" s="6">
        <f>VLOOKUP(D1488,DEFINICJE!$E$2:$H$31,4,0)</f>
        <v>59.018691588785039</v>
      </c>
      <c r="G1488" s="6">
        <f>E1488*F1488</f>
        <v>7495.3738317756997</v>
      </c>
      <c r="H1488" s="26">
        <f>VLOOKUP(D1488,DEFINICJE!$E$2:$H$31,3,0)</f>
        <v>7.0000000000000007E-2</v>
      </c>
      <c r="I1488" s="6">
        <f>G1488+H1488*G1488</f>
        <v>8020.0499999999984</v>
      </c>
      <c r="J1488" s="9">
        <f>MONTH(B1488)</f>
        <v>6</v>
      </c>
      <c r="K1488" s="9">
        <f>YEAR(B1488)</f>
        <v>2021</v>
      </c>
      <c r="L1488" s="9" t="str">
        <f>VLOOKUP(C1488,DEFINICJE!$A$2:$B$11,2,0)</f>
        <v>Apex Innovators</v>
      </c>
    </row>
    <row r="1489" spans="1:12" x14ac:dyDescent="0.2">
      <c r="A1489" s="19" t="s">
        <v>1546</v>
      </c>
      <c r="B1489" s="20">
        <v>44357</v>
      </c>
      <c r="C1489" s="4" t="s">
        <v>7</v>
      </c>
      <c r="D1489" s="4" t="s">
        <v>33</v>
      </c>
      <c r="E1489" s="21">
        <v>343</v>
      </c>
      <c r="F1489" s="6">
        <f>VLOOKUP(D1489,DEFINICJE!$E$2:$H$31,4,0)</f>
        <v>78.893442622950815</v>
      </c>
      <c r="G1489" s="6">
        <f>E1489*F1489</f>
        <v>27060.450819672129</v>
      </c>
      <c r="H1489" s="26">
        <f>VLOOKUP(D1489,DEFINICJE!$E$2:$H$31,3,0)</f>
        <v>0.22</v>
      </c>
      <c r="I1489" s="6">
        <f>G1489+H1489*G1489</f>
        <v>33013.75</v>
      </c>
      <c r="J1489" s="9">
        <f>MONTH(B1489)</f>
        <v>6</v>
      </c>
      <c r="K1489" s="9">
        <f>YEAR(B1489)</f>
        <v>2021</v>
      </c>
      <c r="L1489" s="9" t="str">
        <f>VLOOKUP(C1489,DEFINICJE!$A$2:$B$11,2,0)</f>
        <v>Fusion Dynamics</v>
      </c>
    </row>
    <row r="1490" spans="1:12" x14ac:dyDescent="0.2">
      <c r="A1490" s="19" t="s">
        <v>1547</v>
      </c>
      <c r="B1490" s="20">
        <v>44357</v>
      </c>
      <c r="C1490" s="4" t="s">
        <v>3</v>
      </c>
      <c r="D1490" s="4" t="s">
        <v>34</v>
      </c>
      <c r="E1490" s="21">
        <v>300</v>
      </c>
      <c r="F1490" s="6">
        <f>VLOOKUP(D1490,DEFINICJE!$E$2:$H$31,4,0)</f>
        <v>34.177570093457945</v>
      </c>
      <c r="G1490" s="6">
        <f>E1490*F1490</f>
        <v>10253.271028037383</v>
      </c>
      <c r="H1490" s="26">
        <f>VLOOKUP(D1490,DEFINICJE!$E$2:$H$31,3,0)</f>
        <v>7.0000000000000007E-2</v>
      </c>
      <c r="I1490" s="6">
        <f>G1490+H1490*G1490</f>
        <v>10971</v>
      </c>
      <c r="J1490" s="9">
        <f>MONTH(B1490)</f>
        <v>6</v>
      </c>
      <c r="K1490" s="9">
        <f>YEAR(B1490)</f>
        <v>2021</v>
      </c>
      <c r="L1490" s="9" t="str">
        <f>VLOOKUP(C1490,DEFINICJE!$A$2:$B$11,2,0)</f>
        <v>Quantum Innovations</v>
      </c>
    </row>
    <row r="1491" spans="1:12" x14ac:dyDescent="0.2">
      <c r="A1491" s="19" t="s">
        <v>1548</v>
      </c>
      <c r="B1491" s="20">
        <v>44357</v>
      </c>
      <c r="C1491" s="4" t="s">
        <v>4</v>
      </c>
      <c r="D1491" s="4" t="s">
        <v>35</v>
      </c>
      <c r="E1491" s="21">
        <v>644</v>
      </c>
      <c r="F1491" s="6">
        <f>VLOOKUP(D1491,DEFINICJE!$E$2:$H$31,4,0)</f>
        <v>92.429906542056074</v>
      </c>
      <c r="G1491" s="6">
        <f>E1491*F1491</f>
        <v>59524.859813084113</v>
      </c>
      <c r="H1491" s="26">
        <f>VLOOKUP(D1491,DEFINICJE!$E$2:$H$31,3,0)</f>
        <v>7.0000000000000007E-2</v>
      </c>
      <c r="I1491" s="6">
        <f>G1491+H1491*G1491</f>
        <v>63691.6</v>
      </c>
      <c r="J1491" s="9">
        <f>MONTH(B1491)</f>
        <v>6</v>
      </c>
      <c r="K1491" s="9">
        <f>YEAR(B1491)</f>
        <v>2021</v>
      </c>
      <c r="L1491" s="9" t="str">
        <f>VLOOKUP(C1491,DEFINICJE!$A$2:$B$11,2,0)</f>
        <v>BlueSky Enterprises</v>
      </c>
    </row>
    <row r="1492" spans="1:12" x14ac:dyDescent="0.2">
      <c r="A1492" s="19" t="s">
        <v>1549</v>
      </c>
      <c r="B1492" s="20">
        <v>44358</v>
      </c>
      <c r="C1492" s="4" t="s">
        <v>10</v>
      </c>
      <c r="D1492" s="4" t="s">
        <v>36</v>
      </c>
      <c r="E1492" s="21">
        <v>431</v>
      </c>
      <c r="F1492" s="6">
        <f>VLOOKUP(D1492,DEFINICJE!$E$2:$H$31,4,0)</f>
        <v>32.551401869158873</v>
      </c>
      <c r="G1492" s="6">
        <f>E1492*F1492</f>
        <v>14029.654205607474</v>
      </c>
      <c r="H1492" s="26">
        <f>VLOOKUP(D1492,DEFINICJE!$E$2:$H$31,3,0)</f>
        <v>7.0000000000000007E-2</v>
      </c>
      <c r="I1492" s="6">
        <f>G1492+H1492*G1492</f>
        <v>15011.729999999998</v>
      </c>
      <c r="J1492" s="9">
        <f>MONTH(B1492)</f>
        <v>6</v>
      </c>
      <c r="K1492" s="9">
        <f>YEAR(B1492)</f>
        <v>2021</v>
      </c>
      <c r="L1492" s="9" t="str">
        <f>VLOOKUP(C1492,DEFINICJE!$A$2:$B$11,2,0)</f>
        <v>Nexus Solutions</v>
      </c>
    </row>
    <row r="1493" spans="1:12" x14ac:dyDescent="0.2">
      <c r="A1493" s="19" t="s">
        <v>1550</v>
      </c>
      <c r="B1493" s="20">
        <v>44359</v>
      </c>
      <c r="C1493" s="4" t="s">
        <v>8</v>
      </c>
      <c r="D1493" s="4" t="s">
        <v>37</v>
      </c>
      <c r="E1493" s="21">
        <v>896</v>
      </c>
      <c r="F1493" s="6">
        <f>VLOOKUP(D1493,DEFINICJE!$E$2:$H$31,4,0)</f>
        <v>29.762295081967217</v>
      </c>
      <c r="G1493" s="6">
        <f>E1493*F1493</f>
        <v>26667.016393442627</v>
      </c>
      <c r="H1493" s="26">
        <f>VLOOKUP(D1493,DEFINICJE!$E$2:$H$31,3,0)</f>
        <v>0.22</v>
      </c>
      <c r="I1493" s="6">
        <f>G1493+H1493*G1493</f>
        <v>32533.760000000006</v>
      </c>
      <c r="J1493" s="9">
        <f>MONTH(B1493)</f>
        <v>6</v>
      </c>
      <c r="K1493" s="9">
        <f>YEAR(B1493)</f>
        <v>2021</v>
      </c>
      <c r="L1493" s="9" t="str">
        <f>VLOOKUP(C1493,DEFINICJE!$A$2:$B$11,2,0)</f>
        <v>Apex Innovators</v>
      </c>
    </row>
    <row r="1494" spans="1:12" x14ac:dyDescent="0.2">
      <c r="A1494" s="19" t="s">
        <v>1551</v>
      </c>
      <c r="B1494" s="20">
        <v>44360</v>
      </c>
      <c r="C1494" s="4" t="s">
        <v>10</v>
      </c>
      <c r="D1494" s="4" t="s">
        <v>14</v>
      </c>
      <c r="E1494" s="21">
        <v>865</v>
      </c>
      <c r="F1494" s="6">
        <f>VLOOKUP(D1494,DEFINICJE!$E$2:$H$31,4,0)</f>
        <v>73.897196261682225</v>
      </c>
      <c r="G1494" s="6">
        <f>E1494*F1494</f>
        <v>63921.074766355123</v>
      </c>
      <c r="H1494" s="26">
        <f>VLOOKUP(D1494,DEFINICJE!$E$2:$H$31,3,0)</f>
        <v>7.0000000000000007E-2</v>
      </c>
      <c r="I1494" s="6">
        <f>G1494+H1494*G1494</f>
        <v>68395.549999999988</v>
      </c>
      <c r="J1494" s="9">
        <f>MONTH(B1494)</f>
        <v>6</v>
      </c>
      <c r="K1494" s="9">
        <f>YEAR(B1494)</f>
        <v>2021</v>
      </c>
      <c r="L1494" s="9" t="str">
        <f>VLOOKUP(C1494,DEFINICJE!$A$2:$B$11,2,0)</f>
        <v>Nexus Solutions</v>
      </c>
    </row>
    <row r="1495" spans="1:12" x14ac:dyDescent="0.2">
      <c r="A1495" s="19" t="s">
        <v>1552</v>
      </c>
      <c r="B1495" s="20">
        <v>44361</v>
      </c>
      <c r="C1495" s="4" t="s">
        <v>7</v>
      </c>
      <c r="D1495" s="4" t="s">
        <v>15</v>
      </c>
      <c r="E1495" s="21">
        <v>182</v>
      </c>
      <c r="F1495" s="6">
        <f>VLOOKUP(D1495,DEFINICJE!$E$2:$H$31,4,0)</f>
        <v>43.180327868852459</v>
      </c>
      <c r="G1495" s="6">
        <f>E1495*F1495</f>
        <v>7858.8196721311479</v>
      </c>
      <c r="H1495" s="26">
        <f>VLOOKUP(D1495,DEFINICJE!$E$2:$H$31,3,0)</f>
        <v>0.22</v>
      </c>
      <c r="I1495" s="6">
        <f>G1495+H1495*G1495</f>
        <v>9587.76</v>
      </c>
      <c r="J1495" s="9">
        <f>MONTH(B1495)</f>
        <v>6</v>
      </c>
      <c r="K1495" s="9">
        <f>YEAR(B1495)</f>
        <v>2021</v>
      </c>
      <c r="L1495" s="9" t="str">
        <f>VLOOKUP(C1495,DEFINICJE!$A$2:$B$11,2,0)</f>
        <v>Fusion Dynamics</v>
      </c>
    </row>
    <row r="1496" spans="1:12" x14ac:dyDescent="0.2">
      <c r="A1496" s="19" t="s">
        <v>1553</v>
      </c>
      <c r="B1496" s="20">
        <v>44362</v>
      </c>
      <c r="C1496" s="4" t="s">
        <v>2</v>
      </c>
      <c r="D1496" s="4" t="s">
        <v>16</v>
      </c>
      <c r="E1496" s="21">
        <v>196</v>
      </c>
      <c r="F1496" s="6">
        <f>VLOOKUP(D1496,DEFINICJE!$E$2:$H$31,4,0)</f>
        <v>25.897196261682243</v>
      </c>
      <c r="G1496" s="6">
        <f>E1496*F1496</f>
        <v>5075.8504672897197</v>
      </c>
      <c r="H1496" s="26">
        <f>VLOOKUP(D1496,DEFINICJE!$E$2:$H$31,3,0)</f>
        <v>7.0000000000000007E-2</v>
      </c>
      <c r="I1496" s="6">
        <f>G1496+H1496*G1496</f>
        <v>5431.16</v>
      </c>
      <c r="J1496" s="9">
        <f>MONTH(B1496)</f>
        <v>6</v>
      </c>
      <c r="K1496" s="9">
        <f>YEAR(B1496)</f>
        <v>2021</v>
      </c>
      <c r="L1496" s="9" t="str">
        <f>VLOOKUP(C1496,DEFINICJE!$A$2:$B$11,2,0)</f>
        <v>StellarTech Solutions</v>
      </c>
    </row>
    <row r="1497" spans="1:12" x14ac:dyDescent="0.2">
      <c r="A1497" s="19" t="s">
        <v>1554</v>
      </c>
      <c r="B1497" s="20">
        <v>44363</v>
      </c>
      <c r="C1497" s="4" t="s">
        <v>7</v>
      </c>
      <c r="D1497" s="4" t="s">
        <v>17</v>
      </c>
      <c r="E1497" s="21">
        <v>639</v>
      </c>
      <c r="F1497" s="6">
        <f>VLOOKUP(D1497,DEFINICJE!$E$2:$H$31,4,0)</f>
        <v>65.721311475409848</v>
      </c>
      <c r="G1497" s="6">
        <f>E1497*F1497</f>
        <v>41995.918032786896</v>
      </c>
      <c r="H1497" s="26">
        <f>VLOOKUP(D1497,DEFINICJE!$E$2:$H$31,3,0)</f>
        <v>0.22</v>
      </c>
      <c r="I1497" s="6">
        <f>G1497+H1497*G1497</f>
        <v>51235.020000000011</v>
      </c>
      <c r="J1497" s="9">
        <f>MONTH(B1497)</f>
        <v>6</v>
      </c>
      <c r="K1497" s="9">
        <f>YEAR(B1497)</f>
        <v>2021</v>
      </c>
      <c r="L1497" s="9" t="str">
        <f>VLOOKUP(C1497,DEFINICJE!$A$2:$B$11,2,0)</f>
        <v>Fusion Dynamics</v>
      </c>
    </row>
    <row r="1498" spans="1:12" x14ac:dyDescent="0.2">
      <c r="A1498" s="19" t="s">
        <v>1555</v>
      </c>
      <c r="B1498" s="20">
        <v>44364</v>
      </c>
      <c r="C1498" s="4" t="s">
        <v>3</v>
      </c>
      <c r="D1498" s="4" t="s">
        <v>18</v>
      </c>
      <c r="E1498" s="21">
        <v>355</v>
      </c>
      <c r="F1498" s="6">
        <f>VLOOKUP(D1498,DEFINICJE!$E$2:$H$31,4,0)</f>
        <v>0.22429906542056072</v>
      </c>
      <c r="G1498" s="6">
        <f>E1498*F1498</f>
        <v>79.62616822429905</v>
      </c>
      <c r="H1498" s="26">
        <f>VLOOKUP(D1498,DEFINICJE!$E$2:$H$31,3,0)</f>
        <v>7.0000000000000007E-2</v>
      </c>
      <c r="I1498" s="6">
        <f>G1498+H1498*G1498</f>
        <v>85.199999999999989</v>
      </c>
      <c r="J1498" s="9">
        <f>MONTH(B1498)</f>
        <v>6</v>
      </c>
      <c r="K1498" s="9">
        <f>YEAR(B1498)</f>
        <v>2021</v>
      </c>
      <c r="L1498" s="9" t="str">
        <f>VLOOKUP(C1498,DEFINICJE!$A$2:$B$11,2,0)</f>
        <v>Quantum Innovations</v>
      </c>
    </row>
    <row r="1499" spans="1:12" x14ac:dyDescent="0.2">
      <c r="A1499" s="19" t="s">
        <v>1556</v>
      </c>
      <c r="B1499" s="20">
        <v>44365</v>
      </c>
      <c r="C1499" s="4" t="s">
        <v>7</v>
      </c>
      <c r="D1499" s="4" t="s">
        <v>19</v>
      </c>
      <c r="E1499" s="21">
        <v>664</v>
      </c>
      <c r="F1499" s="6">
        <f>VLOOKUP(D1499,DEFINICJE!$E$2:$H$31,4,0)</f>
        <v>73.073770491803288</v>
      </c>
      <c r="G1499" s="6">
        <f>E1499*F1499</f>
        <v>48520.983606557384</v>
      </c>
      <c r="H1499" s="26">
        <f>VLOOKUP(D1499,DEFINICJE!$E$2:$H$31,3,0)</f>
        <v>0.22</v>
      </c>
      <c r="I1499" s="6">
        <f>G1499+H1499*G1499</f>
        <v>59195.600000000006</v>
      </c>
      <c r="J1499" s="9">
        <f>MONTH(B1499)</f>
        <v>6</v>
      </c>
      <c r="K1499" s="9">
        <f>YEAR(B1499)</f>
        <v>2021</v>
      </c>
      <c r="L1499" s="9" t="str">
        <f>VLOOKUP(C1499,DEFINICJE!$A$2:$B$11,2,0)</f>
        <v>Fusion Dynamics</v>
      </c>
    </row>
    <row r="1500" spans="1:12" x14ac:dyDescent="0.2">
      <c r="A1500" s="19" t="s">
        <v>1557</v>
      </c>
      <c r="B1500" s="20">
        <v>44366</v>
      </c>
      <c r="C1500" s="4" t="s">
        <v>8</v>
      </c>
      <c r="D1500" s="4" t="s">
        <v>20</v>
      </c>
      <c r="E1500" s="21">
        <v>859</v>
      </c>
      <c r="F1500" s="6">
        <f>VLOOKUP(D1500,DEFINICJE!$E$2:$H$31,4,0)</f>
        <v>10.093457943925234</v>
      </c>
      <c r="G1500" s="6">
        <f>E1500*F1500</f>
        <v>8670.2803738317762</v>
      </c>
      <c r="H1500" s="26">
        <f>VLOOKUP(D1500,DEFINICJE!$E$2:$H$31,3,0)</f>
        <v>7.0000000000000007E-2</v>
      </c>
      <c r="I1500" s="6">
        <f>G1500+H1500*G1500</f>
        <v>9277.2000000000007</v>
      </c>
      <c r="J1500" s="9">
        <f>MONTH(B1500)</f>
        <v>6</v>
      </c>
      <c r="K1500" s="9">
        <f>YEAR(B1500)</f>
        <v>2021</v>
      </c>
      <c r="L1500" s="9" t="str">
        <f>VLOOKUP(C1500,DEFINICJE!$A$2:$B$11,2,0)</f>
        <v>Apex Innovators</v>
      </c>
    </row>
    <row r="1501" spans="1:12" x14ac:dyDescent="0.2">
      <c r="A1501" s="19" t="s">
        <v>1558</v>
      </c>
      <c r="B1501" s="20">
        <v>44367</v>
      </c>
      <c r="C1501" s="4" t="s">
        <v>5</v>
      </c>
      <c r="D1501" s="4" t="s">
        <v>21</v>
      </c>
      <c r="E1501" s="21">
        <v>417</v>
      </c>
      <c r="F1501" s="6">
        <f>VLOOKUP(D1501,DEFINICJE!$E$2:$H$31,4,0)</f>
        <v>32.508196721311471</v>
      </c>
      <c r="G1501" s="6">
        <f>E1501*F1501</f>
        <v>13555.918032786883</v>
      </c>
      <c r="H1501" s="26">
        <f>VLOOKUP(D1501,DEFINICJE!$E$2:$H$31,3,0)</f>
        <v>0.22</v>
      </c>
      <c r="I1501" s="6">
        <f>G1501+H1501*G1501</f>
        <v>16538.219999999998</v>
      </c>
      <c r="J1501" s="9">
        <f>MONTH(B1501)</f>
        <v>6</v>
      </c>
      <c r="K1501" s="9">
        <f>YEAR(B1501)</f>
        <v>2021</v>
      </c>
      <c r="L1501" s="9" t="str">
        <f>VLOOKUP(C1501,DEFINICJE!$A$2:$B$11,2,0)</f>
        <v>Infinity Systems</v>
      </c>
    </row>
    <row r="1502" spans="1:12" x14ac:dyDescent="0.2">
      <c r="A1502" s="19" t="s">
        <v>1559</v>
      </c>
      <c r="B1502" s="20">
        <v>44367</v>
      </c>
      <c r="C1502" s="4" t="s">
        <v>8</v>
      </c>
      <c r="D1502" s="4" t="s">
        <v>15</v>
      </c>
      <c r="E1502" s="21">
        <v>633</v>
      </c>
      <c r="F1502" s="6">
        <f>VLOOKUP(D1502,DEFINICJE!$E$2:$H$31,4,0)</f>
        <v>43.180327868852459</v>
      </c>
      <c r="G1502" s="6">
        <f>E1502*F1502</f>
        <v>27333.147540983606</v>
      </c>
      <c r="H1502" s="26">
        <f>VLOOKUP(D1502,DEFINICJE!$E$2:$H$31,3,0)</f>
        <v>0.22</v>
      </c>
      <c r="I1502" s="6">
        <f>G1502+H1502*G1502</f>
        <v>33346.44</v>
      </c>
      <c r="J1502" s="9">
        <f>MONTH(B1502)</f>
        <v>6</v>
      </c>
      <c r="K1502" s="9">
        <f>YEAR(B1502)</f>
        <v>2021</v>
      </c>
      <c r="L1502" s="9" t="str">
        <f>VLOOKUP(C1502,DEFINICJE!$A$2:$B$11,2,0)</f>
        <v>Apex Innovators</v>
      </c>
    </row>
    <row r="1503" spans="1:12" x14ac:dyDescent="0.2">
      <c r="A1503" s="19" t="s">
        <v>1560</v>
      </c>
      <c r="B1503" s="20">
        <v>44367</v>
      </c>
      <c r="C1503" s="4" t="s">
        <v>10</v>
      </c>
      <c r="D1503" s="4" t="s">
        <v>16</v>
      </c>
      <c r="E1503" s="21">
        <v>833</v>
      </c>
      <c r="F1503" s="6">
        <f>VLOOKUP(D1503,DEFINICJE!$E$2:$H$31,4,0)</f>
        <v>25.897196261682243</v>
      </c>
      <c r="G1503" s="6">
        <f>E1503*F1503</f>
        <v>21572.36448598131</v>
      </c>
      <c r="H1503" s="26">
        <f>VLOOKUP(D1503,DEFINICJE!$E$2:$H$31,3,0)</f>
        <v>7.0000000000000007E-2</v>
      </c>
      <c r="I1503" s="6">
        <f>G1503+H1503*G1503</f>
        <v>23082.43</v>
      </c>
      <c r="J1503" s="9">
        <f>MONTH(B1503)</f>
        <v>6</v>
      </c>
      <c r="K1503" s="9">
        <f>YEAR(B1503)</f>
        <v>2021</v>
      </c>
      <c r="L1503" s="9" t="str">
        <f>VLOOKUP(C1503,DEFINICJE!$A$2:$B$11,2,0)</f>
        <v>Nexus Solutions</v>
      </c>
    </row>
    <row r="1504" spans="1:12" x14ac:dyDescent="0.2">
      <c r="A1504" s="19" t="s">
        <v>1561</v>
      </c>
      <c r="B1504" s="20">
        <v>44367</v>
      </c>
      <c r="C1504" s="4" t="s">
        <v>9</v>
      </c>
      <c r="D1504" s="4" t="s">
        <v>17</v>
      </c>
      <c r="E1504" s="21">
        <v>118</v>
      </c>
      <c r="F1504" s="6">
        <f>VLOOKUP(D1504,DEFINICJE!$E$2:$H$31,4,0)</f>
        <v>65.721311475409848</v>
      </c>
      <c r="G1504" s="6">
        <f>E1504*F1504</f>
        <v>7755.114754098362</v>
      </c>
      <c r="H1504" s="26">
        <f>VLOOKUP(D1504,DEFINICJE!$E$2:$H$31,3,0)</f>
        <v>0.22</v>
      </c>
      <c r="I1504" s="6">
        <f>G1504+H1504*G1504</f>
        <v>9461.2400000000016</v>
      </c>
      <c r="J1504" s="9">
        <f>MONTH(B1504)</f>
        <v>6</v>
      </c>
      <c r="K1504" s="9">
        <f>YEAR(B1504)</f>
        <v>2021</v>
      </c>
      <c r="L1504" s="9" t="str">
        <f>VLOOKUP(C1504,DEFINICJE!$A$2:$B$11,2,0)</f>
        <v>Aurora Ventures</v>
      </c>
    </row>
    <row r="1505" spans="1:12" x14ac:dyDescent="0.2">
      <c r="A1505" s="19" t="s">
        <v>1562</v>
      </c>
      <c r="B1505" s="20">
        <v>44368</v>
      </c>
      <c r="C1505" s="4" t="s">
        <v>4</v>
      </c>
      <c r="D1505" s="4" t="s">
        <v>18</v>
      </c>
      <c r="E1505" s="21">
        <v>100</v>
      </c>
      <c r="F1505" s="6">
        <f>VLOOKUP(D1505,DEFINICJE!$E$2:$H$31,4,0)</f>
        <v>0.22429906542056072</v>
      </c>
      <c r="G1505" s="6">
        <f>E1505*F1505</f>
        <v>22.42990654205607</v>
      </c>
      <c r="H1505" s="26">
        <f>VLOOKUP(D1505,DEFINICJE!$E$2:$H$31,3,0)</f>
        <v>7.0000000000000007E-2</v>
      </c>
      <c r="I1505" s="6">
        <f>G1505+H1505*G1505</f>
        <v>23.999999999999996</v>
      </c>
      <c r="J1505" s="9">
        <f>MONTH(B1505)</f>
        <v>6</v>
      </c>
      <c r="K1505" s="9">
        <f>YEAR(B1505)</f>
        <v>2021</v>
      </c>
      <c r="L1505" s="9" t="str">
        <f>VLOOKUP(C1505,DEFINICJE!$A$2:$B$11,2,0)</f>
        <v>BlueSky Enterprises</v>
      </c>
    </row>
    <row r="1506" spans="1:12" x14ac:dyDescent="0.2">
      <c r="A1506" s="19" t="s">
        <v>1563</v>
      </c>
      <c r="B1506" s="20">
        <v>44368</v>
      </c>
      <c r="C1506" s="4" t="s">
        <v>4</v>
      </c>
      <c r="D1506" s="4" t="s">
        <v>19</v>
      </c>
      <c r="E1506" s="21">
        <v>330</v>
      </c>
      <c r="F1506" s="6">
        <f>VLOOKUP(D1506,DEFINICJE!$E$2:$H$31,4,0)</f>
        <v>73.073770491803288</v>
      </c>
      <c r="G1506" s="6">
        <f>E1506*F1506</f>
        <v>24114.344262295086</v>
      </c>
      <c r="H1506" s="26">
        <f>VLOOKUP(D1506,DEFINICJE!$E$2:$H$31,3,0)</f>
        <v>0.22</v>
      </c>
      <c r="I1506" s="6">
        <f>G1506+H1506*G1506</f>
        <v>29419.500000000007</v>
      </c>
      <c r="J1506" s="9">
        <f>MONTH(B1506)</f>
        <v>6</v>
      </c>
      <c r="K1506" s="9">
        <f>YEAR(B1506)</f>
        <v>2021</v>
      </c>
      <c r="L1506" s="9" t="str">
        <f>VLOOKUP(C1506,DEFINICJE!$A$2:$B$11,2,0)</f>
        <v>BlueSky Enterprises</v>
      </c>
    </row>
    <row r="1507" spans="1:12" x14ac:dyDescent="0.2">
      <c r="A1507" s="19" t="s">
        <v>1564</v>
      </c>
      <c r="B1507" s="20">
        <v>44368</v>
      </c>
      <c r="C1507" s="4" t="s">
        <v>7</v>
      </c>
      <c r="D1507" s="4" t="s">
        <v>20</v>
      </c>
      <c r="E1507" s="21">
        <v>369</v>
      </c>
      <c r="F1507" s="6">
        <f>VLOOKUP(D1507,DEFINICJE!$E$2:$H$31,4,0)</f>
        <v>10.093457943925234</v>
      </c>
      <c r="G1507" s="6">
        <f>E1507*F1507</f>
        <v>3724.4859813084113</v>
      </c>
      <c r="H1507" s="26">
        <f>VLOOKUP(D1507,DEFINICJE!$E$2:$H$31,3,0)</f>
        <v>7.0000000000000007E-2</v>
      </c>
      <c r="I1507" s="6">
        <f>G1507+H1507*G1507</f>
        <v>3985.2000000000003</v>
      </c>
      <c r="J1507" s="9">
        <f>MONTH(B1507)</f>
        <v>6</v>
      </c>
      <c r="K1507" s="9">
        <f>YEAR(B1507)</f>
        <v>2021</v>
      </c>
      <c r="L1507" s="9" t="str">
        <f>VLOOKUP(C1507,DEFINICJE!$A$2:$B$11,2,0)</f>
        <v>Fusion Dynamics</v>
      </c>
    </row>
    <row r="1508" spans="1:12" x14ac:dyDescent="0.2">
      <c r="A1508" s="19" t="s">
        <v>1565</v>
      </c>
      <c r="B1508" s="20">
        <v>44368</v>
      </c>
      <c r="C1508" s="4" t="s">
        <v>5</v>
      </c>
      <c r="D1508" s="4" t="s">
        <v>21</v>
      </c>
      <c r="E1508" s="21">
        <v>741</v>
      </c>
      <c r="F1508" s="6">
        <f>VLOOKUP(D1508,DEFINICJE!$E$2:$H$31,4,0)</f>
        <v>32.508196721311471</v>
      </c>
      <c r="G1508" s="6">
        <f>E1508*F1508</f>
        <v>24088.573770491799</v>
      </c>
      <c r="H1508" s="26">
        <f>VLOOKUP(D1508,DEFINICJE!$E$2:$H$31,3,0)</f>
        <v>0.22</v>
      </c>
      <c r="I1508" s="6">
        <f>G1508+H1508*G1508</f>
        <v>29388.059999999994</v>
      </c>
      <c r="J1508" s="9">
        <f>MONTH(B1508)</f>
        <v>6</v>
      </c>
      <c r="K1508" s="9">
        <f>YEAR(B1508)</f>
        <v>2021</v>
      </c>
      <c r="L1508" s="9" t="str">
        <f>VLOOKUP(C1508,DEFINICJE!$A$2:$B$11,2,0)</f>
        <v>Infinity Systems</v>
      </c>
    </row>
    <row r="1509" spans="1:12" x14ac:dyDescent="0.2">
      <c r="A1509" s="19" t="s">
        <v>1566</v>
      </c>
      <c r="B1509" s="20">
        <v>44369</v>
      </c>
      <c r="C1509" s="4" t="s">
        <v>6</v>
      </c>
      <c r="D1509" s="4" t="s">
        <v>22</v>
      </c>
      <c r="E1509" s="21">
        <v>283</v>
      </c>
      <c r="F1509" s="6">
        <f>VLOOKUP(D1509,DEFINICJE!$E$2:$H$31,4,0)</f>
        <v>17.588785046728972</v>
      </c>
      <c r="G1509" s="6">
        <f>E1509*F1509</f>
        <v>4977.6261682242994</v>
      </c>
      <c r="H1509" s="26">
        <f>VLOOKUP(D1509,DEFINICJE!$E$2:$H$31,3,0)</f>
        <v>7.0000000000000007E-2</v>
      </c>
      <c r="I1509" s="6">
        <f>G1509+H1509*G1509</f>
        <v>5326.06</v>
      </c>
      <c r="J1509" s="9">
        <f>MONTH(B1509)</f>
        <v>6</v>
      </c>
      <c r="K1509" s="9">
        <f>YEAR(B1509)</f>
        <v>2021</v>
      </c>
      <c r="L1509" s="9" t="str">
        <f>VLOOKUP(C1509,DEFINICJE!$A$2:$B$11,2,0)</f>
        <v>SwiftWave Technologies</v>
      </c>
    </row>
    <row r="1510" spans="1:12" x14ac:dyDescent="0.2">
      <c r="A1510" s="19" t="s">
        <v>1567</v>
      </c>
      <c r="B1510" s="20">
        <v>44369</v>
      </c>
      <c r="C1510" s="4" t="s">
        <v>5</v>
      </c>
      <c r="D1510" s="4" t="s">
        <v>23</v>
      </c>
      <c r="E1510" s="21">
        <v>723</v>
      </c>
      <c r="F1510" s="6">
        <f>VLOOKUP(D1510,DEFINICJE!$E$2:$H$31,4,0)</f>
        <v>14.188524590163933</v>
      </c>
      <c r="G1510" s="6">
        <f>E1510*F1510</f>
        <v>10258.303278688523</v>
      </c>
      <c r="H1510" s="26">
        <f>VLOOKUP(D1510,DEFINICJE!$E$2:$H$31,3,0)</f>
        <v>0.22</v>
      </c>
      <c r="I1510" s="6">
        <f>G1510+H1510*G1510</f>
        <v>12515.129999999997</v>
      </c>
      <c r="J1510" s="9">
        <f>MONTH(B1510)</f>
        <v>6</v>
      </c>
      <c r="K1510" s="9">
        <f>YEAR(B1510)</f>
        <v>2021</v>
      </c>
      <c r="L1510" s="9" t="str">
        <f>VLOOKUP(C1510,DEFINICJE!$A$2:$B$11,2,0)</f>
        <v>Infinity Systems</v>
      </c>
    </row>
    <row r="1511" spans="1:12" x14ac:dyDescent="0.2">
      <c r="A1511" s="19" t="s">
        <v>1568</v>
      </c>
      <c r="B1511" s="20">
        <v>44369</v>
      </c>
      <c r="C1511" s="4" t="s">
        <v>11</v>
      </c>
      <c r="D1511" s="4" t="s">
        <v>24</v>
      </c>
      <c r="E1511" s="21">
        <v>87</v>
      </c>
      <c r="F1511" s="6">
        <f>VLOOKUP(D1511,DEFINICJE!$E$2:$H$31,4,0)</f>
        <v>7.5700934579439245</v>
      </c>
      <c r="G1511" s="6">
        <f>E1511*F1511</f>
        <v>658.59813084112147</v>
      </c>
      <c r="H1511" s="26">
        <f>VLOOKUP(D1511,DEFINICJE!$E$2:$H$31,3,0)</f>
        <v>7.0000000000000007E-2</v>
      </c>
      <c r="I1511" s="6">
        <f>G1511+H1511*G1511</f>
        <v>704.69999999999993</v>
      </c>
      <c r="J1511" s="9">
        <f>MONTH(B1511)</f>
        <v>6</v>
      </c>
      <c r="K1511" s="9">
        <f>YEAR(B1511)</f>
        <v>2021</v>
      </c>
      <c r="L1511" s="9" t="str">
        <f>VLOOKUP(C1511,DEFINICJE!$A$2:$B$11,2,0)</f>
        <v>Green Capital</v>
      </c>
    </row>
    <row r="1512" spans="1:12" x14ac:dyDescent="0.2">
      <c r="A1512" s="19" t="s">
        <v>1569</v>
      </c>
      <c r="B1512" s="20">
        <v>44369</v>
      </c>
      <c r="C1512" s="4" t="s">
        <v>8</v>
      </c>
      <c r="D1512" s="4" t="s">
        <v>25</v>
      </c>
      <c r="E1512" s="21">
        <v>998</v>
      </c>
      <c r="F1512" s="6">
        <f>VLOOKUP(D1512,DEFINICJE!$E$2:$H$31,4,0)</f>
        <v>33.655737704918039</v>
      </c>
      <c r="G1512" s="6">
        <f>E1512*F1512</f>
        <v>33588.426229508201</v>
      </c>
      <c r="H1512" s="26">
        <f>VLOOKUP(D1512,DEFINICJE!$E$2:$H$31,3,0)</f>
        <v>0.22</v>
      </c>
      <c r="I1512" s="6">
        <f>G1512+H1512*G1512</f>
        <v>40977.880000000005</v>
      </c>
      <c r="J1512" s="9">
        <f>MONTH(B1512)</f>
        <v>6</v>
      </c>
      <c r="K1512" s="9">
        <f>YEAR(B1512)</f>
        <v>2021</v>
      </c>
      <c r="L1512" s="9" t="str">
        <f>VLOOKUP(C1512,DEFINICJE!$A$2:$B$11,2,0)</f>
        <v>Apex Innovators</v>
      </c>
    </row>
    <row r="1513" spans="1:12" x14ac:dyDescent="0.2">
      <c r="A1513" s="19" t="s">
        <v>1570</v>
      </c>
      <c r="B1513" s="20">
        <v>44370</v>
      </c>
      <c r="C1513" s="4" t="s">
        <v>7</v>
      </c>
      <c r="D1513" s="4" t="s">
        <v>26</v>
      </c>
      <c r="E1513" s="21">
        <v>487</v>
      </c>
      <c r="F1513" s="6">
        <f>VLOOKUP(D1513,DEFINICJE!$E$2:$H$31,4,0)</f>
        <v>57.588785046728965</v>
      </c>
      <c r="G1513" s="6">
        <f>E1513*F1513</f>
        <v>28045.738317757005</v>
      </c>
      <c r="H1513" s="26">
        <f>VLOOKUP(D1513,DEFINICJE!$E$2:$H$31,3,0)</f>
        <v>7.0000000000000007E-2</v>
      </c>
      <c r="I1513" s="6">
        <f>G1513+H1513*G1513</f>
        <v>30008.939999999995</v>
      </c>
      <c r="J1513" s="9">
        <f>MONTH(B1513)</f>
        <v>6</v>
      </c>
      <c r="K1513" s="9">
        <f>YEAR(B1513)</f>
        <v>2021</v>
      </c>
      <c r="L1513" s="9" t="str">
        <f>VLOOKUP(C1513,DEFINICJE!$A$2:$B$11,2,0)</f>
        <v>Fusion Dynamics</v>
      </c>
    </row>
    <row r="1514" spans="1:12" x14ac:dyDescent="0.2">
      <c r="A1514" s="19" t="s">
        <v>1571</v>
      </c>
      <c r="B1514" s="20">
        <v>44370</v>
      </c>
      <c r="C1514" s="4" t="s">
        <v>7</v>
      </c>
      <c r="D1514" s="4" t="s">
        <v>27</v>
      </c>
      <c r="E1514" s="21">
        <v>66</v>
      </c>
      <c r="F1514" s="6">
        <f>VLOOKUP(D1514,DEFINICJE!$E$2:$H$31,4,0)</f>
        <v>27.262295081967213</v>
      </c>
      <c r="G1514" s="6">
        <f>E1514*F1514</f>
        <v>1799.311475409836</v>
      </c>
      <c r="H1514" s="26">
        <f>VLOOKUP(D1514,DEFINICJE!$E$2:$H$31,3,0)</f>
        <v>0.22</v>
      </c>
      <c r="I1514" s="6">
        <f>G1514+H1514*G1514</f>
        <v>2195.16</v>
      </c>
      <c r="J1514" s="9">
        <f>MONTH(B1514)</f>
        <v>6</v>
      </c>
      <c r="K1514" s="9">
        <f>YEAR(B1514)</f>
        <v>2021</v>
      </c>
      <c r="L1514" s="9" t="str">
        <f>VLOOKUP(C1514,DEFINICJE!$A$2:$B$11,2,0)</f>
        <v>Fusion Dynamics</v>
      </c>
    </row>
    <row r="1515" spans="1:12" x14ac:dyDescent="0.2">
      <c r="A1515" s="19" t="s">
        <v>1572</v>
      </c>
      <c r="B1515" s="20">
        <v>44370</v>
      </c>
      <c r="C1515" s="4" t="s">
        <v>7</v>
      </c>
      <c r="D1515" s="4" t="s">
        <v>28</v>
      </c>
      <c r="E1515" s="21">
        <v>403</v>
      </c>
      <c r="F1515" s="6">
        <f>VLOOKUP(D1515,DEFINICJE!$E$2:$H$31,4,0)</f>
        <v>74.299065420560737</v>
      </c>
      <c r="G1515" s="6">
        <f>E1515*F1515</f>
        <v>29942.523364485976</v>
      </c>
      <c r="H1515" s="26">
        <f>VLOOKUP(D1515,DEFINICJE!$E$2:$H$31,3,0)</f>
        <v>7.0000000000000007E-2</v>
      </c>
      <c r="I1515" s="6">
        <f>G1515+H1515*G1515</f>
        <v>32038.499999999996</v>
      </c>
      <c r="J1515" s="9">
        <f>MONTH(B1515)</f>
        <v>6</v>
      </c>
      <c r="K1515" s="9">
        <f>YEAR(B1515)</f>
        <v>2021</v>
      </c>
      <c r="L1515" s="9" t="str">
        <f>VLOOKUP(C1515,DEFINICJE!$A$2:$B$11,2,0)</f>
        <v>Fusion Dynamics</v>
      </c>
    </row>
    <row r="1516" spans="1:12" x14ac:dyDescent="0.2">
      <c r="A1516" s="19" t="s">
        <v>1573</v>
      </c>
      <c r="B1516" s="20">
        <v>44370</v>
      </c>
      <c r="C1516" s="4" t="s">
        <v>8</v>
      </c>
      <c r="D1516" s="4" t="s">
        <v>14</v>
      </c>
      <c r="E1516" s="21">
        <v>564</v>
      </c>
      <c r="F1516" s="6">
        <f>VLOOKUP(D1516,DEFINICJE!$E$2:$H$31,4,0)</f>
        <v>73.897196261682225</v>
      </c>
      <c r="G1516" s="6">
        <f>E1516*F1516</f>
        <v>41678.018691588775</v>
      </c>
      <c r="H1516" s="26">
        <f>VLOOKUP(D1516,DEFINICJE!$E$2:$H$31,3,0)</f>
        <v>7.0000000000000007E-2</v>
      </c>
      <c r="I1516" s="6">
        <f>G1516+H1516*G1516</f>
        <v>44595.479999999989</v>
      </c>
      <c r="J1516" s="9">
        <f>MONTH(B1516)</f>
        <v>6</v>
      </c>
      <c r="K1516" s="9">
        <f>YEAR(B1516)</f>
        <v>2021</v>
      </c>
      <c r="L1516" s="9" t="str">
        <f>VLOOKUP(C1516,DEFINICJE!$A$2:$B$11,2,0)</f>
        <v>Apex Innovators</v>
      </c>
    </row>
    <row r="1517" spans="1:12" x14ac:dyDescent="0.2">
      <c r="A1517" s="19" t="s">
        <v>1574</v>
      </c>
      <c r="B1517" s="20">
        <v>44371</v>
      </c>
      <c r="C1517" s="4" t="s">
        <v>9</v>
      </c>
      <c r="D1517" s="4" t="s">
        <v>15</v>
      </c>
      <c r="E1517" s="21">
        <v>955</v>
      </c>
      <c r="F1517" s="6">
        <f>VLOOKUP(D1517,DEFINICJE!$E$2:$H$31,4,0)</f>
        <v>43.180327868852459</v>
      </c>
      <c r="G1517" s="6">
        <f>E1517*F1517</f>
        <v>41237.2131147541</v>
      </c>
      <c r="H1517" s="26">
        <f>VLOOKUP(D1517,DEFINICJE!$E$2:$H$31,3,0)</f>
        <v>0.22</v>
      </c>
      <c r="I1517" s="6">
        <f>G1517+H1517*G1517</f>
        <v>50309.4</v>
      </c>
      <c r="J1517" s="9">
        <f>MONTH(B1517)</f>
        <v>6</v>
      </c>
      <c r="K1517" s="9">
        <f>YEAR(B1517)</f>
        <v>2021</v>
      </c>
      <c r="L1517" s="9" t="str">
        <f>VLOOKUP(C1517,DEFINICJE!$A$2:$B$11,2,0)</f>
        <v>Aurora Ventures</v>
      </c>
    </row>
    <row r="1518" spans="1:12" x14ac:dyDescent="0.2">
      <c r="A1518" s="19" t="s">
        <v>1575</v>
      </c>
      <c r="B1518" s="20">
        <v>44371</v>
      </c>
      <c r="C1518" s="4" t="s">
        <v>7</v>
      </c>
      <c r="D1518" s="4" t="s">
        <v>16</v>
      </c>
      <c r="E1518" s="21">
        <v>391</v>
      </c>
      <c r="F1518" s="6">
        <f>VLOOKUP(D1518,DEFINICJE!$E$2:$H$31,4,0)</f>
        <v>25.897196261682243</v>
      </c>
      <c r="G1518" s="6">
        <f>E1518*F1518</f>
        <v>10125.803738317756</v>
      </c>
      <c r="H1518" s="26">
        <f>VLOOKUP(D1518,DEFINICJE!$E$2:$H$31,3,0)</f>
        <v>7.0000000000000007E-2</v>
      </c>
      <c r="I1518" s="6">
        <f>G1518+H1518*G1518</f>
        <v>10834.609999999999</v>
      </c>
      <c r="J1518" s="9">
        <f>MONTH(B1518)</f>
        <v>6</v>
      </c>
      <c r="K1518" s="9">
        <f>YEAR(B1518)</f>
        <v>2021</v>
      </c>
      <c r="L1518" s="9" t="str">
        <f>VLOOKUP(C1518,DEFINICJE!$A$2:$B$11,2,0)</f>
        <v>Fusion Dynamics</v>
      </c>
    </row>
    <row r="1519" spans="1:12" x14ac:dyDescent="0.2">
      <c r="A1519" s="19" t="s">
        <v>1576</v>
      </c>
      <c r="B1519" s="20">
        <v>44371</v>
      </c>
      <c r="C1519" s="4" t="s">
        <v>5</v>
      </c>
      <c r="D1519" s="4" t="s">
        <v>17</v>
      </c>
      <c r="E1519" s="21">
        <v>719</v>
      </c>
      <c r="F1519" s="6">
        <f>VLOOKUP(D1519,DEFINICJE!$E$2:$H$31,4,0)</f>
        <v>65.721311475409848</v>
      </c>
      <c r="G1519" s="6">
        <f>E1519*F1519</f>
        <v>47253.622950819677</v>
      </c>
      <c r="H1519" s="26">
        <f>VLOOKUP(D1519,DEFINICJE!$E$2:$H$31,3,0)</f>
        <v>0.22</v>
      </c>
      <c r="I1519" s="6">
        <f>G1519+H1519*G1519</f>
        <v>57649.420000000006</v>
      </c>
      <c r="J1519" s="9">
        <f>MONTH(B1519)</f>
        <v>6</v>
      </c>
      <c r="K1519" s="9">
        <f>YEAR(B1519)</f>
        <v>2021</v>
      </c>
      <c r="L1519" s="9" t="str">
        <f>VLOOKUP(C1519,DEFINICJE!$A$2:$B$11,2,0)</f>
        <v>Infinity Systems</v>
      </c>
    </row>
    <row r="1520" spans="1:12" x14ac:dyDescent="0.2">
      <c r="A1520" s="19" t="s">
        <v>1577</v>
      </c>
      <c r="B1520" s="20">
        <v>44371</v>
      </c>
      <c r="C1520" s="4" t="s">
        <v>6</v>
      </c>
      <c r="D1520" s="4" t="s">
        <v>18</v>
      </c>
      <c r="E1520" s="21">
        <v>964</v>
      </c>
      <c r="F1520" s="6">
        <f>VLOOKUP(D1520,DEFINICJE!$E$2:$H$31,4,0)</f>
        <v>0.22429906542056072</v>
      </c>
      <c r="G1520" s="6">
        <f>E1520*F1520</f>
        <v>216.22429906542052</v>
      </c>
      <c r="H1520" s="26">
        <f>VLOOKUP(D1520,DEFINICJE!$E$2:$H$31,3,0)</f>
        <v>7.0000000000000007E-2</v>
      </c>
      <c r="I1520" s="6">
        <f>G1520+H1520*G1520</f>
        <v>231.35999999999996</v>
      </c>
      <c r="J1520" s="9">
        <f>MONTH(B1520)</f>
        <v>6</v>
      </c>
      <c r="K1520" s="9">
        <f>YEAR(B1520)</f>
        <v>2021</v>
      </c>
      <c r="L1520" s="9" t="str">
        <f>VLOOKUP(C1520,DEFINICJE!$A$2:$B$11,2,0)</f>
        <v>SwiftWave Technologies</v>
      </c>
    </row>
    <row r="1521" spans="1:12" x14ac:dyDescent="0.2">
      <c r="A1521" s="19" t="s">
        <v>1578</v>
      </c>
      <c r="B1521" s="20">
        <v>44372</v>
      </c>
      <c r="C1521" s="4" t="s">
        <v>5</v>
      </c>
      <c r="D1521" s="4" t="s">
        <v>19</v>
      </c>
      <c r="E1521" s="21">
        <v>646</v>
      </c>
      <c r="F1521" s="6">
        <f>VLOOKUP(D1521,DEFINICJE!$E$2:$H$31,4,0)</f>
        <v>73.073770491803288</v>
      </c>
      <c r="G1521" s="6">
        <f>E1521*F1521</f>
        <v>47205.655737704925</v>
      </c>
      <c r="H1521" s="26">
        <f>VLOOKUP(D1521,DEFINICJE!$E$2:$H$31,3,0)</f>
        <v>0.22</v>
      </c>
      <c r="I1521" s="6">
        <f>G1521+H1521*G1521</f>
        <v>57590.900000000009</v>
      </c>
      <c r="J1521" s="9">
        <f>MONTH(B1521)</f>
        <v>6</v>
      </c>
      <c r="K1521" s="9">
        <f>YEAR(B1521)</f>
        <v>2021</v>
      </c>
      <c r="L1521" s="9" t="str">
        <f>VLOOKUP(C1521,DEFINICJE!$A$2:$B$11,2,0)</f>
        <v>Infinity Systems</v>
      </c>
    </row>
    <row r="1522" spans="1:12" x14ac:dyDescent="0.2">
      <c r="A1522" s="19" t="s">
        <v>1579</v>
      </c>
      <c r="B1522" s="20">
        <v>44372</v>
      </c>
      <c r="C1522" s="4" t="s">
        <v>11</v>
      </c>
      <c r="D1522" s="4" t="s">
        <v>20</v>
      </c>
      <c r="E1522" s="21">
        <v>575</v>
      </c>
      <c r="F1522" s="6">
        <f>VLOOKUP(D1522,DEFINICJE!$E$2:$H$31,4,0)</f>
        <v>10.093457943925234</v>
      </c>
      <c r="G1522" s="6">
        <f>E1522*F1522</f>
        <v>5803.7383177570091</v>
      </c>
      <c r="H1522" s="26">
        <f>VLOOKUP(D1522,DEFINICJE!$E$2:$H$31,3,0)</f>
        <v>7.0000000000000007E-2</v>
      </c>
      <c r="I1522" s="6">
        <f>G1522+H1522*G1522</f>
        <v>6210</v>
      </c>
      <c r="J1522" s="9">
        <f>MONTH(B1522)</f>
        <v>6</v>
      </c>
      <c r="K1522" s="9">
        <f>YEAR(B1522)</f>
        <v>2021</v>
      </c>
      <c r="L1522" s="9" t="str">
        <f>VLOOKUP(C1522,DEFINICJE!$A$2:$B$11,2,0)</f>
        <v>Green Capital</v>
      </c>
    </row>
    <row r="1523" spans="1:12" x14ac:dyDescent="0.2">
      <c r="A1523" s="19" t="s">
        <v>1580</v>
      </c>
      <c r="B1523" s="20">
        <v>44372</v>
      </c>
      <c r="C1523" s="4" t="s">
        <v>3</v>
      </c>
      <c r="D1523" s="4" t="s">
        <v>21</v>
      </c>
      <c r="E1523" s="21">
        <v>749</v>
      </c>
      <c r="F1523" s="6">
        <f>VLOOKUP(D1523,DEFINICJE!$E$2:$H$31,4,0)</f>
        <v>32.508196721311471</v>
      </c>
      <c r="G1523" s="6">
        <f>E1523*F1523</f>
        <v>24348.63934426229</v>
      </c>
      <c r="H1523" s="26">
        <f>VLOOKUP(D1523,DEFINICJE!$E$2:$H$31,3,0)</f>
        <v>0.22</v>
      </c>
      <c r="I1523" s="6">
        <f>G1523+H1523*G1523</f>
        <v>29705.339999999993</v>
      </c>
      <c r="J1523" s="9">
        <f>MONTH(B1523)</f>
        <v>6</v>
      </c>
      <c r="K1523" s="9">
        <f>YEAR(B1523)</f>
        <v>2021</v>
      </c>
      <c r="L1523" s="9" t="str">
        <f>VLOOKUP(C1523,DEFINICJE!$A$2:$B$11,2,0)</f>
        <v>Quantum Innovations</v>
      </c>
    </row>
    <row r="1524" spans="1:12" x14ac:dyDescent="0.2">
      <c r="A1524" s="19" t="s">
        <v>1581</v>
      </c>
      <c r="B1524" s="20">
        <v>44372</v>
      </c>
      <c r="C1524" s="4" t="s">
        <v>7</v>
      </c>
      <c r="D1524" s="4" t="s">
        <v>22</v>
      </c>
      <c r="E1524" s="21">
        <v>403</v>
      </c>
      <c r="F1524" s="6">
        <f>VLOOKUP(D1524,DEFINICJE!$E$2:$H$31,4,0)</f>
        <v>17.588785046728972</v>
      </c>
      <c r="G1524" s="6">
        <f>E1524*F1524</f>
        <v>7088.2803738317762</v>
      </c>
      <c r="H1524" s="26">
        <f>VLOOKUP(D1524,DEFINICJE!$E$2:$H$31,3,0)</f>
        <v>7.0000000000000007E-2</v>
      </c>
      <c r="I1524" s="6">
        <f>G1524+H1524*G1524</f>
        <v>7584.4600000000009</v>
      </c>
      <c r="J1524" s="9">
        <f>MONTH(B1524)</f>
        <v>6</v>
      </c>
      <c r="K1524" s="9">
        <f>YEAR(B1524)</f>
        <v>2021</v>
      </c>
      <c r="L1524" s="9" t="str">
        <f>VLOOKUP(C1524,DEFINICJE!$A$2:$B$11,2,0)</f>
        <v>Fusion Dynamics</v>
      </c>
    </row>
    <row r="1525" spans="1:12" x14ac:dyDescent="0.2">
      <c r="A1525" s="19" t="s">
        <v>1582</v>
      </c>
      <c r="B1525" s="20">
        <v>44373</v>
      </c>
      <c r="C1525" s="4" t="s">
        <v>9</v>
      </c>
      <c r="D1525" s="4" t="s">
        <v>23</v>
      </c>
      <c r="E1525" s="21">
        <v>782</v>
      </c>
      <c r="F1525" s="6">
        <f>VLOOKUP(D1525,DEFINICJE!$E$2:$H$31,4,0)</f>
        <v>14.188524590163933</v>
      </c>
      <c r="G1525" s="6">
        <f>E1525*F1525</f>
        <v>11095.426229508195</v>
      </c>
      <c r="H1525" s="26">
        <f>VLOOKUP(D1525,DEFINICJE!$E$2:$H$31,3,0)</f>
        <v>0.22</v>
      </c>
      <c r="I1525" s="6">
        <f>G1525+H1525*G1525</f>
        <v>13536.419999999998</v>
      </c>
      <c r="J1525" s="9">
        <f>MONTH(B1525)</f>
        <v>6</v>
      </c>
      <c r="K1525" s="9">
        <f>YEAR(B1525)</f>
        <v>2021</v>
      </c>
      <c r="L1525" s="9" t="str">
        <f>VLOOKUP(C1525,DEFINICJE!$A$2:$B$11,2,0)</f>
        <v>Aurora Ventures</v>
      </c>
    </row>
    <row r="1526" spans="1:12" x14ac:dyDescent="0.2">
      <c r="A1526" s="19" t="s">
        <v>1583</v>
      </c>
      <c r="B1526" s="20">
        <v>44373</v>
      </c>
      <c r="C1526" s="4" t="s">
        <v>5</v>
      </c>
      <c r="D1526" s="4" t="s">
        <v>24</v>
      </c>
      <c r="E1526" s="21">
        <v>790</v>
      </c>
      <c r="F1526" s="6">
        <f>VLOOKUP(D1526,DEFINICJE!$E$2:$H$31,4,0)</f>
        <v>7.5700934579439245</v>
      </c>
      <c r="G1526" s="6">
        <f>E1526*F1526</f>
        <v>5980.3738317757006</v>
      </c>
      <c r="H1526" s="26">
        <f>VLOOKUP(D1526,DEFINICJE!$E$2:$H$31,3,0)</f>
        <v>7.0000000000000007E-2</v>
      </c>
      <c r="I1526" s="6">
        <f>G1526+H1526*G1526</f>
        <v>6399</v>
      </c>
      <c r="J1526" s="9">
        <f>MONTH(B1526)</f>
        <v>6</v>
      </c>
      <c r="K1526" s="9">
        <f>YEAR(B1526)</f>
        <v>2021</v>
      </c>
      <c r="L1526" s="9" t="str">
        <f>VLOOKUP(C1526,DEFINICJE!$A$2:$B$11,2,0)</f>
        <v>Infinity Systems</v>
      </c>
    </row>
    <row r="1527" spans="1:12" x14ac:dyDescent="0.2">
      <c r="A1527" s="19" t="s">
        <v>1584</v>
      </c>
      <c r="B1527" s="20">
        <v>44373</v>
      </c>
      <c r="C1527" s="4" t="s">
        <v>8</v>
      </c>
      <c r="D1527" s="4" t="s">
        <v>25</v>
      </c>
      <c r="E1527" s="21">
        <v>256</v>
      </c>
      <c r="F1527" s="6">
        <f>VLOOKUP(D1527,DEFINICJE!$E$2:$H$31,4,0)</f>
        <v>33.655737704918039</v>
      </c>
      <c r="G1527" s="6">
        <f>E1527*F1527</f>
        <v>8615.8688524590179</v>
      </c>
      <c r="H1527" s="26">
        <f>VLOOKUP(D1527,DEFINICJE!$E$2:$H$31,3,0)</f>
        <v>0.22</v>
      </c>
      <c r="I1527" s="6">
        <f>G1527+H1527*G1527</f>
        <v>10511.360000000002</v>
      </c>
      <c r="J1527" s="9">
        <f>MONTH(B1527)</f>
        <v>6</v>
      </c>
      <c r="K1527" s="9">
        <f>YEAR(B1527)</f>
        <v>2021</v>
      </c>
      <c r="L1527" s="9" t="str">
        <f>VLOOKUP(C1527,DEFINICJE!$A$2:$B$11,2,0)</f>
        <v>Apex Innovators</v>
      </c>
    </row>
    <row r="1528" spans="1:12" x14ac:dyDescent="0.2">
      <c r="A1528" s="19" t="s">
        <v>1585</v>
      </c>
      <c r="B1528" s="20">
        <v>44373</v>
      </c>
      <c r="C1528" s="4" t="s">
        <v>4</v>
      </c>
      <c r="D1528" s="4" t="s">
        <v>26</v>
      </c>
      <c r="E1528" s="21">
        <v>152</v>
      </c>
      <c r="F1528" s="6">
        <f>VLOOKUP(D1528,DEFINICJE!$E$2:$H$31,4,0)</f>
        <v>57.588785046728965</v>
      </c>
      <c r="G1528" s="6">
        <f>E1528*F1528</f>
        <v>8753.4953271028025</v>
      </c>
      <c r="H1528" s="26">
        <f>VLOOKUP(D1528,DEFINICJE!$E$2:$H$31,3,0)</f>
        <v>7.0000000000000007E-2</v>
      </c>
      <c r="I1528" s="6">
        <f>G1528+H1528*G1528</f>
        <v>9366.239999999998</v>
      </c>
      <c r="J1528" s="9">
        <f>MONTH(B1528)</f>
        <v>6</v>
      </c>
      <c r="K1528" s="9">
        <f>YEAR(B1528)</f>
        <v>2021</v>
      </c>
      <c r="L1528" s="9" t="str">
        <f>VLOOKUP(C1528,DEFINICJE!$A$2:$B$11,2,0)</f>
        <v>BlueSky Enterprises</v>
      </c>
    </row>
    <row r="1529" spans="1:12" x14ac:dyDescent="0.2">
      <c r="A1529" s="19" t="s">
        <v>1586</v>
      </c>
      <c r="B1529" s="20">
        <v>44374</v>
      </c>
      <c r="C1529" s="4" t="s">
        <v>7</v>
      </c>
      <c r="D1529" s="4" t="s">
        <v>27</v>
      </c>
      <c r="E1529" s="21">
        <v>327</v>
      </c>
      <c r="F1529" s="6">
        <f>VLOOKUP(D1529,DEFINICJE!$E$2:$H$31,4,0)</f>
        <v>27.262295081967213</v>
      </c>
      <c r="G1529" s="6">
        <f>E1529*F1529</f>
        <v>8914.7704918032796</v>
      </c>
      <c r="H1529" s="26">
        <f>VLOOKUP(D1529,DEFINICJE!$E$2:$H$31,3,0)</f>
        <v>0.22</v>
      </c>
      <c r="I1529" s="6">
        <f>G1529+H1529*G1529</f>
        <v>10876.02</v>
      </c>
      <c r="J1529" s="9">
        <f>MONTH(B1529)</f>
        <v>6</v>
      </c>
      <c r="K1529" s="9">
        <f>YEAR(B1529)</f>
        <v>2021</v>
      </c>
      <c r="L1529" s="9" t="str">
        <f>VLOOKUP(C1529,DEFINICJE!$A$2:$B$11,2,0)</f>
        <v>Fusion Dynamics</v>
      </c>
    </row>
    <row r="1530" spans="1:12" x14ac:dyDescent="0.2">
      <c r="A1530" s="19" t="s">
        <v>1587</v>
      </c>
      <c r="B1530" s="20">
        <v>44374</v>
      </c>
      <c r="C1530" s="4" t="s">
        <v>9</v>
      </c>
      <c r="D1530" s="4" t="s">
        <v>28</v>
      </c>
      <c r="E1530" s="21">
        <v>45</v>
      </c>
      <c r="F1530" s="6">
        <f>VLOOKUP(D1530,DEFINICJE!$E$2:$H$31,4,0)</f>
        <v>74.299065420560737</v>
      </c>
      <c r="G1530" s="6">
        <f>E1530*F1530</f>
        <v>3343.4579439252329</v>
      </c>
      <c r="H1530" s="26">
        <f>VLOOKUP(D1530,DEFINICJE!$E$2:$H$31,3,0)</f>
        <v>7.0000000000000007E-2</v>
      </c>
      <c r="I1530" s="6">
        <f>G1530+H1530*G1530</f>
        <v>3577.4999999999991</v>
      </c>
      <c r="J1530" s="9">
        <f>MONTH(B1530)</f>
        <v>6</v>
      </c>
      <c r="K1530" s="9">
        <f>YEAR(B1530)</f>
        <v>2021</v>
      </c>
      <c r="L1530" s="9" t="str">
        <f>VLOOKUP(C1530,DEFINICJE!$A$2:$B$11,2,0)</f>
        <v>Aurora Ventures</v>
      </c>
    </row>
    <row r="1531" spans="1:12" x14ac:dyDescent="0.2">
      <c r="A1531" s="19" t="s">
        <v>1588</v>
      </c>
      <c r="B1531" s="20">
        <v>44374</v>
      </c>
      <c r="C1531" s="4" t="s">
        <v>7</v>
      </c>
      <c r="D1531" s="4" t="s">
        <v>29</v>
      </c>
      <c r="E1531" s="21">
        <v>534</v>
      </c>
      <c r="F1531" s="6">
        <f>VLOOKUP(D1531,DEFINICJE!$E$2:$H$31,4,0)</f>
        <v>19.409836065573771</v>
      </c>
      <c r="G1531" s="6">
        <f>E1531*F1531</f>
        <v>10364.852459016394</v>
      </c>
      <c r="H1531" s="26">
        <f>VLOOKUP(D1531,DEFINICJE!$E$2:$H$31,3,0)</f>
        <v>0.22</v>
      </c>
      <c r="I1531" s="6">
        <f>G1531+H1531*G1531</f>
        <v>12645.12</v>
      </c>
      <c r="J1531" s="9">
        <f>MONTH(B1531)</f>
        <v>6</v>
      </c>
      <c r="K1531" s="9">
        <f>YEAR(B1531)</f>
        <v>2021</v>
      </c>
      <c r="L1531" s="9" t="str">
        <f>VLOOKUP(C1531,DEFINICJE!$A$2:$B$11,2,0)</f>
        <v>Fusion Dynamics</v>
      </c>
    </row>
    <row r="1532" spans="1:12" x14ac:dyDescent="0.2">
      <c r="A1532" s="19" t="s">
        <v>1589</v>
      </c>
      <c r="B1532" s="20">
        <v>44374</v>
      </c>
      <c r="C1532" s="4" t="s">
        <v>6</v>
      </c>
      <c r="D1532" s="4" t="s">
        <v>30</v>
      </c>
      <c r="E1532" s="21">
        <v>202</v>
      </c>
      <c r="F1532" s="6">
        <f>VLOOKUP(D1532,DEFINICJE!$E$2:$H$31,4,0)</f>
        <v>16.345794392523363</v>
      </c>
      <c r="G1532" s="6">
        <f>E1532*F1532</f>
        <v>3301.8504672897193</v>
      </c>
      <c r="H1532" s="26">
        <f>VLOOKUP(D1532,DEFINICJE!$E$2:$H$31,3,0)</f>
        <v>7.0000000000000007E-2</v>
      </c>
      <c r="I1532" s="6">
        <f>G1532+H1532*G1532</f>
        <v>3532.9799999999996</v>
      </c>
      <c r="J1532" s="9">
        <f>MONTH(B1532)</f>
        <v>6</v>
      </c>
      <c r="K1532" s="9">
        <f>YEAR(B1532)</f>
        <v>2021</v>
      </c>
      <c r="L1532" s="9" t="str">
        <f>VLOOKUP(C1532,DEFINICJE!$A$2:$B$11,2,0)</f>
        <v>SwiftWave Technologies</v>
      </c>
    </row>
    <row r="1533" spans="1:12" x14ac:dyDescent="0.2">
      <c r="A1533" s="19" t="s">
        <v>1590</v>
      </c>
      <c r="B1533" s="20">
        <v>44375</v>
      </c>
      <c r="C1533" s="4" t="s">
        <v>9</v>
      </c>
      <c r="D1533" s="4" t="s">
        <v>31</v>
      </c>
      <c r="E1533" s="21">
        <v>855</v>
      </c>
      <c r="F1533" s="6">
        <f>VLOOKUP(D1533,DEFINICJE!$E$2:$H$31,4,0)</f>
        <v>31.516393442622952</v>
      </c>
      <c r="G1533" s="6">
        <f>E1533*F1533</f>
        <v>26946.516393442624</v>
      </c>
      <c r="H1533" s="26">
        <f>VLOOKUP(D1533,DEFINICJE!$E$2:$H$31,3,0)</f>
        <v>0.22</v>
      </c>
      <c r="I1533" s="6">
        <f>G1533+H1533*G1533</f>
        <v>32874.75</v>
      </c>
      <c r="J1533" s="9">
        <f>MONTH(B1533)</f>
        <v>6</v>
      </c>
      <c r="K1533" s="9">
        <f>YEAR(B1533)</f>
        <v>2021</v>
      </c>
      <c r="L1533" s="9" t="str">
        <f>VLOOKUP(C1533,DEFINICJE!$A$2:$B$11,2,0)</f>
        <v>Aurora Ventures</v>
      </c>
    </row>
    <row r="1534" spans="1:12" x14ac:dyDescent="0.2">
      <c r="A1534" s="19" t="s">
        <v>1591</v>
      </c>
      <c r="B1534" s="20">
        <v>44375</v>
      </c>
      <c r="C1534" s="4" t="s">
        <v>10</v>
      </c>
      <c r="D1534" s="4" t="s">
        <v>32</v>
      </c>
      <c r="E1534" s="21">
        <v>108</v>
      </c>
      <c r="F1534" s="6">
        <f>VLOOKUP(D1534,DEFINICJE!$E$2:$H$31,4,0)</f>
        <v>59.018691588785039</v>
      </c>
      <c r="G1534" s="6">
        <f>E1534*F1534</f>
        <v>6374.0186915887843</v>
      </c>
      <c r="H1534" s="26">
        <f>VLOOKUP(D1534,DEFINICJE!$E$2:$H$31,3,0)</f>
        <v>7.0000000000000007E-2</v>
      </c>
      <c r="I1534" s="6">
        <f>G1534+H1534*G1534</f>
        <v>6820.1999999999989</v>
      </c>
      <c r="J1534" s="9">
        <f>MONTH(B1534)</f>
        <v>6</v>
      </c>
      <c r="K1534" s="9">
        <f>YEAR(B1534)</f>
        <v>2021</v>
      </c>
      <c r="L1534" s="9" t="str">
        <f>VLOOKUP(C1534,DEFINICJE!$A$2:$B$11,2,0)</f>
        <v>Nexus Solutions</v>
      </c>
    </row>
    <row r="1535" spans="1:12" x14ac:dyDescent="0.2">
      <c r="A1535" s="19" t="s">
        <v>1592</v>
      </c>
      <c r="B1535" s="20">
        <v>44375</v>
      </c>
      <c r="C1535" s="4" t="s">
        <v>9</v>
      </c>
      <c r="D1535" s="4" t="s">
        <v>33</v>
      </c>
      <c r="E1535" s="21">
        <v>758</v>
      </c>
      <c r="F1535" s="6">
        <f>VLOOKUP(D1535,DEFINICJE!$E$2:$H$31,4,0)</f>
        <v>78.893442622950815</v>
      </c>
      <c r="G1535" s="6">
        <f>E1535*F1535</f>
        <v>59801.229508196717</v>
      </c>
      <c r="H1535" s="26">
        <f>VLOOKUP(D1535,DEFINICJE!$E$2:$H$31,3,0)</f>
        <v>0.22</v>
      </c>
      <c r="I1535" s="6">
        <f>G1535+H1535*G1535</f>
        <v>72957.5</v>
      </c>
      <c r="J1535" s="9">
        <f>MONTH(B1535)</f>
        <v>6</v>
      </c>
      <c r="K1535" s="9">
        <f>YEAR(B1535)</f>
        <v>2021</v>
      </c>
      <c r="L1535" s="9" t="str">
        <f>VLOOKUP(C1535,DEFINICJE!$A$2:$B$11,2,0)</f>
        <v>Aurora Ventures</v>
      </c>
    </row>
    <row r="1536" spans="1:12" x14ac:dyDescent="0.2">
      <c r="A1536" s="19" t="s">
        <v>1593</v>
      </c>
      <c r="B1536" s="20">
        <v>44375</v>
      </c>
      <c r="C1536" s="4" t="s">
        <v>7</v>
      </c>
      <c r="D1536" s="4" t="s">
        <v>34</v>
      </c>
      <c r="E1536" s="21">
        <v>759</v>
      </c>
      <c r="F1536" s="6">
        <f>VLOOKUP(D1536,DEFINICJE!$E$2:$H$31,4,0)</f>
        <v>34.177570093457945</v>
      </c>
      <c r="G1536" s="6">
        <f>E1536*F1536</f>
        <v>25940.775700934581</v>
      </c>
      <c r="H1536" s="26">
        <f>VLOOKUP(D1536,DEFINICJE!$E$2:$H$31,3,0)</f>
        <v>7.0000000000000007E-2</v>
      </c>
      <c r="I1536" s="6">
        <f>G1536+H1536*G1536</f>
        <v>27756.63</v>
      </c>
      <c r="J1536" s="9">
        <f>MONTH(B1536)</f>
        <v>6</v>
      </c>
      <c r="K1536" s="9">
        <f>YEAR(B1536)</f>
        <v>2021</v>
      </c>
      <c r="L1536" s="9" t="str">
        <f>VLOOKUP(C1536,DEFINICJE!$A$2:$B$11,2,0)</f>
        <v>Fusion Dynamics</v>
      </c>
    </row>
    <row r="1537" spans="1:12" x14ac:dyDescent="0.2">
      <c r="A1537" s="19" t="s">
        <v>1594</v>
      </c>
      <c r="B1537" s="20">
        <v>44376</v>
      </c>
      <c r="C1537" s="4" t="s">
        <v>7</v>
      </c>
      <c r="D1537" s="4" t="s">
        <v>35</v>
      </c>
      <c r="E1537" s="21">
        <v>429</v>
      </c>
      <c r="F1537" s="6">
        <f>VLOOKUP(D1537,DEFINICJE!$E$2:$H$31,4,0)</f>
        <v>92.429906542056074</v>
      </c>
      <c r="G1537" s="6">
        <f>E1537*F1537</f>
        <v>39652.429906542056</v>
      </c>
      <c r="H1537" s="26">
        <f>VLOOKUP(D1537,DEFINICJE!$E$2:$H$31,3,0)</f>
        <v>7.0000000000000007E-2</v>
      </c>
      <c r="I1537" s="6">
        <f>G1537+H1537*G1537</f>
        <v>42428.1</v>
      </c>
      <c r="J1537" s="9">
        <f>MONTH(B1537)</f>
        <v>6</v>
      </c>
      <c r="K1537" s="9">
        <f>YEAR(B1537)</f>
        <v>2021</v>
      </c>
      <c r="L1537" s="9" t="str">
        <f>VLOOKUP(C1537,DEFINICJE!$A$2:$B$11,2,0)</f>
        <v>Fusion Dynamics</v>
      </c>
    </row>
    <row r="1538" spans="1:12" x14ac:dyDescent="0.2">
      <c r="A1538" s="19" t="s">
        <v>1595</v>
      </c>
      <c r="B1538" s="20">
        <v>44376</v>
      </c>
      <c r="C1538" s="4" t="s">
        <v>8</v>
      </c>
      <c r="D1538" s="4" t="s">
        <v>36</v>
      </c>
      <c r="E1538" s="21">
        <v>624</v>
      </c>
      <c r="F1538" s="6">
        <f>VLOOKUP(D1538,DEFINICJE!$E$2:$H$31,4,0)</f>
        <v>32.551401869158873</v>
      </c>
      <c r="G1538" s="6">
        <f>E1538*F1538</f>
        <v>20312.074766355137</v>
      </c>
      <c r="H1538" s="26">
        <f>VLOOKUP(D1538,DEFINICJE!$E$2:$H$31,3,0)</f>
        <v>7.0000000000000007E-2</v>
      </c>
      <c r="I1538" s="6">
        <f>G1538+H1538*G1538</f>
        <v>21733.919999999998</v>
      </c>
      <c r="J1538" s="9">
        <f>MONTH(B1538)</f>
        <v>6</v>
      </c>
      <c r="K1538" s="9">
        <f>YEAR(B1538)</f>
        <v>2021</v>
      </c>
      <c r="L1538" s="9" t="str">
        <f>VLOOKUP(C1538,DEFINICJE!$A$2:$B$11,2,0)</f>
        <v>Apex Innovators</v>
      </c>
    </row>
    <row r="1539" spans="1:12" x14ac:dyDescent="0.2">
      <c r="A1539" s="19" t="s">
        <v>1596</v>
      </c>
      <c r="B1539" s="20">
        <v>44376</v>
      </c>
      <c r="C1539" s="4" t="s">
        <v>7</v>
      </c>
      <c r="D1539" s="4" t="s">
        <v>37</v>
      </c>
      <c r="E1539" s="21">
        <v>365</v>
      </c>
      <c r="F1539" s="6">
        <f>VLOOKUP(D1539,DEFINICJE!$E$2:$H$31,4,0)</f>
        <v>29.762295081967217</v>
      </c>
      <c r="G1539" s="6">
        <f>E1539*F1539</f>
        <v>10863.237704918034</v>
      </c>
      <c r="H1539" s="26">
        <f>VLOOKUP(D1539,DEFINICJE!$E$2:$H$31,3,0)</f>
        <v>0.22</v>
      </c>
      <c r="I1539" s="6">
        <f>G1539+H1539*G1539</f>
        <v>13253.150000000001</v>
      </c>
      <c r="J1539" s="9">
        <f>MONTH(B1539)</f>
        <v>6</v>
      </c>
      <c r="K1539" s="9">
        <f>YEAR(B1539)</f>
        <v>2021</v>
      </c>
      <c r="L1539" s="9" t="str">
        <f>VLOOKUP(C1539,DEFINICJE!$A$2:$B$11,2,0)</f>
        <v>Fusion Dynamics</v>
      </c>
    </row>
    <row r="1540" spans="1:12" x14ac:dyDescent="0.2">
      <c r="A1540" s="19" t="s">
        <v>1597</v>
      </c>
      <c r="B1540" s="20">
        <v>44376</v>
      </c>
      <c r="C1540" s="4" t="s">
        <v>3</v>
      </c>
      <c r="D1540" s="4" t="s">
        <v>38</v>
      </c>
      <c r="E1540" s="21">
        <v>939</v>
      </c>
      <c r="F1540" s="6">
        <f>VLOOKUP(D1540,DEFINICJE!$E$2:$H$31,4,0)</f>
        <v>3.1121495327102804</v>
      </c>
      <c r="G1540" s="6">
        <f>E1540*F1540</f>
        <v>2922.3084112149531</v>
      </c>
      <c r="H1540" s="26">
        <f>VLOOKUP(D1540,DEFINICJE!$E$2:$H$31,3,0)</f>
        <v>7.0000000000000007E-2</v>
      </c>
      <c r="I1540" s="6">
        <f>G1540+H1540*G1540</f>
        <v>3126.87</v>
      </c>
      <c r="J1540" s="9">
        <f>MONTH(B1540)</f>
        <v>6</v>
      </c>
      <c r="K1540" s="9">
        <f>YEAR(B1540)</f>
        <v>2021</v>
      </c>
      <c r="L1540" s="9" t="str">
        <f>VLOOKUP(C1540,DEFINICJE!$A$2:$B$11,2,0)</f>
        <v>Quantum Innovations</v>
      </c>
    </row>
    <row r="1541" spans="1:12" x14ac:dyDescent="0.2">
      <c r="A1541" s="19" t="s">
        <v>1598</v>
      </c>
      <c r="B1541" s="20">
        <v>44377</v>
      </c>
      <c r="C1541" s="4" t="s">
        <v>11</v>
      </c>
      <c r="D1541" s="4" t="s">
        <v>14</v>
      </c>
      <c r="E1541" s="21">
        <v>328</v>
      </c>
      <c r="F1541" s="6">
        <f>VLOOKUP(D1541,DEFINICJE!$E$2:$H$31,4,0)</f>
        <v>73.897196261682225</v>
      </c>
      <c r="G1541" s="6">
        <f>E1541*F1541</f>
        <v>24238.280373831771</v>
      </c>
      <c r="H1541" s="26">
        <f>VLOOKUP(D1541,DEFINICJE!$E$2:$H$31,3,0)</f>
        <v>7.0000000000000007E-2</v>
      </c>
      <c r="I1541" s="6">
        <f>G1541+H1541*G1541</f>
        <v>25934.959999999995</v>
      </c>
      <c r="J1541" s="9">
        <f>MONTH(B1541)</f>
        <v>6</v>
      </c>
      <c r="K1541" s="9">
        <f>YEAR(B1541)</f>
        <v>2021</v>
      </c>
      <c r="L1541" s="9" t="str">
        <f>VLOOKUP(C1541,DEFINICJE!$A$2:$B$11,2,0)</f>
        <v>Green Capital</v>
      </c>
    </row>
    <row r="1542" spans="1:12" x14ac:dyDescent="0.2">
      <c r="A1542" s="19" t="s">
        <v>1599</v>
      </c>
      <c r="B1542" s="20">
        <v>44377</v>
      </c>
      <c r="C1542" s="4" t="s">
        <v>8</v>
      </c>
      <c r="D1542" s="4" t="s">
        <v>15</v>
      </c>
      <c r="E1542" s="21">
        <v>369</v>
      </c>
      <c r="F1542" s="6">
        <f>VLOOKUP(D1542,DEFINICJE!$E$2:$H$31,4,0)</f>
        <v>43.180327868852459</v>
      </c>
      <c r="G1542" s="6">
        <f>E1542*F1542</f>
        <v>15933.540983606557</v>
      </c>
      <c r="H1542" s="26">
        <f>VLOOKUP(D1542,DEFINICJE!$E$2:$H$31,3,0)</f>
        <v>0.22</v>
      </c>
      <c r="I1542" s="6">
        <f>G1542+H1542*G1542</f>
        <v>19438.919999999998</v>
      </c>
      <c r="J1542" s="9">
        <f>MONTH(B1542)</f>
        <v>6</v>
      </c>
      <c r="K1542" s="9">
        <f>YEAR(B1542)</f>
        <v>2021</v>
      </c>
      <c r="L1542" s="9" t="str">
        <f>VLOOKUP(C1542,DEFINICJE!$A$2:$B$11,2,0)</f>
        <v>Apex Innovators</v>
      </c>
    </row>
    <row r="1543" spans="1:12" x14ac:dyDescent="0.2">
      <c r="A1543" s="19" t="s">
        <v>1600</v>
      </c>
      <c r="B1543" s="20">
        <v>44377</v>
      </c>
      <c r="C1543" s="4" t="s">
        <v>8</v>
      </c>
      <c r="D1543" s="4" t="s">
        <v>16</v>
      </c>
      <c r="E1543" s="21">
        <v>219</v>
      </c>
      <c r="F1543" s="6">
        <f>VLOOKUP(D1543,DEFINICJE!$E$2:$H$31,4,0)</f>
        <v>25.897196261682243</v>
      </c>
      <c r="G1543" s="6">
        <f>E1543*F1543</f>
        <v>5671.4859813084113</v>
      </c>
      <c r="H1543" s="26">
        <f>VLOOKUP(D1543,DEFINICJE!$E$2:$H$31,3,0)</f>
        <v>7.0000000000000007E-2</v>
      </c>
      <c r="I1543" s="6">
        <f>G1543+H1543*G1543</f>
        <v>6068.49</v>
      </c>
      <c r="J1543" s="9">
        <f>MONTH(B1543)</f>
        <v>6</v>
      </c>
      <c r="K1543" s="9">
        <f>YEAR(B1543)</f>
        <v>2021</v>
      </c>
      <c r="L1543" s="9" t="str">
        <f>VLOOKUP(C1543,DEFINICJE!$A$2:$B$11,2,0)</f>
        <v>Apex Innovators</v>
      </c>
    </row>
    <row r="1544" spans="1:12" x14ac:dyDescent="0.2">
      <c r="A1544" s="19" t="s">
        <v>1601</v>
      </c>
      <c r="B1544" s="20">
        <v>44377</v>
      </c>
      <c r="C1544" s="4" t="s">
        <v>6</v>
      </c>
      <c r="D1544" s="4" t="s">
        <v>17</v>
      </c>
      <c r="E1544" s="21">
        <v>735</v>
      </c>
      <c r="F1544" s="6">
        <f>VLOOKUP(D1544,DEFINICJE!$E$2:$H$31,4,0)</f>
        <v>65.721311475409848</v>
      </c>
      <c r="G1544" s="6">
        <f>E1544*F1544</f>
        <v>48305.163934426237</v>
      </c>
      <c r="H1544" s="26">
        <f>VLOOKUP(D1544,DEFINICJE!$E$2:$H$31,3,0)</f>
        <v>0.22</v>
      </c>
      <c r="I1544" s="6">
        <f>G1544+H1544*G1544</f>
        <v>58932.30000000001</v>
      </c>
      <c r="J1544" s="9">
        <f>MONTH(B1544)</f>
        <v>6</v>
      </c>
      <c r="K1544" s="9">
        <f>YEAR(B1544)</f>
        <v>2021</v>
      </c>
      <c r="L1544" s="9" t="str">
        <f>VLOOKUP(C1544,DEFINICJE!$A$2:$B$11,2,0)</f>
        <v>SwiftWave Technologies</v>
      </c>
    </row>
    <row r="1545" spans="1:12" x14ac:dyDescent="0.2">
      <c r="A1545" s="19" t="s">
        <v>1602</v>
      </c>
      <c r="B1545" s="20">
        <v>44378</v>
      </c>
      <c r="C1545" s="4" t="s">
        <v>8</v>
      </c>
      <c r="D1545" s="4" t="s">
        <v>18</v>
      </c>
      <c r="E1545" s="21">
        <v>591</v>
      </c>
      <c r="F1545" s="6">
        <f>VLOOKUP(D1545,DEFINICJE!$E$2:$H$31,4,0)</f>
        <v>0.22429906542056072</v>
      </c>
      <c r="G1545" s="6">
        <f>E1545*F1545</f>
        <v>132.56074766355138</v>
      </c>
      <c r="H1545" s="26">
        <f>VLOOKUP(D1545,DEFINICJE!$E$2:$H$31,3,0)</f>
        <v>7.0000000000000007E-2</v>
      </c>
      <c r="I1545" s="6">
        <f>G1545+H1545*G1545</f>
        <v>141.83999999999997</v>
      </c>
      <c r="J1545" s="9">
        <f>MONTH(B1545)</f>
        <v>7</v>
      </c>
      <c r="K1545" s="9">
        <f>YEAR(B1545)</f>
        <v>2021</v>
      </c>
      <c r="L1545" s="9" t="str">
        <f>VLOOKUP(C1545,DEFINICJE!$A$2:$B$11,2,0)</f>
        <v>Apex Innovators</v>
      </c>
    </row>
    <row r="1546" spans="1:12" x14ac:dyDescent="0.2">
      <c r="A1546" s="19" t="s">
        <v>1603</v>
      </c>
      <c r="B1546" s="20">
        <v>44378</v>
      </c>
      <c r="C1546" s="4" t="s">
        <v>7</v>
      </c>
      <c r="D1546" s="4" t="s">
        <v>19</v>
      </c>
      <c r="E1546" s="21">
        <v>336</v>
      </c>
      <c r="F1546" s="6">
        <f>VLOOKUP(D1546,DEFINICJE!$E$2:$H$31,4,0)</f>
        <v>73.073770491803288</v>
      </c>
      <c r="G1546" s="6">
        <f>E1546*F1546</f>
        <v>24552.786885245903</v>
      </c>
      <c r="H1546" s="26">
        <f>VLOOKUP(D1546,DEFINICJE!$E$2:$H$31,3,0)</f>
        <v>0.22</v>
      </c>
      <c r="I1546" s="6">
        <f>G1546+H1546*G1546</f>
        <v>29954.400000000001</v>
      </c>
      <c r="J1546" s="9">
        <f>MONTH(B1546)</f>
        <v>7</v>
      </c>
      <c r="K1546" s="9">
        <f>YEAR(B1546)</f>
        <v>2021</v>
      </c>
      <c r="L1546" s="9" t="str">
        <f>VLOOKUP(C1546,DEFINICJE!$A$2:$B$11,2,0)</f>
        <v>Fusion Dynamics</v>
      </c>
    </row>
    <row r="1547" spans="1:12" x14ac:dyDescent="0.2">
      <c r="A1547" s="19" t="s">
        <v>1604</v>
      </c>
      <c r="B1547" s="20">
        <v>44378</v>
      </c>
      <c r="C1547" s="4" t="s">
        <v>6</v>
      </c>
      <c r="D1547" s="4" t="s">
        <v>20</v>
      </c>
      <c r="E1547" s="21">
        <v>524</v>
      </c>
      <c r="F1547" s="6">
        <f>VLOOKUP(D1547,DEFINICJE!$E$2:$H$31,4,0)</f>
        <v>10.093457943925234</v>
      </c>
      <c r="G1547" s="6">
        <f>E1547*F1547</f>
        <v>5288.9719626168226</v>
      </c>
      <c r="H1547" s="26">
        <f>VLOOKUP(D1547,DEFINICJE!$E$2:$H$31,3,0)</f>
        <v>7.0000000000000007E-2</v>
      </c>
      <c r="I1547" s="6">
        <f>G1547+H1547*G1547</f>
        <v>5659.2</v>
      </c>
      <c r="J1547" s="9">
        <f>MONTH(B1547)</f>
        <v>7</v>
      </c>
      <c r="K1547" s="9">
        <f>YEAR(B1547)</f>
        <v>2021</v>
      </c>
      <c r="L1547" s="9" t="str">
        <f>VLOOKUP(C1547,DEFINICJE!$A$2:$B$11,2,0)</f>
        <v>SwiftWave Technologies</v>
      </c>
    </row>
    <row r="1548" spans="1:12" x14ac:dyDescent="0.2">
      <c r="A1548" s="19" t="s">
        <v>1605</v>
      </c>
      <c r="B1548" s="20">
        <v>44378</v>
      </c>
      <c r="C1548" s="4" t="s">
        <v>4</v>
      </c>
      <c r="D1548" s="4" t="s">
        <v>21</v>
      </c>
      <c r="E1548" s="21">
        <v>512</v>
      </c>
      <c r="F1548" s="6">
        <f>VLOOKUP(D1548,DEFINICJE!$E$2:$H$31,4,0)</f>
        <v>32.508196721311471</v>
      </c>
      <c r="G1548" s="6">
        <f>E1548*F1548</f>
        <v>16644.196721311473</v>
      </c>
      <c r="H1548" s="26">
        <f>VLOOKUP(D1548,DEFINICJE!$E$2:$H$31,3,0)</f>
        <v>0.22</v>
      </c>
      <c r="I1548" s="6">
        <f>G1548+H1548*G1548</f>
        <v>20305.919999999998</v>
      </c>
      <c r="J1548" s="9">
        <f>MONTH(B1548)</f>
        <v>7</v>
      </c>
      <c r="K1548" s="9">
        <f>YEAR(B1548)</f>
        <v>2021</v>
      </c>
      <c r="L1548" s="9" t="str">
        <f>VLOOKUP(C1548,DEFINICJE!$A$2:$B$11,2,0)</f>
        <v>BlueSky Enterprises</v>
      </c>
    </row>
    <row r="1549" spans="1:12" x14ac:dyDescent="0.2">
      <c r="A1549" s="19" t="s">
        <v>1606</v>
      </c>
      <c r="B1549" s="20">
        <v>44379</v>
      </c>
      <c r="C1549" s="4" t="s">
        <v>7</v>
      </c>
      <c r="D1549" s="4" t="s">
        <v>22</v>
      </c>
      <c r="E1549" s="21">
        <v>974</v>
      </c>
      <c r="F1549" s="6">
        <f>VLOOKUP(D1549,DEFINICJE!$E$2:$H$31,4,0)</f>
        <v>17.588785046728972</v>
      </c>
      <c r="G1549" s="6">
        <f>E1549*F1549</f>
        <v>17131.47663551402</v>
      </c>
      <c r="H1549" s="26">
        <f>VLOOKUP(D1549,DEFINICJE!$E$2:$H$31,3,0)</f>
        <v>7.0000000000000007E-2</v>
      </c>
      <c r="I1549" s="6">
        <f>G1549+H1549*G1549</f>
        <v>18330.68</v>
      </c>
      <c r="J1549" s="9">
        <f>MONTH(B1549)</f>
        <v>7</v>
      </c>
      <c r="K1549" s="9">
        <f>YEAR(B1549)</f>
        <v>2021</v>
      </c>
      <c r="L1549" s="9" t="str">
        <f>VLOOKUP(C1549,DEFINICJE!$A$2:$B$11,2,0)</f>
        <v>Fusion Dynamics</v>
      </c>
    </row>
    <row r="1550" spans="1:12" x14ac:dyDescent="0.2">
      <c r="A1550" s="19" t="s">
        <v>1607</v>
      </c>
      <c r="B1550" s="20">
        <v>44379</v>
      </c>
      <c r="C1550" s="4" t="s">
        <v>7</v>
      </c>
      <c r="D1550" s="4" t="s">
        <v>23</v>
      </c>
      <c r="E1550" s="21">
        <v>780</v>
      </c>
      <c r="F1550" s="6">
        <f>VLOOKUP(D1550,DEFINICJE!$E$2:$H$31,4,0)</f>
        <v>14.188524590163933</v>
      </c>
      <c r="G1550" s="6">
        <f>E1550*F1550</f>
        <v>11067.049180327867</v>
      </c>
      <c r="H1550" s="26">
        <f>VLOOKUP(D1550,DEFINICJE!$E$2:$H$31,3,0)</f>
        <v>0.22</v>
      </c>
      <c r="I1550" s="6">
        <f>G1550+H1550*G1550</f>
        <v>13501.8</v>
      </c>
      <c r="J1550" s="9">
        <f>MONTH(B1550)</f>
        <v>7</v>
      </c>
      <c r="K1550" s="9">
        <f>YEAR(B1550)</f>
        <v>2021</v>
      </c>
      <c r="L1550" s="9" t="str">
        <f>VLOOKUP(C1550,DEFINICJE!$A$2:$B$11,2,0)</f>
        <v>Fusion Dynamics</v>
      </c>
    </row>
    <row r="1551" spans="1:12" x14ac:dyDescent="0.2">
      <c r="A1551" s="19" t="s">
        <v>1608</v>
      </c>
      <c r="B1551" s="20">
        <v>44379</v>
      </c>
      <c r="C1551" s="4" t="s">
        <v>6</v>
      </c>
      <c r="D1551" s="4" t="s">
        <v>24</v>
      </c>
      <c r="E1551" s="21">
        <v>489</v>
      </c>
      <c r="F1551" s="6">
        <f>VLOOKUP(D1551,DEFINICJE!$E$2:$H$31,4,0)</f>
        <v>7.5700934579439245</v>
      </c>
      <c r="G1551" s="6">
        <f>E1551*F1551</f>
        <v>3701.7757009345792</v>
      </c>
      <c r="H1551" s="26">
        <f>VLOOKUP(D1551,DEFINICJE!$E$2:$H$31,3,0)</f>
        <v>7.0000000000000007E-2</v>
      </c>
      <c r="I1551" s="6">
        <f>G1551+H1551*G1551</f>
        <v>3960.8999999999996</v>
      </c>
      <c r="J1551" s="9">
        <f>MONTH(B1551)</f>
        <v>7</v>
      </c>
      <c r="K1551" s="9">
        <f>YEAR(B1551)</f>
        <v>2021</v>
      </c>
      <c r="L1551" s="9" t="str">
        <f>VLOOKUP(C1551,DEFINICJE!$A$2:$B$11,2,0)</f>
        <v>SwiftWave Technologies</v>
      </c>
    </row>
    <row r="1552" spans="1:12" x14ac:dyDescent="0.2">
      <c r="A1552" s="19" t="s">
        <v>1609</v>
      </c>
      <c r="B1552" s="20">
        <v>44379</v>
      </c>
      <c r="C1552" s="4" t="s">
        <v>9</v>
      </c>
      <c r="D1552" s="4" t="s">
        <v>25</v>
      </c>
      <c r="E1552" s="21">
        <v>52</v>
      </c>
      <c r="F1552" s="6">
        <f>VLOOKUP(D1552,DEFINICJE!$E$2:$H$31,4,0)</f>
        <v>33.655737704918039</v>
      </c>
      <c r="G1552" s="6">
        <f>E1552*F1552</f>
        <v>1750.0983606557379</v>
      </c>
      <c r="H1552" s="26">
        <f>VLOOKUP(D1552,DEFINICJE!$E$2:$H$31,3,0)</f>
        <v>0.22</v>
      </c>
      <c r="I1552" s="6">
        <f>G1552+H1552*G1552</f>
        <v>2135.1200000000003</v>
      </c>
      <c r="J1552" s="9">
        <f>MONTH(B1552)</f>
        <v>7</v>
      </c>
      <c r="K1552" s="9">
        <f>YEAR(B1552)</f>
        <v>2021</v>
      </c>
      <c r="L1552" s="9" t="str">
        <f>VLOOKUP(C1552,DEFINICJE!$A$2:$B$11,2,0)</f>
        <v>Aurora Ventures</v>
      </c>
    </row>
    <row r="1553" spans="1:12" x14ac:dyDescent="0.2">
      <c r="A1553" s="19" t="s">
        <v>1610</v>
      </c>
      <c r="B1553" s="20">
        <v>44380</v>
      </c>
      <c r="C1553" s="4" t="s">
        <v>11</v>
      </c>
      <c r="D1553" s="4" t="s">
        <v>26</v>
      </c>
      <c r="E1553" s="21">
        <v>170</v>
      </c>
      <c r="F1553" s="6">
        <f>VLOOKUP(D1553,DEFINICJE!$E$2:$H$31,4,0)</f>
        <v>57.588785046728965</v>
      </c>
      <c r="G1553" s="6">
        <f>E1553*F1553</f>
        <v>9790.0934579439236</v>
      </c>
      <c r="H1553" s="26">
        <f>VLOOKUP(D1553,DEFINICJE!$E$2:$H$31,3,0)</f>
        <v>7.0000000000000007E-2</v>
      </c>
      <c r="I1553" s="6">
        <f>G1553+H1553*G1553</f>
        <v>10475.399999999998</v>
      </c>
      <c r="J1553" s="9">
        <f>MONTH(B1553)</f>
        <v>7</v>
      </c>
      <c r="K1553" s="9">
        <f>YEAR(B1553)</f>
        <v>2021</v>
      </c>
      <c r="L1553" s="9" t="str">
        <f>VLOOKUP(C1553,DEFINICJE!$A$2:$B$11,2,0)</f>
        <v>Green Capital</v>
      </c>
    </row>
    <row r="1554" spans="1:12" x14ac:dyDescent="0.2">
      <c r="A1554" s="19" t="s">
        <v>1611</v>
      </c>
      <c r="B1554" s="20">
        <v>44380</v>
      </c>
      <c r="C1554" s="4" t="s">
        <v>5</v>
      </c>
      <c r="D1554" s="4" t="s">
        <v>27</v>
      </c>
      <c r="E1554" s="21">
        <v>516</v>
      </c>
      <c r="F1554" s="6">
        <f>VLOOKUP(D1554,DEFINICJE!$E$2:$H$31,4,0)</f>
        <v>27.262295081967213</v>
      </c>
      <c r="G1554" s="6">
        <f>E1554*F1554</f>
        <v>14067.344262295082</v>
      </c>
      <c r="H1554" s="26">
        <f>VLOOKUP(D1554,DEFINICJE!$E$2:$H$31,3,0)</f>
        <v>0.22</v>
      </c>
      <c r="I1554" s="6">
        <f>G1554+H1554*G1554</f>
        <v>17162.16</v>
      </c>
      <c r="J1554" s="9">
        <f>MONTH(B1554)</f>
        <v>7</v>
      </c>
      <c r="K1554" s="9">
        <f>YEAR(B1554)</f>
        <v>2021</v>
      </c>
      <c r="L1554" s="9" t="str">
        <f>VLOOKUP(C1554,DEFINICJE!$A$2:$B$11,2,0)</f>
        <v>Infinity Systems</v>
      </c>
    </row>
    <row r="1555" spans="1:12" x14ac:dyDescent="0.2">
      <c r="A1555" s="19" t="s">
        <v>1612</v>
      </c>
      <c r="B1555" s="20">
        <v>44380</v>
      </c>
      <c r="C1555" s="4" t="s">
        <v>9</v>
      </c>
      <c r="D1555" s="4" t="s">
        <v>28</v>
      </c>
      <c r="E1555" s="21">
        <v>390</v>
      </c>
      <c r="F1555" s="6">
        <f>VLOOKUP(D1555,DEFINICJE!$E$2:$H$31,4,0)</f>
        <v>74.299065420560737</v>
      </c>
      <c r="G1555" s="6">
        <f>E1555*F1555</f>
        <v>28976.635514018686</v>
      </c>
      <c r="H1555" s="26">
        <f>VLOOKUP(D1555,DEFINICJE!$E$2:$H$31,3,0)</f>
        <v>7.0000000000000007E-2</v>
      </c>
      <c r="I1555" s="6">
        <f>G1555+H1555*G1555</f>
        <v>31004.999999999993</v>
      </c>
      <c r="J1555" s="9">
        <f>MONTH(B1555)</f>
        <v>7</v>
      </c>
      <c r="K1555" s="9">
        <f>YEAR(B1555)</f>
        <v>2021</v>
      </c>
      <c r="L1555" s="9" t="str">
        <f>VLOOKUP(C1555,DEFINICJE!$A$2:$B$11,2,0)</f>
        <v>Aurora Ventures</v>
      </c>
    </row>
    <row r="1556" spans="1:12" x14ac:dyDescent="0.2">
      <c r="A1556" s="19" t="s">
        <v>1613</v>
      </c>
      <c r="B1556" s="20">
        <v>44380</v>
      </c>
      <c r="C1556" s="4" t="s">
        <v>7</v>
      </c>
      <c r="D1556" s="4" t="s">
        <v>29</v>
      </c>
      <c r="E1556" s="21">
        <v>277</v>
      </c>
      <c r="F1556" s="6">
        <f>VLOOKUP(D1556,DEFINICJE!$E$2:$H$31,4,0)</f>
        <v>19.409836065573771</v>
      </c>
      <c r="G1556" s="6">
        <f>E1556*F1556</f>
        <v>5376.5245901639346</v>
      </c>
      <c r="H1556" s="26">
        <f>VLOOKUP(D1556,DEFINICJE!$E$2:$H$31,3,0)</f>
        <v>0.22</v>
      </c>
      <c r="I1556" s="6">
        <f>G1556+H1556*G1556</f>
        <v>6559.3600000000006</v>
      </c>
      <c r="J1556" s="9">
        <f>MONTH(B1556)</f>
        <v>7</v>
      </c>
      <c r="K1556" s="9">
        <f>YEAR(B1556)</f>
        <v>2021</v>
      </c>
      <c r="L1556" s="9" t="str">
        <f>VLOOKUP(C1556,DEFINICJE!$A$2:$B$11,2,0)</f>
        <v>Fusion Dynamics</v>
      </c>
    </row>
    <row r="1557" spans="1:12" x14ac:dyDescent="0.2">
      <c r="A1557" s="19" t="s">
        <v>1614</v>
      </c>
      <c r="B1557" s="20">
        <v>44381</v>
      </c>
      <c r="C1557" s="4" t="s">
        <v>2</v>
      </c>
      <c r="D1557" s="4" t="s">
        <v>30</v>
      </c>
      <c r="E1557" s="21">
        <v>336</v>
      </c>
      <c r="F1557" s="6">
        <f>VLOOKUP(D1557,DEFINICJE!$E$2:$H$31,4,0)</f>
        <v>16.345794392523363</v>
      </c>
      <c r="G1557" s="6">
        <f>E1557*F1557</f>
        <v>5492.1869158878499</v>
      </c>
      <c r="H1557" s="26">
        <f>VLOOKUP(D1557,DEFINICJE!$E$2:$H$31,3,0)</f>
        <v>7.0000000000000007E-2</v>
      </c>
      <c r="I1557" s="6">
        <f>G1557+H1557*G1557</f>
        <v>5876.6399999999994</v>
      </c>
      <c r="J1557" s="9">
        <f>MONTH(B1557)</f>
        <v>7</v>
      </c>
      <c r="K1557" s="9">
        <f>YEAR(B1557)</f>
        <v>2021</v>
      </c>
      <c r="L1557" s="9" t="str">
        <f>VLOOKUP(C1557,DEFINICJE!$A$2:$B$11,2,0)</f>
        <v>StellarTech Solutions</v>
      </c>
    </row>
    <row r="1558" spans="1:12" x14ac:dyDescent="0.2">
      <c r="A1558" s="19" t="s">
        <v>1615</v>
      </c>
      <c r="B1558" s="20">
        <v>44381</v>
      </c>
      <c r="C1558" s="4" t="s">
        <v>9</v>
      </c>
      <c r="D1558" s="4" t="s">
        <v>31</v>
      </c>
      <c r="E1558" s="21">
        <v>69</v>
      </c>
      <c r="F1558" s="6">
        <f>VLOOKUP(D1558,DEFINICJE!$E$2:$H$31,4,0)</f>
        <v>31.516393442622952</v>
      </c>
      <c r="G1558" s="6">
        <f>E1558*F1558</f>
        <v>2174.6311475409839</v>
      </c>
      <c r="H1558" s="26">
        <f>VLOOKUP(D1558,DEFINICJE!$E$2:$H$31,3,0)</f>
        <v>0.22</v>
      </c>
      <c r="I1558" s="6">
        <f>G1558+H1558*G1558</f>
        <v>2653.05</v>
      </c>
      <c r="J1558" s="9">
        <f>MONTH(B1558)</f>
        <v>7</v>
      </c>
      <c r="K1558" s="9">
        <f>YEAR(B1558)</f>
        <v>2021</v>
      </c>
      <c r="L1558" s="9" t="str">
        <f>VLOOKUP(C1558,DEFINICJE!$A$2:$B$11,2,0)</f>
        <v>Aurora Ventures</v>
      </c>
    </row>
    <row r="1559" spans="1:12" x14ac:dyDescent="0.2">
      <c r="A1559" s="19" t="s">
        <v>1616</v>
      </c>
      <c r="B1559" s="20">
        <v>44381</v>
      </c>
      <c r="C1559" s="4" t="s">
        <v>8</v>
      </c>
      <c r="D1559" s="4" t="s">
        <v>32</v>
      </c>
      <c r="E1559" s="21">
        <v>142</v>
      </c>
      <c r="F1559" s="6">
        <f>VLOOKUP(D1559,DEFINICJE!$E$2:$H$31,4,0)</f>
        <v>59.018691588785039</v>
      </c>
      <c r="G1559" s="6">
        <f>E1559*F1559</f>
        <v>8380.6542056074759</v>
      </c>
      <c r="H1559" s="26">
        <f>VLOOKUP(D1559,DEFINICJE!$E$2:$H$31,3,0)</f>
        <v>7.0000000000000007E-2</v>
      </c>
      <c r="I1559" s="6">
        <f>G1559+H1559*G1559</f>
        <v>8967.2999999999993</v>
      </c>
      <c r="J1559" s="9">
        <f>MONTH(B1559)</f>
        <v>7</v>
      </c>
      <c r="K1559" s="9">
        <f>YEAR(B1559)</f>
        <v>2021</v>
      </c>
      <c r="L1559" s="9" t="str">
        <f>VLOOKUP(C1559,DEFINICJE!$A$2:$B$11,2,0)</f>
        <v>Apex Innovators</v>
      </c>
    </row>
    <row r="1560" spans="1:12" x14ac:dyDescent="0.2">
      <c r="A1560" s="19" t="s">
        <v>1617</v>
      </c>
      <c r="B1560" s="20">
        <v>44381</v>
      </c>
      <c r="C1560" s="4" t="s">
        <v>4</v>
      </c>
      <c r="D1560" s="4" t="s">
        <v>33</v>
      </c>
      <c r="E1560" s="21">
        <v>725</v>
      </c>
      <c r="F1560" s="6">
        <f>VLOOKUP(D1560,DEFINICJE!$E$2:$H$31,4,0)</f>
        <v>78.893442622950815</v>
      </c>
      <c r="G1560" s="6">
        <f>E1560*F1560</f>
        <v>57197.74590163934</v>
      </c>
      <c r="H1560" s="26">
        <f>VLOOKUP(D1560,DEFINICJE!$E$2:$H$31,3,0)</f>
        <v>0.22</v>
      </c>
      <c r="I1560" s="6">
        <f>G1560+H1560*G1560</f>
        <v>69781.25</v>
      </c>
      <c r="J1560" s="9">
        <f>MONTH(B1560)</f>
        <v>7</v>
      </c>
      <c r="K1560" s="9">
        <f>YEAR(B1560)</f>
        <v>2021</v>
      </c>
      <c r="L1560" s="9" t="str">
        <f>VLOOKUP(C1560,DEFINICJE!$A$2:$B$11,2,0)</f>
        <v>BlueSky Enterprises</v>
      </c>
    </row>
    <row r="1561" spans="1:12" x14ac:dyDescent="0.2">
      <c r="A1561" s="19" t="s">
        <v>1618</v>
      </c>
      <c r="B1561" s="20">
        <v>44382</v>
      </c>
      <c r="C1561" s="4" t="s">
        <v>6</v>
      </c>
      <c r="D1561" s="4" t="s">
        <v>34</v>
      </c>
      <c r="E1561" s="21">
        <v>633</v>
      </c>
      <c r="F1561" s="6">
        <f>VLOOKUP(D1561,DEFINICJE!$E$2:$H$31,4,0)</f>
        <v>34.177570093457945</v>
      </c>
      <c r="G1561" s="6">
        <f>E1561*F1561</f>
        <v>21634.401869158879</v>
      </c>
      <c r="H1561" s="26">
        <f>VLOOKUP(D1561,DEFINICJE!$E$2:$H$31,3,0)</f>
        <v>7.0000000000000007E-2</v>
      </c>
      <c r="I1561" s="6">
        <f>G1561+H1561*G1561</f>
        <v>23148.81</v>
      </c>
      <c r="J1561" s="9">
        <f>MONTH(B1561)</f>
        <v>7</v>
      </c>
      <c r="K1561" s="9">
        <f>YEAR(B1561)</f>
        <v>2021</v>
      </c>
      <c r="L1561" s="9" t="str">
        <f>VLOOKUP(C1561,DEFINICJE!$A$2:$B$11,2,0)</f>
        <v>SwiftWave Technologies</v>
      </c>
    </row>
    <row r="1562" spans="1:12" x14ac:dyDescent="0.2">
      <c r="A1562" s="19" t="s">
        <v>1619</v>
      </c>
      <c r="B1562" s="20">
        <v>44382</v>
      </c>
      <c r="C1562" s="4" t="s">
        <v>11</v>
      </c>
      <c r="D1562" s="4" t="s">
        <v>35</v>
      </c>
      <c r="E1562" s="21">
        <v>56</v>
      </c>
      <c r="F1562" s="6">
        <f>VLOOKUP(D1562,DEFINICJE!$E$2:$H$31,4,0)</f>
        <v>92.429906542056074</v>
      </c>
      <c r="G1562" s="6">
        <f>E1562*F1562</f>
        <v>5176.0747663551401</v>
      </c>
      <c r="H1562" s="26">
        <f>VLOOKUP(D1562,DEFINICJE!$E$2:$H$31,3,0)</f>
        <v>7.0000000000000007E-2</v>
      </c>
      <c r="I1562" s="6">
        <f>G1562+H1562*G1562</f>
        <v>5538.4</v>
      </c>
      <c r="J1562" s="9">
        <f>MONTH(B1562)</f>
        <v>7</v>
      </c>
      <c r="K1562" s="9">
        <f>YEAR(B1562)</f>
        <v>2021</v>
      </c>
      <c r="L1562" s="9" t="str">
        <f>VLOOKUP(C1562,DEFINICJE!$A$2:$B$11,2,0)</f>
        <v>Green Capital</v>
      </c>
    </row>
    <row r="1563" spans="1:12" x14ac:dyDescent="0.2">
      <c r="A1563" s="19" t="s">
        <v>1620</v>
      </c>
      <c r="B1563" s="20">
        <v>44382</v>
      </c>
      <c r="C1563" s="4" t="s">
        <v>5</v>
      </c>
      <c r="D1563" s="4" t="s">
        <v>36</v>
      </c>
      <c r="E1563" s="21">
        <v>111</v>
      </c>
      <c r="F1563" s="6">
        <f>VLOOKUP(D1563,DEFINICJE!$E$2:$H$31,4,0)</f>
        <v>32.551401869158873</v>
      </c>
      <c r="G1563" s="6">
        <f>E1563*F1563</f>
        <v>3613.2056074766351</v>
      </c>
      <c r="H1563" s="26">
        <f>VLOOKUP(D1563,DEFINICJE!$E$2:$H$31,3,0)</f>
        <v>7.0000000000000007E-2</v>
      </c>
      <c r="I1563" s="6">
        <f>G1563+H1563*G1563</f>
        <v>3866.1299999999997</v>
      </c>
      <c r="J1563" s="9">
        <f>MONTH(B1563)</f>
        <v>7</v>
      </c>
      <c r="K1563" s="9">
        <f>YEAR(B1563)</f>
        <v>2021</v>
      </c>
      <c r="L1563" s="9" t="str">
        <f>VLOOKUP(C1563,DEFINICJE!$A$2:$B$11,2,0)</f>
        <v>Infinity Systems</v>
      </c>
    </row>
    <row r="1564" spans="1:12" x14ac:dyDescent="0.2">
      <c r="A1564" s="19" t="s">
        <v>1621</v>
      </c>
      <c r="B1564" s="20">
        <v>44382</v>
      </c>
      <c r="C1564" s="4" t="s">
        <v>9</v>
      </c>
      <c r="D1564" s="4" t="s">
        <v>37</v>
      </c>
      <c r="E1564" s="21">
        <v>32</v>
      </c>
      <c r="F1564" s="6">
        <f>VLOOKUP(D1564,DEFINICJE!$E$2:$H$31,4,0)</f>
        <v>29.762295081967217</v>
      </c>
      <c r="G1564" s="6">
        <f>E1564*F1564</f>
        <v>952.39344262295094</v>
      </c>
      <c r="H1564" s="26">
        <f>VLOOKUP(D1564,DEFINICJE!$E$2:$H$31,3,0)</f>
        <v>0.22</v>
      </c>
      <c r="I1564" s="6">
        <f>G1564+H1564*G1564</f>
        <v>1161.92</v>
      </c>
      <c r="J1564" s="9">
        <f>MONTH(B1564)</f>
        <v>7</v>
      </c>
      <c r="K1564" s="9">
        <f>YEAR(B1564)</f>
        <v>2021</v>
      </c>
      <c r="L1564" s="9" t="str">
        <f>VLOOKUP(C1564,DEFINICJE!$A$2:$B$11,2,0)</f>
        <v>Aurora Ventures</v>
      </c>
    </row>
    <row r="1565" spans="1:12" x14ac:dyDescent="0.2">
      <c r="A1565" s="19" t="s">
        <v>1622</v>
      </c>
      <c r="B1565" s="20">
        <v>44383</v>
      </c>
      <c r="C1565" s="4" t="s">
        <v>6</v>
      </c>
      <c r="D1565" s="4" t="s">
        <v>14</v>
      </c>
      <c r="E1565" s="21">
        <v>451</v>
      </c>
      <c r="F1565" s="6">
        <f>VLOOKUP(D1565,DEFINICJE!$E$2:$H$31,4,0)</f>
        <v>73.897196261682225</v>
      </c>
      <c r="G1565" s="6">
        <f>E1565*F1565</f>
        <v>33327.635514018686</v>
      </c>
      <c r="H1565" s="26">
        <f>VLOOKUP(D1565,DEFINICJE!$E$2:$H$31,3,0)</f>
        <v>7.0000000000000007E-2</v>
      </c>
      <c r="I1565" s="6">
        <f>G1565+H1565*G1565</f>
        <v>35660.569999999992</v>
      </c>
      <c r="J1565" s="9">
        <f>MONTH(B1565)</f>
        <v>7</v>
      </c>
      <c r="K1565" s="9">
        <f>YEAR(B1565)</f>
        <v>2021</v>
      </c>
      <c r="L1565" s="9" t="str">
        <f>VLOOKUP(C1565,DEFINICJE!$A$2:$B$11,2,0)</f>
        <v>SwiftWave Technologies</v>
      </c>
    </row>
    <row r="1566" spans="1:12" x14ac:dyDescent="0.2">
      <c r="A1566" s="19" t="s">
        <v>1623</v>
      </c>
      <c r="B1566" s="20">
        <v>44383</v>
      </c>
      <c r="C1566" s="4" t="s">
        <v>11</v>
      </c>
      <c r="D1566" s="4" t="s">
        <v>15</v>
      </c>
      <c r="E1566" s="21">
        <v>443</v>
      </c>
      <c r="F1566" s="6">
        <f>VLOOKUP(D1566,DEFINICJE!$E$2:$H$31,4,0)</f>
        <v>43.180327868852459</v>
      </c>
      <c r="G1566" s="6">
        <f>E1566*F1566</f>
        <v>19128.885245901638</v>
      </c>
      <c r="H1566" s="26">
        <f>VLOOKUP(D1566,DEFINICJE!$E$2:$H$31,3,0)</f>
        <v>0.22</v>
      </c>
      <c r="I1566" s="6">
        <f>G1566+H1566*G1566</f>
        <v>23337.239999999998</v>
      </c>
      <c r="J1566" s="9">
        <f>MONTH(B1566)</f>
        <v>7</v>
      </c>
      <c r="K1566" s="9">
        <f>YEAR(B1566)</f>
        <v>2021</v>
      </c>
      <c r="L1566" s="9" t="str">
        <f>VLOOKUP(C1566,DEFINICJE!$A$2:$B$11,2,0)</f>
        <v>Green Capital</v>
      </c>
    </row>
    <row r="1567" spans="1:12" x14ac:dyDescent="0.2">
      <c r="A1567" s="19" t="s">
        <v>1624</v>
      </c>
      <c r="B1567" s="20">
        <v>44383</v>
      </c>
      <c r="C1567" s="4" t="s">
        <v>11</v>
      </c>
      <c r="D1567" s="4" t="s">
        <v>16</v>
      </c>
      <c r="E1567" s="21">
        <v>292</v>
      </c>
      <c r="F1567" s="6">
        <f>VLOOKUP(D1567,DEFINICJE!$E$2:$H$31,4,0)</f>
        <v>25.897196261682243</v>
      </c>
      <c r="G1567" s="6">
        <f>E1567*F1567</f>
        <v>7561.9813084112147</v>
      </c>
      <c r="H1567" s="26">
        <f>VLOOKUP(D1567,DEFINICJE!$E$2:$H$31,3,0)</f>
        <v>7.0000000000000007E-2</v>
      </c>
      <c r="I1567" s="6">
        <f>G1567+H1567*G1567</f>
        <v>8091.32</v>
      </c>
      <c r="J1567" s="9">
        <f>MONTH(B1567)</f>
        <v>7</v>
      </c>
      <c r="K1567" s="9">
        <f>YEAR(B1567)</f>
        <v>2021</v>
      </c>
      <c r="L1567" s="9" t="str">
        <f>VLOOKUP(C1567,DEFINICJE!$A$2:$B$11,2,0)</f>
        <v>Green Capital</v>
      </c>
    </row>
    <row r="1568" spans="1:12" x14ac:dyDescent="0.2">
      <c r="A1568" s="19" t="s">
        <v>1625</v>
      </c>
      <c r="B1568" s="20">
        <v>44383</v>
      </c>
      <c r="C1568" s="4" t="s">
        <v>2</v>
      </c>
      <c r="D1568" s="4" t="s">
        <v>17</v>
      </c>
      <c r="E1568" s="21">
        <v>649</v>
      </c>
      <c r="F1568" s="6">
        <f>VLOOKUP(D1568,DEFINICJE!$E$2:$H$31,4,0)</f>
        <v>65.721311475409848</v>
      </c>
      <c r="G1568" s="6">
        <f>E1568*F1568</f>
        <v>42653.131147540989</v>
      </c>
      <c r="H1568" s="26">
        <f>VLOOKUP(D1568,DEFINICJE!$E$2:$H$31,3,0)</f>
        <v>0.22</v>
      </c>
      <c r="I1568" s="6">
        <f>G1568+H1568*G1568</f>
        <v>52036.820000000007</v>
      </c>
      <c r="J1568" s="9">
        <f>MONTH(B1568)</f>
        <v>7</v>
      </c>
      <c r="K1568" s="9">
        <f>YEAR(B1568)</f>
        <v>2021</v>
      </c>
      <c r="L1568" s="9" t="str">
        <f>VLOOKUP(C1568,DEFINICJE!$A$2:$B$11,2,0)</f>
        <v>StellarTech Solutions</v>
      </c>
    </row>
    <row r="1569" spans="1:12" x14ac:dyDescent="0.2">
      <c r="A1569" s="19" t="s">
        <v>1626</v>
      </c>
      <c r="B1569" s="20">
        <v>44384</v>
      </c>
      <c r="C1569" s="4" t="s">
        <v>11</v>
      </c>
      <c r="D1569" s="4" t="s">
        <v>18</v>
      </c>
      <c r="E1569" s="21">
        <v>849</v>
      </c>
      <c r="F1569" s="6">
        <f>VLOOKUP(D1569,DEFINICJE!$E$2:$H$31,4,0)</f>
        <v>0.22429906542056072</v>
      </c>
      <c r="G1569" s="6">
        <f>E1569*F1569</f>
        <v>190.42990654205605</v>
      </c>
      <c r="H1569" s="26">
        <f>VLOOKUP(D1569,DEFINICJE!$E$2:$H$31,3,0)</f>
        <v>7.0000000000000007E-2</v>
      </c>
      <c r="I1569" s="6">
        <f>G1569+H1569*G1569</f>
        <v>203.75999999999996</v>
      </c>
      <c r="J1569" s="9">
        <f>MONTH(B1569)</f>
        <v>7</v>
      </c>
      <c r="K1569" s="9">
        <f>YEAR(B1569)</f>
        <v>2021</v>
      </c>
      <c r="L1569" s="9" t="str">
        <f>VLOOKUP(C1569,DEFINICJE!$A$2:$B$11,2,0)</f>
        <v>Green Capital</v>
      </c>
    </row>
    <row r="1570" spans="1:12" x14ac:dyDescent="0.2">
      <c r="A1570" s="19" t="s">
        <v>1627</v>
      </c>
      <c r="B1570" s="20">
        <v>44384</v>
      </c>
      <c r="C1570" s="4" t="s">
        <v>7</v>
      </c>
      <c r="D1570" s="4" t="s">
        <v>19</v>
      </c>
      <c r="E1570" s="21">
        <v>182</v>
      </c>
      <c r="F1570" s="6">
        <f>VLOOKUP(D1570,DEFINICJE!$E$2:$H$31,4,0)</f>
        <v>73.073770491803288</v>
      </c>
      <c r="G1570" s="6">
        <f>E1570*F1570</f>
        <v>13299.426229508199</v>
      </c>
      <c r="H1570" s="26">
        <f>VLOOKUP(D1570,DEFINICJE!$E$2:$H$31,3,0)</f>
        <v>0.22</v>
      </c>
      <c r="I1570" s="6">
        <f>G1570+H1570*G1570</f>
        <v>16225.300000000003</v>
      </c>
      <c r="J1570" s="9">
        <f>MONTH(B1570)</f>
        <v>7</v>
      </c>
      <c r="K1570" s="9">
        <f>YEAR(B1570)</f>
        <v>2021</v>
      </c>
      <c r="L1570" s="9" t="str">
        <f>VLOOKUP(C1570,DEFINICJE!$A$2:$B$11,2,0)</f>
        <v>Fusion Dynamics</v>
      </c>
    </row>
    <row r="1571" spans="1:12" x14ac:dyDescent="0.2">
      <c r="A1571" s="19" t="s">
        <v>1628</v>
      </c>
      <c r="B1571" s="20">
        <v>44384</v>
      </c>
      <c r="C1571" s="4" t="s">
        <v>2</v>
      </c>
      <c r="D1571" s="4" t="s">
        <v>20</v>
      </c>
      <c r="E1571" s="21">
        <v>681</v>
      </c>
      <c r="F1571" s="6">
        <f>VLOOKUP(D1571,DEFINICJE!$E$2:$H$31,4,0)</f>
        <v>10.093457943925234</v>
      </c>
      <c r="G1571" s="6">
        <f>E1571*F1571</f>
        <v>6873.6448598130846</v>
      </c>
      <c r="H1571" s="26">
        <f>VLOOKUP(D1571,DEFINICJE!$E$2:$H$31,3,0)</f>
        <v>7.0000000000000007E-2</v>
      </c>
      <c r="I1571" s="6">
        <f>G1571+H1571*G1571</f>
        <v>7354.8</v>
      </c>
      <c r="J1571" s="9">
        <f>MONTH(B1571)</f>
        <v>7</v>
      </c>
      <c r="K1571" s="9">
        <f>YEAR(B1571)</f>
        <v>2021</v>
      </c>
      <c r="L1571" s="9" t="str">
        <f>VLOOKUP(C1571,DEFINICJE!$A$2:$B$11,2,0)</f>
        <v>StellarTech Solutions</v>
      </c>
    </row>
    <row r="1572" spans="1:12" x14ac:dyDescent="0.2">
      <c r="A1572" s="19" t="s">
        <v>1629</v>
      </c>
      <c r="B1572" s="20">
        <v>44384</v>
      </c>
      <c r="C1572" s="4" t="s">
        <v>2</v>
      </c>
      <c r="D1572" s="4" t="s">
        <v>21</v>
      </c>
      <c r="E1572" s="21">
        <v>822</v>
      </c>
      <c r="F1572" s="6">
        <f>VLOOKUP(D1572,DEFINICJE!$E$2:$H$31,4,0)</f>
        <v>32.508196721311471</v>
      </c>
      <c r="G1572" s="6">
        <f>E1572*F1572</f>
        <v>26721.737704918029</v>
      </c>
      <c r="H1572" s="26">
        <f>VLOOKUP(D1572,DEFINICJE!$E$2:$H$31,3,0)</f>
        <v>0.22</v>
      </c>
      <c r="I1572" s="6">
        <f>G1572+H1572*G1572</f>
        <v>32600.519999999997</v>
      </c>
      <c r="J1572" s="9">
        <f>MONTH(B1572)</f>
        <v>7</v>
      </c>
      <c r="K1572" s="9">
        <f>YEAR(B1572)</f>
        <v>2021</v>
      </c>
      <c r="L1572" s="9" t="str">
        <f>VLOOKUP(C1572,DEFINICJE!$A$2:$B$11,2,0)</f>
        <v>StellarTech Solutions</v>
      </c>
    </row>
    <row r="1573" spans="1:12" x14ac:dyDescent="0.2">
      <c r="A1573" s="19" t="s">
        <v>1630</v>
      </c>
      <c r="B1573" s="20">
        <v>44385</v>
      </c>
      <c r="C1573" s="4" t="s">
        <v>11</v>
      </c>
      <c r="D1573" s="4" t="s">
        <v>22</v>
      </c>
      <c r="E1573" s="21">
        <v>126</v>
      </c>
      <c r="F1573" s="6">
        <f>VLOOKUP(D1573,DEFINICJE!$E$2:$H$31,4,0)</f>
        <v>17.588785046728972</v>
      </c>
      <c r="G1573" s="6">
        <f>E1573*F1573</f>
        <v>2216.1869158878503</v>
      </c>
      <c r="H1573" s="26">
        <f>VLOOKUP(D1573,DEFINICJE!$E$2:$H$31,3,0)</f>
        <v>7.0000000000000007E-2</v>
      </c>
      <c r="I1573" s="6">
        <f>G1573+H1573*G1573</f>
        <v>2371.3199999999997</v>
      </c>
      <c r="J1573" s="9">
        <f>MONTH(B1573)</f>
        <v>7</v>
      </c>
      <c r="K1573" s="9">
        <f>YEAR(B1573)</f>
        <v>2021</v>
      </c>
      <c r="L1573" s="9" t="str">
        <f>VLOOKUP(C1573,DEFINICJE!$A$2:$B$11,2,0)</f>
        <v>Green Capital</v>
      </c>
    </row>
    <row r="1574" spans="1:12" x14ac:dyDescent="0.2">
      <c r="A1574" s="19" t="s">
        <v>1631</v>
      </c>
      <c r="B1574" s="20">
        <v>44385</v>
      </c>
      <c r="C1574" s="4" t="s">
        <v>7</v>
      </c>
      <c r="D1574" s="4" t="s">
        <v>15</v>
      </c>
      <c r="E1574" s="21">
        <v>49</v>
      </c>
      <c r="F1574" s="6">
        <f>VLOOKUP(D1574,DEFINICJE!$E$2:$H$31,4,0)</f>
        <v>43.180327868852459</v>
      </c>
      <c r="G1574" s="6">
        <f>E1574*F1574</f>
        <v>2115.8360655737706</v>
      </c>
      <c r="H1574" s="26">
        <f>VLOOKUP(D1574,DEFINICJE!$E$2:$H$31,3,0)</f>
        <v>0.22</v>
      </c>
      <c r="I1574" s="6">
        <f>G1574+H1574*G1574</f>
        <v>2581.3200000000002</v>
      </c>
      <c r="J1574" s="9">
        <f>MONTH(B1574)</f>
        <v>7</v>
      </c>
      <c r="K1574" s="9">
        <f>YEAR(B1574)</f>
        <v>2021</v>
      </c>
      <c r="L1574" s="9" t="str">
        <f>VLOOKUP(C1574,DEFINICJE!$A$2:$B$11,2,0)</f>
        <v>Fusion Dynamics</v>
      </c>
    </row>
    <row r="1575" spans="1:12" x14ac:dyDescent="0.2">
      <c r="A1575" s="19" t="s">
        <v>1632</v>
      </c>
      <c r="B1575" s="20">
        <v>44385</v>
      </c>
      <c r="C1575" s="4" t="s">
        <v>11</v>
      </c>
      <c r="D1575" s="4" t="s">
        <v>15</v>
      </c>
      <c r="E1575" s="21">
        <v>276</v>
      </c>
      <c r="F1575" s="6">
        <f>VLOOKUP(D1575,DEFINICJE!$E$2:$H$31,4,0)</f>
        <v>43.180327868852459</v>
      </c>
      <c r="G1575" s="6">
        <f>E1575*F1575</f>
        <v>11917.770491803278</v>
      </c>
      <c r="H1575" s="26">
        <f>VLOOKUP(D1575,DEFINICJE!$E$2:$H$31,3,0)</f>
        <v>0.22</v>
      </c>
      <c r="I1575" s="6">
        <f>G1575+H1575*G1575</f>
        <v>14539.679999999998</v>
      </c>
      <c r="J1575" s="9">
        <f>MONTH(B1575)</f>
        <v>7</v>
      </c>
      <c r="K1575" s="9">
        <f>YEAR(B1575)</f>
        <v>2021</v>
      </c>
      <c r="L1575" s="9" t="str">
        <f>VLOOKUP(C1575,DEFINICJE!$A$2:$B$11,2,0)</f>
        <v>Green Capital</v>
      </c>
    </row>
    <row r="1576" spans="1:12" x14ac:dyDescent="0.2">
      <c r="A1576" s="19" t="s">
        <v>1633</v>
      </c>
      <c r="B1576" s="20">
        <v>44385</v>
      </c>
      <c r="C1576" s="4" t="s">
        <v>3</v>
      </c>
      <c r="D1576" s="4" t="s">
        <v>15</v>
      </c>
      <c r="E1576" s="21">
        <v>633</v>
      </c>
      <c r="F1576" s="6">
        <f>VLOOKUP(D1576,DEFINICJE!$E$2:$H$31,4,0)</f>
        <v>43.180327868852459</v>
      </c>
      <c r="G1576" s="6">
        <f>E1576*F1576</f>
        <v>27333.147540983606</v>
      </c>
      <c r="H1576" s="26">
        <f>VLOOKUP(D1576,DEFINICJE!$E$2:$H$31,3,0)</f>
        <v>0.22</v>
      </c>
      <c r="I1576" s="6">
        <f>G1576+H1576*G1576</f>
        <v>33346.44</v>
      </c>
      <c r="J1576" s="9">
        <f>MONTH(B1576)</f>
        <v>7</v>
      </c>
      <c r="K1576" s="9">
        <f>YEAR(B1576)</f>
        <v>2021</v>
      </c>
      <c r="L1576" s="9" t="str">
        <f>VLOOKUP(C1576,DEFINICJE!$A$2:$B$11,2,0)</f>
        <v>Quantum Innovations</v>
      </c>
    </row>
    <row r="1577" spans="1:12" x14ac:dyDescent="0.2">
      <c r="A1577" s="19" t="s">
        <v>1634</v>
      </c>
      <c r="B1577" s="20">
        <v>44386</v>
      </c>
      <c r="C1577" s="4" t="s">
        <v>7</v>
      </c>
      <c r="D1577" s="4" t="s">
        <v>15</v>
      </c>
      <c r="E1577" s="21">
        <v>833</v>
      </c>
      <c r="F1577" s="6">
        <f>VLOOKUP(D1577,DEFINICJE!$E$2:$H$31,4,0)</f>
        <v>43.180327868852459</v>
      </c>
      <c r="G1577" s="6">
        <f>E1577*F1577</f>
        <v>35969.2131147541</v>
      </c>
      <c r="H1577" s="26">
        <f>VLOOKUP(D1577,DEFINICJE!$E$2:$H$31,3,0)</f>
        <v>0.22</v>
      </c>
      <c r="I1577" s="6">
        <f>G1577+H1577*G1577</f>
        <v>43882.44</v>
      </c>
      <c r="J1577" s="9">
        <f>MONTH(B1577)</f>
        <v>7</v>
      </c>
      <c r="K1577" s="9">
        <f>YEAR(B1577)</f>
        <v>2021</v>
      </c>
      <c r="L1577" s="9" t="str">
        <f>VLOOKUP(C1577,DEFINICJE!$A$2:$B$11,2,0)</f>
        <v>Fusion Dynamics</v>
      </c>
    </row>
    <row r="1578" spans="1:12" x14ac:dyDescent="0.2">
      <c r="A1578" s="19" t="s">
        <v>1635</v>
      </c>
      <c r="B1578" s="20">
        <v>44386</v>
      </c>
      <c r="C1578" s="4" t="s">
        <v>7</v>
      </c>
      <c r="D1578" s="4" t="s">
        <v>15</v>
      </c>
      <c r="E1578" s="21">
        <v>118</v>
      </c>
      <c r="F1578" s="6">
        <f>VLOOKUP(D1578,DEFINICJE!$E$2:$H$31,4,0)</f>
        <v>43.180327868852459</v>
      </c>
      <c r="G1578" s="6">
        <f>E1578*F1578</f>
        <v>5095.2786885245905</v>
      </c>
      <c r="H1578" s="26">
        <f>VLOOKUP(D1578,DEFINICJE!$E$2:$H$31,3,0)</f>
        <v>0.22</v>
      </c>
      <c r="I1578" s="6">
        <f>G1578+H1578*G1578</f>
        <v>6216.2400000000007</v>
      </c>
      <c r="J1578" s="9">
        <f>MONTH(B1578)</f>
        <v>7</v>
      </c>
      <c r="K1578" s="9">
        <f>YEAR(B1578)</f>
        <v>2021</v>
      </c>
      <c r="L1578" s="9" t="str">
        <f>VLOOKUP(C1578,DEFINICJE!$A$2:$B$11,2,0)</f>
        <v>Fusion Dynamics</v>
      </c>
    </row>
    <row r="1579" spans="1:12" x14ac:dyDescent="0.2">
      <c r="A1579" s="19" t="s">
        <v>1636</v>
      </c>
      <c r="B1579" s="20">
        <v>44386</v>
      </c>
      <c r="C1579" s="4" t="s">
        <v>8</v>
      </c>
      <c r="D1579" s="4" t="s">
        <v>15</v>
      </c>
      <c r="E1579" s="21">
        <v>100</v>
      </c>
      <c r="F1579" s="6">
        <f>VLOOKUP(D1579,DEFINICJE!$E$2:$H$31,4,0)</f>
        <v>43.180327868852459</v>
      </c>
      <c r="G1579" s="6">
        <f>E1579*F1579</f>
        <v>4318.0327868852455</v>
      </c>
      <c r="H1579" s="26">
        <f>VLOOKUP(D1579,DEFINICJE!$E$2:$H$31,3,0)</f>
        <v>0.22</v>
      </c>
      <c r="I1579" s="6">
        <f>G1579+H1579*G1579</f>
        <v>5268</v>
      </c>
      <c r="J1579" s="9">
        <f>MONTH(B1579)</f>
        <v>7</v>
      </c>
      <c r="K1579" s="9">
        <f>YEAR(B1579)</f>
        <v>2021</v>
      </c>
      <c r="L1579" s="9" t="str">
        <f>VLOOKUP(C1579,DEFINICJE!$A$2:$B$11,2,0)</f>
        <v>Apex Innovators</v>
      </c>
    </row>
    <row r="1580" spans="1:12" x14ac:dyDescent="0.2">
      <c r="A1580" s="19" t="s">
        <v>1637</v>
      </c>
      <c r="B1580" s="20">
        <v>44386</v>
      </c>
      <c r="C1580" s="4" t="s">
        <v>11</v>
      </c>
      <c r="D1580" s="4" t="s">
        <v>29</v>
      </c>
      <c r="E1580" s="21">
        <v>330</v>
      </c>
      <c r="F1580" s="6">
        <f>VLOOKUP(D1580,DEFINICJE!$E$2:$H$31,4,0)</f>
        <v>19.409836065573771</v>
      </c>
      <c r="G1580" s="6">
        <f>E1580*F1580</f>
        <v>6405.2459016393441</v>
      </c>
      <c r="H1580" s="26">
        <f>VLOOKUP(D1580,DEFINICJE!$E$2:$H$31,3,0)</f>
        <v>0.22</v>
      </c>
      <c r="I1580" s="6">
        <f>G1580+H1580*G1580</f>
        <v>7814.4</v>
      </c>
      <c r="J1580" s="9">
        <f>MONTH(B1580)</f>
        <v>7</v>
      </c>
      <c r="K1580" s="9">
        <f>YEAR(B1580)</f>
        <v>2021</v>
      </c>
      <c r="L1580" s="9" t="str">
        <f>VLOOKUP(C1580,DEFINICJE!$A$2:$B$11,2,0)</f>
        <v>Green Capital</v>
      </c>
    </row>
    <row r="1581" spans="1:12" x14ac:dyDescent="0.2">
      <c r="A1581" s="19" t="s">
        <v>1638</v>
      </c>
      <c r="B1581" s="20">
        <v>44387</v>
      </c>
      <c r="C1581" s="4" t="s">
        <v>7</v>
      </c>
      <c r="D1581" s="4" t="s">
        <v>30</v>
      </c>
      <c r="E1581" s="21">
        <v>369</v>
      </c>
      <c r="F1581" s="6">
        <f>VLOOKUP(D1581,DEFINICJE!$E$2:$H$31,4,0)</f>
        <v>16.345794392523363</v>
      </c>
      <c r="G1581" s="6">
        <f>E1581*F1581</f>
        <v>6031.598130841121</v>
      </c>
      <c r="H1581" s="26">
        <f>VLOOKUP(D1581,DEFINICJE!$E$2:$H$31,3,0)</f>
        <v>7.0000000000000007E-2</v>
      </c>
      <c r="I1581" s="6">
        <f>G1581+H1581*G1581</f>
        <v>6453.8099999999995</v>
      </c>
      <c r="J1581" s="9">
        <f>MONTH(B1581)</f>
        <v>7</v>
      </c>
      <c r="K1581" s="9">
        <f>YEAR(B1581)</f>
        <v>2021</v>
      </c>
      <c r="L1581" s="9" t="str">
        <f>VLOOKUP(C1581,DEFINICJE!$A$2:$B$11,2,0)</f>
        <v>Fusion Dynamics</v>
      </c>
    </row>
    <row r="1582" spans="1:12" x14ac:dyDescent="0.2">
      <c r="A1582" s="19" t="s">
        <v>1639</v>
      </c>
      <c r="B1582" s="20">
        <v>44387</v>
      </c>
      <c r="C1582" s="4" t="s">
        <v>2</v>
      </c>
      <c r="D1582" s="4" t="s">
        <v>31</v>
      </c>
      <c r="E1582" s="21">
        <v>741</v>
      </c>
      <c r="F1582" s="6">
        <f>VLOOKUP(D1582,DEFINICJE!$E$2:$H$31,4,0)</f>
        <v>31.516393442622952</v>
      </c>
      <c r="G1582" s="6">
        <f>E1582*F1582</f>
        <v>23353.647540983609</v>
      </c>
      <c r="H1582" s="26">
        <f>VLOOKUP(D1582,DEFINICJE!$E$2:$H$31,3,0)</f>
        <v>0.22</v>
      </c>
      <c r="I1582" s="6">
        <f>G1582+H1582*G1582</f>
        <v>28491.450000000004</v>
      </c>
      <c r="J1582" s="9">
        <f>MONTH(B1582)</f>
        <v>7</v>
      </c>
      <c r="K1582" s="9">
        <f>YEAR(B1582)</f>
        <v>2021</v>
      </c>
      <c r="L1582" s="9" t="str">
        <f>VLOOKUP(C1582,DEFINICJE!$A$2:$B$11,2,0)</f>
        <v>StellarTech Solutions</v>
      </c>
    </row>
    <row r="1583" spans="1:12" x14ac:dyDescent="0.2">
      <c r="A1583" s="19" t="s">
        <v>1640</v>
      </c>
      <c r="B1583" s="20">
        <v>44387</v>
      </c>
      <c r="C1583" s="4" t="s">
        <v>7</v>
      </c>
      <c r="D1583" s="4" t="s">
        <v>32</v>
      </c>
      <c r="E1583" s="21">
        <v>283</v>
      </c>
      <c r="F1583" s="6">
        <f>VLOOKUP(D1583,DEFINICJE!$E$2:$H$31,4,0)</f>
        <v>59.018691588785039</v>
      </c>
      <c r="G1583" s="6">
        <f>E1583*F1583</f>
        <v>16702.289719626166</v>
      </c>
      <c r="H1583" s="26">
        <f>VLOOKUP(D1583,DEFINICJE!$E$2:$H$31,3,0)</f>
        <v>7.0000000000000007E-2</v>
      </c>
      <c r="I1583" s="6">
        <f>G1583+H1583*G1583</f>
        <v>17871.449999999997</v>
      </c>
      <c r="J1583" s="9">
        <f>MONTH(B1583)</f>
        <v>7</v>
      </c>
      <c r="K1583" s="9">
        <f>YEAR(B1583)</f>
        <v>2021</v>
      </c>
      <c r="L1583" s="9" t="str">
        <f>VLOOKUP(C1583,DEFINICJE!$A$2:$B$11,2,0)</f>
        <v>Fusion Dynamics</v>
      </c>
    </row>
    <row r="1584" spans="1:12" x14ac:dyDescent="0.2">
      <c r="A1584" s="19" t="s">
        <v>1641</v>
      </c>
      <c r="B1584" s="20">
        <v>44387</v>
      </c>
      <c r="C1584" s="4" t="s">
        <v>10</v>
      </c>
      <c r="D1584" s="4" t="s">
        <v>33</v>
      </c>
      <c r="E1584" s="21">
        <v>723</v>
      </c>
      <c r="F1584" s="6">
        <f>VLOOKUP(D1584,DEFINICJE!$E$2:$H$31,4,0)</f>
        <v>78.893442622950815</v>
      </c>
      <c r="G1584" s="6">
        <f>E1584*F1584</f>
        <v>57039.959016393441</v>
      </c>
      <c r="H1584" s="26">
        <f>VLOOKUP(D1584,DEFINICJE!$E$2:$H$31,3,0)</f>
        <v>0.22</v>
      </c>
      <c r="I1584" s="6">
        <f>G1584+H1584*G1584</f>
        <v>69588.75</v>
      </c>
      <c r="J1584" s="9">
        <f>MONTH(B1584)</f>
        <v>7</v>
      </c>
      <c r="K1584" s="9">
        <f>YEAR(B1584)</f>
        <v>2021</v>
      </c>
      <c r="L1584" s="9" t="str">
        <f>VLOOKUP(C1584,DEFINICJE!$A$2:$B$11,2,0)</f>
        <v>Nexus Solutions</v>
      </c>
    </row>
    <row r="1585" spans="1:12" x14ac:dyDescent="0.2">
      <c r="A1585" s="19" t="s">
        <v>1642</v>
      </c>
      <c r="B1585" s="20">
        <v>44388</v>
      </c>
      <c r="C1585" s="4" t="s">
        <v>6</v>
      </c>
      <c r="D1585" s="4" t="s">
        <v>34</v>
      </c>
      <c r="E1585" s="21">
        <v>87</v>
      </c>
      <c r="F1585" s="6">
        <f>VLOOKUP(D1585,DEFINICJE!$E$2:$H$31,4,0)</f>
        <v>34.177570093457945</v>
      </c>
      <c r="G1585" s="6">
        <f>E1585*F1585</f>
        <v>2973.4485981308412</v>
      </c>
      <c r="H1585" s="26">
        <f>VLOOKUP(D1585,DEFINICJE!$E$2:$H$31,3,0)</f>
        <v>7.0000000000000007E-2</v>
      </c>
      <c r="I1585" s="6">
        <f>G1585+H1585*G1585</f>
        <v>3181.59</v>
      </c>
      <c r="J1585" s="9">
        <f>MONTH(B1585)</f>
        <v>7</v>
      </c>
      <c r="K1585" s="9">
        <f>YEAR(B1585)</f>
        <v>2021</v>
      </c>
      <c r="L1585" s="9" t="str">
        <f>VLOOKUP(C1585,DEFINICJE!$A$2:$B$11,2,0)</f>
        <v>SwiftWave Technologies</v>
      </c>
    </row>
    <row r="1586" spans="1:12" x14ac:dyDescent="0.2">
      <c r="A1586" s="19" t="s">
        <v>1643</v>
      </c>
      <c r="B1586" s="20">
        <v>44388</v>
      </c>
      <c r="C1586" s="4" t="s">
        <v>7</v>
      </c>
      <c r="D1586" s="4" t="s">
        <v>35</v>
      </c>
      <c r="E1586" s="21">
        <v>998</v>
      </c>
      <c r="F1586" s="6">
        <f>VLOOKUP(D1586,DEFINICJE!$E$2:$H$31,4,0)</f>
        <v>92.429906542056074</v>
      </c>
      <c r="G1586" s="6">
        <f>E1586*F1586</f>
        <v>92245.046728971967</v>
      </c>
      <c r="H1586" s="26">
        <f>VLOOKUP(D1586,DEFINICJE!$E$2:$H$31,3,0)</f>
        <v>7.0000000000000007E-2</v>
      </c>
      <c r="I1586" s="6">
        <f>G1586+H1586*G1586</f>
        <v>98702.200000000012</v>
      </c>
      <c r="J1586" s="9">
        <f>MONTH(B1586)</f>
        <v>7</v>
      </c>
      <c r="K1586" s="9">
        <f>YEAR(B1586)</f>
        <v>2021</v>
      </c>
      <c r="L1586" s="9" t="str">
        <f>VLOOKUP(C1586,DEFINICJE!$A$2:$B$11,2,0)</f>
        <v>Fusion Dynamics</v>
      </c>
    </row>
    <row r="1587" spans="1:12" x14ac:dyDescent="0.2">
      <c r="A1587" s="19" t="s">
        <v>1644</v>
      </c>
      <c r="B1587" s="20">
        <v>44388</v>
      </c>
      <c r="C1587" s="4" t="s">
        <v>9</v>
      </c>
      <c r="D1587" s="4" t="s">
        <v>36</v>
      </c>
      <c r="E1587" s="21">
        <v>487</v>
      </c>
      <c r="F1587" s="6">
        <f>VLOOKUP(D1587,DEFINICJE!$E$2:$H$31,4,0)</f>
        <v>32.551401869158873</v>
      </c>
      <c r="G1587" s="6">
        <f>E1587*F1587</f>
        <v>15852.532710280371</v>
      </c>
      <c r="H1587" s="26">
        <f>VLOOKUP(D1587,DEFINICJE!$E$2:$H$31,3,0)</f>
        <v>7.0000000000000007E-2</v>
      </c>
      <c r="I1587" s="6">
        <f>G1587+H1587*G1587</f>
        <v>16962.21</v>
      </c>
      <c r="J1587" s="9">
        <f>MONTH(B1587)</f>
        <v>7</v>
      </c>
      <c r="K1587" s="9">
        <f>YEAR(B1587)</f>
        <v>2021</v>
      </c>
      <c r="L1587" s="9" t="str">
        <f>VLOOKUP(C1587,DEFINICJE!$A$2:$B$11,2,0)</f>
        <v>Aurora Ventures</v>
      </c>
    </row>
    <row r="1588" spans="1:12" x14ac:dyDescent="0.2">
      <c r="A1588" s="19" t="s">
        <v>1645</v>
      </c>
      <c r="B1588" s="20">
        <v>44388</v>
      </c>
      <c r="C1588" s="4" t="s">
        <v>8</v>
      </c>
      <c r="D1588" s="4" t="s">
        <v>37</v>
      </c>
      <c r="E1588" s="21">
        <v>66</v>
      </c>
      <c r="F1588" s="6">
        <f>VLOOKUP(D1588,DEFINICJE!$E$2:$H$31,4,0)</f>
        <v>29.762295081967217</v>
      </c>
      <c r="G1588" s="6">
        <f>E1588*F1588</f>
        <v>1964.3114754098362</v>
      </c>
      <c r="H1588" s="26">
        <f>VLOOKUP(D1588,DEFINICJE!$E$2:$H$31,3,0)</f>
        <v>0.22</v>
      </c>
      <c r="I1588" s="6">
        <f>G1588+H1588*G1588</f>
        <v>2396.46</v>
      </c>
      <c r="J1588" s="9">
        <f>MONTH(B1588)</f>
        <v>7</v>
      </c>
      <c r="K1588" s="9">
        <f>YEAR(B1588)</f>
        <v>2021</v>
      </c>
      <c r="L1588" s="9" t="str">
        <f>VLOOKUP(C1588,DEFINICJE!$A$2:$B$11,2,0)</f>
        <v>Apex Innovators</v>
      </c>
    </row>
    <row r="1589" spans="1:12" x14ac:dyDescent="0.2">
      <c r="A1589" s="19" t="s">
        <v>1646</v>
      </c>
      <c r="B1589" s="20">
        <v>44389</v>
      </c>
      <c r="C1589" s="4" t="s">
        <v>6</v>
      </c>
      <c r="D1589" s="4" t="s">
        <v>38</v>
      </c>
      <c r="E1589" s="21">
        <v>403</v>
      </c>
      <c r="F1589" s="6">
        <f>VLOOKUP(D1589,DEFINICJE!$E$2:$H$31,4,0)</f>
        <v>3.1121495327102804</v>
      </c>
      <c r="G1589" s="6">
        <f>E1589*F1589</f>
        <v>1254.1962616822429</v>
      </c>
      <c r="H1589" s="26">
        <f>VLOOKUP(D1589,DEFINICJE!$E$2:$H$31,3,0)</f>
        <v>7.0000000000000007E-2</v>
      </c>
      <c r="I1589" s="6">
        <f>G1589+H1589*G1589</f>
        <v>1341.99</v>
      </c>
      <c r="J1589" s="9">
        <f>MONTH(B1589)</f>
        <v>7</v>
      </c>
      <c r="K1589" s="9">
        <f>YEAR(B1589)</f>
        <v>2021</v>
      </c>
      <c r="L1589" s="9" t="str">
        <f>VLOOKUP(C1589,DEFINICJE!$A$2:$B$11,2,0)</f>
        <v>SwiftWave Technologies</v>
      </c>
    </row>
    <row r="1590" spans="1:12" x14ac:dyDescent="0.2">
      <c r="A1590" s="19" t="s">
        <v>1647</v>
      </c>
      <c r="B1590" s="20">
        <v>44389</v>
      </c>
      <c r="C1590" s="4" t="s">
        <v>7</v>
      </c>
      <c r="D1590" s="4" t="s">
        <v>39</v>
      </c>
      <c r="E1590" s="21">
        <v>564</v>
      </c>
      <c r="F1590" s="6">
        <f>VLOOKUP(D1590,DEFINICJE!$E$2:$H$31,4,0)</f>
        <v>56.56557377049181</v>
      </c>
      <c r="G1590" s="6">
        <f>E1590*F1590</f>
        <v>31902.98360655738</v>
      </c>
      <c r="H1590" s="26">
        <f>VLOOKUP(D1590,DEFINICJE!$E$2:$H$31,3,0)</f>
        <v>0.22</v>
      </c>
      <c r="I1590" s="6">
        <f>G1590+H1590*G1590</f>
        <v>38921.640000000007</v>
      </c>
      <c r="J1590" s="9">
        <f>MONTH(B1590)</f>
        <v>7</v>
      </c>
      <c r="K1590" s="9">
        <f>YEAR(B1590)</f>
        <v>2021</v>
      </c>
      <c r="L1590" s="9" t="str">
        <f>VLOOKUP(C1590,DEFINICJE!$A$2:$B$11,2,0)</f>
        <v>Fusion Dynamics</v>
      </c>
    </row>
    <row r="1591" spans="1:12" x14ac:dyDescent="0.2">
      <c r="A1591" s="19" t="s">
        <v>1648</v>
      </c>
      <c r="B1591" s="20">
        <v>44389</v>
      </c>
      <c r="C1591" s="4" t="s">
        <v>11</v>
      </c>
      <c r="D1591" s="4" t="s">
        <v>40</v>
      </c>
      <c r="E1591" s="21">
        <v>955</v>
      </c>
      <c r="F1591" s="6">
        <f>VLOOKUP(D1591,DEFINICJE!$E$2:$H$31,4,0)</f>
        <v>39.345794392523366</v>
      </c>
      <c r="G1591" s="6">
        <f>E1591*F1591</f>
        <v>37575.233644859814</v>
      </c>
      <c r="H1591" s="26">
        <f>VLOOKUP(D1591,DEFINICJE!$E$2:$H$31,3,0)</f>
        <v>7.0000000000000007E-2</v>
      </c>
      <c r="I1591" s="6">
        <f>G1591+H1591*G1591</f>
        <v>40205.5</v>
      </c>
      <c r="J1591" s="9">
        <f>MONTH(B1591)</f>
        <v>7</v>
      </c>
      <c r="K1591" s="9">
        <f>YEAR(B1591)</f>
        <v>2021</v>
      </c>
      <c r="L1591" s="9" t="str">
        <f>VLOOKUP(C1591,DEFINICJE!$A$2:$B$11,2,0)</f>
        <v>Green Capital</v>
      </c>
    </row>
    <row r="1592" spans="1:12" x14ac:dyDescent="0.2">
      <c r="A1592" s="19" t="s">
        <v>1649</v>
      </c>
      <c r="B1592" s="20">
        <v>44389</v>
      </c>
      <c r="C1592" s="4" t="s">
        <v>11</v>
      </c>
      <c r="D1592" s="4" t="s">
        <v>41</v>
      </c>
      <c r="E1592" s="21">
        <v>391</v>
      </c>
      <c r="F1592" s="6">
        <f>VLOOKUP(D1592,DEFINICJE!$E$2:$H$31,4,0)</f>
        <v>3.7868852459016393</v>
      </c>
      <c r="G1592" s="6">
        <f>E1592*F1592</f>
        <v>1480.672131147541</v>
      </c>
      <c r="H1592" s="26">
        <f>VLOOKUP(D1592,DEFINICJE!$E$2:$H$31,3,0)</f>
        <v>0.22</v>
      </c>
      <c r="I1592" s="6">
        <f>G1592+H1592*G1592</f>
        <v>1806.42</v>
      </c>
      <c r="J1592" s="9">
        <f>MONTH(B1592)</f>
        <v>7</v>
      </c>
      <c r="K1592" s="9">
        <f>YEAR(B1592)</f>
        <v>2021</v>
      </c>
      <c r="L1592" s="9" t="str">
        <f>VLOOKUP(C1592,DEFINICJE!$A$2:$B$11,2,0)</f>
        <v>Green Capital</v>
      </c>
    </row>
    <row r="1593" spans="1:12" x14ac:dyDescent="0.2">
      <c r="A1593" s="19" t="s">
        <v>1650</v>
      </c>
      <c r="B1593" s="20">
        <v>44390</v>
      </c>
      <c r="C1593" s="4" t="s">
        <v>6</v>
      </c>
      <c r="D1593" s="4" t="s">
        <v>42</v>
      </c>
      <c r="E1593" s="21">
        <v>719</v>
      </c>
      <c r="F1593" s="6">
        <f>VLOOKUP(D1593,DEFINICJE!$E$2:$H$31,4,0)</f>
        <v>17.11214953271028</v>
      </c>
      <c r="G1593" s="6">
        <f>E1593*F1593</f>
        <v>12303.635514018692</v>
      </c>
      <c r="H1593" s="26">
        <f>VLOOKUP(D1593,DEFINICJE!$E$2:$H$31,3,0)</f>
        <v>7.0000000000000007E-2</v>
      </c>
      <c r="I1593" s="6">
        <f>G1593+H1593*G1593</f>
        <v>13164.89</v>
      </c>
      <c r="J1593" s="9">
        <f>MONTH(B1593)</f>
        <v>7</v>
      </c>
      <c r="K1593" s="9">
        <f>YEAR(B1593)</f>
        <v>2021</v>
      </c>
      <c r="L1593" s="9" t="str">
        <f>VLOOKUP(C1593,DEFINICJE!$A$2:$B$11,2,0)</f>
        <v>SwiftWave Technologies</v>
      </c>
    </row>
    <row r="1594" spans="1:12" x14ac:dyDescent="0.2">
      <c r="A1594" s="19" t="s">
        <v>1651</v>
      </c>
      <c r="B1594" s="20">
        <v>44390</v>
      </c>
      <c r="C1594" s="4" t="s">
        <v>11</v>
      </c>
      <c r="D1594" s="4" t="s">
        <v>43</v>
      </c>
      <c r="E1594" s="21">
        <v>964</v>
      </c>
      <c r="F1594" s="6">
        <f>VLOOKUP(D1594,DEFINICJE!$E$2:$H$31,4,0)</f>
        <v>42.196721311475407</v>
      </c>
      <c r="G1594" s="6">
        <f>E1594*F1594</f>
        <v>40677.639344262294</v>
      </c>
      <c r="H1594" s="26">
        <f>VLOOKUP(D1594,DEFINICJE!$E$2:$H$31,3,0)</f>
        <v>0.22</v>
      </c>
      <c r="I1594" s="6">
        <f>G1594+H1594*G1594</f>
        <v>49626.720000000001</v>
      </c>
      <c r="J1594" s="9">
        <f>MONTH(B1594)</f>
        <v>7</v>
      </c>
      <c r="K1594" s="9">
        <f>YEAR(B1594)</f>
        <v>2021</v>
      </c>
      <c r="L1594" s="9" t="str">
        <f>VLOOKUP(C1594,DEFINICJE!$A$2:$B$11,2,0)</f>
        <v>Green Capital</v>
      </c>
    </row>
    <row r="1595" spans="1:12" x14ac:dyDescent="0.2">
      <c r="A1595" s="19" t="s">
        <v>1652</v>
      </c>
      <c r="B1595" s="20">
        <v>44390</v>
      </c>
      <c r="C1595" s="4" t="s">
        <v>4</v>
      </c>
      <c r="D1595" s="4" t="s">
        <v>14</v>
      </c>
      <c r="E1595" s="21">
        <v>646</v>
      </c>
      <c r="F1595" s="6">
        <f>VLOOKUP(D1595,DEFINICJE!$E$2:$H$31,4,0)</f>
        <v>73.897196261682225</v>
      </c>
      <c r="G1595" s="6">
        <f>E1595*F1595</f>
        <v>47737.588785046719</v>
      </c>
      <c r="H1595" s="26">
        <f>VLOOKUP(D1595,DEFINICJE!$E$2:$H$31,3,0)</f>
        <v>7.0000000000000007E-2</v>
      </c>
      <c r="I1595" s="6">
        <f>G1595+H1595*G1595</f>
        <v>51079.219999999987</v>
      </c>
      <c r="J1595" s="9">
        <f>MONTH(B1595)</f>
        <v>7</v>
      </c>
      <c r="K1595" s="9">
        <f>YEAR(B1595)</f>
        <v>2021</v>
      </c>
      <c r="L1595" s="9" t="str">
        <f>VLOOKUP(C1595,DEFINICJE!$A$2:$B$11,2,0)</f>
        <v>BlueSky Enterprises</v>
      </c>
    </row>
    <row r="1596" spans="1:12" x14ac:dyDescent="0.2">
      <c r="A1596" s="19" t="s">
        <v>1653</v>
      </c>
      <c r="B1596" s="20">
        <v>44390</v>
      </c>
      <c r="C1596" s="4" t="s">
        <v>7</v>
      </c>
      <c r="D1596" s="4" t="s">
        <v>15</v>
      </c>
      <c r="E1596" s="21">
        <v>575</v>
      </c>
      <c r="F1596" s="6">
        <f>VLOOKUP(D1596,DEFINICJE!$E$2:$H$31,4,0)</f>
        <v>43.180327868852459</v>
      </c>
      <c r="G1596" s="6">
        <f>E1596*F1596</f>
        <v>24828.688524590165</v>
      </c>
      <c r="H1596" s="26">
        <f>VLOOKUP(D1596,DEFINICJE!$E$2:$H$31,3,0)</f>
        <v>0.22</v>
      </c>
      <c r="I1596" s="6">
        <f>G1596+H1596*G1596</f>
        <v>30291</v>
      </c>
      <c r="J1596" s="9">
        <f>MONTH(B1596)</f>
        <v>7</v>
      </c>
      <c r="K1596" s="9">
        <f>YEAR(B1596)</f>
        <v>2021</v>
      </c>
      <c r="L1596" s="9" t="str">
        <f>VLOOKUP(C1596,DEFINICJE!$A$2:$B$11,2,0)</f>
        <v>Fusion Dynamics</v>
      </c>
    </row>
    <row r="1597" spans="1:12" x14ac:dyDescent="0.2">
      <c r="A1597" s="19" t="s">
        <v>1654</v>
      </c>
      <c r="B1597" s="20">
        <v>44391</v>
      </c>
      <c r="C1597" s="4" t="s">
        <v>11</v>
      </c>
      <c r="D1597" s="4" t="s">
        <v>16</v>
      </c>
      <c r="E1597" s="21">
        <v>749</v>
      </c>
      <c r="F1597" s="6">
        <f>VLOOKUP(D1597,DEFINICJE!$E$2:$H$31,4,0)</f>
        <v>25.897196261682243</v>
      </c>
      <c r="G1597" s="6">
        <f>E1597*F1597</f>
        <v>19397</v>
      </c>
      <c r="H1597" s="26">
        <f>VLOOKUP(D1597,DEFINICJE!$E$2:$H$31,3,0)</f>
        <v>7.0000000000000007E-2</v>
      </c>
      <c r="I1597" s="6">
        <f>G1597+H1597*G1597</f>
        <v>20754.79</v>
      </c>
      <c r="J1597" s="9">
        <f>MONTH(B1597)</f>
        <v>7</v>
      </c>
      <c r="K1597" s="9">
        <f>YEAR(B1597)</f>
        <v>2021</v>
      </c>
      <c r="L1597" s="9" t="str">
        <f>VLOOKUP(C1597,DEFINICJE!$A$2:$B$11,2,0)</f>
        <v>Green Capital</v>
      </c>
    </row>
    <row r="1598" spans="1:12" x14ac:dyDescent="0.2">
      <c r="A1598" s="19" t="s">
        <v>1655</v>
      </c>
      <c r="B1598" s="20">
        <v>44391</v>
      </c>
      <c r="C1598" s="4" t="s">
        <v>6</v>
      </c>
      <c r="D1598" s="4" t="s">
        <v>17</v>
      </c>
      <c r="E1598" s="21">
        <v>403</v>
      </c>
      <c r="F1598" s="6">
        <f>VLOOKUP(D1598,DEFINICJE!$E$2:$H$31,4,0)</f>
        <v>65.721311475409848</v>
      </c>
      <c r="G1598" s="6">
        <f>E1598*F1598</f>
        <v>26485.688524590169</v>
      </c>
      <c r="H1598" s="26">
        <f>VLOOKUP(D1598,DEFINICJE!$E$2:$H$31,3,0)</f>
        <v>0.22</v>
      </c>
      <c r="I1598" s="6">
        <f>G1598+H1598*G1598</f>
        <v>32312.540000000005</v>
      </c>
      <c r="J1598" s="9">
        <f>MONTH(B1598)</f>
        <v>7</v>
      </c>
      <c r="K1598" s="9">
        <f>YEAR(B1598)</f>
        <v>2021</v>
      </c>
      <c r="L1598" s="9" t="str">
        <f>VLOOKUP(C1598,DEFINICJE!$A$2:$B$11,2,0)</f>
        <v>SwiftWave Technologies</v>
      </c>
    </row>
    <row r="1599" spans="1:12" x14ac:dyDescent="0.2">
      <c r="A1599" s="19" t="s">
        <v>1656</v>
      </c>
      <c r="B1599" s="20">
        <v>44391</v>
      </c>
      <c r="C1599" s="4" t="s">
        <v>7</v>
      </c>
      <c r="D1599" s="4" t="s">
        <v>18</v>
      </c>
      <c r="E1599" s="21">
        <v>782</v>
      </c>
      <c r="F1599" s="6">
        <f>VLOOKUP(D1599,DEFINICJE!$E$2:$H$31,4,0)</f>
        <v>0.22429906542056072</v>
      </c>
      <c r="G1599" s="6">
        <f>E1599*F1599</f>
        <v>175.40186915887847</v>
      </c>
      <c r="H1599" s="26">
        <f>VLOOKUP(D1599,DEFINICJE!$E$2:$H$31,3,0)</f>
        <v>7.0000000000000007E-2</v>
      </c>
      <c r="I1599" s="6">
        <f>G1599+H1599*G1599</f>
        <v>187.67999999999995</v>
      </c>
      <c r="J1599" s="9">
        <f>MONTH(B1599)</f>
        <v>7</v>
      </c>
      <c r="K1599" s="9">
        <f>YEAR(B1599)</f>
        <v>2021</v>
      </c>
      <c r="L1599" s="9" t="str">
        <f>VLOOKUP(C1599,DEFINICJE!$A$2:$B$11,2,0)</f>
        <v>Fusion Dynamics</v>
      </c>
    </row>
    <row r="1600" spans="1:12" x14ac:dyDescent="0.2">
      <c r="A1600" s="19" t="s">
        <v>1657</v>
      </c>
      <c r="B1600" s="20">
        <v>44391</v>
      </c>
      <c r="C1600" s="4" t="s">
        <v>10</v>
      </c>
      <c r="D1600" s="4" t="s">
        <v>19</v>
      </c>
      <c r="E1600" s="21">
        <v>790</v>
      </c>
      <c r="F1600" s="6">
        <f>VLOOKUP(D1600,DEFINICJE!$E$2:$H$31,4,0)</f>
        <v>73.073770491803288</v>
      </c>
      <c r="G1600" s="6">
        <f>E1600*F1600</f>
        <v>57728.278688524595</v>
      </c>
      <c r="H1600" s="26">
        <f>VLOOKUP(D1600,DEFINICJE!$E$2:$H$31,3,0)</f>
        <v>0.22</v>
      </c>
      <c r="I1600" s="6">
        <f>G1600+H1600*G1600</f>
        <v>70428.5</v>
      </c>
      <c r="J1600" s="9">
        <f>MONTH(B1600)</f>
        <v>7</v>
      </c>
      <c r="K1600" s="9">
        <f>YEAR(B1600)</f>
        <v>2021</v>
      </c>
      <c r="L1600" s="9" t="str">
        <f>VLOOKUP(C1600,DEFINICJE!$A$2:$B$11,2,0)</f>
        <v>Nexus Solutions</v>
      </c>
    </row>
    <row r="1601" spans="1:12" x14ac:dyDescent="0.2">
      <c r="A1601" s="19" t="s">
        <v>1658</v>
      </c>
      <c r="B1601" s="20">
        <v>44392</v>
      </c>
      <c r="C1601" s="4" t="s">
        <v>6</v>
      </c>
      <c r="D1601" s="4" t="s">
        <v>20</v>
      </c>
      <c r="E1601" s="21">
        <v>256</v>
      </c>
      <c r="F1601" s="6">
        <f>VLOOKUP(D1601,DEFINICJE!$E$2:$H$31,4,0)</f>
        <v>10.093457943925234</v>
      </c>
      <c r="G1601" s="6">
        <f>E1601*F1601</f>
        <v>2583.9252336448599</v>
      </c>
      <c r="H1601" s="26">
        <f>VLOOKUP(D1601,DEFINICJE!$E$2:$H$31,3,0)</f>
        <v>7.0000000000000007E-2</v>
      </c>
      <c r="I1601" s="6">
        <f>G1601+H1601*G1601</f>
        <v>2764.8</v>
      </c>
      <c r="J1601" s="9">
        <f>MONTH(B1601)</f>
        <v>7</v>
      </c>
      <c r="K1601" s="9">
        <f>YEAR(B1601)</f>
        <v>2021</v>
      </c>
      <c r="L1601" s="9" t="str">
        <f>VLOOKUP(C1601,DEFINICJE!$A$2:$B$11,2,0)</f>
        <v>SwiftWave Technologies</v>
      </c>
    </row>
    <row r="1602" spans="1:12" x14ac:dyDescent="0.2">
      <c r="A1602" s="19" t="s">
        <v>1659</v>
      </c>
      <c r="B1602" s="20">
        <v>44392</v>
      </c>
      <c r="C1602" s="4" t="s">
        <v>7</v>
      </c>
      <c r="D1602" s="4" t="s">
        <v>21</v>
      </c>
      <c r="E1602" s="21">
        <v>152</v>
      </c>
      <c r="F1602" s="6">
        <f>VLOOKUP(D1602,DEFINICJE!$E$2:$H$31,4,0)</f>
        <v>32.508196721311471</v>
      </c>
      <c r="G1602" s="6">
        <f>E1602*F1602</f>
        <v>4941.2459016393432</v>
      </c>
      <c r="H1602" s="26">
        <f>VLOOKUP(D1602,DEFINICJE!$E$2:$H$31,3,0)</f>
        <v>0.22</v>
      </c>
      <c r="I1602" s="6">
        <f>G1602+H1602*G1602</f>
        <v>6028.3199999999988</v>
      </c>
      <c r="J1602" s="9">
        <f>MONTH(B1602)</f>
        <v>7</v>
      </c>
      <c r="K1602" s="9">
        <f>YEAR(B1602)</f>
        <v>2021</v>
      </c>
      <c r="L1602" s="9" t="str">
        <f>VLOOKUP(C1602,DEFINICJE!$A$2:$B$11,2,0)</f>
        <v>Fusion Dynamics</v>
      </c>
    </row>
    <row r="1603" spans="1:12" x14ac:dyDescent="0.2">
      <c r="A1603" s="19" t="s">
        <v>1660</v>
      </c>
      <c r="B1603" s="20">
        <v>44392</v>
      </c>
      <c r="C1603" s="4" t="s">
        <v>9</v>
      </c>
      <c r="D1603" s="4" t="s">
        <v>22</v>
      </c>
      <c r="E1603" s="21">
        <v>327</v>
      </c>
      <c r="F1603" s="6">
        <f>VLOOKUP(D1603,DEFINICJE!$E$2:$H$31,4,0)</f>
        <v>17.588785046728972</v>
      </c>
      <c r="G1603" s="6">
        <f>E1603*F1603</f>
        <v>5751.532710280374</v>
      </c>
      <c r="H1603" s="26">
        <f>VLOOKUP(D1603,DEFINICJE!$E$2:$H$31,3,0)</f>
        <v>7.0000000000000007E-2</v>
      </c>
      <c r="I1603" s="6">
        <f>G1603+H1603*G1603</f>
        <v>6154.14</v>
      </c>
      <c r="J1603" s="9">
        <f>MONTH(B1603)</f>
        <v>7</v>
      </c>
      <c r="K1603" s="9">
        <f>YEAR(B1603)</f>
        <v>2021</v>
      </c>
      <c r="L1603" s="9" t="str">
        <f>VLOOKUP(C1603,DEFINICJE!$A$2:$B$11,2,0)</f>
        <v>Aurora Ventures</v>
      </c>
    </row>
    <row r="1604" spans="1:12" x14ac:dyDescent="0.2">
      <c r="A1604" s="19" t="s">
        <v>1661</v>
      </c>
      <c r="B1604" s="20">
        <v>44392</v>
      </c>
      <c r="C1604" s="4" t="s">
        <v>8</v>
      </c>
      <c r="D1604" s="4" t="s">
        <v>23</v>
      </c>
      <c r="E1604" s="21">
        <v>45</v>
      </c>
      <c r="F1604" s="6">
        <f>VLOOKUP(D1604,DEFINICJE!$E$2:$H$31,4,0)</f>
        <v>14.188524590163933</v>
      </c>
      <c r="G1604" s="6">
        <f>E1604*F1604</f>
        <v>638.48360655737702</v>
      </c>
      <c r="H1604" s="26">
        <f>VLOOKUP(D1604,DEFINICJE!$E$2:$H$31,3,0)</f>
        <v>0.22</v>
      </c>
      <c r="I1604" s="6">
        <f>G1604+H1604*G1604</f>
        <v>778.94999999999993</v>
      </c>
      <c r="J1604" s="9">
        <f>MONTH(B1604)</f>
        <v>7</v>
      </c>
      <c r="K1604" s="9">
        <f>YEAR(B1604)</f>
        <v>2021</v>
      </c>
      <c r="L1604" s="9" t="str">
        <f>VLOOKUP(C1604,DEFINICJE!$A$2:$B$11,2,0)</f>
        <v>Apex Innovators</v>
      </c>
    </row>
    <row r="1605" spans="1:12" x14ac:dyDescent="0.2">
      <c r="A1605" s="19" t="s">
        <v>1662</v>
      </c>
      <c r="B1605" s="20">
        <v>44393</v>
      </c>
      <c r="C1605" s="4" t="s">
        <v>8</v>
      </c>
      <c r="D1605" s="4" t="s">
        <v>24</v>
      </c>
      <c r="E1605" s="21">
        <v>534</v>
      </c>
      <c r="F1605" s="6">
        <f>VLOOKUP(D1605,DEFINICJE!$E$2:$H$31,4,0)</f>
        <v>7.5700934579439245</v>
      </c>
      <c r="G1605" s="6">
        <f>E1605*F1605</f>
        <v>4042.4299065420555</v>
      </c>
      <c r="H1605" s="26">
        <f>VLOOKUP(D1605,DEFINICJE!$E$2:$H$31,3,0)</f>
        <v>7.0000000000000007E-2</v>
      </c>
      <c r="I1605" s="6">
        <f>G1605+H1605*G1605</f>
        <v>4325.3999999999996</v>
      </c>
      <c r="J1605" s="9">
        <f>MONTH(B1605)</f>
        <v>7</v>
      </c>
      <c r="K1605" s="9">
        <f>YEAR(B1605)</f>
        <v>2021</v>
      </c>
      <c r="L1605" s="9" t="str">
        <f>VLOOKUP(C1605,DEFINICJE!$A$2:$B$11,2,0)</f>
        <v>Apex Innovators</v>
      </c>
    </row>
    <row r="1606" spans="1:12" x14ac:dyDescent="0.2">
      <c r="A1606" s="19" t="s">
        <v>1663</v>
      </c>
      <c r="B1606" s="20">
        <v>44393</v>
      </c>
      <c r="C1606" s="4" t="s">
        <v>11</v>
      </c>
      <c r="D1606" s="4" t="s">
        <v>25</v>
      </c>
      <c r="E1606" s="21">
        <v>202</v>
      </c>
      <c r="F1606" s="6">
        <f>VLOOKUP(D1606,DEFINICJE!$E$2:$H$31,4,0)</f>
        <v>33.655737704918039</v>
      </c>
      <c r="G1606" s="6">
        <f>E1606*F1606</f>
        <v>6798.4590163934436</v>
      </c>
      <c r="H1606" s="26">
        <f>VLOOKUP(D1606,DEFINICJE!$E$2:$H$31,3,0)</f>
        <v>0.22</v>
      </c>
      <c r="I1606" s="6">
        <f>G1606+H1606*G1606</f>
        <v>8294.1200000000008</v>
      </c>
      <c r="J1606" s="9">
        <f>MONTH(B1606)</f>
        <v>7</v>
      </c>
      <c r="K1606" s="9">
        <f>YEAR(B1606)</f>
        <v>2021</v>
      </c>
      <c r="L1606" s="9" t="str">
        <f>VLOOKUP(C1606,DEFINICJE!$A$2:$B$11,2,0)</f>
        <v>Green Capital</v>
      </c>
    </row>
    <row r="1607" spans="1:12" x14ac:dyDescent="0.2">
      <c r="A1607" s="19" t="s">
        <v>1664</v>
      </c>
      <c r="B1607" s="20">
        <v>44393</v>
      </c>
      <c r="C1607" s="4" t="s">
        <v>5</v>
      </c>
      <c r="D1607" s="4" t="s">
        <v>26</v>
      </c>
      <c r="E1607" s="21">
        <v>855</v>
      </c>
      <c r="F1607" s="6">
        <f>VLOOKUP(D1607,DEFINICJE!$E$2:$H$31,4,0)</f>
        <v>57.588785046728965</v>
      </c>
      <c r="G1607" s="6">
        <f>E1607*F1607</f>
        <v>49238.411214953267</v>
      </c>
      <c r="H1607" s="26">
        <f>VLOOKUP(D1607,DEFINICJE!$E$2:$H$31,3,0)</f>
        <v>7.0000000000000007E-2</v>
      </c>
      <c r="I1607" s="6">
        <f>G1607+H1607*G1607</f>
        <v>52685.1</v>
      </c>
      <c r="J1607" s="9">
        <f>MONTH(B1607)</f>
        <v>7</v>
      </c>
      <c r="K1607" s="9">
        <f>YEAR(B1607)</f>
        <v>2021</v>
      </c>
      <c r="L1607" s="9" t="str">
        <f>VLOOKUP(C1607,DEFINICJE!$A$2:$B$11,2,0)</f>
        <v>Infinity Systems</v>
      </c>
    </row>
    <row r="1608" spans="1:12" x14ac:dyDescent="0.2">
      <c r="A1608" s="19" t="s">
        <v>1665</v>
      </c>
      <c r="B1608" s="20">
        <v>44393</v>
      </c>
      <c r="C1608" s="4" t="s">
        <v>2</v>
      </c>
      <c r="D1608" s="4" t="s">
        <v>27</v>
      </c>
      <c r="E1608" s="21">
        <v>108</v>
      </c>
      <c r="F1608" s="6">
        <f>VLOOKUP(D1608,DEFINICJE!$E$2:$H$31,4,0)</f>
        <v>27.262295081967213</v>
      </c>
      <c r="G1608" s="6">
        <f>E1608*F1608</f>
        <v>2944.3278688524592</v>
      </c>
      <c r="H1608" s="26">
        <f>VLOOKUP(D1608,DEFINICJE!$E$2:$H$31,3,0)</f>
        <v>0.22</v>
      </c>
      <c r="I1608" s="6">
        <f>G1608+H1608*G1608</f>
        <v>3592.0800000000004</v>
      </c>
      <c r="J1608" s="9">
        <f>MONTH(B1608)</f>
        <v>7</v>
      </c>
      <c r="K1608" s="9">
        <f>YEAR(B1608)</f>
        <v>2021</v>
      </c>
      <c r="L1608" s="9" t="str">
        <f>VLOOKUP(C1608,DEFINICJE!$A$2:$B$11,2,0)</f>
        <v>StellarTech Solutions</v>
      </c>
    </row>
    <row r="1609" spans="1:12" x14ac:dyDescent="0.2">
      <c r="A1609" s="19" t="s">
        <v>1666</v>
      </c>
      <c r="B1609" s="20">
        <v>44394</v>
      </c>
      <c r="C1609" s="4" t="s">
        <v>3</v>
      </c>
      <c r="D1609" s="4" t="s">
        <v>28</v>
      </c>
      <c r="E1609" s="21">
        <v>758</v>
      </c>
      <c r="F1609" s="6">
        <f>VLOOKUP(D1609,DEFINICJE!$E$2:$H$31,4,0)</f>
        <v>74.299065420560737</v>
      </c>
      <c r="G1609" s="6">
        <f>E1609*F1609</f>
        <v>56318.691588785041</v>
      </c>
      <c r="H1609" s="26">
        <f>VLOOKUP(D1609,DEFINICJE!$E$2:$H$31,3,0)</f>
        <v>7.0000000000000007E-2</v>
      </c>
      <c r="I1609" s="6">
        <f>G1609+H1609*G1609</f>
        <v>60260.999999999993</v>
      </c>
      <c r="J1609" s="9">
        <f>MONTH(B1609)</f>
        <v>7</v>
      </c>
      <c r="K1609" s="9">
        <f>YEAR(B1609)</f>
        <v>2021</v>
      </c>
      <c r="L1609" s="9" t="str">
        <f>VLOOKUP(C1609,DEFINICJE!$A$2:$B$11,2,0)</f>
        <v>Quantum Innovations</v>
      </c>
    </row>
    <row r="1610" spans="1:12" x14ac:dyDescent="0.2">
      <c r="A1610" s="19" t="s">
        <v>1667</v>
      </c>
      <c r="B1610" s="20">
        <v>44394</v>
      </c>
      <c r="C1610" s="4" t="s">
        <v>6</v>
      </c>
      <c r="D1610" s="4" t="s">
        <v>14</v>
      </c>
      <c r="E1610" s="21">
        <v>759</v>
      </c>
      <c r="F1610" s="6">
        <f>VLOOKUP(D1610,DEFINICJE!$E$2:$H$31,4,0)</f>
        <v>73.897196261682225</v>
      </c>
      <c r="G1610" s="6">
        <f>E1610*F1610</f>
        <v>56087.971962616808</v>
      </c>
      <c r="H1610" s="26">
        <f>VLOOKUP(D1610,DEFINICJE!$E$2:$H$31,3,0)</f>
        <v>7.0000000000000007E-2</v>
      </c>
      <c r="I1610" s="6">
        <f>G1610+H1610*G1610</f>
        <v>60014.129999999983</v>
      </c>
      <c r="J1610" s="9">
        <f>MONTH(B1610)</f>
        <v>7</v>
      </c>
      <c r="K1610" s="9">
        <f>YEAR(B1610)</f>
        <v>2021</v>
      </c>
      <c r="L1610" s="9" t="str">
        <f>VLOOKUP(C1610,DEFINICJE!$A$2:$B$11,2,0)</f>
        <v>SwiftWave Technologies</v>
      </c>
    </row>
    <row r="1611" spans="1:12" x14ac:dyDescent="0.2">
      <c r="A1611" s="19" t="s">
        <v>1668</v>
      </c>
      <c r="B1611" s="20">
        <v>44394</v>
      </c>
      <c r="C1611" s="4" t="s">
        <v>8</v>
      </c>
      <c r="D1611" s="4" t="s">
        <v>15</v>
      </c>
      <c r="E1611" s="21">
        <v>429</v>
      </c>
      <c r="F1611" s="6">
        <f>VLOOKUP(D1611,DEFINICJE!$E$2:$H$31,4,0)</f>
        <v>43.180327868852459</v>
      </c>
      <c r="G1611" s="6">
        <f>E1611*F1611</f>
        <v>18524.360655737706</v>
      </c>
      <c r="H1611" s="26">
        <f>VLOOKUP(D1611,DEFINICJE!$E$2:$H$31,3,0)</f>
        <v>0.22</v>
      </c>
      <c r="I1611" s="6">
        <f>G1611+H1611*G1611</f>
        <v>22599.72</v>
      </c>
      <c r="J1611" s="9">
        <f>MONTH(B1611)</f>
        <v>7</v>
      </c>
      <c r="K1611" s="9">
        <f>YEAR(B1611)</f>
        <v>2021</v>
      </c>
      <c r="L1611" s="9" t="str">
        <f>VLOOKUP(C1611,DEFINICJE!$A$2:$B$11,2,0)</f>
        <v>Apex Innovators</v>
      </c>
    </row>
    <row r="1612" spans="1:12" x14ac:dyDescent="0.2">
      <c r="A1612" s="19" t="s">
        <v>1669</v>
      </c>
      <c r="B1612" s="20">
        <v>44394</v>
      </c>
      <c r="C1612" s="4" t="s">
        <v>7</v>
      </c>
      <c r="D1612" s="4" t="s">
        <v>16</v>
      </c>
      <c r="E1612" s="21">
        <v>624</v>
      </c>
      <c r="F1612" s="6">
        <f>VLOOKUP(D1612,DEFINICJE!$E$2:$H$31,4,0)</f>
        <v>25.897196261682243</v>
      </c>
      <c r="G1612" s="6">
        <f>E1612*F1612</f>
        <v>16159.85046728972</v>
      </c>
      <c r="H1612" s="26">
        <f>VLOOKUP(D1612,DEFINICJE!$E$2:$H$31,3,0)</f>
        <v>7.0000000000000007E-2</v>
      </c>
      <c r="I1612" s="6">
        <f>G1612+H1612*G1612</f>
        <v>17291.04</v>
      </c>
      <c r="J1612" s="9">
        <f>MONTH(B1612)</f>
        <v>7</v>
      </c>
      <c r="K1612" s="9">
        <f>YEAR(B1612)</f>
        <v>2021</v>
      </c>
      <c r="L1612" s="9" t="str">
        <f>VLOOKUP(C1612,DEFINICJE!$A$2:$B$11,2,0)</f>
        <v>Fusion Dynamics</v>
      </c>
    </row>
    <row r="1613" spans="1:12" x14ac:dyDescent="0.2">
      <c r="A1613" s="19" t="s">
        <v>1670</v>
      </c>
      <c r="B1613" s="20">
        <v>44395</v>
      </c>
      <c r="C1613" s="4" t="s">
        <v>10</v>
      </c>
      <c r="D1613" s="4" t="s">
        <v>17</v>
      </c>
      <c r="E1613" s="21">
        <v>36</v>
      </c>
      <c r="F1613" s="6">
        <f>VLOOKUP(D1613,DEFINICJE!$E$2:$H$31,4,0)</f>
        <v>65.721311475409848</v>
      </c>
      <c r="G1613" s="6">
        <f>E1613*F1613</f>
        <v>2365.9672131147545</v>
      </c>
      <c r="H1613" s="26">
        <f>VLOOKUP(D1613,DEFINICJE!$E$2:$H$31,3,0)</f>
        <v>0.22</v>
      </c>
      <c r="I1613" s="6">
        <f>G1613+H1613*G1613</f>
        <v>2886.4800000000005</v>
      </c>
      <c r="J1613" s="9">
        <f>MONTH(B1613)</f>
        <v>7</v>
      </c>
      <c r="K1613" s="9">
        <f>YEAR(B1613)</f>
        <v>2021</v>
      </c>
      <c r="L1613" s="9" t="str">
        <f>VLOOKUP(C1613,DEFINICJE!$A$2:$B$11,2,0)</f>
        <v>Nexus Solutions</v>
      </c>
    </row>
    <row r="1614" spans="1:12" x14ac:dyDescent="0.2">
      <c r="A1614" s="19" t="s">
        <v>1671</v>
      </c>
      <c r="B1614" s="20">
        <v>44395</v>
      </c>
      <c r="C1614" s="4" t="s">
        <v>6</v>
      </c>
      <c r="D1614" s="4" t="s">
        <v>18</v>
      </c>
      <c r="E1614" s="21">
        <v>939</v>
      </c>
      <c r="F1614" s="6">
        <f>VLOOKUP(D1614,DEFINICJE!$E$2:$H$31,4,0)</f>
        <v>0.22429906542056072</v>
      </c>
      <c r="G1614" s="6">
        <f>E1614*F1614</f>
        <v>210.61682242990651</v>
      </c>
      <c r="H1614" s="26">
        <f>VLOOKUP(D1614,DEFINICJE!$E$2:$H$31,3,0)</f>
        <v>7.0000000000000007E-2</v>
      </c>
      <c r="I1614" s="6">
        <f>G1614+H1614*G1614</f>
        <v>225.35999999999996</v>
      </c>
      <c r="J1614" s="9">
        <f>MONTH(B1614)</f>
        <v>7</v>
      </c>
      <c r="K1614" s="9">
        <f>YEAR(B1614)</f>
        <v>2021</v>
      </c>
      <c r="L1614" s="9" t="str">
        <f>VLOOKUP(C1614,DEFINICJE!$A$2:$B$11,2,0)</f>
        <v>SwiftWave Technologies</v>
      </c>
    </row>
    <row r="1615" spans="1:12" x14ac:dyDescent="0.2">
      <c r="A1615" s="19" t="s">
        <v>1672</v>
      </c>
      <c r="B1615" s="20">
        <v>44395</v>
      </c>
      <c r="C1615" s="4" t="s">
        <v>7</v>
      </c>
      <c r="D1615" s="4" t="s">
        <v>19</v>
      </c>
      <c r="E1615" s="21">
        <v>328</v>
      </c>
      <c r="F1615" s="6">
        <f>VLOOKUP(D1615,DEFINICJE!$E$2:$H$31,4,0)</f>
        <v>73.073770491803288</v>
      </c>
      <c r="G1615" s="6">
        <f>E1615*F1615</f>
        <v>23968.196721311477</v>
      </c>
      <c r="H1615" s="26">
        <f>VLOOKUP(D1615,DEFINICJE!$E$2:$H$31,3,0)</f>
        <v>0.22</v>
      </c>
      <c r="I1615" s="6">
        <f>G1615+H1615*G1615</f>
        <v>29241.200000000001</v>
      </c>
      <c r="J1615" s="9">
        <f>MONTH(B1615)</f>
        <v>7</v>
      </c>
      <c r="K1615" s="9">
        <f>YEAR(B1615)</f>
        <v>2021</v>
      </c>
      <c r="L1615" s="9" t="str">
        <f>VLOOKUP(C1615,DEFINICJE!$A$2:$B$11,2,0)</f>
        <v>Fusion Dynamics</v>
      </c>
    </row>
    <row r="1616" spans="1:12" x14ac:dyDescent="0.2">
      <c r="A1616" s="19" t="s">
        <v>1673</v>
      </c>
      <c r="B1616" s="20">
        <v>44395</v>
      </c>
      <c r="C1616" s="4" t="s">
        <v>9</v>
      </c>
      <c r="D1616" s="4" t="s">
        <v>20</v>
      </c>
      <c r="E1616" s="21">
        <v>369</v>
      </c>
      <c r="F1616" s="6">
        <f>VLOOKUP(D1616,DEFINICJE!$E$2:$H$31,4,0)</f>
        <v>10.093457943925234</v>
      </c>
      <c r="G1616" s="6">
        <f>E1616*F1616</f>
        <v>3724.4859813084113</v>
      </c>
      <c r="H1616" s="26">
        <f>VLOOKUP(D1616,DEFINICJE!$E$2:$H$31,3,0)</f>
        <v>7.0000000000000007E-2</v>
      </c>
      <c r="I1616" s="6">
        <f>G1616+H1616*G1616</f>
        <v>3985.2000000000003</v>
      </c>
      <c r="J1616" s="9">
        <f>MONTH(B1616)</f>
        <v>7</v>
      </c>
      <c r="K1616" s="9">
        <f>YEAR(B1616)</f>
        <v>2021</v>
      </c>
      <c r="L1616" s="9" t="str">
        <f>VLOOKUP(C1616,DEFINICJE!$A$2:$B$11,2,0)</f>
        <v>Aurora Ventures</v>
      </c>
    </row>
    <row r="1617" spans="1:12" x14ac:dyDescent="0.2">
      <c r="A1617" s="19" t="s">
        <v>1674</v>
      </c>
      <c r="B1617" s="20">
        <v>44396</v>
      </c>
      <c r="C1617" s="4" t="s">
        <v>7</v>
      </c>
      <c r="D1617" s="4" t="s">
        <v>21</v>
      </c>
      <c r="E1617" s="21">
        <v>219</v>
      </c>
      <c r="F1617" s="6">
        <f>VLOOKUP(D1617,DEFINICJE!$E$2:$H$31,4,0)</f>
        <v>32.508196721311471</v>
      </c>
      <c r="G1617" s="6">
        <f>E1617*F1617</f>
        <v>7119.2950819672124</v>
      </c>
      <c r="H1617" s="26">
        <f>VLOOKUP(D1617,DEFINICJE!$E$2:$H$31,3,0)</f>
        <v>0.22</v>
      </c>
      <c r="I1617" s="6">
        <f>G1617+H1617*G1617</f>
        <v>8685.5399999999991</v>
      </c>
      <c r="J1617" s="9">
        <f>MONTH(B1617)</f>
        <v>7</v>
      </c>
      <c r="K1617" s="9">
        <f>YEAR(B1617)</f>
        <v>2021</v>
      </c>
      <c r="L1617" s="9" t="str">
        <f>VLOOKUP(C1617,DEFINICJE!$A$2:$B$11,2,0)</f>
        <v>Fusion Dynamics</v>
      </c>
    </row>
    <row r="1618" spans="1:12" x14ac:dyDescent="0.2">
      <c r="A1618" s="19" t="s">
        <v>1675</v>
      </c>
      <c r="B1618" s="20">
        <v>44396</v>
      </c>
      <c r="C1618" s="4" t="s">
        <v>9</v>
      </c>
      <c r="D1618" s="4" t="s">
        <v>22</v>
      </c>
      <c r="E1618" s="21">
        <v>735</v>
      </c>
      <c r="F1618" s="6">
        <f>VLOOKUP(D1618,DEFINICJE!$E$2:$H$31,4,0)</f>
        <v>17.588785046728972</v>
      </c>
      <c r="G1618" s="6">
        <f>E1618*F1618</f>
        <v>12927.757009345794</v>
      </c>
      <c r="H1618" s="26">
        <f>VLOOKUP(D1618,DEFINICJE!$E$2:$H$31,3,0)</f>
        <v>7.0000000000000007E-2</v>
      </c>
      <c r="I1618" s="6">
        <f>G1618+H1618*G1618</f>
        <v>13832.7</v>
      </c>
      <c r="J1618" s="9">
        <f>MONTH(B1618)</f>
        <v>7</v>
      </c>
      <c r="K1618" s="9">
        <f>YEAR(B1618)</f>
        <v>2021</v>
      </c>
      <c r="L1618" s="9" t="str">
        <f>VLOOKUP(C1618,DEFINICJE!$A$2:$B$11,2,0)</f>
        <v>Aurora Ventures</v>
      </c>
    </row>
    <row r="1619" spans="1:12" x14ac:dyDescent="0.2">
      <c r="A1619" s="19" t="s">
        <v>1676</v>
      </c>
      <c r="B1619" s="20">
        <v>44396</v>
      </c>
      <c r="C1619" s="4" t="s">
        <v>7</v>
      </c>
      <c r="D1619" s="4" t="s">
        <v>23</v>
      </c>
      <c r="E1619" s="21">
        <v>591</v>
      </c>
      <c r="F1619" s="6">
        <f>VLOOKUP(D1619,DEFINICJE!$E$2:$H$31,4,0)</f>
        <v>14.188524590163933</v>
      </c>
      <c r="G1619" s="6">
        <f>E1619*F1619</f>
        <v>8385.4180327868835</v>
      </c>
      <c r="H1619" s="26">
        <f>VLOOKUP(D1619,DEFINICJE!$E$2:$H$31,3,0)</f>
        <v>0.22</v>
      </c>
      <c r="I1619" s="6">
        <f>G1619+H1619*G1619</f>
        <v>10230.209999999997</v>
      </c>
      <c r="J1619" s="9">
        <f>MONTH(B1619)</f>
        <v>7</v>
      </c>
      <c r="K1619" s="9">
        <f>YEAR(B1619)</f>
        <v>2021</v>
      </c>
      <c r="L1619" s="9" t="str">
        <f>VLOOKUP(C1619,DEFINICJE!$A$2:$B$11,2,0)</f>
        <v>Fusion Dynamics</v>
      </c>
    </row>
    <row r="1620" spans="1:12" x14ac:dyDescent="0.2">
      <c r="A1620" s="19" t="s">
        <v>1677</v>
      </c>
      <c r="B1620" s="20">
        <v>44396</v>
      </c>
      <c r="C1620" s="4" t="s">
        <v>5</v>
      </c>
      <c r="D1620" s="4" t="s">
        <v>24</v>
      </c>
      <c r="E1620" s="21">
        <v>336</v>
      </c>
      <c r="F1620" s="6">
        <f>VLOOKUP(D1620,DEFINICJE!$E$2:$H$31,4,0)</f>
        <v>7.5700934579439245</v>
      </c>
      <c r="G1620" s="6">
        <f>E1620*F1620</f>
        <v>2543.5514018691588</v>
      </c>
      <c r="H1620" s="26">
        <f>VLOOKUP(D1620,DEFINICJE!$E$2:$H$31,3,0)</f>
        <v>7.0000000000000007E-2</v>
      </c>
      <c r="I1620" s="6">
        <f>G1620+H1620*G1620</f>
        <v>2721.6</v>
      </c>
      <c r="J1620" s="9">
        <f>MONTH(B1620)</f>
        <v>7</v>
      </c>
      <c r="K1620" s="9">
        <f>YEAR(B1620)</f>
        <v>2021</v>
      </c>
      <c r="L1620" s="9" t="str">
        <f>VLOOKUP(C1620,DEFINICJE!$A$2:$B$11,2,0)</f>
        <v>Infinity Systems</v>
      </c>
    </row>
    <row r="1621" spans="1:12" x14ac:dyDescent="0.2">
      <c r="A1621" s="19" t="s">
        <v>1678</v>
      </c>
      <c r="B1621" s="20">
        <v>44397</v>
      </c>
      <c r="C1621" s="4" t="s">
        <v>11</v>
      </c>
      <c r="D1621" s="4" t="s">
        <v>25</v>
      </c>
      <c r="E1621" s="21">
        <v>524</v>
      </c>
      <c r="F1621" s="6">
        <f>VLOOKUP(D1621,DEFINICJE!$E$2:$H$31,4,0)</f>
        <v>33.655737704918039</v>
      </c>
      <c r="G1621" s="6">
        <f>E1621*F1621</f>
        <v>17635.606557377054</v>
      </c>
      <c r="H1621" s="26">
        <f>VLOOKUP(D1621,DEFINICJE!$E$2:$H$31,3,0)</f>
        <v>0.22</v>
      </c>
      <c r="I1621" s="6">
        <f>G1621+H1621*G1621</f>
        <v>21515.440000000006</v>
      </c>
      <c r="J1621" s="9">
        <f>MONTH(B1621)</f>
        <v>7</v>
      </c>
      <c r="K1621" s="9">
        <f>YEAR(B1621)</f>
        <v>2021</v>
      </c>
      <c r="L1621" s="9" t="str">
        <f>VLOOKUP(C1621,DEFINICJE!$A$2:$B$11,2,0)</f>
        <v>Green Capital</v>
      </c>
    </row>
    <row r="1622" spans="1:12" x14ac:dyDescent="0.2">
      <c r="A1622" s="19" t="s">
        <v>1679</v>
      </c>
      <c r="B1622" s="20">
        <v>44397</v>
      </c>
      <c r="C1622" s="4" t="s">
        <v>6</v>
      </c>
      <c r="D1622" s="4" t="s">
        <v>26</v>
      </c>
      <c r="E1622" s="21">
        <v>512</v>
      </c>
      <c r="F1622" s="6">
        <f>VLOOKUP(D1622,DEFINICJE!$E$2:$H$31,4,0)</f>
        <v>57.588785046728965</v>
      </c>
      <c r="G1622" s="6">
        <f>E1622*F1622</f>
        <v>29485.45794392523</v>
      </c>
      <c r="H1622" s="26">
        <f>VLOOKUP(D1622,DEFINICJE!$E$2:$H$31,3,0)</f>
        <v>7.0000000000000007E-2</v>
      </c>
      <c r="I1622" s="6">
        <f>G1622+H1622*G1622</f>
        <v>31549.439999999995</v>
      </c>
      <c r="J1622" s="9">
        <f>MONTH(B1622)</f>
        <v>7</v>
      </c>
      <c r="K1622" s="9">
        <f>YEAR(B1622)</f>
        <v>2021</v>
      </c>
      <c r="L1622" s="9" t="str">
        <f>VLOOKUP(C1622,DEFINICJE!$A$2:$B$11,2,0)</f>
        <v>SwiftWave Technologies</v>
      </c>
    </row>
    <row r="1623" spans="1:12" x14ac:dyDescent="0.2">
      <c r="A1623" s="19" t="s">
        <v>1680</v>
      </c>
      <c r="B1623" s="20">
        <v>44397</v>
      </c>
      <c r="C1623" s="4" t="s">
        <v>7</v>
      </c>
      <c r="D1623" s="4" t="s">
        <v>27</v>
      </c>
      <c r="E1623" s="21">
        <v>974</v>
      </c>
      <c r="F1623" s="6">
        <f>VLOOKUP(D1623,DEFINICJE!$E$2:$H$31,4,0)</f>
        <v>27.262295081967213</v>
      </c>
      <c r="G1623" s="6">
        <f>E1623*F1623</f>
        <v>26553.475409836065</v>
      </c>
      <c r="H1623" s="26">
        <f>VLOOKUP(D1623,DEFINICJE!$E$2:$H$31,3,0)</f>
        <v>0.22</v>
      </c>
      <c r="I1623" s="6">
        <f>G1623+H1623*G1623</f>
        <v>32395.239999999998</v>
      </c>
      <c r="J1623" s="9">
        <f>MONTH(B1623)</f>
        <v>7</v>
      </c>
      <c r="K1623" s="9">
        <f>YEAR(B1623)</f>
        <v>2021</v>
      </c>
      <c r="L1623" s="9" t="str">
        <f>VLOOKUP(C1623,DEFINICJE!$A$2:$B$11,2,0)</f>
        <v>Fusion Dynamics</v>
      </c>
    </row>
    <row r="1624" spans="1:12" x14ac:dyDescent="0.2">
      <c r="A1624" s="19" t="s">
        <v>1681</v>
      </c>
      <c r="B1624" s="20">
        <v>44397</v>
      </c>
      <c r="C1624" s="4" t="s">
        <v>10</v>
      </c>
      <c r="D1624" s="4" t="s">
        <v>28</v>
      </c>
      <c r="E1624" s="21">
        <v>780</v>
      </c>
      <c r="F1624" s="6">
        <f>VLOOKUP(D1624,DEFINICJE!$E$2:$H$31,4,0)</f>
        <v>74.299065420560737</v>
      </c>
      <c r="G1624" s="6">
        <f>E1624*F1624</f>
        <v>57953.271028037372</v>
      </c>
      <c r="H1624" s="26">
        <f>VLOOKUP(D1624,DEFINICJE!$E$2:$H$31,3,0)</f>
        <v>7.0000000000000007E-2</v>
      </c>
      <c r="I1624" s="6">
        <f>G1624+H1624*G1624</f>
        <v>62009.999999999985</v>
      </c>
      <c r="J1624" s="9">
        <f>MONTH(B1624)</f>
        <v>7</v>
      </c>
      <c r="K1624" s="9">
        <f>YEAR(B1624)</f>
        <v>2021</v>
      </c>
      <c r="L1624" s="9" t="str">
        <f>VLOOKUP(C1624,DEFINICJE!$A$2:$B$11,2,0)</f>
        <v>Nexus Solutions</v>
      </c>
    </row>
    <row r="1625" spans="1:12" x14ac:dyDescent="0.2">
      <c r="A1625" s="19" t="s">
        <v>1682</v>
      </c>
      <c r="B1625" s="20">
        <v>44398</v>
      </c>
      <c r="C1625" s="4" t="s">
        <v>6</v>
      </c>
      <c r="D1625" s="4" t="s">
        <v>29</v>
      </c>
      <c r="E1625" s="21">
        <v>489</v>
      </c>
      <c r="F1625" s="6">
        <f>VLOOKUP(D1625,DEFINICJE!$E$2:$H$31,4,0)</f>
        <v>19.409836065573771</v>
      </c>
      <c r="G1625" s="6">
        <f>E1625*F1625</f>
        <v>9491.4098360655735</v>
      </c>
      <c r="H1625" s="26">
        <f>VLOOKUP(D1625,DEFINICJE!$E$2:$H$31,3,0)</f>
        <v>0.22</v>
      </c>
      <c r="I1625" s="6">
        <f>G1625+H1625*G1625</f>
        <v>11579.52</v>
      </c>
      <c r="J1625" s="9">
        <f>MONTH(B1625)</f>
        <v>7</v>
      </c>
      <c r="K1625" s="9">
        <f>YEAR(B1625)</f>
        <v>2021</v>
      </c>
      <c r="L1625" s="9" t="str">
        <f>VLOOKUP(C1625,DEFINICJE!$A$2:$B$11,2,0)</f>
        <v>SwiftWave Technologies</v>
      </c>
    </row>
    <row r="1626" spans="1:12" x14ac:dyDescent="0.2">
      <c r="A1626" s="19" t="s">
        <v>1683</v>
      </c>
      <c r="B1626" s="20">
        <v>44398</v>
      </c>
      <c r="C1626" s="4" t="s">
        <v>7</v>
      </c>
      <c r="D1626" s="4" t="s">
        <v>30</v>
      </c>
      <c r="E1626" s="21">
        <v>52</v>
      </c>
      <c r="F1626" s="6">
        <f>VLOOKUP(D1626,DEFINICJE!$E$2:$H$31,4,0)</f>
        <v>16.345794392523363</v>
      </c>
      <c r="G1626" s="6">
        <f>E1626*F1626</f>
        <v>849.98130841121485</v>
      </c>
      <c r="H1626" s="26">
        <f>VLOOKUP(D1626,DEFINICJE!$E$2:$H$31,3,0)</f>
        <v>7.0000000000000007E-2</v>
      </c>
      <c r="I1626" s="6">
        <f>G1626+H1626*G1626</f>
        <v>909.4799999999999</v>
      </c>
      <c r="J1626" s="9">
        <f>MONTH(B1626)</f>
        <v>7</v>
      </c>
      <c r="K1626" s="9">
        <f>YEAR(B1626)</f>
        <v>2021</v>
      </c>
      <c r="L1626" s="9" t="str">
        <f>VLOOKUP(C1626,DEFINICJE!$A$2:$B$11,2,0)</f>
        <v>Fusion Dynamics</v>
      </c>
    </row>
    <row r="1627" spans="1:12" x14ac:dyDescent="0.2">
      <c r="A1627" s="19" t="s">
        <v>1684</v>
      </c>
      <c r="B1627" s="20">
        <v>44398</v>
      </c>
      <c r="C1627" s="4" t="s">
        <v>9</v>
      </c>
      <c r="D1627" s="4" t="s">
        <v>31</v>
      </c>
      <c r="E1627" s="21">
        <v>170</v>
      </c>
      <c r="F1627" s="6">
        <f>VLOOKUP(D1627,DEFINICJE!$E$2:$H$31,4,0)</f>
        <v>31.516393442622952</v>
      </c>
      <c r="G1627" s="6">
        <f>E1627*F1627</f>
        <v>5357.7868852459023</v>
      </c>
      <c r="H1627" s="26">
        <f>VLOOKUP(D1627,DEFINICJE!$E$2:$H$31,3,0)</f>
        <v>0.22</v>
      </c>
      <c r="I1627" s="6">
        <f>G1627+H1627*G1627</f>
        <v>6536.5000000000009</v>
      </c>
      <c r="J1627" s="9">
        <f>MONTH(B1627)</f>
        <v>7</v>
      </c>
      <c r="K1627" s="9">
        <f>YEAR(B1627)</f>
        <v>2021</v>
      </c>
      <c r="L1627" s="9" t="str">
        <f>VLOOKUP(C1627,DEFINICJE!$A$2:$B$11,2,0)</f>
        <v>Aurora Ventures</v>
      </c>
    </row>
    <row r="1628" spans="1:12" x14ac:dyDescent="0.2">
      <c r="A1628" s="19" t="s">
        <v>1685</v>
      </c>
      <c r="B1628" s="20">
        <v>44398</v>
      </c>
      <c r="C1628" s="4" t="s">
        <v>5</v>
      </c>
      <c r="D1628" s="4" t="s">
        <v>32</v>
      </c>
      <c r="E1628" s="21">
        <v>516</v>
      </c>
      <c r="F1628" s="6">
        <f>VLOOKUP(D1628,DEFINICJE!$E$2:$H$31,4,0)</f>
        <v>59.018691588785039</v>
      </c>
      <c r="G1628" s="6">
        <f>E1628*F1628</f>
        <v>30453.644859813081</v>
      </c>
      <c r="H1628" s="26">
        <f>VLOOKUP(D1628,DEFINICJE!$E$2:$H$31,3,0)</f>
        <v>7.0000000000000007E-2</v>
      </c>
      <c r="I1628" s="6">
        <f>G1628+H1628*G1628</f>
        <v>32585.399999999998</v>
      </c>
      <c r="J1628" s="9">
        <f>MONTH(B1628)</f>
        <v>7</v>
      </c>
      <c r="K1628" s="9">
        <f>YEAR(B1628)</f>
        <v>2021</v>
      </c>
      <c r="L1628" s="9" t="str">
        <f>VLOOKUP(C1628,DEFINICJE!$A$2:$B$11,2,0)</f>
        <v>Infinity Systems</v>
      </c>
    </row>
    <row r="1629" spans="1:12" x14ac:dyDescent="0.2">
      <c r="A1629" s="19" t="s">
        <v>1686</v>
      </c>
      <c r="B1629" s="20">
        <v>44399</v>
      </c>
      <c r="C1629" s="4" t="s">
        <v>11</v>
      </c>
      <c r="D1629" s="4" t="s">
        <v>33</v>
      </c>
      <c r="E1629" s="21">
        <v>390</v>
      </c>
      <c r="F1629" s="6">
        <f>VLOOKUP(D1629,DEFINICJE!$E$2:$H$31,4,0)</f>
        <v>78.893442622950815</v>
      </c>
      <c r="G1629" s="6">
        <f>E1629*F1629</f>
        <v>30768.442622950817</v>
      </c>
      <c r="H1629" s="26">
        <f>VLOOKUP(D1629,DEFINICJE!$E$2:$H$31,3,0)</f>
        <v>0.22</v>
      </c>
      <c r="I1629" s="6">
        <f>G1629+H1629*G1629</f>
        <v>37537.5</v>
      </c>
      <c r="J1629" s="9">
        <f>MONTH(B1629)</f>
        <v>7</v>
      </c>
      <c r="K1629" s="9">
        <f>YEAR(B1629)</f>
        <v>2021</v>
      </c>
      <c r="L1629" s="9" t="str">
        <f>VLOOKUP(C1629,DEFINICJE!$A$2:$B$11,2,0)</f>
        <v>Green Capital</v>
      </c>
    </row>
    <row r="1630" spans="1:12" x14ac:dyDescent="0.2">
      <c r="A1630" s="19" t="s">
        <v>1687</v>
      </c>
      <c r="B1630" s="20">
        <v>44399</v>
      </c>
      <c r="C1630" s="4" t="s">
        <v>7</v>
      </c>
      <c r="D1630" s="4" t="s">
        <v>34</v>
      </c>
      <c r="E1630" s="21">
        <v>277</v>
      </c>
      <c r="F1630" s="6">
        <f>VLOOKUP(D1630,DEFINICJE!$E$2:$H$31,4,0)</f>
        <v>34.177570093457945</v>
      </c>
      <c r="G1630" s="6">
        <f>E1630*F1630</f>
        <v>9467.1869158878508</v>
      </c>
      <c r="H1630" s="26">
        <f>VLOOKUP(D1630,DEFINICJE!$E$2:$H$31,3,0)</f>
        <v>7.0000000000000007E-2</v>
      </c>
      <c r="I1630" s="6">
        <f>G1630+H1630*G1630</f>
        <v>10129.890000000001</v>
      </c>
      <c r="J1630" s="9">
        <f>MONTH(B1630)</f>
        <v>7</v>
      </c>
      <c r="K1630" s="9">
        <f>YEAR(B1630)</f>
        <v>2021</v>
      </c>
      <c r="L1630" s="9" t="str">
        <f>VLOOKUP(C1630,DEFINICJE!$A$2:$B$11,2,0)</f>
        <v>Fusion Dynamics</v>
      </c>
    </row>
    <row r="1631" spans="1:12" x14ac:dyDescent="0.2">
      <c r="A1631" s="19" t="s">
        <v>1688</v>
      </c>
      <c r="B1631" s="20">
        <v>44399</v>
      </c>
      <c r="C1631" s="4" t="s">
        <v>7</v>
      </c>
      <c r="D1631" s="4" t="s">
        <v>35</v>
      </c>
      <c r="E1631" s="21">
        <v>336</v>
      </c>
      <c r="F1631" s="6">
        <f>VLOOKUP(D1631,DEFINICJE!$E$2:$H$31,4,0)</f>
        <v>92.429906542056074</v>
      </c>
      <c r="G1631" s="6">
        <f>E1631*F1631</f>
        <v>31056.448598130839</v>
      </c>
      <c r="H1631" s="26">
        <f>VLOOKUP(D1631,DEFINICJE!$E$2:$H$31,3,0)</f>
        <v>7.0000000000000007E-2</v>
      </c>
      <c r="I1631" s="6">
        <f>G1631+H1631*G1631</f>
        <v>33230.399999999994</v>
      </c>
      <c r="J1631" s="9">
        <f>MONTH(B1631)</f>
        <v>7</v>
      </c>
      <c r="K1631" s="9">
        <f>YEAR(B1631)</f>
        <v>2021</v>
      </c>
      <c r="L1631" s="9" t="str">
        <f>VLOOKUP(C1631,DEFINICJE!$A$2:$B$11,2,0)</f>
        <v>Fusion Dynamics</v>
      </c>
    </row>
    <row r="1632" spans="1:12" x14ac:dyDescent="0.2">
      <c r="A1632" s="19" t="s">
        <v>1689</v>
      </c>
      <c r="B1632" s="20">
        <v>44399</v>
      </c>
      <c r="C1632" s="4" t="s">
        <v>8</v>
      </c>
      <c r="D1632" s="4" t="s">
        <v>36</v>
      </c>
      <c r="E1632" s="21">
        <v>69</v>
      </c>
      <c r="F1632" s="6">
        <f>VLOOKUP(D1632,DEFINICJE!$E$2:$H$31,4,0)</f>
        <v>32.551401869158873</v>
      </c>
      <c r="G1632" s="6">
        <f>E1632*F1632</f>
        <v>2246.0467289719622</v>
      </c>
      <c r="H1632" s="26">
        <f>VLOOKUP(D1632,DEFINICJE!$E$2:$H$31,3,0)</f>
        <v>7.0000000000000007E-2</v>
      </c>
      <c r="I1632" s="6">
        <f>G1632+H1632*G1632</f>
        <v>2403.2699999999995</v>
      </c>
      <c r="J1632" s="9">
        <f>MONTH(B1632)</f>
        <v>7</v>
      </c>
      <c r="K1632" s="9">
        <f>YEAR(B1632)</f>
        <v>2021</v>
      </c>
      <c r="L1632" s="9" t="str">
        <f>VLOOKUP(C1632,DEFINICJE!$A$2:$B$11,2,0)</f>
        <v>Apex Innovators</v>
      </c>
    </row>
    <row r="1633" spans="1:12" x14ac:dyDescent="0.2">
      <c r="A1633" s="19" t="s">
        <v>1690</v>
      </c>
      <c r="B1633" s="20">
        <v>44400</v>
      </c>
      <c r="C1633" s="4" t="s">
        <v>7</v>
      </c>
      <c r="D1633" s="4" t="s">
        <v>37</v>
      </c>
      <c r="E1633" s="21">
        <v>142</v>
      </c>
      <c r="F1633" s="6">
        <f>VLOOKUP(D1633,DEFINICJE!$E$2:$H$31,4,0)</f>
        <v>29.762295081967217</v>
      </c>
      <c r="G1633" s="6">
        <f>E1633*F1633</f>
        <v>4226.245901639345</v>
      </c>
      <c r="H1633" s="26">
        <f>VLOOKUP(D1633,DEFINICJE!$E$2:$H$31,3,0)</f>
        <v>0.22</v>
      </c>
      <c r="I1633" s="6">
        <f>G1633+H1633*G1633</f>
        <v>5156.0200000000004</v>
      </c>
      <c r="J1633" s="9">
        <f>MONTH(B1633)</f>
        <v>7</v>
      </c>
      <c r="K1633" s="9">
        <f>YEAR(B1633)</f>
        <v>2021</v>
      </c>
      <c r="L1633" s="9" t="str">
        <f>VLOOKUP(C1633,DEFINICJE!$A$2:$B$11,2,0)</f>
        <v>Fusion Dynamics</v>
      </c>
    </row>
    <row r="1634" spans="1:12" x14ac:dyDescent="0.2">
      <c r="A1634" s="19" t="s">
        <v>1691</v>
      </c>
      <c r="B1634" s="20">
        <v>44400</v>
      </c>
      <c r="C1634" s="4" t="s">
        <v>4</v>
      </c>
      <c r="D1634" s="4" t="s">
        <v>38</v>
      </c>
      <c r="E1634" s="21">
        <v>725</v>
      </c>
      <c r="F1634" s="6">
        <f>VLOOKUP(D1634,DEFINICJE!$E$2:$H$31,4,0)</f>
        <v>3.1121495327102804</v>
      </c>
      <c r="G1634" s="6">
        <f>E1634*F1634</f>
        <v>2256.3084112149531</v>
      </c>
      <c r="H1634" s="26">
        <f>VLOOKUP(D1634,DEFINICJE!$E$2:$H$31,3,0)</f>
        <v>7.0000000000000007E-2</v>
      </c>
      <c r="I1634" s="6">
        <f>G1634+H1634*G1634</f>
        <v>2414.25</v>
      </c>
      <c r="J1634" s="9">
        <f>MONTH(B1634)</f>
        <v>7</v>
      </c>
      <c r="K1634" s="9">
        <f>YEAR(B1634)</f>
        <v>2021</v>
      </c>
      <c r="L1634" s="9" t="str">
        <f>VLOOKUP(C1634,DEFINICJE!$A$2:$B$11,2,0)</f>
        <v>BlueSky Enterprises</v>
      </c>
    </row>
    <row r="1635" spans="1:12" x14ac:dyDescent="0.2">
      <c r="A1635" s="19" t="s">
        <v>1692</v>
      </c>
      <c r="B1635" s="20">
        <v>44400</v>
      </c>
      <c r="C1635" s="4" t="s">
        <v>9</v>
      </c>
      <c r="D1635" s="4" t="s">
        <v>14</v>
      </c>
      <c r="E1635" s="21">
        <v>633</v>
      </c>
      <c r="F1635" s="6">
        <f>VLOOKUP(D1635,DEFINICJE!$E$2:$H$31,4,0)</f>
        <v>73.897196261682225</v>
      </c>
      <c r="G1635" s="6">
        <f>E1635*F1635</f>
        <v>46776.925233644848</v>
      </c>
      <c r="H1635" s="26">
        <f>VLOOKUP(D1635,DEFINICJE!$E$2:$H$31,3,0)</f>
        <v>7.0000000000000007E-2</v>
      </c>
      <c r="I1635" s="6">
        <f>G1635+H1635*G1635</f>
        <v>50051.30999999999</v>
      </c>
      <c r="J1635" s="9">
        <f>MONTH(B1635)</f>
        <v>7</v>
      </c>
      <c r="K1635" s="9">
        <f>YEAR(B1635)</f>
        <v>2021</v>
      </c>
      <c r="L1635" s="9" t="str">
        <f>VLOOKUP(C1635,DEFINICJE!$A$2:$B$11,2,0)</f>
        <v>Aurora Ventures</v>
      </c>
    </row>
    <row r="1636" spans="1:12" x14ac:dyDescent="0.2">
      <c r="A1636" s="19" t="s">
        <v>1693</v>
      </c>
      <c r="B1636" s="20">
        <v>44400</v>
      </c>
      <c r="C1636" s="4" t="s">
        <v>7</v>
      </c>
      <c r="D1636" s="4" t="s">
        <v>15</v>
      </c>
      <c r="E1636" s="21">
        <v>56</v>
      </c>
      <c r="F1636" s="6">
        <f>VLOOKUP(D1636,DEFINICJE!$E$2:$H$31,4,0)</f>
        <v>43.180327868852459</v>
      </c>
      <c r="G1636" s="6">
        <f>E1636*F1636</f>
        <v>2418.0983606557375</v>
      </c>
      <c r="H1636" s="26">
        <f>VLOOKUP(D1636,DEFINICJE!$E$2:$H$31,3,0)</f>
        <v>0.22</v>
      </c>
      <c r="I1636" s="6">
        <f>G1636+H1636*G1636</f>
        <v>2950.08</v>
      </c>
      <c r="J1636" s="9">
        <f>MONTH(B1636)</f>
        <v>7</v>
      </c>
      <c r="K1636" s="9">
        <f>YEAR(B1636)</f>
        <v>2021</v>
      </c>
      <c r="L1636" s="9" t="str">
        <f>VLOOKUP(C1636,DEFINICJE!$A$2:$B$11,2,0)</f>
        <v>Fusion Dynamics</v>
      </c>
    </row>
    <row r="1637" spans="1:12" x14ac:dyDescent="0.2">
      <c r="A1637" s="19" t="s">
        <v>1694</v>
      </c>
      <c r="B1637" s="20">
        <v>44401</v>
      </c>
      <c r="C1637" s="4" t="s">
        <v>10</v>
      </c>
      <c r="D1637" s="4" t="s">
        <v>16</v>
      </c>
      <c r="E1637" s="21">
        <v>111</v>
      </c>
      <c r="F1637" s="6">
        <f>VLOOKUP(D1637,DEFINICJE!$E$2:$H$31,4,0)</f>
        <v>25.897196261682243</v>
      </c>
      <c r="G1637" s="6">
        <f>E1637*F1637</f>
        <v>2874.5887850467288</v>
      </c>
      <c r="H1637" s="26">
        <f>VLOOKUP(D1637,DEFINICJE!$E$2:$H$31,3,0)</f>
        <v>7.0000000000000007E-2</v>
      </c>
      <c r="I1637" s="6">
        <f>G1637+H1637*G1637</f>
        <v>3075.81</v>
      </c>
      <c r="J1637" s="9">
        <f>MONTH(B1637)</f>
        <v>7</v>
      </c>
      <c r="K1637" s="9">
        <f>YEAR(B1637)</f>
        <v>2021</v>
      </c>
      <c r="L1637" s="9" t="str">
        <f>VLOOKUP(C1637,DEFINICJE!$A$2:$B$11,2,0)</f>
        <v>Nexus Solutions</v>
      </c>
    </row>
    <row r="1638" spans="1:12" x14ac:dyDescent="0.2">
      <c r="A1638" s="19" t="s">
        <v>1695</v>
      </c>
      <c r="B1638" s="20">
        <v>44401</v>
      </c>
      <c r="C1638" s="4" t="s">
        <v>6</v>
      </c>
      <c r="D1638" s="4" t="s">
        <v>17</v>
      </c>
      <c r="E1638" s="21">
        <v>32</v>
      </c>
      <c r="F1638" s="6">
        <f>VLOOKUP(D1638,DEFINICJE!$E$2:$H$31,4,0)</f>
        <v>65.721311475409848</v>
      </c>
      <c r="G1638" s="6">
        <f>E1638*F1638</f>
        <v>2103.0819672131151</v>
      </c>
      <c r="H1638" s="26">
        <f>VLOOKUP(D1638,DEFINICJE!$E$2:$H$31,3,0)</f>
        <v>0.22</v>
      </c>
      <c r="I1638" s="6">
        <f>G1638+H1638*G1638</f>
        <v>2565.7600000000007</v>
      </c>
      <c r="J1638" s="9">
        <f>MONTH(B1638)</f>
        <v>7</v>
      </c>
      <c r="K1638" s="9">
        <f>YEAR(B1638)</f>
        <v>2021</v>
      </c>
      <c r="L1638" s="9" t="str">
        <f>VLOOKUP(C1638,DEFINICJE!$A$2:$B$11,2,0)</f>
        <v>SwiftWave Technologies</v>
      </c>
    </row>
    <row r="1639" spans="1:12" x14ac:dyDescent="0.2">
      <c r="A1639" s="19" t="s">
        <v>1696</v>
      </c>
      <c r="B1639" s="20">
        <v>44401</v>
      </c>
      <c r="C1639" s="4" t="s">
        <v>7</v>
      </c>
      <c r="D1639" s="4" t="s">
        <v>18</v>
      </c>
      <c r="E1639" s="21">
        <v>451</v>
      </c>
      <c r="F1639" s="6">
        <f>VLOOKUP(D1639,DEFINICJE!$E$2:$H$31,4,0)</f>
        <v>0.22429906542056072</v>
      </c>
      <c r="G1639" s="6">
        <f>E1639*F1639</f>
        <v>101.15887850467288</v>
      </c>
      <c r="H1639" s="26">
        <f>VLOOKUP(D1639,DEFINICJE!$E$2:$H$31,3,0)</f>
        <v>7.0000000000000007E-2</v>
      </c>
      <c r="I1639" s="6">
        <f>G1639+H1639*G1639</f>
        <v>108.23999999999998</v>
      </c>
      <c r="J1639" s="9">
        <f>MONTH(B1639)</f>
        <v>7</v>
      </c>
      <c r="K1639" s="9">
        <f>YEAR(B1639)</f>
        <v>2021</v>
      </c>
      <c r="L1639" s="9" t="str">
        <f>VLOOKUP(C1639,DEFINICJE!$A$2:$B$11,2,0)</f>
        <v>Fusion Dynamics</v>
      </c>
    </row>
    <row r="1640" spans="1:12" x14ac:dyDescent="0.2">
      <c r="A1640" s="19" t="s">
        <v>1697</v>
      </c>
      <c r="B1640" s="20">
        <v>44401</v>
      </c>
      <c r="C1640" s="4" t="s">
        <v>9</v>
      </c>
      <c r="D1640" s="4" t="s">
        <v>19</v>
      </c>
      <c r="E1640" s="21">
        <v>44</v>
      </c>
      <c r="F1640" s="6">
        <f>VLOOKUP(D1640,DEFINICJE!$E$2:$H$31,4,0)</f>
        <v>73.073770491803288</v>
      </c>
      <c r="G1640" s="6">
        <f>E1640*F1640</f>
        <v>3215.2459016393445</v>
      </c>
      <c r="H1640" s="26">
        <f>VLOOKUP(D1640,DEFINICJE!$E$2:$H$31,3,0)</f>
        <v>0.22</v>
      </c>
      <c r="I1640" s="6">
        <f>G1640+H1640*G1640</f>
        <v>3922.6000000000004</v>
      </c>
      <c r="J1640" s="9">
        <f>MONTH(B1640)</f>
        <v>7</v>
      </c>
      <c r="K1640" s="9">
        <f>YEAR(B1640)</f>
        <v>2021</v>
      </c>
      <c r="L1640" s="9" t="str">
        <f>VLOOKUP(C1640,DEFINICJE!$A$2:$B$11,2,0)</f>
        <v>Aurora Ventures</v>
      </c>
    </row>
    <row r="1641" spans="1:12" x14ac:dyDescent="0.2">
      <c r="A1641" s="19" t="s">
        <v>1698</v>
      </c>
      <c r="B1641" s="20">
        <v>44402</v>
      </c>
      <c r="C1641" s="4" t="s">
        <v>8</v>
      </c>
      <c r="D1641" s="4" t="s">
        <v>20</v>
      </c>
      <c r="E1641" s="21">
        <v>292</v>
      </c>
      <c r="F1641" s="6">
        <f>VLOOKUP(D1641,DEFINICJE!$E$2:$H$31,4,0)</f>
        <v>10.093457943925234</v>
      </c>
      <c r="G1641" s="6">
        <f>E1641*F1641</f>
        <v>2947.2897196261683</v>
      </c>
      <c r="H1641" s="26">
        <f>VLOOKUP(D1641,DEFINICJE!$E$2:$H$31,3,0)</f>
        <v>7.0000000000000007E-2</v>
      </c>
      <c r="I1641" s="6">
        <f>G1641+H1641*G1641</f>
        <v>3153.6000000000004</v>
      </c>
      <c r="J1641" s="9">
        <f>MONTH(B1641)</f>
        <v>7</v>
      </c>
      <c r="K1641" s="9">
        <f>YEAR(B1641)</f>
        <v>2021</v>
      </c>
      <c r="L1641" s="9" t="str">
        <f>VLOOKUP(C1641,DEFINICJE!$A$2:$B$11,2,0)</f>
        <v>Apex Innovators</v>
      </c>
    </row>
    <row r="1642" spans="1:12" x14ac:dyDescent="0.2">
      <c r="A1642" s="19" t="s">
        <v>1699</v>
      </c>
      <c r="B1642" s="20">
        <v>44402</v>
      </c>
      <c r="C1642" s="4" t="s">
        <v>9</v>
      </c>
      <c r="D1642" s="4" t="s">
        <v>21</v>
      </c>
      <c r="E1642" s="21">
        <v>64</v>
      </c>
      <c r="F1642" s="6">
        <f>VLOOKUP(D1642,DEFINICJE!$E$2:$H$31,4,0)</f>
        <v>32.508196721311471</v>
      </c>
      <c r="G1642" s="6">
        <f>E1642*F1642</f>
        <v>2080.5245901639341</v>
      </c>
      <c r="H1642" s="26">
        <f>VLOOKUP(D1642,DEFINICJE!$E$2:$H$31,3,0)</f>
        <v>0.22</v>
      </c>
      <c r="I1642" s="6">
        <f>G1642+H1642*G1642</f>
        <v>2538.2399999999998</v>
      </c>
      <c r="J1642" s="9">
        <f>MONTH(B1642)</f>
        <v>7</v>
      </c>
      <c r="K1642" s="9">
        <f>YEAR(B1642)</f>
        <v>2021</v>
      </c>
      <c r="L1642" s="9" t="str">
        <f>VLOOKUP(C1642,DEFINICJE!$A$2:$B$11,2,0)</f>
        <v>Aurora Ventures</v>
      </c>
    </row>
    <row r="1643" spans="1:12" x14ac:dyDescent="0.2">
      <c r="A1643" s="19" t="s">
        <v>1700</v>
      </c>
      <c r="B1643" s="20">
        <v>44402</v>
      </c>
      <c r="C1643" s="4" t="s">
        <v>2</v>
      </c>
      <c r="D1643" s="4" t="s">
        <v>22</v>
      </c>
      <c r="E1643" s="21">
        <v>84</v>
      </c>
      <c r="F1643" s="6">
        <f>VLOOKUP(D1643,DEFINICJE!$E$2:$H$31,4,0)</f>
        <v>17.588785046728972</v>
      </c>
      <c r="G1643" s="6">
        <f>E1643*F1643</f>
        <v>1477.4579439252336</v>
      </c>
      <c r="H1643" s="26">
        <f>VLOOKUP(D1643,DEFINICJE!$E$2:$H$31,3,0)</f>
        <v>7.0000000000000007E-2</v>
      </c>
      <c r="I1643" s="6">
        <f>G1643+H1643*G1643</f>
        <v>1580.8799999999999</v>
      </c>
      <c r="J1643" s="9">
        <f>MONTH(B1643)</f>
        <v>7</v>
      </c>
      <c r="K1643" s="9">
        <f>YEAR(B1643)</f>
        <v>2021</v>
      </c>
      <c r="L1643" s="9" t="str">
        <f>VLOOKUP(C1643,DEFINICJE!$A$2:$B$11,2,0)</f>
        <v>StellarTech Solutions</v>
      </c>
    </row>
    <row r="1644" spans="1:12" x14ac:dyDescent="0.2">
      <c r="A1644" s="19" t="s">
        <v>1701</v>
      </c>
      <c r="B1644" s="20">
        <v>44402</v>
      </c>
      <c r="C1644" s="4" t="s">
        <v>3</v>
      </c>
      <c r="D1644" s="4" t="s">
        <v>23</v>
      </c>
      <c r="E1644" s="21">
        <v>182</v>
      </c>
      <c r="F1644" s="6">
        <f>VLOOKUP(D1644,DEFINICJE!$E$2:$H$31,4,0)</f>
        <v>14.188524590163933</v>
      </c>
      <c r="G1644" s="6">
        <f>E1644*F1644</f>
        <v>2582.311475409836</v>
      </c>
      <c r="H1644" s="26">
        <f>VLOOKUP(D1644,DEFINICJE!$E$2:$H$31,3,0)</f>
        <v>0.22</v>
      </c>
      <c r="I1644" s="6">
        <f>G1644+H1644*G1644</f>
        <v>3150.42</v>
      </c>
      <c r="J1644" s="9">
        <f>MONTH(B1644)</f>
        <v>7</v>
      </c>
      <c r="K1644" s="9">
        <f>YEAR(B1644)</f>
        <v>2021</v>
      </c>
      <c r="L1644" s="9" t="str">
        <f>VLOOKUP(C1644,DEFINICJE!$A$2:$B$11,2,0)</f>
        <v>Quantum Innovations</v>
      </c>
    </row>
    <row r="1645" spans="1:12" x14ac:dyDescent="0.2">
      <c r="A1645" s="19" t="s">
        <v>1702</v>
      </c>
      <c r="B1645" s="20">
        <v>44403</v>
      </c>
      <c r="C1645" s="4" t="s">
        <v>8</v>
      </c>
      <c r="D1645" s="4" t="s">
        <v>24</v>
      </c>
      <c r="E1645" s="21">
        <v>681</v>
      </c>
      <c r="F1645" s="6">
        <f>VLOOKUP(D1645,DEFINICJE!$E$2:$H$31,4,0)</f>
        <v>7.5700934579439245</v>
      </c>
      <c r="G1645" s="6">
        <f>E1645*F1645</f>
        <v>5155.2336448598126</v>
      </c>
      <c r="H1645" s="26">
        <f>VLOOKUP(D1645,DEFINICJE!$E$2:$H$31,3,0)</f>
        <v>7.0000000000000007E-2</v>
      </c>
      <c r="I1645" s="6">
        <f>G1645+H1645*G1645</f>
        <v>5516.0999999999995</v>
      </c>
      <c r="J1645" s="9">
        <f>MONTH(B1645)</f>
        <v>7</v>
      </c>
      <c r="K1645" s="9">
        <f>YEAR(B1645)</f>
        <v>2021</v>
      </c>
      <c r="L1645" s="9" t="str">
        <f>VLOOKUP(C1645,DEFINICJE!$A$2:$B$11,2,0)</f>
        <v>Apex Innovators</v>
      </c>
    </row>
    <row r="1646" spans="1:12" x14ac:dyDescent="0.2">
      <c r="A1646" s="19" t="s">
        <v>1703</v>
      </c>
      <c r="B1646" s="20">
        <v>44403</v>
      </c>
      <c r="C1646" s="4" t="s">
        <v>2</v>
      </c>
      <c r="D1646" s="4" t="s">
        <v>25</v>
      </c>
      <c r="E1646" s="21">
        <v>82</v>
      </c>
      <c r="F1646" s="6">
        <f>VLOOKUP(D1646,DEFINICJE!$E$2:$H$31,4,0)</f>
        <v>33.655737704918039</v>
      </c>
      <c r="G1646" s="6">
        <f>E1646*F1646</f>
        <v>2759.7704918032791</v>
      </c>
      <c r="H1646" s="26">
        <f>VLOOKUP(D1646,DEFINICJE!$E$2:$H$31,3,0)</f>
        <v>0.22</v>
      </c>
      <c r="I1646" s="6">
        <f>G1646+H1646*G1646</f>
        <v>3366.9200000000005</v>
      </c>
      <c r="J1646" s="9">
        <f>MONTH(B1646)</f>
        <v>7</v>
      </c>
      <c r="K1646" s="9">
        <f>YEAR(B1646)</f>
        <v>2021</v>
      </c>
      <c r="L1646" s="9" t="str">
        <f>VLOOKUP(C1646,DEFINICJE!$A$2:$B$11,2,0)</f>
        <v>StellarTech Solutions</v>
      </c>
    </row>
    <row r="1647" spans="1:12" x14ac:dyDescent="0.2">
      <c r="A1647" s="19" t="s">
        <v>1704</v>
      </c>
      <c r="B1647" s="20">
        <v>44403</v>
      </c>
      <c r="C1647" s="4" t="s">
        <v>10</v>
      </c>
      <c r="D1647" s="4" t="s">
        <v>15</v>
      </c>
      <c r="E1647" s="21">
        <v>126</v>
      </c>
      <c r="F1647" s="6">
        <f>VLOOKUP(D1647,DEFINICJE!$E$2:$H$31,4,0)</f>
        <v>43.180327868852459</v>
      </c>
      <c r="G1647" s="6">
        <f>E1647*F1647</f>
        <v>5440.7213114754095</v>
      </c>
      <c r="H1647" s="26">
        <f>VLOOKUP(D1647,DEFINICJE!$E$2:$H$31,3,0)</f>
        <v>0.22</v>
      </c>
      <c r="I1647" s="6">
        <f>G1647+H1647*G1647</f>
        <v>6637.6799999999994</v>
      </c>
      <c r="J1647" s="9">
        <f>MONTH(B1647)</f>
        <v>7</v>
      </c>
      <c r="K1647" s="9">
        <f>YEAR(B1647)</f>
        <v>2021</v>
      </c>
      <c r="L1647" s="9" t="str">
        <f>VLOOKUP(C1647,DEFINICJE!$A$2:$B$11,2,0)</f>
        <v>Nexus Solutions</v>
      </c>
    </row>
    <row r="1648" spans="1:12" x14ac:dyDescent="0.2">
      <c r="A1648" s="19" t="s">
        <v>1705</v>
      </c>
      <c r="B1648" s="20">
        <v>44403</v>
      </c>
      <c r="C1648" s="4" t="s">
        <v>8</v>
      </c>
      <c r="D1648" s="4" t="s">
        <v>16</v>
      </c>
      <c r="E1648" s="21">
        <v>49</v>
      </c>
      <c r="F1648" s="6">
        <f>VLOOKUP(D1648,DEFINICJE!$E$2:$H$31,4,0)</f>
        <v>25.897196261682243</v>
      </c>
      <c r="G1648" s="6">
        <f>E1648*F1648</f>
        <v>1268.9626168224299</v>
      </c>
      <c r="H1648" s="26">
        <f>VLOOKUP(D1648,DEFINICJE!$E$2:$H$31,3,0)</f>
        <v>7.0000000000000007E-2</v>
      </c>
      <c r="I1648" s="6">
        <f>G1648+H1648*G1648</f>
        <v>1357.79</v>
      </c>
      <c r="J1648" s="9">
        <f>MONTH(B1648)</f>
        <v>7</v>
      </c>
      <c r="K1648" s="9">
        <f>YEAR(B1648)</f>
        <v>2021</v>
      </c>
      <c r="L1648" s="9" t="str">
        <f>VLOOKUP(C1648,DEFINICJE!$A$2:$B$11,2,0)</f>
        <v>Apex Innovators</v>
      </c>
    </row>
    <row r="1649" spans="1:12" x14ac:dyDescent="0.2">
      <c r="A1649" s="19" t="s">
        <v>1706</v>
      </c>
      <c r="B1649" s="20">
        <v>44404</v>
      </c>
      <c r="C1649" s="4" t="s">
        <v>5</v>
      </c>
      <c r="D1649" s="4" t="s">
        <v>17</v>
      </c>
      <c r="E1649" s="21">
        <v>27</v>
      </c>
      <c r="F1649" s="6">
        <f>VLOOKUP(D1649,DEFINICJE!$E$2:$H$31,4,0)</f>
        <v>65.721311475409848</v>
      </c>
      <c r="G1649" s="6">
        <f>E1649*F1649</f>
        <v>1774.4754098360659</v>
      </c>
      <c r="H1649" s="26">
        <f>VLOOKUP(D1649,DEFINICJE!$E$2:$H$31,3,0)</f>
        <v>0.22</v>
      </c>
      <c r="I1649" s="6">
        <f>G1649+H1649*G1649</f>
        <v>2164.8600000000006</v>
      </c>
      <c r="J1649" s="9">
        <f>MONTH(B1649)</f>
        <v>7</v>
      </c>
      <c r="K1649" s="9">
        <f>YEAR(B1649)</f>
        <v>2021</v>
      </c>
      <c r="L1649" s="9" t="str">
        <f>VLOOKUP(C1649,DEFINICJE!$A$2:$B$11,2,0)</f>
        <v>Infinity Systems</v>
      </c>
    </row>
    <row r="1650" spans="1:12" x14ac:dyDescent="0.2">
      <c r="A1650" s="19" t="s">
        <v>1707</v>
      </c>
      <c r="B1650" s="20">
        <v>44404</v>
      </c>
      <c r="C1650" s="4" t="s">
        <v>5</v>
      </c>
      <c r="D1650" s="4" t="s">
        <v>18</v>
      </c>
      <c r="E1650" s="21">
        <v>633</v>
      </c>
      <c r="F1650" s="6">
        <f>VLOOKUP(D1650,DEFINICJE!$E$2:$H$31,4,0)</f>
        <v>0.22429906542056072</v>
      </c>
      <c r="G1650" s="6">
        <f>E1650*F1650</f>
        <v>141.98130841121494</v>
      </c>
      <c r="H1650" s="26">
        <f>VLOOKUP(D1650,DEFINICJE!$E$2:$H$31,3,0)</f>
        <v>7.0000000000000007E-2</v>
      </c>
      <c r="I1650" s="6">
        <f>G1650+H1650*G1650</f>
        <v>151.91999999999999</v>
      </c>
      <c r="J1650" s="9">
        <f>MONTH(B1650)</f>
        <v>7</v>
      </c>
      <c r="K1650" s="9">
        <f>YEAR(B1650)</f>
        <v>2021</v>
      </c>
      <c r="L1650" s="9" t="str">
        <f>VLOOKUP(C1650,DEFINICJE!$A$2:$B$11,2,0)</f>
        <v>Infinity Systems</v>
      </c>
    </row>
    <row r="1651" spans="1:12" x14ac:dyDescent="0.2">
      <c r="A1651" s="19" t="s">
        <v>1708</v>
      </c>
      <c r="B1651" s="20">
        <v>44404</v>
      </c>
      <c r="C1651" s="4" t="s">
        <v>3</v>
      </c>
      <c r="D1651" s="4" t="s">
        <v>19</v>
      </c>
      <c r="E1651" s="21">
        <v>83</v>
      </c>
      <c r="F1651" s="6">
        <f>VLOOKUP(D1651,DEFINICJE!$E$2:$H$31,4,0)</f>
        <v>73.073770491803288</v>
      </c>
      <c r="G1651" s="6">
        <f>E1651*F1651</f>
        <v>6065.122950819673</v>
      </c>
      <c r="H1651" s="26">
        <f>VLOOKUP(D1651,DEFINICJE!$E$2:$H$31,3,0)</f>
        <v>0.22</v>
      </c>
      <c r="I1651" s="6">
        <f>G1651+H1651*G1651</f>
        <v>7399.4500000000007</v>
      </c>
      <c r="J1651" s="9">
        <f>MONTH(B1651)</f>
        <v>7</v>
      </c>
      <c r="K1651" s="9">
        <f>YEAR(B1651)</f>
        <v>2021</v>
      </c>
      <c r="L1651" s="9" t="str">
        <f>VLOOKUP(C1651,DEFINICJE!$A$2:$B$11,2,0)</f>
        <v>Quantum Innovations</v>
      </c>
    </row>
    <row r="1652" spans="1:12" x14ac:dyDescent="0.2">
      <c r="A1652" s="19" t="s">
        <v>1709</v>
      </c>
      <c r="B1652" s="20">
        <v>44404</v>
      </c>
      <c r="C1652" s="4" t="s">
        <v>7</v>
      </c>
      <c r="D1652" s="4" t="s">
        <v>20</v>
      </c>
      <c r="E1652" s="21">
        <v>118</v>
      </c>
      <c r="F1652" s="6">
        <f>VLOOKUP(D1652,DEFINICJE!$E$2:$H$31,4,0)</f>
        <v>10.093457943925234</v>
      </c>
      <c r="G1652" s="6">
        <f>E1652*F1652</f>
        <v>1191.0280373831777</v>
      </c>
      <c r="H1652" s="26">
        <f>VLOOKUP(D1652,DEFINICJE!$E$2:$H$31,3,0)</f>
        <v>7.0000000000000007E-2</v>
      </c>
      <c r="I1652" s="6">
        <f>G1652+H1652*G1652</f>
        <v>1274.4000000000001</v>
      </c>
      <c r="J1652" s="9">
        <f>MONTH(B1652)</f>
        <v>7</v>
      </c>
      <c r="K1652" s="9">
        <f>YEAR(B1652)</f>
        <v>2021</v>
      </c>
      <c r="L1652" s="9" t="str">
        <f>VLOOKUP(C1652,DEFINICJE!$A$2:$B$11,2,0)</f>
        <v>Fusion Dynamics</v>
      </c>
    </row>
    <row r="1653" spans="1:12" x14ac:dyDescent="0.2">
      <c r="A1653" s="19" t="s">
        <v>1710</v>
      </c>
      <c r="B1653" s="20">
        <v>44404</v>
      </c>
      <c r="C1653" s="4" t="s">
        <v>10</v>
      </c>
      <c r="D1653" s="4" t="s">
        <v>21</v>
      </c>
      <c r="E1653" s="21">
        <v>100</v>
      </c>
      <c r="F1653" s="6">
        <f>VLOOKUP(D1653,DEFINICJE!$E$2:$H$31,4,0)</f>
        <v>32.508196721311471</v>
      </c>
      <c r="G1653" s="6">
        <f>E1653*F1653</f>
        <v>3250.8196721311469</v>
      </c>
      <c r="H1653" s="26">
        <f>VLOOKUP(D1653,DEFINICJE!$E$2:$H$31,3,0)</f>
        <v>0.22</v>
      </c>
      <c r="I1653" s="6">
        <f>G1653+H1653*G1653</f>
        <v>3965.9999999999991</v>
      </c>
      <c r="J1653" s="9">
        <f>MONTH(B1653)</f>
        <v>7</v>
      </c>
      <c r="K1653" s="9">
        <f>YEAR(B1653)</f>
        <v>2021</v>
      </c>
      <c r="L1653" s="9" t="str">
        <f>VLOOKUP(C1653,DEFINICJE!$A$2:$B$11,2,0)</f>
        <v>Nexus Solutions</v>
      </c>
    </row>
    <row r="1654" spans="1:12" x14ac:dyDescent="0.2">
      <c r="A1654" s="19" t="s">
        <v>1711</v>
      </c>
      <c r="B1654" s="20">
        <v>44404</v>
      </c>
      <c r="C1654" s="4" t="s">
        <v>6</v>
      </c>
      <c r="D1654" s="4" t="s">
        <v>22</v>
      </c>
      <c r="E1654" s="21">
        <v>330</v>
      </c>
      <c r="F1654" s="6">
        <f>VLOOKUP(D1654,DEFINICJE!$E$2:$H$31,4,0)</f>
        <v>17.588785046728972</v>
      </c>
      <c r="G1654" s="6">
        <f>E1654*F1654</f>
        <v>5804.2990654205605</v>
      </c>
      <c r="H1654" s="26">
        <f>VLOOKUP(D1654,DEFINICJE!$E$2:$H$31,3,0)</f>
        <v>7.0000000000000007E-2</v>
      </c>
      <c r="I1654" s="6">
        <f>G1654+H1654*G1654</f>
        <v>6210.5999999999995</v>
      </c>
      <c r="J1654" s="9">
        <f>MONTH(B1654)</f>
        <v>7</v>
      </c>
      <c r="K1654" s="9">
        <f>YEAR(B1654)</f>
        <v>2021</v>
      </c>
      <c r="L1654" s="9" t="str">
        <f>VLOOKUP(C1654,DEFINICJE!$A$2:$B$11,2,0)</f>
        <v>SwiftWave Technologies</v>
      </c>
    </row>
    <row r="1655" spans="1:12" x14ac:dyDescent="0.2">
      <c r="A1655" s="19" t="s">
        <v>1712</v>
      </c>
      <c r="B1655" s="20">
        <v>44404</v>
      </c>
      <c r="C1655" s="4" t="s">
        <v>7</v>
      </c>
      <c r="D1655" s="4" t="s">
        <v>23</v>
      </c>
      <c r="E1655" s="21">
        <v>369</v>
      </c>
      <c r="F1655" s="6">
        <f>VLOOKUP(D1655,DEFINICJE!$E$2:$H$31,4,0)</f>
        <v>14.188524590163933</v>
      </c>
      <c r="G1655" s="6">
        <f>E1655*F1655</f>
        <v>5235.565573770491</v>
      </c>
      <c r="H1655" s="26">
        <f>VLOOKUP(D1655,DEFINICJE!$E$2:$H$31,3,0)</f>
        <v>0.22</v>
      </c>
      <c r="I1655" s="6">
        <f>G1655+H1655*G1655</f>
        <v>6387.3899999999994</v>
      </c>
      <c r="J1655" s="9">
        <f>MONTH(B1655)</f>
        <v>7</v>
      </c>
      <c r="K1655" s="9">
        <f>YEAR(B1655)</f>
        <v>2021</v>
      </c>
      <c r="L1655" s="9" t="str">
        <f>VLOOKUP(C1655,DEFINICJE!$A$2:$B$11,2,0)</f>
        <v>Fusion Dynamics</v>
      </c>
    </row>
    <row r="1656" spans="1:12" x14ac:dyDescent="0.2">
      <c r="A1656" s="19" t="s">
        <v>1713</v>
      </c>
      <c r="B1656" s="20">
        <v>44404</v>
      </c>
      <c r="C1656" s="4" t="s">
        <v>9</v>
      </c>
      <c r="D1656" s="4" t="s">
        <v>24</v>
      </c>
      <c r="E1656" s="21">
        <v>741</v>
      </c>
      <c r="F1656" s="6">
        <f>VLOOKUP(D1656,DEFINICJE!$E$2:$H$31,4,0)</f>
        <v>7.5700934579439245</v>
      </c>
      <c r="G1656" s="6">
        <f>E1656*F1656</f>
        <v>5609.4392523364477</v>
      </c>
      <c r="H1656" s="26">
        <f>VLOOKUP(D1656,DEFINICJE!$E$2:$H$31,3,0)</f>
        <v>7.0000000000000007E-2</v>
      </c>
      <c r="I1656" s="6">
        <f>G1656+H1656*G1656</f>
        <v>6002.0999999999995</v>
      </c>
      <c r="J1656" s="9">
        <f>MONTH(B1656)</f>
        <v>7</v>
      </c>
      <c r="K1656" s="9">
        <f>YEAR(B1656)</f>
        <v>2021</v>
      </c>
      <c r="L1656" s="9" t="str">
        <f>VLOOKUP(C1656,DEFINICJE!$A$2:$B$11,2,0)</f>
        <v>Aurora Ventures</v>
      </c>
    </row>
    <row r="1657" spans="1:12" x14ac:dyDescent="0.2">
      <c r="A1657" s="19" t="s">
        <v>1714</v>
      </c>
      <c r="B1657" s="20">
        <v>44406</v>
      </c>
      <c r="C1657" s="4" t="s">
        <v>7</v>
      </c>
      <c r="D1657" s="4" t="s">
        <v>25</v>
      </c>
      <c r="E1657" s="21">
        <v>283</v>
      </c>
      <c r="F1657" s="6">
        <f>VLOOKUP(D1657,DEFINICJE!$E$2:$H$31,4,0)</f>
        <v>33.655737704918039</v>
      </c>
      <c r="G1657" s="6">
        <f>E1657*F1657</f>
        <v>9524.5737704918047</v>
      </c>
      <c r="H1657" s="26">
        <f>VLOOKUP(D1657,DEFINICJE!$E$2:$H$31,3,0)</f>
        <v>0.22</v>
      </c>
      <c r="I1657" s="6">
        <f>G1657+H1657*G1657</f>
        <v>11619.980000000001</v>
      </c>
      <c r="J1657" s="9">
        <f>MONTH(B1657)</f>
        <v>7</v>
      </c>
      <c r="K1657" s="9">
        <f>YEAR(B1657)</f>
        <v>2021</v>
      </c>
      <c r="L1657" s="9" t="str">
        <f>VLOOKUP(C1657,DEFINICJE!$A$2:$B$11,2,0)</f>
        <v>Fusion Dynamics</v>
      </c>
    </row>
    <row r="1658" spans="1:12" x14ac:dyDescent="0.2">
      <c r="A1658" s="19" t="s">
        <v>1715</v>
      </c>
      <c r="B1658" s="20">
        <v>44406</v>
      </c>
      <c r="C1658" s="4" t="s">
        <v>5</v>
      </c>
      <c r="D1658" s="4" t="s">
        <v>26</v>
      </c>
      <c r="E1658" s="21">
        <v>723</v>
      </c>
      <c r="F1658" s="6">
        <f>VLOOKUP(D1658,DEFINICJE!$E$2:$H$31,4,0)</f>
        <v>57.588785046728965</v>
      </c>
      <c r="G1658" s="6">
        <f>E1658*F1658</f>
        <v>41636.691588785041</v>
      </c>
      <c r="H1658" s="26">
        <f>VLOOKUP(D1658,DEFINICJE!$E$2:$H$31,3,0)</f>
        <v>7.0000000000000007E-2</v>
      </c>
      <c r="I1658" s="6">
        <f>G1658+H1658*G1658</f>
        <v>44551.259999999995</v>
      </c>
      <c r="J1658" s="9">
        <f>MONTH(B1658)</f>
        <v>7</v>
      </c>
      <c r="K1658" s="9">
        <f>YEAR(B1658)</f>
        <v>2021</v>
      </c>
      <c r="L1658" s="9" t="str">
        <f>VLOOKUP(C1658,DEFINICJE!$A$2:$B$11,2,0)</f>
        <v>Infinity Systems</v>
      </c>
    </row>
    <row r="1659" spans="1:12" x14ac:dyDescent="0.2">
      <c r="A1659" s="19" t="s">
        <v>1716</v>
      </c>
      <c r="B1659" s="20">
        <v>44406</v>
      </c>
      <c r="C1659" s="4" t="s">
        <v>9</v>
      </c>
      <c r="D1659" s="4" t="s">
        <v>27</v>
      </c>
      <c r="E1659" s="21">
        <v>87</v>
      </c>
      <c r="F1659" s="6">
        <f>VLOOKUP(D1659,DEFINICJE!$E$2:$H$31,4,0)</f>
        <v>27.262295081967213</v>
      </c>
      <c r="G1659" s="6">
        <f>E1659*F1659</f>
        <v>2371.8196721311474</v>
      </c>
      <c r="H1659" s="26">
        <f>VLOOKUP(D1659,DEFINICJE!$E$2:$H$31,3,0)</f>
        <v>0.22</v>
      </c>
      <c r="I1659" s="6">
        <f>G1659+H1659*G1659</f>
        <v>2893.62</v>
      </c>
      <c r="J1659" s="9">
        <f>MONTH(B1659)</f>
        <v>7</v>
      </c>
      <c r="K1659" s="9">
        <f>YEAR(B1659)</f>
        <v>2021</v>
      </c>
      <c r="L1659" s="9" t="str">
        <f>VLOOKUP(C1659,DEFINICJE!$A$2:$B$11,2,0)</f>
        <v>Aurora Ventures</v>
      </c>
    </row>
    <row r="1660" spans="1:12" x14ac:dyDescent="0.2">
      <c r="A1660" s="19" t="s">
        <v>1717</v>
      </c>
      <c r="B1660" s="20">
        <v>44406</v>
      </c>
      <c r="C1660" s="4" t="s">
        <v>9</v>
      </c>
      <c r="D1660" s="4" t="s">
        <v>28</v>
      </c>
      <c r="E1660" s="21">
        <v>998</v>
      </c>
      <c r="F1660" s="6">
        <f>VLOOKUP(D1660,DEFINICJE!$E$2:$H$31,4,0)</f>
        <v>74.299065420560737</v>
      </c>
      <c r="G1660" s="6">
        <f>E1660*F1660</f>
        <v>74150.467289719614</v>
      </c>
      <c r="H1660" s="26">
        <f>VLOOKUP(D1660,DEFINICJE!$E$2:$H$31,3,0)</f>
        <v>7.0000000000000007E-2</v>
      </c>
      <c r="I1660" s="6">
        <f>G1660+H1660*G1660</f>
        <v>79340.999999999985</v>
      </c>
      <c r="J1660" s="9">
        <f>MONTH(B1660)</f>
        <v>7</v>
      </c>
      <c r="K1660" s="9">
        <f>YEAR(B1660)</f>
        <v>2021</v>
      </c>
      <c r="L1660" s="9" t="str">
        <f>VLOOKUP(C1660,DEFINICJE!$A$2:$B$11,2,0)</f>
        <v>Aurora Ventures</v>
      </c>
    </row>
    <row r="1661" spans="1:12" x14ac:dyDescent="0.2">
      <c r="A1661" s="19" t="s">
        <v>1718</v>
      </c>
      <c r="B1661" s="20">
        <v>44407</v>
      </c>
      <c r="C1661" s="4" t="s">
        <v>9</v>
      </c>
      <c r="D1661" s="4" t="s">
        <v>14</v>
      </c>
      <c r="E1661" s="21">
        <v>487</v>
      </c>
      <c r="F1661" s="6">
        <f>VLOOKUP(D1661,DEFINICJE!$E$2:$H$31,4,0)</f>
        <v>73.897196261682225</v>
      </c>
      <c r="G1661" s="6">
        <f>E1661*F1661</f>
        <v>35987.934579439243</v>
      </c>
      <c r="H1661" s="26">
        <f>VLOOKUP(D1661,DEFINICJE!$E$2:$H$31,3,0)</f>
        <v>7.0000000000000007E-2</v>
      </c>
      <c r="I1661" s="6">
        <f>G1661+H1661*G1661</f>
        <v>38507.089999999989</v>
      </c>
      <c r="J1661" s="9">
        <f>MONTH(B1661)</f>
        <v>7</v>
      </c>
      <c r="K1661" s="9">
        <f>YEAR(B1661)</f>
        <v>2021</v>
      </c>
      <c r="L1661" s="9" t="str">
        <f>VLOOKUP(C1661,DEFINICJE!$A$2:$B$11,2,0)</f>
        <v>Aurora Ventures</v>
      </c>
    </row>
    <row r="1662" spans="1:12" x14ac:dyDescent="0.2">
      <c r="A1662" s="19" t="s">
        <v>1719</v>
      </c>
      <c r="B1662" s="20">
        <v>44407</v>
      </c>
      <c r="C1662" s="4" t="s">
        <v>7</v>
      </c>
      <c r="D1662" s="4" t="s">
        <v>15</v>
      </c>
      <c r="E1662" s="21">
        <v>66</v>
      </c>
      <c r="F1662" s="6">
        <f>VLOOKUP(D1662,DEFINICJE!$E$2:$H$31,4,0)</f>
        <v>43.180327868852459</v>
      </c>
      <c r="G1662" s="6">
        <f>E1662*F1662</f>
        <v>2849.9016393442621</v>
      </c>
      <c r="H1662" s="26">
        <f>VLOOKUP(D1662,DEFINICJE!$E$2:$H$31,3,0)</f>
        <v>0.22</v>
      </c>
      <c r="I1662" s="6">
        <f>G1662+H1662*G1662</f>
        <v>3476.8799999999997</v>
      </c>
      <c r="J1662" s="9">
        <f>MONTH(B1662)</f>
        <v>7</v>
      </c>
      <c r="K1662" s="9">
        <f>YEAR(B1662)</f>
        <v>2021</v>
      </c>
      <c r="L1662" s="9" t="str">
        <f>VLOOKUP(C1662,DEFINICJE!$A$2:$B$11,2,0)</f>
        <v>Fusion Dynamics</v>
      </c>
    </row>
    <row r="1663" spans="1:12" x14ac:dyDescent="0.2">
      <c r="A1663" s="19" t="s">
        <v>1720</v>
      </c>
      <c r="B1663" s="20">
        <v>44407</v>
      </c>
      <c r="C1663" s="4" t="s">
        <v>4</v>
      </c>
      <c r="D1663" s="4" t="s">
        <v>16</v>
      </c>
      <c r="E1663" s="21">
        <v>403</v>
      </c>
      <c r="F1663" s="6">
        <f>VLOOKUP(D1663,DEFINICJE!$E$2:$H$31,4,0)</f>
        <v>25.897196261682243</v>
      </c>
      <c r="G1663" s="6">
        <f>E1663*F1663</f>
        <v>10436.570093457944</v>
      </c>
      <c r="H1663" s="26">
        <f>VLOOKUP(D1663,DEFINICJE!$E$2:$H$31,3,0)</f>
        <v>7.0000000000000007E-2</v>
      </c>
      <c r="I1663" s="6">
        <f>G1663+H1663*G1663</f>
        <v>11167.13</v>
      </c>
      <c r="J1663" s="9">
        <f>MONTH(B1663)</f>
        <v>7</v>
      </c>
      <c r="K1663" s="9">
        <f>YEAR(B1663)</f>
        <v>2021</v>
      </c>
      <c r="L1663" s="9" t="str">
        <f>VLOOKUP(C1663,DEFINICJE!$A$2:$B$11,2,0)</f>
        <v>BlueSky Enterprises</v>
      </c>
    </row>
    <row r="1664" spans="1:12" x14ac:dyDescent="0.2">
      <c r="A1664" s="19" t="s">
        <v>1721</v>
      </c>
      <c r="B1664" s="20">
        <v>44407</v>
      </c>
      <c r="C1664" s="4" t="s">
        <v>5</v>
      </c>
      <c r="D1664" s="4" t="s">
        <v>17</v>
      </c>
      <c r="E1664" s="21">
        <v>564</v>
      </c>
      <c r="F1664" s="6">
        <f>VLOOKUP(D1664,DEFINICJE!$E$2:$H$31,4,0)</f>
        <v>65.721311475409848</v>
      </c>
      <c r="G1664" s="6">
        <f>E1664*F1664</f>
        <v>37066.819672131154</v>
      </c>
      <c r="H1664" s="26">
        <f>VLOOKUP(D1664,DEFINICJE!$E$2:$H$31,3,0)</f>
        <v>0.22</v>
      </c>
      <c r="I1664" s="6">
        <f>G1664+H1664*G1664</f>
        <v>45221.520000000011</v>
      </c>
      <c r="J1664" s="9">
        <f>MONTH(B1664)</f>
        <v>7</v>
      </c>
      <c r="K1664" s="9">
        <f>YEAR(B1664)</f>
        <v>2021</v>
      </c>
      <c r="L1664" s="9" t="str">
        <f>VLOOKUP(C1664,DEFINICJE!$A$2:$B$11,2,0)</f>
        <v>Infinity Systems</v>
      </c>
    </row>
    <row r="1665" spans="1:12" x14ac:dyDescent="0.2">
      <c r="A1665" s="19" t="s">
        <v>1722</v>
      </c>
      <c r="B1665" s="20">
        <v>44408</v>
      </c>
      <c r="C1665" s="4" t="s">
        <v>7</v>
      </c>
      <c r="D1665" s="4" t="s">
        <v>18</v>
      </c>
      <c r="E1665" s="21">
        <v>955</v>
      </c>
      <c r="F1665" s="6">
        <f>VLOOKUP(D1665,DEFINICJE!$E$2:$H$31,4,0)</f>
        <v>0.22429906542056072</v>
      </c>
      <c r="G1665" s="6">
        <f>E1665*F1665</f>
        <v>214.20560747663549</v>
      </c>
      <c r="H1665" s="26">
        <f>VLOOKUP(D1665,DEFINICJE!$E$2:$H$31,3,0)</f>
        <v>7.0000000000000007E-2</v>
      </c>
      <c r="I1665" s="6">
        <f>G1665+H1665*G1665</f>
        <v>229.2</v>
      </c>
      <c r="J1665" s="9">
        <f>MONTH(B1665)</f>
        <v>7</v>
      </c>
      <c r="K1665" s="9">
        <f>YEAR(B1665)</f>
        <v>2021</v>
      </c>
      <c r="L1665" s="9" t="str">
        <f>VLOOKUP(C1665,DEFINICJE!$A$2:$B$11,2,0)</f>
        <v>Fusion Dynamics</v>
      </c>
    </row>
    <row r="1666" spans="1:12" x14ac:dyDescent="0.2">
      <c r="A1666" s="19" t="s">
        <v>1723</v>
      </c>
      <c r="B1666" s="20">
        <v>44408</v>
      </c>
      <c r="C1666" s="4" t="s">
        <v>7</v>
      </c>
      <c r="D1666" s="4" t="s">
        <v>19</v>
      </c>
      <c r="E1666" s="21">
        <v>391</v>
      </c>
      <c r="F1666" s="6">
        <f>VLOOKUP(D1666,DEFINICJE!$E$2:$H$31,4,0)</f>
        <v>73.073770491803288</v>
      </c>
      <c r="G1666" s="6">
        <f>E1666*F1666</f>
        <v>28571.844262295086</v>
      </c>
      <c r="H1666" s="26">
        <f>VLOOKUP(D1666,DEFINICJE!$E$2:$H$31,3,0)</f>
        <v>0.22</v>
      </c>
      <c r="I1666" s="6">
        <f>G1666+H1666*G1666</f>
        <v>34857.650000000009</v>
      </c>
      <c r="J1666" s="9">
        <f>MONTH(B1666)</f>
        <v>7</v>
      </c>
      <c r="K1666" s="9">
        <f>YEAR(B1666)</f>
        <v>2021</v>
      </c>
      <c r="L1666" s="9" t="str">
        <f>VLOOKUP(C1666,DEFINICJE!$A$2:$B$11,2,0)</f>
        <v>Fusion Dynamics</v>
      </c>
    </row>
    <row r="1667" spans="1:12" x14ac:dyDescent="0.2">
      <c r="A1667" s="19" t="s">
        <v>1724</v>
      </c>
      <c r="B1667" s="20">
        <v>44408</v>
      </c>
      <c r="C1667" s="4" t="s">
        <v>8</v>
      </c>
      <c r="D1667" s="4" t="s">
        <v>20</v>
      </c>
      <c r="E1667" s="21">
        <v>719</v>
      </c>
      <c r="F1667" s="6">
        <f>VLOOKUP(D1667,DEFINICJE!$E$2:$H$31,4,0)</f>
        <v>10.093457943925234</v>
      </c>
      <c r="G1667" s="6">
        <f>E1667*F1667</f>
        <v>7257.1962616822429</v>
      </c>
      <c r="H1667" s="26">
        <f>VLOOKUP(D1667,DEFINICJE!$E$2:$H$31,3,0)</f>
        <v>7.0000000000000007E-2</v>
      </c>
      <c r="I1667" s="6">
        <f>G1667+H1667*G1667</f>
        <v>7765.2</v>
      </c>
      <c r="J1667" s="9">
        <f>MONTH(B1667)</f>
        <v>7</v>
      </c>
      <c r="K1667" s="9">
        <f>YEAR(B1667)</f>
        <v>2021</v>
      </c>
      <c r="L1667" s="9" t="str">
        <f>VLOOKUP(C1667,DEFINICJE!$A$2:$B$11,2,0)</f>
        <v>Apex Innovators</v>
      </c>
    </row>
    <row r="1668" spans="1:12" x14ac:dyDescent="0.2">
      <c r="A1668" s="19" t="s">
        <v>1725</v>
      </c>
      <c r="B1668" s="20">
        <v>44408</v>
      </c>
      <c r="C1668" s="4" t="s">
        <v>8</v>
      </c>
      <c r="D1668" s="4" t="s">
        <v>21</v>
      </c>
      <c r="E1668" s="21">
        <v>964</v>
      </c>
      <c r="F1668" s="6">
        <f>VLOOKUP(D1668,DEFINICJE!$E$2:$H$31,4,0)</f>
        <v>32.508196721311471</v>
      </c>
      <c r="G1668" s="6">
        <f>E1668*F1668</f>
        <v>31337.901639344258</v>
      </c>
      <c r="H1668" s="26">
        <f>VLOOKUP(D1668,DEFINICJE!$E$2:$H$31,3,0)</f>
        <v>0.22</v>
      </c>
      <c r="I1668" s="6">
        <f>G1668+H1668*G1668</f>
        <v>38232.239999999998</v>
      </c>
      <c r="J1668" s="9">
        <f>MONTH(B1668)</f>
        <v>7</v>
      </c>
      <c r="K1668" s="9">
        <f>YEAR(B1668)</f>
        <v>2021</v>
      </c>
      <c r="L1668" s="9" t="str">
        <f>VLOOKUP(C1668,DEFINICJE!$A$2:$B$11,2,0)</f>
        <v>Apex Innovators</v>
      </c>
    </row>
    <row r="1669" spans="1:12" x14ac:dyDescent="0.2">
      <c r="A1669" s="19" t="s">
        <v>1726</v>
      </c>
      <c r="B1669" s="20">
        <v>44409</v>
      </c>
      <c r="C1669" s="4" t="s">
        <v>10</v>
      </c>
      <c r="D1669" s="4" t="s">
        <v>22</v>
      </c>
      <c r="E1669" s="21">
        <v>646</v>
      </c>
      <c r="F1669" s="6">
        <f>VLOOKUP(D1669,DEFINICJE!$E$2:$H$31,4,0)</f>
        <v>17.588785046728972</v>
      </c>
      <c r="G1669" s="6">
        <f>E1669*F1669</f>
        <v>11362.355140186915</v>
      </c>
      <c r="H1669" s="26">
        <f>VLOOKUP(D1669,DEFINICJE!$E$2:$H$31,3,0)</f>
        <v>7.0000000000000007E-2</v>
      </c>
      <c r="I1669" s="6">
        <f>G1669+H1669*G1669</f>
        <v>12157.72</v>
      </c>
      <c r="J1669" s="9">
        <f>MONTH(B1669)</f>
        <v>8</v>
      </c>
      <c r="K1669" s="9">
        <f>YEAR(B1669)</f>
        <v>2021</v>
      </c>
      <c r="L1669" s="9" t="str">
        <f>VLOOKUP(C1669,DEFINICJE!$A$2:$B$11,2,0)</f>
        <v>Nexus Solutions</v>
      </c>
    </row>
    <row r="1670" spans="1:12" x14ac:dyDescent="0.2">
      <c r="A1670" s="19" t="s">
        <v>1727</v>
      </c>
      <c r="B1670" s="20">
        <v>44409</v>
      </c>
      <c r="C1670" s="4" t="s">
        <v>2</v>
      </c>
      <c r="D1670" s="4" t="s">
        <v>23</v>
      </c>
      <c r="E1670" s="21">
        <v>575</v>
      </c>
      <c r="F1670" s="6">
        <f>VLOOKUP(D1670,DEFINICJE!$E$2:$H$31,4,0)</f>
        <v>14.188524590163933</v>
      </c>
      <c r="G1670" s="6">
        <f>E1670*F1670</f>
        <v>8158.4016393442616</v>
      </c>
      <c r="H1670" s="26">
        <f>VLOOKUP(D1670,DEFINICJE!$E$2:$H$31,3,0)</f>
        <v>0.22</v>
      </c>
      <c r="I1670" s="6">
        <f>G1670+H1670*G1670</f>
        <v>9953.25</v>
      </c>
      <c r="J1670" s="9">
        <f>MONTH(B1670)</f>
        <v>8</v>
      </c>
      <c r="K1670" s="9">
        <f>YEAR(B1670)</f>
        <v>2021</v>
      </c>
      <c r="L1670" s="9" t="str">
        <f>VLOOKUP(C1670,DEFINICJE!$A$2:$B$11,2,0)</f>
        <v>StellarTech Solutions</v>
      </c>
    </row>
    <row r="1671" spans="1:12" x14ac:dyDescent="0.2">
      <c r="A1671" s="19" t="s">
        <v>1728</v>
      </c>
      <c r="B1671" s="20">
        <v>44409</v>
      </c>
      <c r="C1671" s="4" t="s">
        <v>11</v>
      </c>
      <c r="D1671" s="4" t="s">
        <v>24</v>
      </c>
      <c r="E1671" s="21">
        <v>749</v>
      </c>
      <c r="F1671" s="6">
        <f>VLOOKUP(D1671,DEFINICJE!$E$2:$H$31,4,0)</f>
        <v>7.5700934579439245</v>
      </c>
      <c r="G1671" s="6">
        <f>E1671*F1671</f>
        <v>5669.9999999999991</v>
      </c>
      <c r="H1671" s="26">
        <f>VLOOKUP(D1671,DEFINICJE!$E$2:$H$31,3,0)</f>
        <v>7.0000000000000007E-2</v>
      </c>
      <c r="I1671" s="6">
        <f>G1671+H1671*G1671</f>
        <v>6066.8999999999987</v>
      </c>
      <c r="J1671" s="9">
        <f>MONTH(B1671)</f>
        <v>8</v>
      </c>
      <c r="K1671" s="9">
        <f>YEAR(B1671)</f>
        <v>2021</v>
      </c>
      <c r="L1671" s="9" t="str">
        <f>VLOOKUP(C1671,DEFINICJE!$A$2:$B$11,2,0)</f>
        <v>Green Capital</v>
      </c>
    </row>
    <row r="1672" spans="1:12" x14ac:dyDescent="0.2">
      <c r="A1672" s="19" t="s">
        <v>1729</v>
      </c>
      <c r="B1672" s="20">
        <v>44409</v>
      </c>
      <c r="C1672" s="4" t="s">
        <v>7</v>
      </c>
      <c r="D1672" s="4" t="s">
        <v>25</v>
      </c>
      <c r="E1672" s="21">
        <v>403</v>
      </c>
      <c r="F1672" s="6">
        <f>VLOOKUP(D1672,DEFINICJE!$E$2:$H$31,4,0)</f>
        <v>33.655737704918039</v>
      </c>
      <c r="G1672" s="6">
        <f>E1672*F1672</f>
        <v>13563.26229508197</v>
      </c>
      <c r="H1672" s="26">
        <f>VLOOKUP(D1672,DEFINICJE!$E$2:$H$31,3,0)</f>
        <v>0.22</v>
      </c>
      <c r="I1672" s="6">
        <f>G1672+H1672*G1672</f>
        <v>16547.180000000004</v>
      </c>
      <c r="J1672" s="9">
        <f>MONTH(B1672)</f>
        <v>8</v>
      </c>
      <c r="K1672" s="9">
        <f>YEAR(B1672)</f>
        <v>2021</v>
      </c>
      <c r="L1672" s="9" t="str">
        <f>VLOOKUP(C1672,DEFINICJE!$A$2:$B$11,2,0)</f>
        <v>Fusion Dynamics</v>
      </c>
    </row>
    <row r="1673" spans="1:12" x14ac:dyDescent="0.2">
      <c r="A1673" s="19" t="s">
        <v>1730</v>
      </c>
      <c r="B1673" s="20">
        <v>44410</v>
      </c>
      <c r="C1673" s="4" t="s">
        <v>2</v>
      </c>
      <c r="D1673" s="4" t="s">
        <v>26</v>
      </c>
      <c r="E1673" s="21">
        <v>782</v>
      </c>
      <c r="F1673" s="6">
        <f>VLOOKUP(D1673,DEFINICJE!$E$2:$H$31,4,0)</f>
        <v>57.588785046728965</v>
      </c>
      <c r="G1673" s="6">
        <f>E1673*F1673</f>
        <v>45034.429906542049</v>
      </c>
      <c r="H1673" s="26">
        <f>VLOOKUP(D1673,DEFINICJE!$E$2:$H$31,3,0)</f>
        <v>7.0000000000000007E-2</v>
      </c>
      <c r="I1673" s="6">
        <f>G1673+H1673*G1673</f>
        <v>48186.84</v>
      </c>
      <c r="J1673" s="9">
        <f>MONTH(B1673)</f>
        <v>8</v>
      </c>
      <c r="K1673" s="9">
        <f>YEAR(B1673)</f>
        <v>2021</v>
      </c>
      <c r="L1673" s="9" t="str">
        <f>VLOOKUP(C1673,DEFINICJE!$A$2:$B$11,2,0)</f>
        <v>StellarTech Solutions</v>
      </c>
    </row>
    <row r="1674" spans="1:12" x14ac:dyDescent="0.2">
      <c r="A1674" s="19" t="s">
        <v>1731</v>
      </c>
      <c r="B1674" s="20">
        <v>44410</v>
      </c>
      <c r="C1674" s="4" t="s">
        <v>11</v>
      </c>
      <c r="D1674" s="4" t="s">
        <v>27</v>
      </c>
      <c r="E1674" s="21">
        <v>790</v>
      </c>
      <c r="F1674" s="6">
        <f>VLOOKUP(D1674,DEFINICJE!$E$2:$H$31,4,0)</f>
        <v>27.262295081967213</v>
      </c>
      <c r="G1674" s="6">
        <f>E1674*F1674</f>
        <v>21537.2131147541</v>
      </c>
      <c r="H1674" s="26">
        <f>VLOOKUP(D1674,DEFINICJE!$E$2:$H$31,3,0)</f>
        <v>0.22</v>
      </c>
      <c r="I1674" s="6">
        <f>G1674+H1674*G1674</f>
        <v>26275.4</v>
      </c>
      <c r="J1674" s="9">
        <f>MONTH(B1674)</f>
        <v>8</v>
      </c>
      <c r="K1674" s="9">
        <f>YEAR(B1674)</f>
        <v>2021</v>
      </c>
      <c r="L1674" s="9" t="str">
        <f>VLOOKUP(C1674,DEFINICJE!$A$2:$B$11,2,0)</f>
        <v>Green Capital</v>
      </c>
    </row>
    <row r="1675" spans="1:12" x14ac:dyDescent="0.2">
      <c r="A1675" s="19" t="s">
        <v>1732</v>
      </c>
      <c r="B1675" s="20">
        <v>44410</v>
      </c>
      <c r="C1675" s="4" t="s">
        <v>10</v>
      </c>
      <c r="D1675" s="4" t="s">
        <v>28</v>
      </c>
      <c r="E1675" s="21">
        <v>256</v>
      </c>
      <c r="F1675" s="6">
        <f>VLOOKUP(D1675,DEFINICJE!$E$2:$H$31,4,0)</f>
        <v>74.299065420560737</v>
      </c>
      <c r="G1675" s="6">
        <f>E1675*F1675</f>
        <v>19020.560747663549</v>
      </c>
      <c r="H1675" s="26">
        <f>VLOOKUP(D1675,DEFINICJE!$E$2:$H$31,3,0)</f>
        <v>7.0000000000000007E-2</v>
      </c>
      <c r="I1675" s="6">
        <f>G1675+H1675*G1675</f>
        <v>20351.999999999996</v>
      </c>
      <c r="J1675" s="9">
        <f>MONTH(B1675)</f>
        <v>8</v>
      </c>
      <c r="K1675" s="9">
        <f>YEAR(B1675)</f>
        <v>2021</v>
      </c>
      <c r="L1675" s="9" t="str">
        <f>VLOOKUP(C1675,DEFINICJE!$A$2:$B$11,2,0)</f>
        <v>Nexus Solutions</v>
      </c>
    </row>
    <row r="1676" spans="1:12" x14ac:dyDescent="0.2">
      <c r="A1676" s="19" t="s">
        <v>1733</v>
      </c>
      <c r="B1676" s="20">
        <v>44410</v>
      </c>
      <c r="C1676" s="4" t="s">
        <v>4</v>
      </c>
      <c r="D1676" s="4" t="s">
        <v>29</v>
      </c>
      <c r="E1676" s="21">
        <v>152</v>
      </c>
      <c r="F1676" s="6">
        <f>VLOOKUP(D1676,DEFINICJE!$E$2:$H$31,4,0)</f>
        <v>19.409836065573771</v>
      </c>
      <c r="G1676" s="6">
        <f>E1676*F1676</f>
        <v>2950.2950819672133</v>
      </c>
      <c r="H1676" s="26">
        <f>VLOOKUP(D1676,DEFINICJE!$E$2:$H$31,3,0)</f>
        <v>0.22</v>
      </c>
      <c r="I1676" s="6">
        <f>G1676+H1676*G1676</f>
        <v>3599.36</v>
      </c>
      <c r="J1676" s="9">
        <f>MONTH(B1676)</f>
        <v>8</v>
      </c>
      <c r="K1676" s="9">
        <f>YEAR(B1676)</f>
        <v>2021</v>
      </c>
      <c r="L1676" s="9" t="str">
        <f>VLOOKUP(C1676,DEFINICJE!$A$2:$B$11,2,0)</f>
        <v>BlueSky Enterprises</v>
      </c>
    </row>
    <row r="1677" spans="1:12" x14ac:dyDescent="0.2">
      <c r="A1677" s="19" t="s">
        <v>1734</v>
      </c>
      <c r="B1677" s="20">
        <v>44411</v>
      </c>
      <c r="C1677" s="4" t="s">
        <v>10</v>
      </c>
      <c r="D1677" s="4" t="s">
        <v>30</v>
      </c>
      <c r="E1677" s="21">
        <v>327</v>
      </c>
      <c r="F1677" s="6">
        <f>VLOOKUP(D1677,DEFINICJE!$E$2:$H$31,4,0)</f>
        <v>16.345794392523363</v>
      </c>
      <c r="G1677" s="6">
        <f>E1677*F1677</f>
        <v>5345.0747663551392</v>
      </c>
      <c r="H1677" s="26">
        <f>VLOOKUP(D1677,DEFINICJE!$E$2:$H$31,3,0)</f>
        <v>7.0000000000000007E-2</v>
      </c>
      <c r="I1677" s="6">
        <f>G1677+H1677*G1677</f>
        <v>5719.2299999999987</v>
      </c>
      <c r="J1677" s="9">
        <f>MONTH(B1677)</f>
        <v>8</v>
      </c>
      <c r="K1677" s="9">
        <f>YEAR(B1677)</f>
        <v>2021</v>
      </c>
      <c r="L1677" s="9" t="str">
        <f>VLOOKUP(C1677,DEFINICJE!$A$2:$B$11,2,0)</f>
        <v>Nexus Solutions</v>
      </c>
    </row>
    <row r="1678" spans="1:12" x14ac:dyDescent="0.2">
      <c r="A1678" s="19" t="s">
        <v>1735</v>
      </c>
      <c r="B1678" s="20">
        <v>44411</v>
      </c>
      <c r="C1678" s="4" t="s">
        <v>3</v>
      </c>
      <c r="D1678" s="4" t="s">
        <v>31</v>
      </c>
      <c r="E1678" s="21">
        <v>45</v>
      </c>
      <c r="F1678" s="6">
        <f>VLOOKUP(D1678,DEFINICJE!$E$2:$H$31,4,0)</f>
        <v>31.516393442622952</v>
      </c>
      <c r="G1678" s="6">
        <f>E1678*F1678</f>
        <v>1418.2377049180329</v>
      </c>
      <c r="H1678" s="26">
        <f>VLOOKUP(D1678,DEFINICJE!$E$2:$H$31,3,0)</f>
        <v>0.22</v>
      </c>
      <c r="I1678" s="6">
        <f>G1678+H1678*G1678</f>
        <v>1730.2500000000002</v>
      </c>
      <c r="J1678" s="9">
        <f>MONTH(B1678)</f>
        <v>8</v>
      </c>
      <c r="K1678" s="9">
        <f>YEAR(B1678)</f>
        <v>2021</v>
      </c>
      <c r="L1678" s="9" t="str">
        <f>VLOOKUP(C1678,DEFINICJE!$A$2:$B$11,2,0)</f>
        <v>Quantum Innovations</v>
      </c>
    </row>
    <row r="1679" spans="1:12" x14ac:dyDescent="0.2">
      <c r="A1679" s="19" t="s">
        <v>1736</v>
      </c>
      <c r="B1679" s="20">
        <v>44411</v>
      </c>
      <c r="C1679" s="4" t="s">
        <v>4</v>
      </c>
      <c r="D1679" s="4" t="s">
        <v>32</v>
      </c>
      <c r="E1679" s="21">
        <v>534</v>
      </c>
      <c r="F1679" s="6">
        <f>VLOOKUP(D1679,DEFINICJE!$E$2:$H$31,4,0)</f>
        <v>59.018691588785039</v>
      </c>
      <c r="G1679" s="6">
        <f>E1679*F1679</f>
        <v>31515.98130841121</v>
      </c>
      <c r="H1679" s="26">
        <f>VLOOKUP(D1679,DEFINICJE!$E$2:$H$31,3,0)</f>
        <v>7.0000000000000007E-2</v>
      </c>
      <c r="I1679" s="6">
        <f>G1679+H1679*G1679</f>
        <v>33722.099999999991</v>
      </c>
      <c r="J1679" s="9">
        <f>MONTH(B1679)</f>
        <v>8</v>
      </c>
      <c r="K1679" s="9">
        <f>YEAR(B1679)</f>
        <v>2021</v>
      </c>
      <c r="L1679" s="9" t="str">
        <f>VLOOKUP(C1679,DEFINICJE!$A$2:$B$11,2,0)</f>
        <v>BlueSky Enterprises</v>
      </c>
    </row>
    <row r="1680" spans="1:12" x14ac:dyDescent="0.2">
      <c r="A1680" s="19" t="s">
        <v>1737</v>
      </c>
      <c r="B1680" s="20">
        <v>44411</v>
      </c>
      <c r="C1680" s="4" t="s">
        <v>11</v>
      </c>
      <c r="D1680" s="4" t="s">
        <v>33</v>
      </c>
      <c r="E1680" s="21">
        <v>202</v>
      </c>
      <c r="F1680" s="6">
        <f>VLOOKUP(D1680,DEFINICJE!$E$2:$H$31,4,0)</f>
        <v>78.893442622950815</v>
      </c>
      <c r="G1680" s="6">
        <f>E1680*F1680</f>
        <v>15936.475409836065</v>
      </c>
      <c r="H1680" s="26">
        <f>VLOOKUP(D1680,DEFINICJE!$E$2:$H$31,3,0)</f>
        <v>0.22</v>
      </c>
      <c r="I1680" s="6">
        <f>G1680+H1680*G1680</f>
        <v>19442.5</v>
      </c>
      <c r="J1680" s="9">
        <f>MONTH(B1680)</f>
        <v>8</v>
      </c>
      <c r="K1680" s="9">
        <f>YEAR(B1680)</f>
        <v>2021</v>
      </c>
      <c r="L1680" s="9" t="str">
        <f>VLOOKUP(C1680,DEFINICJE!$A$2:$B$11,2,0)</f>
        <v>Green Capital</v>
      </c>
    </row>
    <row r="1681" spans="1:12" x14ac:dyDescent="0.2">
      <c r="A1681" s="19" t="s">
        <v>1738</v>
      </c>
      <c r="B1681" s="20">
        <v>44412</v>
      </c>
      <c r="C1681" s="4" t="s">
        <v>9</v>
      </c>
      <c r="D1681" s="4" t="s">
        <v>34</v>
      </c>
      <c r="E1681" s="21">
        <v>855</v>
      </c>
      <c r="F1681" s="6">
        <f>VLOOKUP(D1681,DEFINICJE!$E$2:$H$31,4,0)</f>
        <v>34.177570093457945</v>
      </c>
      <c r="G1681" s="6">
        <f>E1681*F1681</f>
        <v>29221.822429906544</v>
      </c>
      <c r="H1681" s="26">
        <f>VLOOKUP(D1681,DEFINICJE!$E$2:$H$31,3,0)</f>
        <v>7.0000000000000007E-2</v>
      </c>
      <c r="I1681" s="6">
        <f>G1681+H1681*G1681</f>
        <v>31267.350000000002</v>
      </c>
      <c r="J1681" s="9">
        <f>MONTH(B1681)</f>
        <v>8</v>
      </c>
      <c r="K1681" s="9">
        <f>YEAR(B1681)</f>
        <v>2021</v>
      </c>
      <c r="L1681" s="9" t="str">
        <f>VLOOKUP(C1681,DEFINICJE!$A$2:$B$11,2,0)</f>
        <v>Aurora Ventures</v>
      </c>
    </row>
    <row r="1682" spans="1:12" x14ac:dyDescent="0.2">
      <c r="A1682" s="19" t="s">
        <v>1739</v>
      </c>
      <c r="B1682" s="20">
        <v>44412</v>
      </c>
      <c r="C1682" s="4" t="s">
        <v>6</v>
      </c>
      <c r="D1682" s="4" t="s">
        <v>35</v>
      </c>
      <c r="E1682" s="21">
        <v>108</v>
      </c>
      <c r="F1682" s="6">
        <f>VLOOKUP(D1682,DEFINICJE!$E$2:$H$31,4,0)</f>
        <v>92.429906542056074</v>
      </c>
      <c r="G1682" s="6">
        <f>E1682*F1682</f>
        <v>9982.4299065420564</v>
      </c>
      <c r="H1682" s="26">
        <f>VLOOKUP(D1682,DEFINICJE!$E$2:$H$31,3,0)</f>
        <v>7.0000000000000007E-2</v>
      </c>
      <c r="I1682" s="6">
        <f>G1682+H1682*G1682</f>
        <v>10681.2</v>
      </c>
      <c r="J1682" s="9">
        <f>MONTH(B1682)</f>
        <v>8</v>
      </c>
      <c r="K1682" s="9">
        <f>YEAR(B1682)</f>
        <v>2021</v>
      </c>
      <c r="L1682" s="9" t="str">
        <f>VLOOKUP(C1682,DEFINICJE!$A$2:$B$11,2,0)</f>
        <v>SwiftWave Technologies</v>
      </c>
    </row>
    <row r="1683" spans="1:12" x14ac:dyDescent="0.2">
      <c r="A1683" s="19" t="s">
        <v>1740</v>
      </c>
      <c r="B1683" s="20">
        <v>44412</v>
      </c>
      <c r="C1683" s="4" t="s">
        <v>11</v>
      </c>
      <c r="D1683" s="4" t="s">
        <v>36</v>
      </c>
      <c r="E1683" s="21">
        <v>758</v>
      </c>
      <c r="F1683" s="6">
        <f>VLOOKUP(D1683,DEFINICJE!$E$2:$H$31,4,0)</f>
        <v>32.551401869158873</v>
      </c>
      <c r="G1683" s="6">
        <f>E1683*F1683</f>
        <v>24673.962616822424</v>
      </c>
      <c r="H1683" s="26">
        <f>VLOOKUP(D1683,DEFINICJE!$E$2:$H$31,3,0)</f>
        <v>7.0000000000000007E-2</v>
      </c>
      <c r="I1683" s="6">
        <f>G1683+H1683*G1683</f>
        <v>26401.139999999992</v>
      </c>
      <c r="J1683" s="9">
        <f>MONTH(B1683)</f>
        <v>8</v>
      </c>
      <c r="K1683" s="9">
        <f>YEAR(B1683)</f>
        <v>2021</v>
      </c>
      <c r="L1683" s="9" t="str">
        <f>VLOOKUP(C1683,DEFINICJE!$A$2:$B$11,2,0)</f>
        <v>Green Capital</v>
      </c>
    </row>
    <row r="1684" spans="1:12" x14ac:dyDescent="0.2">
      <c r="A1684" s="19" t="s">
        <v>1741</v>
      </c>
      <c r="B1684" s="20">
        <v>44412</v>
      </c>
      <c r="C1684" s="4" t="s">
        <v>10</v>
      </c>
      <c r="D1684" s="4" t="s">
        <v>37</v>
      </c>
      <c r="E1684" s="21">
        <v>759</v>
      </c>
      <c r="F1684" s="6">
        <f>VLOOKUP(D1684,DEFINICJE!$E$2:$H$31,4,0)</f>
        <v>29.762295081967217</v>
      </c>
      <c r="G1684" s="6">
        <f>E1684*F1684</f>
        <v>22589.581967213118</v>
      </c>
      <c r="H1684" s="26">
        <f>VLOOKUP(D1684,DEFINICJE!$E$2:$H$31,3,0)</f>
        <v>0.22</v>
      </c>
      <c r="I1684" s="6">
        <f>G1684+H1684*G1684</f>
        <v>27559.290000000005</v>
      </c>
      <c r="J1684" s="9">
        <f>MONTH(B1684)</f>
        <v>8</v>
      </c>
      <c r="K1684" s="9">
        <f>YEAR(B1684)</f>
        <v>2021</v>
      </c>
      <c r="L1684" s="9" t="str">
        <f>VLOOKUP(C1684,DEFINICJE!$A$2:$B$11,2,0)</f>
        <v>Nexus Solutions</v>
      </c>
    </row>
    <row r="1685" spans="1:12" x14ac:dyDescent="0.2">
      <c r="A1685" s="19" t="s">
        <v>1742</v>
      </c>
      <c r="B1685" s="20">
        <v>44413</v>
      </c>
      <c r="C1685" s="4" t="s">
        <v>7</v>
      </c>
      <c r="D1685" s="4" t="s">
        <v>38</v>
      </c>
      <c r="E1685" s="21">
        <v>429</v>
      </c>
      <c r="F1685" s="6">
        <f>VLOOKUP(D1685,DEFINICJE!$E$2:$H$31,4,0)</f>
        <v>3.1121495327102804</v>
      </c>
      <c r="G1685" s="6">
        <f>E1685*F1685</f>
        <v>1335.1121495327102</v>
      </c>
      <c r="H1685" s="26">
        <f>VLOOKUP(D1685,DEFINICJE!$E$2:$H$31,3,0)</f>
        <v>7.0000000000000007E-2</v>
      </c>
      <c r="I1685" s="6">
        <f>G1685+H1685*G1685</f>
        <v>1428.57</v>
      </c>
      <c r="J1685" s="9">
        <f>MONTH(B1685)</f>
        <v>8</v>
      </c>
      <c r="K1685" s="9">
        <f>YEAR(B1685)</f>
        <v>2021</v>
      </c>
      <c r="L1685" s="9" t="str">
        <f>VLOOKUP(C1685,DEFINICJE!$A$2:$B$11,2,0)</f>
        <v>Fusion Dynamics</v>
      </c>
    </row>
    <row r="1686" spans="1:12" x14ac:dyDescent="0.2">
      <c r="A1686" s="19" t="s">
        <v>1743</v>
      </c>
      <c r="B1686" s="20">
        <v>44413</v>
      </c>
      <c r="C1686" s="4" t="s">
        <v>8</v>
      </c>
      <c r="D1686" s="4" t="s">
        <v>14</v>
      </c>
      <c r="E1686" s="21">
        <v>624</v>
      </c>
      <c r="F1686" s="6">
        <f>VLOOKUP(D1686,DEFINICJE!$E$2:$H$31,4,0)</f>
        <v>73.897196261682225</v>
      </c>
      <c r="G1686" s="6">
        <f>E1686*F1686</f>
        <v>46111.850467289711</v>
      </c>
      <c r="H1686" s="26">
        <f>VLOOKUP(D1686,DEFINICJE!$E$2:$H$31,3,0)</f>
        <v>7.0000000000000007E-2</v>
      </c>
      <c r="I1686" s="6">
        <f>G1686+H1686*G1686</f>
        <v>49339.679999999993</v>
      </c>
      <c r="J1686" s="9">
        <f>MONTH(B1686)</f>
        <v>8</v>
      </c>
      <c r="K1686" s="9">
        <f>YEAR(B1686)</f>
        <v>2021</v>
      </c>
      <c r="L1686" s="9" t="str">
        <f>VLOOKUP(C1686,DEFINICJE!$A$2:$B$11,2,0)</f>
        <v>Apex Innovators</v>
      </c>
    </row>
    <row r="1687" spans="1:12" x14ac:dyDescent="0.2">
      <c r="A1687" s="19" t="s">
        <v>1744</v>
      </c>
      <c r="B1687" s="20">
        <v>44413</v>
      </c>
      <c r="C1687" s="4" t="s">
        <v>6</v>
      </c>
      <c r="D1687" s="4" t="s">
        <v>15</v>
      </c>
      <c r="E1687" s="21">
        <v>365</v>
      </c>
      <c r="F1687" s="6">
        <f>VLOOKUP(D1687,DEFINICJE!$E$2:$H$31,4,0)</f>
        <v>43.180327868852459</v>
      </c>
      <c r="G1687" s="6">
        <f>E1687*F1687</f>
        <v>15760.819672131147</v>
      </c>
      <c r="H1687" s="26">
        <f>VLOOKUP(D1687,DEFINICJE!$E$2:$H$31,3,0)</f>
        <v>0.22</v>
      </c>
      <c r="I1687" s="6">
        <f>G1687+H1687*G1687</f>
        <v>19228.2</v>
      </c>
      <c r="J1687" s="9">
        <f>MONTH(B1687)</f>
        <v>8</v>
      </c>
      <c r="K1687" s="9">
        <f>YEAR(B1687)</f>
        <v>2021</v>
      </c>
      <c r="L1687" s="9" t="str">
        <f>VLOOKUP(C1687,DEFINICJE!$A$2:$B$11,2,0)</f>
        <v>SwiftWave Technologies</v>
      </c>
    </row>
    <row r="1688" spans="1:12" x14ac:dyDescent="0.2">
      <c r="A1688" s="19" t="s">
        <v>1745</v>
      </c>
      <c r="B1688" s="20">
        <v>44413</v>
      </c>
      <c r="C1688" s="4" t="s">
        <v>8</v>
      </c>
      <c r="D1688" s="4" t="s">
        <v>16</v>
      </c>
      <c r="E1688" s="21">
        <v>939</v>
      </c>
      <c r="F1688" s="6">
        <f>VLOOKUP(D1688,DEFINICJE!$E$2:$H$31,4,0)</f>
        <v>25.897196261682243</v>
      </c>
      <c r="G1688" s="6">
        <f>E1688*F1688</f>
        <v>24317.467289719625</v>
      </c>
      <c r="H1688" s="26">
        <f>VLOOKUP(D1688,DEFINICJE!$E$2:$H$31,3,0)</f>
        <v>7.0000000000000007E-2</v>
      </c>
      <c r="I1688" s="6">
        <f>G1688+H1688*G1688</f>
        <v>26019.69</v>
      </c>
      <c r="J1688" s="9">
        <f>MONTH(B1688)</f>
        <v>8</v>
      </c>
      <c r="K1688" s="9">
        <f>YEAR(B1688)</f>
        <v>2021</v>
      </c>
      <c r="L1688" s="9" t="str">
        <f>VLOOKUP(C1688,DEFINICJE!$A$2:$B$11,2,0)</f>
        <v>Apex Innovators</v>
      </c>
    </row>
    <row r="1689" spans="1:12" x14ac:dyDescent="0.2">
      <c r="A1689" s="19" t="s">
        <v>1746</v>
      </c>
      <c r="B1689" s="20">
        <v>44414</v>
      </c>
      <c r="C1689" s="4" t="s">
        <v>4</v>
      </c>
      <c r="D1689" s="4" t="s">
        <v>17</v>
      </c>
      <c r="E1689" s="21">
        <v>328</v>
      </c>
      <c r="F1689" s="6">
        <f>VLOOKUP(D1689,DEFINICJE!$E$2:$H$31,4,0)</f>
        <v>65.721311475409848</v>
      </c>
      <c r="G1689" s="6">
        <f>E1689*F1689</f>
        <v>21556.59016393443</v>
      </c>
      <c r="H1689" s="26">
        <f>VLOOKUP(D1689,DEFINICJE!$E$2:$H$31,3,0)</f>
        <v>0.22</v>
      </c>
      <c r="I1689" s="6">
        <f>G1689+H1689*G1689</f>
        <v>26299.040000000005</v>
      </c>
      <c r="J1689" s="9">
        <f>MONTH(B1689)</f>
        <v>8</v>
      </c>
      <c r="K1689" s="9">
        <f>YEAR(B1689)</f>
        <v>2021</v>
      </c>
      <c r="L1689" s="9" t="str">
        <f>VLOOKUP(C1689,DEFINICJE!$A$2:$B$11,2,0)</f>
        <v>BlueSky Enterprises</v>
      </c>
    </row>
    <row r="1690" spans="1:12" x14ac:dyDescent="0.2">
      <c r="A1690" s="19" t="s">
        <v>1747</v>
      </c>
      <c r="B1690" s="20">
        <v>44414</v>
      </c>
      <c r="C1690" s="4" t="s">
        <v>5</v>
      </c>
      <c r="D1690" s="4" t="s">
        <v>18</v>
      </c>
      <c r="E1690" s="21">
        <v>369</v>
      </c>
      <c r="F1690" s="6">
        <f>VLOOKUP(D1690,DEFINICJE!$E$2:$H$31,4,0)</f>
        <v>0.22429906542056072</v>
      </c>
      <c r="G1690" s="6">
        <f>E1690*F1690</f>
        <v>82.766355140186903</v>
      </c>
      <c r="H1690" s="26">
        <f>VLOOKUP(D1690,DEFINICJE!$E$2:$H$31,3,0)</f>
        <v>7.0000000000000007E-2</v>
      </c>
      <c r="I1690" s="6">
        <f>G1690+H1690*G1690</f>
        <v>88.559999999999988</v>
      </c>
      <c r="J1690" s="9">
        <f>MONTH(B1690)</f>
        <v>8</v>
      </c>
      <c r="K1690" s="9">
        <f>YEAR(B1690)</f>
        <v>2021</v>
      </c>
      <c r="L1690" s="9" t="str">
        <f>VLOOKUP(C1690,DEFINICJE!$A$2:$B$11,2,0)</f>
        <v>Infinity Systems</v>
      </c>
    </row>
    <row r="1691" spans="1:12" x14ac:dyDescent="0.2">
      <c r="A1691" s="19" t="s">
        <v>1748</v>
      </c>
      <c r="B1691" s="20">
        <v>44414</v>
      </c>
      <c r="C1691" s="4" t="s">
        <v>7</v>
      </c>
      <c r="D1691" s="4" t="s">
        <v>19</v>
      </c>
      <c r="E1691" s="21">
        <v>219</v>
      </c>
      <c r="F1691" s="6">
        <f>VLOOKUP(D1691,DEFINICJE!$E$2:$H$31,4,0)</f>
        <v>73.073770491803288</v>
      </c>
      <c r="G1691" s="6">
        <f>E1691*F1691</f>
        <v>16003.155737704919</v>
      </c>
      <c r="H1691" s="26">
        <f>VLOOKUP(D1691,DEFINICJE!$E$2:$H$31,3,0)</f>
        <v>0.22</v>
      </c>
      <c r="I1691" s="6">
        <f>G1691+H1691*G1691</f>
        <v>19523.850000000002</v>
      </c>
      <c r="J1691" s="9">
        <f>MONTH(B1691)</f>
        <v>8</v>
      </c>
      <c r="K1691" s="9">
        <f>YEAR(B1691)</f>
        <v>2021</v>
      </c>
      <c r="L1691" s="9" t="str">
        <f>VLOOKUP(C1691,DEFINICJE!$A$2:$B$11,2,0)</f>
        <v>Fusion Dynamics</v>
      </c>
    </row>
    <row r="1692" spans="1:12" x14ac:dyDescent="0.2">
      <c r="A1692" s="19" t="s">
        <v>1749</v>
      </c>
      <c r="B1692" s="20">
        <v>44414</v>
      </c>
      <c r="C1692" s="4" t="s">
        <v>6</v>
      </c>
      <c r="D1692" s="4" t="s">
        <v>20</v>
      </c>
      <c r="E1692" s="21">
        <v>735</v>
      </c>
      <c r="F1692" s="6">
        <f>VLOOKUP(D1692,DEFINICJE!$E$2:$H$31,4,0)</f>
        <v>10.093457943925234</v>
      </c>
      <c r="G1692" s="6">
        <f>E1692*F1692</f>
        <v>7418.6915887850473</v>
      </c>
      <c r="H1692" s="26">
        <f>VLOOKUP(D1692,DEFINICJE!$E$2:$H$31,3,0)</f>
        <v>7.0000000000000007E-2</v>
      </c>
      <c r="I1692" s="6">
        <f>G1692+H1692*G1692</f>
        <v>7938.0000000000009</v>
      </c>
      <c r="J1692" s="9">
        <f>MONTH(B1692)</f>
        <v>8</v>
      </c>
      <c r="K1692" s="9">
        <f>YEAR(B1692)</f>
        <v>2021</v>
      </c>
      <c r="L1692" s="9" t="str">
        <f>VLOOKUP(C1692,DEFINICJE!$A$2:$B$11,2,0)</f>
        <v>SwiftWave Technologies</v>
      </c>
    </row>
    <row r="1693" spans="1:12" x14ac:dyDescent="0.2">
      <c r="A1693" s="19" t="s">
        <v>1750</v>
      </c>
      <c r="B1693" s="20">
        <v>44415</v>
      </c>
      <c r="C1693" s="4" t="s">
        <v>5</v>
      </c>
      <c r="D1693" s="4" t="s">
        <v>21</v>
      </c>
      <c r="E1693" s="21">
        <v>591</v>
      </c>
      <c r="F1693" s="6">
        <f>VLOOKUP(D1693,DEFINICJE!$E$2:$H$31,4,0)</f>
        <v>32.508196721311471</v>
      </c>
      <c r="G1693" s="6">
        <f>E1693*F1693</f>
        <v>19212.344262295079</v>
      </c>
      <c r="H1693" s="26">
        <f>VLOOKUP(D1693,DEFINICJE!$E$2:$H$31,3,0)</f>
        <v>0.22</v>
      </c>
      <c r="I1693" s="6">
        <f>G1693+H1693*G1693</f>
        <v>23439.059999999998</v>
      </c>
      <c r="J1693" s="9">
        <f>MONTH(B1693)</f>
        <v>8</v>
      </c>
      <c r="K1693" s="9">
        <f>YEAR(B1693)</f>
        <v>2021</v>
      </c>
      <c r="L1693" s="9" t="str">
        <f>VLOOKUP(C1693,DEFINICJE!$A$2:$B$11,2,0)</f>
        <v>Infinity Systems</v>
      </c>
    </row>
    <row r="1694" spans="1:12" x14ac:dyDescent="0.2">
      <c r="A1694" s="19" t="s">
        <v>1751</v>
      </c>
      <c r="B1694" s="20">
        <v>44415</v>
      </c>
      <c r="C1694" s="4" t="s">
        <v>11</v>
      </c>
      <c r="D1694" s="4" t="s">
        <v>22</v>
      </c>
      <c r="E1694" s="21">
        <v>336</v>
      </c>
      <c r="F1694" s="6">
        <f>VLOOKUP(D1694,DEFINICJE!$E$2:$H$31,4,0)</f>
        <v>17.588785046728972</v>
      </c>
      <c r="G1694" s="6">
        <f>E1694*F1694</f>
        <v>5909.8317757009345</v>
      </c>
      <c r="H1694" s="26">
        <f>VLOOKUP(D1694,DEFINICJE!$E$2:$H$31,3,0)</f>
        <v>7.0000000000000007E-2</v>
      </c>
      <c r="I1694" s="6">
        <f>G1694+H1694*G1694</f>
        <v>6323.5199999999995</v>
      </c>
      <c r="J1694" s="9">
        <f>MONTH(B1694)</f>
        <v>8</v>
      </c>
      <c r="K1694" s="9">
        <f>YEAR(B1694)</f>
        <v>2021</v>
      </c>
      <c r="L1694" s="9" t="str">
        <f>VLOOKUP(C1694,DEFINICJE!$A$2:$B$11,2,0)</f>
        <v>Green Capital</v>
      </c>
    </row>
    <row r="1695" spans="1:12" x14ac:dyDescent="0.2">
      <c r="A1695" s="19" t="s">
        <v>1752</v>
      </c>
      <c r="B1695" s="20">
        <v>44415</v>
      </c>
      <c r="C1695" s="4" t="s">
        <v>4</v>
      </c>
      <c r="D1695" s="4" t="s">
        <v>23</v>
      </c>
      <c r="E1695" s="21">
        <v>524</v>
      </c>
      <c r="F1695" s="6">
        <f>VLOOKUP(D1695,DEFINICJE!$E$2:$H$31,4,0)</f>
        <v>14.188524590163933</v>
      </c>
      <c r="G1695" s="6">
        <f>E1695*F1695</f>
        <v>7434.7868852459005</v>
      </c>
      <c r="H1695" s="26">
        <f>VLOOKUP(D1695,DEFINICJE!$E$2:$H$31,3,0)</f>
        <v>0.22</v>
      </c>
      <c r="I1695" s="6">
        <f>G1695+H1695*G1695</f>
        <v>9070.4399999999987</v>
      </c>
      <c r="J1695" s="9">
        <f>MONTH(B1695)</f>
        <v>8</v>
      </c>
      <c r="K1695" s="9">
        <f>YEAR(B1695)</f>
        <v>2021</v>
      </c>
      <c r="L1695" s="9" t="str">
        <f>VLOOKUP(C1695,DEFINICJE!$A$2:$B$11,2,0)</f>
        <v>BlueSky Enterprises</v>
      </c>
    </row>
    <row r="1696" spans="1:12" x14ac:dyDescent="0.2">
      <c r="A1696" s="19" t="s">
        <v>1753</v>
      </c>
      <c r="B1696" s="20">
        <v>44415</v>
      </c>
      <c r="C1696" s="4" t="s">
        <v>6</v>
      </c>
      <c r="D1696" s="4" t="s">
        <v>24</v>
      </c>
      <c r="E1696" s="21">
        <v>512</v>
      </c>
      <c r="F1696" s="6">
        <f>VLOOKUP(D1696,DEFINICJE!$E$2:$H$31,4,0)</f>
        <v>7.5700934579439245</v>
      </c>
      <c r="G1696" s="6">
        <f>E1696*F1696</f>
        <v>3875.8878504672894</v>
      </c>
      <c r="H1696" s="26">
        <f>VLOOKUP(D1696,DEFINICJE!$E$2:$H$31,3,0)</f>
        <v>7.0000000000000007E-2</v>
      </c>
      <c r="I1696" s="6">
        <f>G1696+H1696*G1696</f>
        <v>4147.2</v>
      </c>
      <c r="J1696" s="9">
        <f>MONTH(B1696)</f>
        <v>8</v>
      </c>
      <c r="K1696" s="9">
        <f>YEAR(B1696)</f>
        <v>2021</v>
      </c>
      <c r="L1696" s="9" t="str">
        <f>VLOOKUP(C1696,DEFINICJE!$A$2:$B$11,2,0)</f>
        <v>SwiftWave Technologies</v>
      </c>
    </row>
    <row r="1697" spans="1:12" x14ac:dyDescent="0.2">
      <c r="A1697" s="19" t="s">
        <v>1754</v>
      </c>
      <c r="B1697" s="20">
        <v>44416</v>
      </c>
      <c r="C1697" s="4" t="s">
        <v>2</v>
      </c>
      <c r="D1697" s="4" t="s">
        <v>25</v>
      </c>
      <c r="E1697" s="21">
        <v>974</v>
      </c>
      <c r="F1697" s="6">
        <f>VLOOKUP(D1697,DEFINICJE!$E$2:$H$31,4,0)</f>
        <v>33.655737704918039</v>
      </c>
      <c r="G1697" s="6">
        <f>E1697*F1697</f>
        <v>32780.688524590172</v>
      </c>
      <c r="H1697" s="26">
        <f>VLOOKUP(D1697,DEFINICJE!$E$2:$H$31,3,0)</f>
        <v>0.22</v>
      </c>
      <c r="I1697" s="6">
        <f>G1697+H1697*G1697</f>
        <v>39992.44000000001</v>
      </c>
      <c r="J1697" s="9">
        <f>MONTH(B1697)</f>
        <v>8</v>
      </c>
      <c r="K1697" s="9">
        <f>YEAR(B1697)</f>
        <v>2021</v>
      </c>
      <c r="L1697" s="9" t="str">
        <f>VLOOKUP(C1697,DEFINICJE!$A$2:$B$11,2,0)</f>
        <v>StellarTech Solutions</v>
      </c>
    </row>
    <row r="1698" spans="1:12" x14ac:dyDescent="0.2">
      <c r="A1698" s="19" t="s">
        <v>1755</v>
      </c>
      <c r="B1698" s="20">
        <v>44416</v>
      </c>
      <c r="C1698" s="4" t="s">
        <v>3</v>
      </c>
      <c r="D1698" s="4" t="s">
        <v>26</v>
      </c>
      <c r="E1698" s="21">
        <v>780</v>
      </c>
      <c r="F1698" s="6">
        <f>VLOOKUP(D1698,DEFINICJE!$E$2:$H$31,4,0)</f>
        <v>57.588785046728965</v>
      </c>
      <c r="G1698" s="6">
        <f>E1698*F1698</f>
        <v>44919.25233644859</v>
      </c>
      <c r="H1698" s="26">
        <f>VLOOKUP(D1698,DEFINICJE!$E$2:$H$31,3,0)</f>
        <v>7.0000000000000007E-2</v>
      </c>
      <c r="I1698" s="6">
        <f>G1698+H1698*G1698</f>
        <v>48063.599999999991</v>
      </c>
      <c r="J1698" s="9">
        <f>MONTH(B1698)</f>
        <v>8</v>
      </c>
      <c r="K1698" s="9">
        <f>YEAR(B1698)</f>
        <v>2021</v>
      </c>
      <c r="L1698" s="9" t="str">
        <f>VLOOKUP(C1698,DEFINICJE!$A$2:$B$11,2,0)</f>
        <v>Quantum Innovations</v>
      </c>
    </row>
    <row r="1699" spans="1:12" x14ac:dyDescent="0.2">
      <c r="A1699" s="19" t="s">
        <v>1756</v>
      </c>
      <c r="B1699" s="20">
        <v>44416</v>
      </c>
      <c r="C1699" s="4" t="s">
        <v>2</v>
      </c>
      <c r="D1699" s="4" t="s">
        <v>27</v>
      </c>
      <c r="E1699" s="21">
        <v>489</v>
      </c>
      <c r="F1699" s="6">
        <f>VLOOKUP(D1699,DEFINICJE!$E$2:$H$31,4,0)</f>
        <v>27.262295081967213</v>
      </c>
      <c r="G1699" s="6">
        <f>E1699*F1699</f>
        <v>13331.262295081968</v>
      </c>
      <c r="H1699" s="26">
        <f>VLOOKUP(D1699,DEFINICJE!$E$2:$H$31,3,0)</f>
        <v>0.22</v>
      </c>
      <c r="I1699" s="6">
        <f>G1699+H1699*G1699</f>
        <v>16264.140000000001</v>
      </c>
      <c r="J1699" s="9">
        <f>MONTH(B1699)</f>
        <v>8</v>
      </c>
      <c r="K1699" s="9">
        <f>YEAR(B1699)</f>
        <v>2021</v>
      </c>
      <c r="L1699" s="9" t="str">
        <f>VLOOKUP(C1699,DEFINICJE!$A$2:$B$11,2,0)</f>
        <v>StellarTech Solutions</v>
      </c>
    </row>
    <row r="1700" spans="1:12" x14ac:dyDescent="0.2">
      <c r="A1700" s="19" t="s">
        <v>1757</v>
      </c>
      <c r="B1700" s="20">
        <v>44416</v>
      </c>
      <c r="C1700" s="4" t="s">
        <v>11</v>
      </c>
      <c r="D1700" s="4" t="s">
        <v>28</v>
      </c>
      <c r="E1700" s="21">
        <v>52</v>
      </c>
      <c r="F1700" s="6">
        <f>VLOOKUP(D1700,DEFINICJE!$E$2:$H$31,4,0)</f>
        <v>74.299065420560737</v>
      </c>
      <c r="G1700" s="6">
        <f>E1700*F1700</f>
        <v>3863.5514018691583</v>
      </c>
      <c r="H1700" s="26">
        <f>VLOOKUP(D1700,DEFINICJE!$E$2:$H$31,3,0)</f>
        <v>7.0000000000000007E-2</v>
      </c>
      <c r="I1700" s="6">
        <f>G1700+H1700*G1700</f>
        <v>4133.9999999999991</v>
      </c>
      <c r="J1700" s="9">
        <f>MONTH(B1700)</f>
        <v>8</v>
      </c>
      <c r="K1700" s="9">
        <f>YEAR(B1700)</f>
        <v>2021</v>
      </c>
      <c r="L1700" s="9" t="str">
        <f>VLOOKUP(C1700,DEFINICJE!$A$2:$B$11,2,0)</f>
        <v>Green Capital</v>
      </c>
    </row>
    <row r="1701" spans="1:12" x14ac:dyDescent="0.2">
      <c r="A1701" s="19" t="s">
        <v>1758</v>
      </c>
      <c r="B1701" s="20">
        <v>44417</v>
      </c>
      <c r="C1701" s="4" t="s">
        <v>8</v>
      </c>
      <c r="D1701" s="4" t="s">
        <v>29</v>
      </c>
      <c r="E1701" s="21">
        <v>170</v>
      </c>
      <c r="F1701" s="6">
        <f>VLOOKUP(D1701,DEFINICJE!$E$2:$H$31,4,0)</f>
        <v>19.409836065573771</v>
      </c>
      <c r="G1701" s="6">
        <f>E1701*F1701</f>
        <v>3299.6721311475412</v>
      </c>
      <c r="H1701" s="26">
        <f>VLOOKUP(D1701,DEFINICJE!$E$2:$H$31,3,0)</f>
        <v>0.22</v>
      </c>
      <c r="I1701" s="6">
        <f>G1701+H1701*G1701</f>
        <v>4025.6000000000004</v>
      </c>
      <c r="J1701" s="9">
        <f>MONTH(B1701)</f>
        <v>8</v>
      </c>
      <c r="K1701" s="9">
        <f>YEAR(B1701)</f>
        <v>2021</v>
      </c>
      <c r="L1701" s="9" t="str">
        <f>VLOOKUP(C1701,DEFINICJE!$A$2:$B$11,2,0)</f>
        <v>Apex Innovators</v>
      </c>
    </row>
    <row r="1702" spans="1:12" x14ac:dyDescent="0.2">
      <c r="A1702" s="19" t="s">
        <v>1759</v>
      </c>
      <c r="B1702" s="20">
        <v>44417</v>
      </c>
      <c r="C1702" s="4" t="s">
        <v>3</v>
      </c>
      <c r="D1702" s="4" t="s">
        <v>30</v>
      </c>
      <c r="E1702" s="21">
        <v>516</v>
      </c>
      <c r="F1702" s="6">
        <f>VLOOKUP(D1702,DEFINICJE!$E$2:$H$31,4,0)</f>
        <v>16.345794392523363</v>
      </c>
      <c r="G1702" s="6">
        <f>E1702*F1702</f>
        <v>8434.4299065420546</v>
      </c>
      <c r="H1702" s="26">
        <f>VLOOKUP(D1702,DEFINICJE!$E$2:$H$31,3,0)</f>
        <v>7.0000000000000007E-2</v>
      </c>
      <c r="I1702" s="6">
        <f>G1702+H1702*G1702</f>
        <v>9024.8399999999983</v>
      </c>
      <c r="J1702" s="9">
        <f>MONTH(B1702)</f>
        <v>8</v>
      </c>
      <c r="K1702" s="9">
        <f>YEAR(B1702)</f>
        <v>2021</v>
      </c>
      <c r="L1702" s="9" t="str">
        <f>VLOOKUP(C1702,DEFINICJE!$A$2:$B$11,2,0)</f>
        <v>Quantum Innovations</v>
      </c>
    </row>
    <row r="1703" spans="1:12" x14ac:dyDescent="0.2">
      <c r="A1703" s="19" t="s">
        <v>1760</v>
      </c>
      <c r="B1703" s="20">
        <v>44417</v>
      </c>
      <c r="C1703" s="4" t="s">
        <v>5</v>
      </c>
      <c r="D1703" s="4" t="s">
        <v>31</v>
      </c>
      <c r="E1703" s="21">
        <v>390</v>
      </c>
      <c r="F1703" s="6">
        <f>VLOOKUP(D1703,DEFINICJE!$E$2:$H$31,4,0)</f>
        <v>31.516393442622952</v>
      </c>
      <c r="G1703" s="6">
        <f>E1703*F1703</f>
        <v>12291.393442622952</v>
      </c>
      <c r="H1703" s="26">
        <f>VLOOKUP(D1703,DEFINICJE!$E$2:$H$31,3,0)</f>
        <v>0.22</v>
      </c>
      <c r="I1703" s="6">
        <f>G1703+H1703*G1703</f>
        <v>14995.5</v>
      </c>
      <c r="J1703" s="9">
        <f>MONTH(B1703)</f>
        <v>8</v>
      </c>
      <c r="K1703" s="9">
        <f>YEAR(B1703)</f>
        <v>2021</v>
      </c>
      <c r="L1703" s="9" t="str">
        <f>VLOOKUP(C1703,DEFINICJE!$A$2:$B$11,2,0)</f>
        <v>Infinity Systems</v>
      </c>
    </row>
    <row r="1704" spans="1:12" x14ac:dyDescent="0.2">
      <c r="A1704" s="19" t="s">
        <v>1761</v>
      </c>
      <c r="B1704" s="20">
        <v>44417</v>
      </c>
      <c r="C1704" s="4" t="s">
        <v>11</v>
      </c>
      <c r="D1704" s="4" t="s">
        <v>32</v>
      </c>
      <c r="E1704" s="21">
        <v>277</v>
      </c>
      <c r="F1704" s="6">
        <f>VLOOKUP(D1704,DEFINICJE!$E$2:$H$31,4,0)</f>
        <v>59.018691588785039</v>
      </c>
      <c r="G1704" s="6">
        <f>E1704*F1704</f>
        <v>16348.177570093456</v>
      </c>
      <c r="H1704" s="26">
        <f>VLOOKUP(D1704,DEFINICJE!$E$2:$H$31,3,0)</f>
        <v>7.0000000000000007E-2</v>
      </c>
      <c r="I1704" s="6">
        <f>G1704+H1704*G1704</f>
        <v>17492.55</v>
      </c>
      <c r="J1704" s="9">
        <f>MONTH(B1704)</f>
        <v>8</v>
      </c>
      <c r="K1704" s="9">
        <f>YEAR(B1704)</f>
        <v>2021</v>
      </c>
      <c r="L1704" s="9" t="str">
        <f>VLOOKUP(C1704,DEFINICJE!$A$2:$B$11,2,0)</f>
        <v>Green Capital</v>
      </c>
    </row>
    <row r="1705" spans="1:12" x14ac:dyDescent="0.2">
      <c r="A1705" s="19" t="s">
        <v>1762</v>
      </c>
      <c r="B1705" s="20">
        <v>44418</v>
      </c>
      <c r="C1705" s="4" t="s">
        <v>2</v>
      </c>
      <c r="D1705" s="4" t="s">
        <v>33</v>
      </c>
      <c r="E1705" s="21">
        <v>336</v>
      </c>
      <c r="F1705" s="6">
        <f>VLOOKUP(D1705,DEFINICJE!$E$2:$H$31,4,0)</f>
        <v>78.893442622950815</v>
      </c>
      <c r="G1705" s="6">
        <f>E1705*F1705</f>
        <v>26508.196721311473</v>
      </c>
      <c r="H1705" s="26">
        <f>VLOOKUP(D1705,DEFINICJE!$E$2:$H$31,3,0)</f>
        <v>0.22</v>
      </c>
      <c r="I1705" s="6">
        <f>G1705+H1705*G1705</f>
        <v>32339.999999999996</v>
      </c>
      <c r="J1705" s="9">
        <f>MONTH(B1705)</f>
        <v>8</v>
      </c>
      <c r="K1705" s="9">
        <f>YEAR(B1705)</f>
        <v>2021</v>
      </c>
      <c r="L1705" s="9" t="str">
        <f>VLOOKUP(C1705,DEFINICJE!$A$2:$B$11,2,0)</f>
        <v>StellarTech Solutions</v>
      </c>
    </row>
    <row r="1706" spans="1:12" x14ac:dyDescent="0.2">
      <c r="A1706" s="19" t="s">
        <v>1763</v>
      </c>
      <c r="B1706" s="20">
        <v>44418</v>
      </c>
      <c r="C1706" s="4" t="s">
        <v>11</v>
      </c>
      <c r="D1706" s="4" t="s">
        <v>34</v>
      </c>
      <c r="E1706" s="21">
        <v>69</v>
      </c>
      <c r="F1706" s="6">
        <f>VLOOKUP(D1706,DEFINICJE!$E$2:$H$31,4,0)</f>
        <v>34.177570093457945</v>
      </c>
      <c r="G1706" s="6">
        <f>E1706*F1706</f>
        <v>2358.2523364485983</v>
      </c>
      <c r="H1706" s="26">
        <f>VLOOKUP(D1706,DEFINICJE!$E$2:$H$31,3,0)</f>
        <v>7.0000000000000007E-2</v>
      </c>
      <c r="I1706" s="6">
        <f>G1706+H1706*G1706</f>
        <v>2523.33</v>
      </c>
      <c r="J1706" s="9">
        <f>MONTH(B1706)</f>
        <v>8</v>
      </c>
      <c r="K1706" s="9">
        <f>YEAR(B1706)</f>
        <v>2021</v>
      </c>
      <c r="L1706" s="9" t="str">
        <f>VLOOKUP(C1706,DEFINICJE!$A$2:$B$11,2,0)</f>
        <v>Green Capital</v>
      </c>
    </row>
    <row r="1707" spans="1:12" x14ac:dyDescent="0.2">
      <c r="A1707" s="19" t="s">
        <v>1764</v>
      </c>
      <c r="B1707" s="20">
        <v>44418</v>
      </c>
      <c r="C1707" s="4" t="s">
        <v>11</v>
      </c>
      <c r="D1707" s="4" t="s">
        <v>35</v>
      </c>
      <c r="E1707" s="21">
        <v>142</v>
      </c>
      <c r="F1707" s="6">
        <f>VLOOKUP(D1707,DEFINICJE!$E$2:$H$31,4,0)</f>
        <v>92.429906542056074</v>
      </c>
      <c r="G1707" s="6">
        <f>E1707*F1707</f>
        <v>13125.046728971962</v>
      </c>
      <c r="H1707" s="26">
        <f>VLOOKUP(D1707,DEFINICJE!$E$2:$H$31,3,0)</f>
        <v>7.0000000000000007E-2</v>
      </c>
      <c r="I1707" s="6">
        <f>G1707+H1707*G1707</f>
        <v>14043.8</v>
      </c>
      <c r="J1707" s="9">
        <f>MONTH(B1707)</f>
        <v>8</v>
      </c>
      <c r="K1707" s="9">
        <f>YEAR(B1707)</f>
        <v>2021</v>
      </c>
      <c r="L1707" s="9" t="str">
        <f>VLOOKUP(C1707,DEFINICJE!$A$2:$B$11,2,0)</f>
        <v>Green Capital</v>
      </c>
    </row>
    <row r="1708" spans="1:12" x14ac:dyDescent="0.2">
      <c r="A1708" s="19" t="s">
        <v>1765</v>
      </c>
      <c r="B1708" s="20">
        <v>44418</v>
      </c>
      <c r="C1708" s="4" t="s">
        <v>2</v>
      </c>
      <c r="D1708" s="4" t="s">
        <v>36</v>
      </c>
      <c r="E1708" s="21">
        <v>725</v>
      </c>
      <c r="F1708" s="6">
        <f>VLOOKUP(D1708,DEFINICJE!$E$2:$H$31,4,0)</f>
        <v>32.551401869158873</v>
      </c>
      <c r="G1708" s="6">
        <f>E1708*F1708</f>
        <v>23599.766355140182</v>
      </c>
      <c r="H1708" s="26">
        <f>VLOOKUP(D1708,DEFINICJE!$E$2:$H$31,3,0)</f>
        <v>7.0000000000000007E-2</v>
      </c>
      <c r="I1708" s="6">
        <f>G1708+H1708*G1708</f>
        <v>25251.749999999996</v>
      </c>
      <c r="J1708" s="9">
        <f>MONTH(B1708)</f>
        <v>8</v>
      </c>
      <c r="K1708" s="9">
        <f>YEAR(B1708)</f>
        <v>2021</v>
      </c>
      <c r="L1708" s="9" t="str">
        <f>VLOOKUP(C1708,DEFINICJE!$A$2:$B$11,2,0)</f>
        <v>StellarTech Solutions</v>
      </c>
    </row>
    <row r="1709" spans="1:12" x14ac:dyDescent="0.2">
      <c r="A1709" s="19" t="s">
        <v>1766</v>
      </c>
      <c r="B1709" s="20">
        <v>44419</v>
      </c>
      <c r="C1709" s="4" t="s">
        <v>9</v>
      </c>
      <c r="D1709" s="4" t="s">
        <v>37</v>
      </c>
      <c r="E1709" s="21">
        <v>633</v>
      </c>
      <c r="F1709" s="6">
        <f>VLOOKUP(D1709,DEFINICJE!$E$2:$H$31,4,0)</f>
        <v>29.762295081967217</v>
      </c>
      <c r="G1709" s="6">
        <f>E1709*F1709</f>
        <v>18839.532786885247</v>
      </c>
      <c r="H1709" s="26">
        <f>VLOOKUP(D1709,DEFINICJE!$E$2:$H$31,3,0)</f>
        <v>0.22</v>
      </c>
      <c r="I1709" s="6">
        <f>G1709+H1709*G1709</f>
        <v>22984.230000000003</v>
      </c>
      <c r="J1709" s="9">
        <f>MONTH(B1709)</f>
        <v>8</v>
      </c>
      <c r="K1709" s="9">
        <f>YEAR(B1709)</f>
        <v>2021</v>
      </c>
      <c r="L1709" s="9" t="str">
        <f>VLOOKUP(C1709,DEFINICJE!$A$2:$B$11,2,0)</f>
        <v>Aurora Ventures</v>
      </c>
    </row>
    <row r="1710" spans="1:12" x14ac:dyDescent="0.2">
      <c r="A1710" s="19" t="s">
        <v>1767</v>
      </c>
      <c r="B1710" s="20">
        <v>44419</v>
      </c>
      <c r="C1710" s="4" t="s">
        <v>9</v>
      </c>
      <c r="D1710" s="4" t="s">
        <v>14</v>
      </c>
      <c r="E1710" s="21">
        <v>56</v>
      </c>
      <c r="F1710" s="6">
        <f>VLOOKUP(D1710,DEFINICJE!$E$2:$H$31,4,0)</f>
        <v>73.897196261682225</v>
      </c>
      <c r="G1710" s="6">
        <f>E1710*F1710</f>
        <v>4138.2429906542047</v>
      </c>
      <c r="H1710" s="26">
        <f>VLOOKUP(D1710,DEFINICJE!$E$2:$H$31,3,0)</f>
        <v>7.0000000000000007E-2</v>
      </c>
      <c r="I1710" s="6">
        <f>G1710+H1710*G1710</f>
        <v>4427.9199999999992</v>
      </c>
      <c r="J1710" s="9">
        <f>MONTH(B1710)</f>
        <v>8</v>
      </c>
      <c r="K1710" s="9">
        <f>YEAR(B1710)</f>
        <v>2021</v>
      </c>
      <c r="L1710" s="9" t="str">
        <f>VLOOKUP(C1710,DEFINICJE!$A$2:$B$11,2,0)</f>
        <v>Aurora Ventures</v>
      </c>
    </row>
    <row r="1711" spans="1:12" x14ac:dyDescent="0.2">
      <c r="A1711" s="19" t="s">
        <v>1768</v>
      </c>
      <c r="B1711" s="20">
        <v>44419</v>
      </c>
      <c r="C1711" s="4" t="s">
        <v>2</v>
      </c>
      <c r="D1711" s="4" t="s">
        <v>15</v>
      </c>
      <c r="E1711" s="21">
        <v>111</v>
      </c>
      <c r="F1711" s="6">
        <f>VLOOKUP(D1711,DEFINICJE!$E$2:$H$31,4,0)</f>
        <v>43.180327868852459</v>
      </c>
      <c r="G1711" s="6">
        <f>E1711*F1711</f>
        <v>4793.0163934426228</v>
      </c>
      <c r="H1711" s="26">
        <f>VLOOKUP(D1711,DEFINICJE!$E$2:$H$31,3,0)</f>
        <v>0.22</v>
      </c>
      <c r="I1711" s="6">
        <f>G1711+H1711*G1711</f>
        <v>5847.48</v>
      </c>
      <c r="J1711" s="9">
        <f>MONTH(B1711)</f>
        <v>8</v>
      </c>
      <c r="K1711" s="9">
        <f>YEAR(B1711)</f>
        <v>2021</v>
      </c>
      <c r="L1711" s="9" t="str">
        <f>VLOOKUP(C1711,DEFINICJE!$A$2:$B$11,2,0)</f>
        <v>StellarTech Solutions</v>
      </c>
    </row>
    <row r="1712" spans="1:12" x14ac:dyDescent="0.2">
      <c r="A1712" s="19" t="s">
        <v>1769</v>
      </c>
      <c r="B1712" s="20">
        <v>44419</v>
      </c>
      <c r="C1712" s="4" t="s">
        <v>7</v>
      </c>
      <c r="D1712" s="4" t="s">
        <v>16</v>
      </c>
      <c r="E1712" s="21">
        <v>32</v>
      </c>
      <c r="F1712" s="6">
        <f>VLOOKUP(D1712,DEFINICJE!$E$2:$H$31,4,0)</f>
        <v>25.897196261682243</v>
      </c>
      <c r="G1712" s="6">
        <f>E1712*F1712</f>
        <v>828.71028037383178</v>
      </c>
      <c r="H1712" s="26">
        <f>VLOOKUP(D1712,DEFINICJE!$E$2:$H$31,3,0)</f>
        <v>7.0000000000000007E-2</v>
      </c>
      <c r="I1712" s="6">
        <f>G1712+H1712*G1712</f>
        <v>886.72</v>
      </c>
      <c r="J1712" s="9">
        <f>MONTH(B1712)</f>
        <v>8</v>
      </c>
      <c r="K1712" s="9">
        <f>YEAR(B1712)</f>
        <v>2021</v>
      </c>
      <c r="L1712" s="9" t="str">
        <f>VLOOKUP(C1712,DEFINICJE!$A$2:$B$11,2,0)</f>
        <v>Fusion Dynamics</v>
      </c>
    </row>
    <row r="1713" spans="1:12" x14ac:dyDescent="0.2">
      <c r="A1713" s="19" t="s">
        <v>1770</v>
      </c>
      <c r="B1713" s="20">
        <v>44420</v>
      </c>
      <c r="C1713" s="4" t="s">
        <v>3</v>
      </c>
      <c r="D1713" s="4" t="s">
        <v>17</v>
      </c>
      <c r="E1713" s="21">
        <v>451</v>
      </c>
      <c r="F1713" s="6">
        <f>VLOOKUP(D1713,DEFINICJE!$E$2:$H$31,4,0)</f>
        <v>65.721311475409848</v>
      </c>
      <c r="G1713" s="6">
        <f>E1713*F1713</f>
        <v>29640.311475409842</v>
      </c>
      <c r="H1713" s="26">
        <f>VLOOKUP(D1713,DEFINICJE!$E$2:$H$31,3,0)</f>
        <v>0.22</v>
      </c>
      <c r="I1713" s="6">
        <f>G1713+H1713*G1713</f>
        <v>36161.180000000008</v>
      </c>
      <c r="J1713" s="9">
        <f>MONTH(B1713)</f>
        <v>8</v>
      </c>
      <c r="K1713" s="9">
        <f>YEAR(B1713)</f>
        <v>2021</v>
      </c>
      <c r="L1713" s="9" t="str">
        <f>VLOOKUP(C1713,DEFINICJE!$A$2:$B$11,2,0)</f>
        <v>Quantum Innovations</v>
      </c>
    </row>
    <row r="1714" spans="1:12" x14ac:dyDescent="0.2">
      <c r="A1714" s="19" t="s">
        <v>1771</v>
      </c>
      <c r="B1714" s="20">
        <v>44420</v>
      </c>
      <c r="C1714" s="4" t="s">
        <v>8</v>
      </c>
      <c r="D1714" s="4" t="s">
        <v>18</v>
      </c>
      <c r="E1714" s="21">
        <v>443</v>
      </c>
      <c r="F1714" s="6">
        <f>VLOOKUP(D1714,DEFINICJE!$E$2:$H$31,4,0)</f>
        <v>0.22429906542056072</v>
      </c>
      <c r="G1714" s="6">
        <f>E1714*F1714</f>
        <v>99.364485981308391</v>
      </c>
      <c r="H1714" s="26">
        <f>VLOOKUP(D1714,DEFINICJE!$E$2:$H$31,3,0)</f>
        <v>7.0000000000000007E-2</v>
      </c>
      <c r="I1714" s="6">
        <f>G1714+H1714*G1714</f>
        <v>106.31999999999998</v>
      </c>
      <c r="J1714" s="9">
        <f>MONTH(B1714)</f>
        <v>8</v>
      </c>
      <c r="K1714" s="9">
        <f>YEAR(B1714)</f>
        <v>2021</v>
      </c>
      <c r="L1714" s="9" t="str">
        <f>VLOOKUP(C1714,DEFINICJE!$A$2:$B$11,2,0)</f>
        <v>Apex Innovators</v>
      </c>
    </row>
    <row r="1715" spans="1:12" x14ac:dyDescent="0.2">
      <c r="A1715" s="19" t="s">
        <v>1772</v>
      </c>
      <c r="B1715" s="20">
        <v>44420</v>
      </c>
      <c r="C1715" s="4" t="s">
        <v>11</v>
      </c>
      <c r="D1715" s="4" t="s">
        <v>19</v>
      </c>
      <c r="E1715" s="21">
        <v>292</v>
      </c>
      <c r="F1715" s="6">
        <f>VLOOKUP(D1715,DEFINICJE!$E$2:$H$31,4,0)</f>
        <v>73.073770491803288</v>
      </c>
      <c r="G1715" s="6">
        <f>E1715*F1715</f>
        <v>21337.540983606559</v>
      </c>
      <c r="H1715" s="26">
        <f>VLOOKUP(D1715,DEFINICJE!$E$2:$H$31,3,0)</f>
        <v>0.22</v>
      </c>
      <c r="I1715" s="6">
        <f>G1715+H1715*G1715</f>
        <v>26031.800000000003</v>
      </c>
      <c r="J1715" s="9">
        <f>MONTH(B1715)</f>
        <v>8</v>
      </c>
      <c r="K1715" s="9">
        <f>YEAR(B1715)</f>
        <v>2021</v>
      </c>
      <c r="L1715" s="9" t="str">
        <f>VLOOKUP(C1715,DEFINICJE!$A$2:$B$11,2,0)</f>
        <v>Green Capital</v>
      </c>
    </row>
    <row r="1716" spans="1:12" x14ac:dyDescent="0.2">
      <c r="A1716" s="19" t="s">
        <v>1773</v>
      </c>
      <c r="B1716" s="20">
        <v>44420</v>
      </c>
      <c r="C1716" s="4" t="s">
        <v>3</v>
      </c>
      <c r="D1716" s="4" t="s">
        <v>20</v>
      </c>
      <c r="E1716" s="21">
        <v>649</v>
      </c>
      <c r="F1716" s="6">
        <f>VLOOKUP(D1716,DEFINICJE!$E$2:$H$31,4,0)</f>
        <v>10.093457943925234</v>
      </c>
      <c r="G1716" s="6">
        <f>E1716*F1716</f>
        <v>6550.6542056074768</v>
      </c>
      <c r="H1716" s="26">
        <f>VLOOKUP(D1716,DEFINICJE!$E$2:$H$31,3,0)</f>
        <v>7.0000000000000007E-2</v>
      </c>
      <c r="I1716" s="6">
        <f>G1716+H1716*G1716</f>
        <v>7009.2</v>
      </c>
      <c r="J1716" s="9">
        <f>MONTH(B1716)</f>
        <v>8</v>
      </c>
      <c r="K1716" s="9">
        <f>YEAR(B1716)</f>
        <v>2021</v>
      </c>
      <c r="L1716" s="9" t="str">
        <f>VLOOKUP(C1716,DEFINICJE!$A$2:$B$11,2,0)</f>
        <v>Quantum Innovations</v>
      </c>
    </row>
    <row r="1717" spans="1:12" x14ac:dyDescent="0.2">
      <c r="A1717" s="19" t="s">
        <v>1774</v>
      </c>
      <c r="B1717" s="20">
        <v>44421</v>
      </c>
      <c r="C1717" s="4" t="s">
        <v>9</v>
      </c>
      <c r="D1717" s="4" t="s">
        <v>21</v>
      </c>
      <c r="E1717" s="21">
        <v>849</v>
      </c>
      <c r="F1717" s="6">
        <f>VLOOKUP(D1717,DEFINICJE!$E$2:$H$31,4,0)</f>
        <v>32.508196721311471</v>
      </c>
      <c r="G1717" s="6">
        <f>E1717*F1717</f>
        <v>27599.459016393437</v>
      </c>
      <c r="H1717" s="26">
        <f>VLOOKUP(D1717,DEFINICJE!$E$2:$H$31,3,0)</f>
        <v>0.22</v>
      </c>
      <c r="I1717" s="6">
        <f>G1717+H1717*G1717</f>
        <v>33671.339999999997</v>
      </c>
      <c r="J1717" s="9">
        <f>MONTH(B1717)</f>
        <v>8</v>
      </c>
      <c r="K1717" s="9">
        <f>YEAR(B1717)</f>
        <v>2021</v>
      </c>
      <c r="L1717" s="9" t="str">
        <f>VLOOKUP(C1717,DEFINICJE!$A$2:$B$11,2,0)</f>
        <v>Aurora Ventures</v>
      </c>
    </row>
    <row r="1718" spans="1:12" x14ac:dyDescent="0.2">
      <c r="A1718" s="19" t="s">
        <v>1775</v>
      </c>
      <c r="B1718" s="20">
        <v>44421</v>
      </c>
      <c r="C1718" s="4" t="s">
        <v>10</v>
      </c>
      <c r="D1718" s="4" t="s">
        <v>22</v>
      </c>
      <c r="E1718" s="21">
        <v>182</v>
      </c>
      <c r="F1718" s="6">
        <f>VLOOKUP(D1718,DEFINICJE!$E$2:$H$31,4,0)</f>
        <v>17.588785046728972</v>
      </c>
      <c r="G1718" s="6">
        <f>E1718*F1718</f>
        <v>3201.1588785046729</v>
      </c>
      <c r="H1718" s="26">
        <f>VLOOKUP(D1718,DEFINICJE!$E$2:$H$31,3,0)</f>
        <v>7.0000000000000007E-2</v>
      </c>
      <c r="I1718" s="6">
        <f>G1718+H1718*G1718</f>
        <v>3425.24</v>
      </c>
      <c r="J1718" s="9">
        <f>MONTH(B1718)</f>
        <v>8</v>
      </c>
      <c r="K1718" s="9">
        <f>YEAR(B1718)</f>
        <v>2021</v>
      </c>
      <c r="L1718" s="9" t="str">
        <f>VLOOKUP(C1718,DEFINICJE!$A$2:$B$11,2,0)</f>
        <v>Nexus Solutions</v>
      </c>
    </row>
    <row r="1719" spans="1:12" x14ac:dyDescent="0.2">
      <c r="A1719" s="19" t="s">
        <v>1776</v>
      </c>
      <c r="B1719" s="20">
        <v>44421</v>
      </c>
      <c r="C1719" s="4" t="s">
        <v>8</v>
      </c>
      <c r="D1719" s="4" t="s">
        <v>15</v>
      </c>
      <c r="E1719" s="21">
        <v>681</v>
      </c>
      <c r="F1719" s="6">
        <f>VLOOKUP(D1719,DEFINICJE!$E$2:$H$31,4,0)</f>
        <v>43.180327868852459</v>
      </c>
      <c r="G1719" s="6">
        <f>E1719*F1719</f>
        <v>29405.803278688523</v>
      </c>
      <c r="H1719" s="26">
        <f>VLOOKUP(D1719,DEFINICJE!$E$2:$H$31,3,0)</f>
        <v>0.22</v>
      </c>
      <c r="I1719" s="6">
        <f>G1719+H1719*G1719</f>
        <v>35875.08</v>
      </c>
      <c r="J1719" s="9">
        <f>MONTH(B1719)</f>
        <v>8</v>
      </c>
      <c r="K1719" s="9">
        <f>YEAR(B1719)</f>
        <v>2021</v>
      </c>
      <c r="L1719" s="9" t="str">
        <f>VLOOKUP(C1719,DEFINICJE!$A$2:$B$11,2,0)</f>
        <v>Apex Innovators</v>
      </c>
    </row>
    <row r="1720" spans="1:12" x14ac:dyDescent="0.2">
      <c r="A1720" s="19" t="s">
        <v>1777</v>
      </c>
      <c r="B1720" s="20">
        <v>44421</v>
      </c>
      <c r="C1720" s="4" t="s">
        <v>10</v>
      </c>
      <c r="D1720" s="4" t="s">
        <v>15</v>
      </c>
      <c r="E1720" s="21">
        <v>822</v>
      </c>
      <c r="F1720" s="6">
        <f>VLOOKUP(D1720,DEFINICJE!$E$2:$H$31,4,0)</f>
        <v>43.180327868852459</v>
      </c>
      <c r="G1720" s="6">
        <f>E1720*F1720</f>
        <v>35494.229508196724</v>
      </c>
      <c r="H1720" s="26">
        <f>VLOOKUP(D1720,DEFINICJE!$E$2:$H$31,3,0)</f>
        <v>0.22</v>
      </c>
      <c r="I1720" s="6">
        <f>G1720+H1720*G1720</f>
        <v>43302.960000000006</v>
      </c>
      <c r="J1720" s="9">
        <f>MONTH(B1720)</f>
        <v>8</v>
      </c>
      <c r="K1720" s="9">
        <f>YEAR(B1720)</f>
        <v>2021</v>
      </c>
      <c r="L1720" s="9" t="str">
        <f>VLOOKUP(C1720,DEFINICJE!$A$2:$B$11,2,0)</f>
        <v>Nexus Solutions</v>
      </c>
    </row>
    <row r="1721" spans="1:12" x14ac:dyDescent="0.2">
      <c r="A1721" s="19" t="s">
        <v>1778</v>
      </c>
      <c r="B1721" s="20">
        <v>44422</v>
      </c>
      <c r="C1721" s="4" t="s">
        <v>9</v>
      </c>
      <c r="D1721" s="4" t="s">
        <v>15</v>
      </c>
      <c r="E1721" s="21">
        <v>126</v>
      </c>
      <c r="F1721" s="6">
        <f>VLOOKUP(D1721,DEFINICJE!$E$2:$H$31,4,0)</f>
        <v>43.180327868852459</v>
      </c>
      <c r="G1721" s="6">
        <f>E1721*F1721</f>
        <v>5440.7213114754095</v>
      </c>
      <c r="H1721" s="26">
        <f>VLOOKUP(D1721,DEFINICJE!$E$2:$H$31,3,0)</f>
        <v>0.22</v>
      </c>
      <c r="I1721" s="6">
        <f>G1721+H1721*G1721</f>
        <v>6637.6799999999994</v>
      </c>
      <c r="J1721" s="9">
        <f>MONTH(B1721)</f>
        <v>8</v>
      </c>
      <c r="K1721" s="9">
        <f>YEAR(B1721)</f>
        <v>2021</v>
      </c>
      <c r="L1721" s="9" t="str">
        <f>VLOOKUP(C1721,DEFINICJE!$A$2:$B$11,2,0)</f>
        <v>Aurora Ventures</v>
      </c>
    </row>
    <row r="1722" spans="1:12" x14ac:dyDescent="0.2">
      <c r="A1722" s="19" t="s">
        <v>1779</v>
      </c>
      <c r="B1722" s="20">
        <v>44422</v>
      </c>
      <c r="C1722" s="4" t="s">
        <v>4</v>
      </c>
      <c r="D1722" s="4" t="s">
        <v>15</v>
      </c>
      <c r="E1722" s="21">
        <v>49</v>
      </c>
      <c r="F1722" s="6">
        <f>VLOOKUP(D1722,DEFINICJE!$E$2:$H$31,4,0)</f>
        <v>43.180327868852459</v>
      </c>
      <c r="G1722" s="6">
        <f>E1722*F1722</f>
        <v>2115.8360655737706</v>
      </c>
      <c r="H1722" s="26">
        <f>VLOOKUP(D1722,DEFINICJE!$E$2:$H$31,3,0)</f>
        <v>0.22</v>
      </c>
      <c r="I1722" s="6">
        <f>G1722+H1722*G1722</f>
        <v>2581.3200000000002</v>
      </c>
      <c r="J1722" s="9">
        <f>MONTH(B1722)</f>
        <v>8</v>
      </c>
      <c r="K1722" s="9">
        <f>YEAR(B1722)</f>
        <v>2021</v>
      </c>
      <c r="L1722" s="9" t="str">
        <f>VLOOKUP(C1722,DEFINICJE!$A$2:$B$11,2,0)</f>
        <v>BlueSky Enterprises</v>
      </c>
    </row>
    <row r="1723" spans="1:12" x14ac:dyDescent="0.2">
      <c r="A1723" s="19" t="s">
        <v>1780</v>
      </c>
      <c r="B1723" s="20">
        <v>44422</v>
      </c>
      <c r="C1723" s="4" t="s">
        <v>4</v>
      </c>
      <c r="D1723" s="4" t="s">
        <v>15</v>
      </c>
      <c r="E1723" s="21">
        <v>276</v>
      </c>
      <c r="F1723" s="6">
        <f>VLOOKUP(D1723,DEFINICJE!$E$2:$H$31,4,0)</f>
        <v>43.180327868852459</v>
      </c>
      <c r="G1723" s="6">
        <f>E1723*F1723</f>
        <v>11917.770491803278</v>
      </c>
      <c r="H1723" s="26">
        <f>VLOOKUP(D1723,DEFINICJE!$E$2:$H$31,3,0)</f>
        <v>0.22</v>
      </c>
      <c r="I1723" s="6">
        <f>G1723+H1723*G1723</f>
        <v>14539.679999999998</v>
      </c>
      <c r="J1723" s="9">
        <f>MONTH(B1723)</f>
        <v>8</v>
      </c>
      <c r="K1723" s="9">
        <f>YEAR(B1723)</f>
        <v>2021</v>
      </c>
      <c r="L1723" s="9" t="str">
        <f>VLOOKUP(C1723,DEFINICJE!$A$2:$B$11,2,0)</f>
        <v>BlueSky Enterprises</v>
      </c>
    </row>
    <row r="1724" spans="1:12" x14ac:dyDescent="0.2">
      <c r="A1724" s="19" t="s">
        <v>1781</v>
      </c>
      <c r="B1724" s="20">
        <v>44422</v>
      </c>
      <c r="C1724" s="4" t="s">
        <v>7</v>
      </c>
      <c r="D1724" s="4" t="s">
        <v>15</v>
      </c>
      <c r="E1724" s="21">
        <v>633</v>
      </c>
      <c r="F1724" s="6">
        <f>VLOOKUP(D1724,DEFINICJE!$E$2:$H$31,4,0)</f>
        <v>43.180327868852459</v>
      </c>
      <c r="G1724" s="6">
        <f>E1724*F1724</f>
        <v>27333.147540983606</v>
      </c>
      <c r="H1724" s="26">
        <f>VLOOKUP(D1724,DEFINICJE!$E$2:$H$31,3,0)</f>
        <v>0.22</v>
      </c>
      <c r="I1724" s="6">
        <f>G1724+H1724*G1724</f>
        <v>33346.44</v>
      </c>
      <c r="J1724" s="9">
        <f>MONTH(B1724)</f>
        <v>8</v>
      </c>
      <c r="K1724" s="9">
        <f>YEAR(B1724)</f>
        <v>2021</v>
      </c>
      <c r="L1724" s="9" t="str">
        <f>VLOOKUP(C1724,DEFINICJE!$A$2:$B$11,2,0)</f>
        <v>Fusion Dynamics</v>
      </c>
    </row>
    <row r="1725" spans="1:12" x14ac:dyDescent="0.2">
      <c r="A1725" s="19" t="s">
        <v>1782</v>
      </c>
      <c r="B1725" s="20">
        <v>44423</v>
      </c>
      <c r="C1725" s="4" t="s">
        <v>5</v>
      </c>
      <c r="D1725" s="4" t="s">
        <v>14</v>
      </c>
      <c r="E1725" s="21">
        <v>833</v>
      </c>
      <c r="F1725" s="6">
        <f>VLOOKUP(D1725,DEFINICJE!$E$2:$H$31,4,0)</f>
        <v>73.897196261682225</v>
      </c>
      <c r="G1725" s="6">
        <f>E1725*F1725</f>
        <v>61556.364485981292</v>
      </c>
      <c r="H1725" s="26">
        <f>VLOOKUP(D1725,DEFINICJE!$E$2:$H$31,3,0)</f>
        <v>7.0000000000000007E-2</v>
      </c>
      <c r="I1725" s="6">
        <f>G1725+H1725*G1725</f>
        <v>65865.309999999983</v>
      </c>
      <c r="J1725" s="9">
        <f>MONTH(B1725)</f>
        <v>8</v>
      </c>
      <c r="K1725" s="9">
        <f>YEAR(B1725)</f>
        <v>2021</v>
      </c>
      <c r="L1725" s="9" t="str">
        <f>VLOOKUP(C1725,DEFINICJE!$A$2:$B$11,2,0)</f>
        <v>Infinity Systems</v>
      </c>
    </row>
    <row r="1726" spans="1:12" x14ac:dyDescent="0.2">
      <c r="A1726" s="19" t="s">
        <v>1783</v>
      </c>
      <c r="B1726" s="20">
        <v>44423</v>
      </c>
      <c r="C1726" s="4" t="s">
        <v>6</v>
      </c>
      <c r="D1726" s="4" t="s">
        <v>30</v>
      </c>
      <c r="E1726" s="21">
        <v>118</v>
      </c>
      <c r="F1726" s="6">
        <f>VLOOKUP(D1726,DEFINICJE!$E$2:$H$31,4,0)</f>
        <v>16.345794392523363</v>
      </c>
      <c r="G1726" s="6">
        <f>E1726*F1726</f>
        <v>1928.8037383177568</v>
      </c>
      <c r="H1726" s="26">
        <f>VLOOKUP(D1726,DEFINICJE!$E$2:$H$31,3,0)</f>
        <v>7.0000000000000007E-2</v>
      </c>
      <c r="I1726" s="6">
        <f>G1726+H1726*G1726</f>
        <v>2063.8199999999997</v>
      </c>
      <c r="J1726" s="9">
        <f>MONTH(B1726)</f>
        <v>8</v>
      </c>
      <c r="K1726" s="9">
        <f>YEAR(B1726)</f>
        <v>2021</v>
      </c>
      <c r="L1726" s="9" t="str">
        <f>VLOOKUP(C1726,DEFINICJE!$A$2:$B$11,2,0)</f>
        <v>SwiftWave Technologies</v>
      </c>
    </row>
    <row r="1727" spans="1:12" x14ac:dyDescent="0.2">
      <c r="A1727" s="19" t="s">
        <v>1784</v>
      </c>
      <c r="B1727" s="20">
        <v>44423</v>
      </c>
      <c r="C1727" s="4" t="s">
        <v>5</v>
      </c>
      <c r="D1727" s="4" t="s">
        <v>31</v>
      </c>
      <c r="E1727" s="21">
        <v>100</v>
      </c>
      <c r="F1727" s="6">
        <f>VLOOKUP(D1727,DEFINICJE!$E$2:$H$31,4,0)</f>
        <v>31.516393442622952</v>
      </c>
      <c r="G1727" s="6">
        <f>E1727*F1727</f>
        <v>3151.6393442622953</v>
      </c>
      <c r="H1727" s="26">
        <f>VLOOKUP(D1727,DEFINICJE!$E$2:$H$31,3,0)</f>
        <v>0.22</v>
      </c>
      <c r="I1727" s="6">
        <f>G1727+H1727*G1727</f>
        <v>3845</v>
      </c>
      <c r="J1727" s="9">
        <f>MONTH(B1727)</f>
        <v>8</v>
      </c>
      <c r="K1727" s="9">
        <f>YEAR(B1727)</f>
        <v>2021</v>
      </c>
      <c r="L1727" s="9" t="str">
        <f>VLOOKUP(C1727,DEFINICJE!$A$2:$B$11,2,0)</f>
        <v>Infinity Systems</v>
      </c>
    </row>
    <row r="1728" spans="1:12" x14ac:dyDescent="0.2">
      <c r="A1728" s="19" t="s">
        <v>1785</v>
      </c>
      <c r="B1728" s="20">
        <v>44423</v>
      </c>
      <c r="C1728" s="4" t="s">
        <v>11</v>
      </c>
      <c r="D1728" s="4" t="s">
        <v>32</v>
      </c>
      <c r="E1728" s="21">
        <v>330</v>
      </c>
      <c r="F1728" s="6">
        <f>VLOOKUP(D1728,DEFINICJE!$E$2:$H$31,4,0)</f>
        <v>59.018691588785039</v>
      </c>
      <c r="G1728" s="6">
        <f>E1728*F1728</f>
        <v>19476.168224299065</v>
      </c>
      <c r="H1728" s="26">
        <f>VLOOKUP(D1728,DEFINICJE!$E$2:$H$31,3,0)</f>
        <v>7.0000000000000007E-2</v>
      </c>
      <c r="I1728" s="6">
        <f>G1728+H1728*G1728</f>
        <v>20839.5</v>
      </c>
      <c r="J1728" s="9">
        <f>MONTH(B1728)</f>
        <v>8</v>
      </c>
      <c r="K1728" s="9">
        <f>YEAR(B1728)</f>
        <v>2021</v>
      </c>
      <c r="L1728" s="9" t="str">
        <f>VLOOKUP(C1728,DEFINICJE!$A$2:$B$11,2,0)</f>
        <v>Green Capital</v>
      </c>
    </row>
    <row r="1729" spans="1:12" x14ac:dyDescent="0.2">
      <c r="A1729" s="19" t="s">
        <v>1786</v>
      </c>
      <c r="B1729" s="20">
        <v>44424</v>
      </c>
      <c r="C1729" s="4" t="s">
        <v>8</v>
      </c>
      <c r="D1729" s="4" t="s">
        <v>33</v>
      </c>
      <c r="E1729" s="21">
        <v>369</v>
      </c>
      <c r="F1729" s="6">
        <f>VLOOKUP(D1729,DEFINICJE!$E$2:$H$31,4,0)</f>
        <v>78.893442622950815</v>
      </c>
      <c r="G1729" s="6">
        <f>E1729*F1729</f>
        <v>29111.680327868849</v>
      </c>
      <c r="H1729" s="26">
        <f>VLOOKUP(D1729,DEFINICJE!$E$2:$H$31,3,0)</f>
        <v>0.22</v>
      </c>
      <c r="I1729" s="6">
        <f>G1729+H1729*G1729</f>
        <v>35516.25</v>
      </c>
      <c r="J1729" s="9">
        <f>MONTH(B1729)</f>
        <v>8</v>
      </c>
      <c r="K1729" s="9">
        <f>YEAR(B1729)</f>
        <v>2021</v>
      </c>
      <c r="L1729" s="9" t="str">
        <f>VLOOKUP(C1729,DEFINICJE!$A$2:$B$11,2,0)</f>
        <v>Apex Innovators</v>
      </c>
    </row>
    <row r="1730" spans="1:12" x14ac:dyDescent="0.2">
      <c r="A1730" s="19" t="s">
        <v>1787</v>
      </c>
      <c r="B1730" s="20">
        <v>44424</v>
      </c>
      <c r="C1730" s="4" t="s">
        <v>7</v>
      </c>
      <c r="D1730" s="4" t="s">
        <v>34</v>
      </c>
      <c r="E1730" s="21">
        <v>741</v>
      </c>
      <c r="F1730" s="6">
        <f>VLOOKUP(D1730,DEFINICJE!$E$2:$H$31,4,0)</f>
        <v>34.177570093457945</v>
      </c>
      <c r="G1730" s="6">
        <f>E1730*F1730</f>
        <v>25325.579439252338</v>
      </c>
      <c r="H1730" s="26">
        <f>VLOOKUP(D1730,DEFINICJE!$E$2:$H$31,3,0)</f>
        <v>7.0000000000000007E-2</v>
      </c>
      <c r="I1730" s="6">
        <f>G1730+H1730*G1730</f>
        <v>27098.370000000003</v>
      </c>
      <c r="J1730" s="9">
        <f>MONTH(B1730)</f>
        <v>8</v>
      </c>
      <c r="K1730" s="9">
        <f>YEAR(B1730)</f>
        <v>2021</v>
      </c>
      <c r="L1730" s="9" t="str">
        <f>VLOOKUP(C1730,DEFINICJE!$A$2:$B$11,2,0)</f>
        <v>Fusion Dynamics</v>
      </c>
    </row>
    <row r="1731" spans="1:12" x14ac:dyDescent="0.2">
      <c r="A1731" s="19" t="s">
        <v>1788</v>
      </c>
      <c r="B1731" s="20">
        <v>44424</v>
      </c>
      <c r="C1731" s="4" t="s">
        <v>7</v>
      </c>
      <c r="D1731" s="4" t="s">
        <v>35</v>
      </c>
      <c r="E1731" s="21">
        <v>283</v>
      </c>
      <c r="F1731" s="6">
        <f>VLOOKUP(D1731,DEFINICJE!$E$2:$H$31,4,0)</f>
        <v>92.429906542056074</v>
      </c>
      <c r="G1731" s="6">
        <f>E1731*F1731</f>
        <v>26157.663551401867</v>
      </c>
      <c r="H1731" s="26">
        <f>VLOOKUP(D1731,DEFINICJE!$E$2:$H$31,3,0)</f>
        <v>7.0000000000000007E-2</v>
      </c>
      <c r="I1731" s="6">
        <f>G1731+H1731*G1731</f>
        <v>27988.699999999997</v>
      </c>
      <c r="J1731" s="9">
        <f>MONTH(B1731)</f>
        <v>8</v>
      </c>
      <c r="K1731" s="9">
        <f>YEAR(B1731)</f>
        <v>2021</v>
      </c>
      <c r="L1731" s="9" t="str">
        <f>VLOOKUP(C1731,DEFINICJE!$A$2:$B$11,2,0)</f>
        <v>Fusion Dynamics</v>
      </c>
    </row>
    <row r="1732" spans="1:12" x14ac:dyDescent="0.2">
      <c r="A1732" s="19" t="s">
        <v>1789</v>
      </c>
      <c r="B1732" s="20">
        <v>44424</v>
      </c>
      <c r="C1732" s="4" t="s">
        <v>7</v>
      </c>
      <c r="D1732" s="4" t="s">
        <v>36</v>
      </c>
      <c r="E1732" s="21">
        <v>723</v>
      </c>
      <c r="F1732" s="6">
        <f>VLOOKUP(D1732,DEFINICJE!$E$2:$H$31,4,0)</f>
        <v>32.551401869158873</v>
      </c>
      <c r="G1732" s="6">
        <f>E1732*F1732</f>
        <v>23534.663551401864</v>
      </c>
      <c r="H1732" s="26">
        <f>VLOOKUP(D1732,DEFINICJE!$E$2:$H$31,3,0)</f>
        <v>7.0000000000000007E-2</v>
      </c>
      <c r="I1732" s="6">
        <f>G1732+H1732*G1732</f>
        <v>25182.089999999993</v>
      </c>
      <c r="J1732" s="9">
        <f>MONTH(B1732)</f>
        <v>8</v>
      </c>
      <c r="K1732" s="9">
        <f>YEAR(B1732)</f>
        <v>2021</v>
      </c>
      <c r="L1732" s="9" t="str">
        <f>VLOOKUP(C1732,DEFINICJE!$A$2:$B$11,2,0)</f>
        <v>Fusion Dynamics</v>
      </c>
    </row>
    <row r="1733" spans="1:12" x14ac:dyDescent="0.2">
      <c r="A1733" s="19" t="s">
        <v>1790</v>
      </c>
      <c r="B1733" s="20">
        <v>44425</v>
      </c>
      <c r="C1733" s="4" t="s">
        <v>8</v>
      </c>
      <c r="D1733" s="4" t="s">
        <v>37</v>
      </c>
      <c r="E1733" s="21">
        <v>87</v>
      </c>
      <c r="F1733" s="6">
        <f>VLOOKUP(D1733,DEFINICJE!$E$2:$H$31,4,0)</f>
        <v>29.762295081967217</v>
      </c>
      <c r="G1733" s="6">
        <f>E1733*F1733</f>
        <v>2589.3196721311479</v>
      </c>
      <c r="H1733" s="26">
        <f>VLOOKUP(D1733,DEFINICJE!$E$2:$H$31,3,0)</f>
        <v>0.22</v>
      </c>
      <c r="I1733" s="6">
        <f>G1733+H1733*G1733</f>
        <v>3158.9700000000003</v>
      </c>
      <c r="J1733" s="9">
        <f>MONTH(B1733)</f>
        <v>8</v>
      </c>
      <c r="K1733" s="9">
        <f>YEAR(B1733)</f>
        <v>2021</v>
      </c>
      <c r="L1733" s="9" t="str">
        <f>VLOOKUP(C1733,DEFINICJE!$A$2:$B$11,2,0)</f>
        <v>Apex Innovators</v>
      </c>
    </row>
    <row r="1734" spans="1:12" x14ac:dyDescent="0.2">
      <c r="A1734" s="19" t="s">
        <v>1791</v>
      </c>
      <c r="B1734" s="20">
        <v>44425</v>
      </c>
      <c r="C1734" s="4" t="s">
        <v>9</v>
      </c>
      <c r="D1734" s="4" t="s">
        <v>14</v>
      </c>
      <c r="E1734" s="21">
        <v>998</v>
      </c>
      <c r="F1734" s="6">
        <f>VLOOKUP(D1734,DEFINICJE!$E$2:$H$31,4,0)</f>
        <v>73.897196261682225</v>
      </c>
      <c r="G1734" s="6">
        <f>E1734*F1734</f>
        <v>73749.401869158857</v>
      </c>
      <c r="H1734" s="26">
        <f>VLOOKUP(D1734,DEFINICJE!$E$2:$H$31,3,0)</f>
        <v>7.0000000000000007E-2</v>
      </c>
      <c r="I1734" s="6">
        <f>G1734+H1734*G1734</f>
        <v>78911.859999999971</v>
      </c>
      <c r="J1734" s="9">
        <f>MONTH(B1734)</f>
        <v>8</v>
      </c>
      <c r="K1734" s="9">
        <f>YEAR(B1734)</f>
        <v>2021</v>
      </c>
      <c r="L1734" s="9" t="str">
        <f>VLOOKUP(C1734,DEFINICJE!$A$2:$B$11,2,0)</f>
        <v>Aurora Ventures</v>
      </c>
    </row>
    <row r="1735" spans="1:12" x14ac:dyDescent="0.2">
      <c r="A1735" s="19" t="s">
        <v>1792</v>
      </c>
      <c r="B1735" s="20">
        <v>44425</v>
      </c>
      <c r="C1735" s="4" t="s">
        <v>7</v>
      </c>
      <c r="D1735" s="4" t="s">
        <v>39</v>
      </c>
      <c r="E1735" s="21">
        <v>487</v>
      </c>
      <c r="F1735" s="6">
        <f>VLOOKUP(D1735,DEFINICJE!$E$2:$H$31,4,0)</f>
        <v>56.56557377049181</v>
      </c>
      <c r="G1735" s="6">
        <f>E1735*F1735</f>
        <v>27547.434426229513</v>
      </c>
      <c r="H1735" s="26">
        <f>VLOOKUP(D1735,DEFINICJE!$E$2:$H$31,3,0)</f>
        <v>0.22</v>
      </c>
      <c r="I1735" s="6">
        <f>G1735+H1735*G1735</f>
        <v>33607.870000000003</v>
      </c>
      <c r="J1735" s="9">
        <f>MONTH(B1735)</f>
        <v>8</v>
      </c>
      <c r="K1735" s="9">
        <f>YEAR(B1735)</f>
        <v>2021</v>
      </c>
      <c r="L1735" s="9" t="str">
        <f>VLOOKUP(C1735,DEFINICJE!$A$2:$B$11,2,0)</f>
        <v>Fusion Dynamics</v>
      </c>
    </row>
    <row r="1736" spans="1:12" x14ac:dyDescent="0.2">
      <c r="A1736" s="19" t="s">
        <v>1793</v>
      </c>
      <c r="B1736" s="20">
        <v>44425</v>
      </c>
      <c r="C1736" s="4" t="s">
        <v>5</v>
      </c>
      <c r="D1736" s="4" t="s">
        <v>40</v>
      </c>
      <c r="E1736" s="21">
        <v>66</v>
      </c>
      <c r="F1736" s="6">
        <f>VLOOKUP(D1736,DEFINICJE!$E$2:$H$31,4,0)</f>
        <v>39.345794392523366</v>
      </c>
      <c r="G1736" s="6">
        <f>E1736*F1736</f>
        <v>2596.8224299065423</v>
      </c>
      <c r="H1736" s="26">
        <f>VLOOKUP(D1736,DEFINICJE!$E$2:$H$31,3,0)</f>
        <v>7.0000000000000007E-2</v>
      </c>
      <c r="I1736" s="6">
        <f>G1736+H1736*G1736</f>
        <v>2778.6000000000004</v>
      </c>
      <c r="J1736" s="9">
        <f>MONTH(B1736)</f>
        <v>8</v>
      </c>
      <c r="K1736" s="9">
        <f>YEAR(B1736)</f>
        <v>2021</v>
      </c>
      <c r="L1736" s="9" t="str">
        <f>VLOOKUP(C1736,DEFINICJE!$A$2:$B$11,2,0)</f>
        <v>Infinity Systems</v>
      </c>
    </row>
    <row r="1737" spans="1:12" x14ac:dyDescent="0.2">
      <c r="A1737" s="19" t="s">
        <v>1794</v>
      </c>
      <c r="B1737" s="20">
        <v>44426</v>
      </c>
      <c r="C1737" s="4" t="s">
        <v>6</v>
      </c>
      <c r="D1737" s="4" t="s">
        <v>41</v>
      </c>
      <c r="E1737" s="21">
        <v>403</v>
      </c>
      <c r="F1737" s="6">
        <f>VLOOKUP(D1737,DEFINICJE!$E$2:$H$31,4,0)</f>
        <v>3.7868852459016393</v>
      </c>
      <c r="G1737" s="6">
        <f>E1737*F1737</f>
        <v>1526.1147540983607</v>
      </c>
      <c r="H1737" s="26">
        <f>VLOOKUP(D1737,DEFINICJE!$E$2:$H$31,3,0)</f>
        <v>0.22</v>
      </c>
      <c r="I1737" s="6">
        <f>G1737+H1737*G1737</f>
        <v>1861.8600000000001</v>
      </c>
      <c r="J1737" s="9">
        <f>MONTH(B1737)</f>
        <v>8</v>
      </c>
      <c r="K1737" s="9">
        <f>YEAR(B1737)</f>
        <v>2021</v>
      </c>
      <c r="L1737" s="9" t="str">
        <f>VLOOKUP(C1737,DEFINICJE!$A$2:$B$11,2,0)</f>
        <v>SwiftWave Technologies</v>
      </c>
    </row>
    <row r="1738" spans="1:12" x14ac:dyDescent="0.2">
      <c r="A1738" s="19" t="s">
        <v>1795</v>
      </c>
      <c r="B1738" s="20">
        <v>44426</v>
      </c>
      <c r="C1738" s="4" t="s">
        <v>5</v>
      </c>
      <c r="D1738" s="4" t="s">
        <v>42</v>
      </c>
      <c r="E1738" s="21">
        <v>564</v>
      </c>
      <c r="F1738" s="6">
        <f>VLOOKUP(D1738,DEFINICJE!$E$2:$H$31,4,0)</f>
        <v>17.11214953271028</v>
      </c>
      <c r="G1738" s="6">
        <f>E1738*F1738</f>
        <v>9651.2523364485987</v>
      </c>
      <c r="H1738" s="26">
        <f>VLOOKUP(D1738,DEFINICJE!$E$2:$H$31,3,0)</f>
        <v>7.0000000000000007E-2</v>
      </c>
      <c r="I1738" s="6">
        <f>G1738+H1738*G1738</f>
        <v>10326.84</v>
      </c>
      <c r="J1738" s="9">
        <f>MONTH(B1738)</f>
        <v>8</v>
      </c>
      <c r="K1738" s="9">
        <f>YEAR(B1738)</f>
        <v>2021</v>
      </c>
      <c r="L1738" s="9" t="str">
        <f>VLOOKUP(C1738,DEFINICJE!$A$2:$B$11,2,0)</f>
        <v>Infinity Systems</v>
      </c>
    </row>
    <row r="1739" spans="1:12" x14ac:dyDescent="0.2">
      <c r="A1739" s="19" t="s">
        <v>1796</v>
      </c>
      <c r="B1739" s="20">
        <v>44426</v>
      </c>
      <c r="C1739" s="4" t="s">
        <v>11</v>
      </c>
      <c r="D1739" s="4" t="s">
        <v>43</v>
      </c>
      <c r="E1739" s="21">
        <v>955</v>
      </c>
      <c r="F1739" s="6">
        <f>VLOOKUP(D1739,DEFINICJE!$E$2:$H$31,4,0)</f>
        <v>42.196721311475407</v>
      </c>
      <c r="G1739" s="6">
        <f>E1739*F1739</f>
        <v>40297.868852459011</v>
      </c>
      <c r="H1739" s="26">
        <f>VLOOKUP(D1739,DEFINICJE!$E$2:$H$31,3,0)</f>
        <v>0.22</v>
      </c>
      <c r="I1739" s="6">
        <f>G1739+H1739*G1739</f>
        <v>49163.399999999994</v>
      </c>
      <c r="J1739" s="9">
        <f>MONTH(B1739)</f>
        <v>8</v>
      </c>
      <c r="K1739" s="9">
        <f>YEAR(B1739)</f>
        <v>2021</v>
      </c>
      <c r="L1739" s="9" t="str">
        <f>VLOOKUP(C1739,DEFINICJE!$A$2:$B$11,2,0)</f>
        <v>Green Capital</v>
      </c>
    </row>
    <row r="1740" spans="1:12" x14ac:dyDescent="0.2">
      <c r="A1740" s="19" t="s">
        <v>1797</v>
      </c>
      <c r="B1740" s="20">
        <v>44426</v>
      </c>
      <c r="C1740" s="4" t="s">
        <v>3</v>
      </c>
      <c r="D1740" s="4" t="s">
        <v>14</v>
      </c>
      <c r="E1740" s="21">
        <v>391</v>
      </c>
      <c r="F1740" s="6">
        <f>VLOOKUP(D1740,DEFINICJE!$E$2:$H$31,4,0)</f>
        <v>73.897196261682225</v>
      </c>
      <c r="G1740" s="6">
        <f>E1740*F1740</f>
        <v>28893.803738317751</v>
      </c>
      <c r="H1740" s="26">
        <f>VLOOKUP(D1740,DEFINICJE!$E$2:$H$31,3,0)</f>
        <v>7.0000000000000007E-2</v>
      </c>
      <c r="I1740" s="6">
        <f>G1740+H1740*G1740</f>
        <v>30916.369999999995</v>
      </c>
      <c r="J1740" s="9">
        <f>MONTH(B1740)</f>
        <v>8</v>
      </c>
      <c r="K1740" s="9">
        <f>YEAR(B1740)</f>
        <v>2021</v>
      </c>
      <c r="L1740" s="9" t="str">
        <f>VLOOKUP(C1740,DEFINICJE!$A$2:$B$11,2,0)</f>
        <v>Quantum Innovations</v>
      </c>
    </row>
    <row r="1741" spans="1:12" x14ac:dyDescent="0.2">
      <c r="A1741" s="19" t="s">
        <v>1798</v>
      </c>
      <c r="B1741" s="20">
        <v>44427</v>
      </c>
      <c r="C1741" s="4" t="s">
        <v>7</v>
      </c>
      <c r="D1741" s="4" t="s">
        <v>15</v>
      </c>
      <c r="E1741" s="21">
        <v>719</v>
      </c>
      <c r="F1741" s="6">
        <f>VLOOKUP(D1741,DEFINICJE!$E$2:$H$31,4,0)</f>
        <v>43.180327868852459</v>
      </c>
      <c r="G1741" s="6">
        <f>E1741*F1741</f>
        <v>31046.655737704918</v>
      </c>
      <c r="H1741" s="26">
        <f>VLOOKUP(D1741,DEFINICJE!$E$2:$H$31,3,0)</f>
        <v>0.22</v>
      </c>
      <c r="I1741" s="6">
        <f>G1741+H1741*G1741</f>
        <v>37876.92</v>
      </c>
      <c r="J1741" s="9">
        <f>MONTH(B1741)</f>
        <v>8</v>
      </c>
      <c r="K1741" s="9">
        <f>YEAR(B1741)</f>
        <v>2021</v>
      </c>
      <c r="L1741" s="9" t="str">
        <f>VLOOKUP(C1741,DEFINICJE!$A$2:$B$11,2,0)</f>
        <v>Fusion Dynamics</v>
      </c>
    </row>
    <row r="1742" spans="1:12" x14ac:dyDescent="0.2">
      <c r="A1742" s="19" t="s">
        <v>1799</v>
      </c>
      <c r="B1742" s="20">
        <v>44427</v>
      </c>
      <c r="C1742" s="4" t="s">
        <v>9</v>
      </c>
      <c r="D1742" s="4" t="s">
        <v>16</v>
      </c>
      <c r="E1742" s="21">
        <v>964</v>
      </c>
      <c r="F1742" s="6">
        <f>VLOOKUP(D1742,DEFINICJE!$E$2:$H$31,4,0)</f>
        <v>25.897196261682243</v>
      </c>
      <c r="G1742" s="6">
        <f>E1742*F1742</f>
        <v>24964.897196261682</v>
      </c>
      <c r="H1742" s="26">
        <f>VLOOKUP(D1742,DEFINICJE!$E$2:$H$31,3,0)</f>
        <v>7.0000000000000007E-2</v>
      </c>
      <c r="I1742" s="6">
        <f>G1742+H1742*G1742</f>
        <v>26712.44</v>
      </c>
      <c r="J1742" s="9">
        <f>MONTH(B1742)</f>
        <v>8</v>
      </c>
      <c r="K1742" s="9">
        <f>YEAR(B1742)</f>
        <v>2021</v>
      </c>
      <c r="L1742" s="9" t="str">
        <f>VLOOKUP(C1742,DEFINICJE!$A$2:$B$11,2,0)</f>
        <v>Aurora Ventures</v>
      </c>
    </row>
    <row r="1743" spans="1:12" x14ac:dyDescent="0.2">
      <c r="A1743" s="19" t="s">
        <v>1800</v>
      </c>
      <c r="B1743" s="20">
        <v>44427</v>
      </c>
      <c r="C1743" s="4" t="s">
        <v>5</v>
      </c>
      <c r="D1743" s="4" t="s">
        <v>17</v>
      </c>
      <c r="E1743" s="21">
        <v>646</v>
      </c>
      <c r="F1743" s="6">
        <f>VLOOKUP(D1743,DEFINICJE!$E$2:$H$31,4,0)</f>
        <v>65.721311475409848</v>
      </c>
      <c r="G1743" s="6">
        <f>E1743*F1743</f>
        <v>42455.96721311476</v>
      </c>
      <c r="H1743" s="26">
        <f>VLOOKUP(D1743,DEFINICJE!$E$2:$H$31,3,0)</f>
        <v>0.22</v>
      </c>
      <c r="I1743" s="6">
        <f>G1743+H1743*G1743</f>
        <v>51796.280000000006</v>
      </c>
      <c r="J1743" s="9">
        <f>MONTH(B1743)</f>
        <v>8</v>
      </c>
      <c r="K1743" s="9">
        <f>YEAR(B1743)</f>
        <v>2021</v>
      </c>
      <c r="L1743" s="9" t="str">
        <f>VLOOKUP(C1743,DEFINICJE!$A$2:$B$11,2,0)</f>
        <v>Infinity Systems</v>
      </c>
    </row>
    <row r="1744" spans="1:12" x14ac:dyDescent="0.2">
      <c r="A1744" s="19" t="s">
        <v>1801</v>
      </c>
      <c r="B1744" s="20">
        <v>44427</v>
      </c>
      <c r="C1744" s="4" t="s">
        <v>8</v>
      </c>
      <c r="D1744" s="4" t="s">
        <v>18</v>
      </c>
      <c r="E1744" s="21">
        <v>575</v>
      </c>
      <c r="F1744" s="6">
        <f>VLOOKUP(D1744,DEFINICJE!$E$2:$H$31,4,0)</f>
        <v>0.22429906542056072</v>
      </c>
      <c r="G1744" s="6">
        <f>E1744*F1744</f>
        <v>128.97196261682242</v>
      </c>
      <c r="H1744" s="26">
        <f>VLOOKUP(D1744,DEFINICJE!$E$2:$H$31,3,0)</f>
        <v>7.0000000000000007E-2</v>
      </c>
      <c r="I1744" s="6">
        <f>G1744+H1744*G1744</f>
        <v>138</v>
      </c>
      <c r="J1744" s="9">
        <f>MONTH(B1744)</f>
        <v>8</v>
      </c>
      <c r="K1744" s="9">
        <f>YEAR(B1744)</f>
        <v>2021</v>
      </c>
      <c r="L1744" s="9" t="str">
        <f>VLOOKUP(C1744,DEFINICJE!$A$2:$B$11,2,0)</f>
        <v>Apex Innovators</v>
      </c>
    </row>
    <row r="1745" spans="1:12" x14ac:dyDescent="0.2">
      <c r="A1745" s="19" t="s">
        <v>1802</v>
      </c>
      <c r="B1745" s="20">
        <v>44428</v>
      </c>
      <c r="C1745" s="4" t="s">
        <v>4</v>
      </c>
      <c r="D1745" s="4" t="s">
        <v>19</v>
      </c>
      <c r="E1745" s="21">
        <v>749</v>
      </c>
      <c r="F1745" s="6">
        <f>VLOOKUP(D1745,DEFINICJE!$E$2:$H$31,4,0)</f>
        <v>73.073770491803288</v>
      </c>
      <c r="G1745" s="6">
        <f>E1745*F1745</f>
        <v>54732.25409836066</v>
      </c>
      <c r="H1745" s="26">
        <f>VLOOKUP(D1745,DEFINICJE!$E$2:$H$31,3,0)</f>
        <v>0.22</v>
      </c>
      <c r="I1745" s="6">
        <f>G1745+H1745*G1745</f>
        <v>66773.350000000006</v>
      </c>
      <c r="J1745" s="9">
        <f>MONTH(B1745)</f>
        <v>8</v>
      </c>
      <c r="K1745" s="9">
        <f>YEAR(B1745)</f>
        <v>2021</v>
      </c>
      <c r="L1745" s="9" t="str">
        <f>VLOOKUP(C1745,DEFINICJE!$A$2:$B$11,2,0)</f>
        <v>BlueSky Enterprises</v>
      </c>
    </row>
    <row r="1746" spans="1:12" x14ac:dyDescent="0.2">
      <c r="A1746" s="19" t="s">
        <v>1803</v>
      </c>
      <c r="B1746" s="20">
        <v>44428</v>
      </c>
      <c r="C1746" s="4" t="s">
        <v>7</v>
      </c>
      <c r="D1746" s="4" t="s">
        <v>20</v>
      </c>
      <c r="E1746" s="21">
        <v>403</v>
      </c>
      <c r="F1746" s="6">
        <f>VLOOKUP(D1746,DEFINICJE!$E$2:$H$31,4,0)</f>
        <v>10.093457943925234</v>
      </c>
      <c r="G1746" s="6">
        <f>E1746*F1746</f>
        <v>4067.6635514018694</v>
      </c>
      <c r="H1746" s="26">
        <f>VLOOKUP(D1746,DEFINICJE!$E$2:$H$31,3,0)</f>
        <v>7.0000000000000007E-2</v>
      </c>
      <c r="I1746" s="6">
        <f>G1746+H1746*G1746</f>
        <v>4352.4000000000005</v>
      </c>
      <c r="J1746" s="9">
        <f>MONTH(B1746)</f>
        <v>8</v>
      </c>
      <c r="K1746" s="9">
        <f>YEAR(B1746)</f>
        <v>2021</v>
      </c>
      <c r="L1746" s="9" t="str">
        <f>VLOOKUP(C1746,DEFINICJE!$A$2:$B$11,2,0)</f>
        <v>Fusion Dynamics</v>
      </c>
    </row>
    <row r="1747" spans="1:12" x14ac:dyDescent="0.2">
      <c r="A1747" s="19" t="s">
        <v>1804</v>
      </c>
      <c r="B1747" s="20">
        <v>44428</v>
      </c>
      <c r="C1747" s="4" t="s">
        <v>9</v>
      </c>
      <c r="D1747" s="4" t="s">
        <v>21</v>
      </c>
      <c r="E1747" s="21">
        <v>782</v>
      </c>
      <c r="F1747" s="6">
        <f>VLOOKUP(D1747,DEFINICJE!$E$2:$H$31,4,0)</f>
        <v>32.508196721311471</v>
      </c>
      <c r="G1747" s="6">
        <f>E1747*F1747</f>
        <v>25421.40983606557</v>
      </c>
      <c r="H1747" s="26">
        <f>VLOOKUP(D1747,DEFINICJE!$E$2:$H$31,3,0)</f>
        <v>0.22</v>
      </c>
      <c r="I1747" s="6">
        <f>G1747+H1747*G1747</f>
        <v>31014.119999999995</v>
      </c>
      <c r="J1747" s="9">
        <f>MONTH(B1747)</f>
        <v>8</v>
      </c>
      <c r="K1747" s="9">
        <f>YEAR(B1747)</f>
        <v>2021</v>
      </c>
      <c r="L1747" s="9" t="str">
        <f>VLOOKUP(C1747,DEFINICJE!$A$2:$B$11,2,0)</f>
        <v>Aurora Ventures</v>
      </c>
    </row>
    <row r="1748" spans="1:12" x14ac:dyDescent="0.2">
      <c r="A1748" s="19" t="s">
        <v>1805</v>
      </c>
      <c r="B1748" s="20">
        <v>44428</v>
      </c>
      <c r="C1748" s="4" t="s">
        <v>7</v>
      </c>
      <c r="D1748" s="4" t="s">
        <v>22</v>
      </c>
      <c r="E1748" s="21">
        <v>790</v>
      </c>
      <c r="F1748" s="6">
        <f>VLOOKUP(D1748,DEFINICJE!$E$2:$H$31,4,0)</f>
        <v>17.588785046728972</v>
      </c>
      <c r="G1748" s="6">
        <f>E1748*F1748</f>
        <v>13895.140186915889</v>
      </c>
      <c r="H1748" s="26">
        <f>VLOOKUP(D1748,DEFINICJE!$E$2:$H$31,3,0)</f>
        <v>7.0000000000000007E-2</v>
      </c>
      <c r="I1748" s="6">
        <f>G1748+H1748*G1748</f>
        <v>14867.800000000001</v>
      </c>
      <c r="J1748" s="9">
        <f>MONTH(B1748)</f>
        <v>8</v>
      </c>
      <c r="K1748" s="9">
        <f>YEAR(B1748)</f>
        <v>2021</v>
      </c>
      <c r="L1748" s="9" t="str">
        <f>VLOOKUP(C1748,DEFINICJE!$A$2:$B$11,2,0)</f>
        <v>Fusion Dynamics</v>
      </c>
    </row>
    <row r="1749" spans="1:12" x14ac:dyDescent="0.2">
      <c r="A1749" s="19" t="s">
        <v>1806</v>
      </c>
      <c r="B1749" s="20">
        <v>44429</v>
      </c>
      <c r="C1749" s="4" t="s">
        <v>6</v>
      </c>
      <c r="D1749" s="4" t="s">
        <v>23</v>
      </c>
      <c r="E1749" s="21">
        <v>256</v>
      </c>
      <c r="F1749" s="6">
        <f>VLOOKUP(D1749,DEFINICJE!$E$2:$H$31,4,0)</f>
        <v>14.188524590163933</v>
      </c>
      <c r="G1749" s="6">
        <f>E1749*F1749</f>
        <v>3632.2622950819668</v>
      </c>
      <c r="H1749" s="26">
        <f>VLOOKUP(D1749,DEFINICJE!$E$2:$H$31,3,0)</f>
        <v>0.22</v>
      </c>
      <c r="I1749" s="6">
        <f>G1749+H1749*G1749</f>
        <v>4431.3599999999997</v>
      </c>
      <c r="J1749" s="9">
        <f>MONTH(B1749)</f>
        <v>8</v>
      </c>
      <c r="K1749" s="9">
        <f>YEAR(B1749)</f>
        <v>2021</v>
      </c>
      <c r="L1749" s="9" t="str">
        <f>VLOOKUP(C1749,DEFINICJE!$A$2:$B$11,2,0)</f>
        <v>SwiftWave Technologies</v>
      </c>
    </row>
    <row r="1750" spans="1:12" x14ac:dyDescent="0.2">
      <c r="A1750" s="19" t="s">
        <v>1807</v>
      </c>
      <c r="B1750" s="20">
        <v>44429</v>
      </c>
      <c r="C1750" s="4" t="s">
        <v>9</v>
      </c>
      <c r="D1750" s="4" t="s">
        <v>24</v>
      </c>
      <c r="E1750" s="21">
        <v>152</v>
      </c>
      <c r="F1750" s="6">
        <f>VLOOKUP(D1750,DEFINICJE!$E$2:$H$31,4,0)</f>
        <v>7.5700934579439245</v>
      </c>
      <c r="G1750" s="6">
        <f>E1750*F1750</f>
        <v>1150.6542056074766</v>
      </c>
      <c r="H1750" s="26">
        <f>VLOOKUP(D1750,DEFINICJE!$E$2:$H$31,3,0)</f>
        <v>7.0000000000000007E-2</v>
      </c>
      <c r="I1750" s="6">
        <f>G1750+H1750*G1750</f>
        <v>1231.1999999999998</v>
      </c>
      <c r="J1750" s="9">
        <f>MONTH(B1750)</f>
        <v>8</v>
      </c>
      <c r="K1750" s="9">
        <f>YEAR(B1750)</f>
        <v>2021</v>
      </c>
      <c r="L1750" s="9" t="str">
        <f>VLOOKUP(C1750,DEFINICJE!$A$2:$B$11,2,0)</f>
        <v>Aurora Ventures</v>
      </c>
    </row>
    <row r="1751" spans="1:12" x14ac:dyDescent="0.2">
      <c r="A1751" s="19" t="s">
        <v>1808</v>
      </c>
      <c r="B1751" s="20">
        <v>44429</v>
      </c>
      <c r="C1751" s="4" t="s">
        <v>10</v>
      </c>
      <c r="D1751" s="4" t="s">
        <v>25</v>
      </c>
      <c r="E1751" s="21">
        <v>327</v>
      </c>
      <c r="F1751" s="6">
        <f>VLOOKUP(D1751,DEFINICJE!$E$2:$H$31,4,0)</f>
        <v>33.655737704918039</v>
      </c>
      <c r="G1751" s="6">
        <f>E1751*F1751</f>
        <v>11005.426229508199</v>
      </c>
      <c r="H1751" s="26">
        <f>VLOOKUP(D1751,DEFINICJE!$E$2:$H$31,3,0)</f>
        <v>0.22</v>
      </c>
      <c r="I1751" s="6">
        <f>G1751+H1751*G1751</f>
        <v>13426.620000000003</v>
      </c>
      <c r="J1751" s="9">
        <f>MONTH(B1751)</f>
        <v>8</v>
      </c>
      <c r="K1751" s="9">
        <f>YEAR(B1751)</f>
        <v>2021</v>
      </c>
      <c r="L1751" s="9" t="str">
        <f>VLOOKUP(C1751,DEFINICJE!$A$2:$B$11,2,0)</f>
        <v>Nexus Solutions</v>
      </c>
    </row>
    <row r="1752" spans="1:12" x14ac:dyDescent="0.2">
      <c r="A1752" s="19" t="s">
        <v>1809</v>
      </c>
      <c r="B1752" s="20">
        <v>44429</v>
      </c>
      <c r="C1752" s="4" t="s">
        <v>9</v>
      </c>
      <c r="D1752" s="4" t="s">
        <v>26</v>
      </c>
      <c r="E1752" s="21">
        <v>45</v>
      </c>
      <c r="F1752" s="6">
        <f>VLOOKUP(D1752,DEFINICJE!$E$2:$H$31,4,0)</f>
        <v>57.588785046728965</v>
      </c>
      <c r="G1752" s="6">
        <f>E1752*F1752</f>
        <v>2591.4953271028035</v>
      </c>
      <c r="H1752" s="26">
        <f>VLOOKUP(D1752,DEFINICJE!$E$2:$H$31,3,0)</f>
        <v>7.0000000000000007E-2</v>
      </c>
      <c r="I1752" s="6">
        <f>G1752+H1752*G1752</f>
        <v>2772.8999999999996</v>
      </c>
      <c r="J1752" s="9">
        <f>MONTH(B1752)</f>
        <v>8</v>
      </c>
      <c r="K1752" s="9">
        <f>YEAR(B1752)</f>
        <v>2021</v>
      </c>
      <c r="L1752" s="9" t="str">
        <f>VLOOKUP(C1752,DEFINICJE!$A$2:$B$11,2,0)</f>
        <v>Aurora Ventures</v>
      </c>
    </row>
    <row r="1753" spans="1:12" x14ac:dyDescent="0.2">
      <c r="A1753" s="19" t="s">
        <v>1810</v>
      </c>
      <c r="B1753" s="20">
        <v>44430</v>
      </c>
      <c r="C1753" s="4" t="s">
        <v>7</v>
      </c>
      <c r="D1753" s="4" t="s">
        <v>27</v>
      </c>
      <c r="E1753" s="21">
        <v>534</v>
      </c>
      <c r="F1753" s="6">
        <f>VLOOKUP(D1753,DEFINICJE!$E$2:$H$31,4,0)</f>
        <v>27.262295081967213</v>
      </c>
      <c r="G1753" s="6">
        <f>E1753*F1753</f>
        <v>14558.065573770493</v>
      </c>
      <c r="H1753" s="26">
        <f>VLOOKUP(D1753,DEFINICJE!$E$2:$H$31,3,0)</f>
        <v>0.22</v>
      </c>
      <c r="I1753" s="6">
        <f>G1753+H1753*G1753</f>
        <v>17760.84</v>
      </c>
      <c r="J1753" s="9">
        <f>MONTH(B1753)</f>
        <v>8</v>
      </c>
      <c r="K1753" s="9">
        <f>YEAR(B1753)</f>
        <v>2021</v>
      </c>
      <c r="L1753" s="9" t="str">
        <f>VLOOKUP(C1753,DEFINICJE!$A$2:$B$11,2,0)</f>
        <v>Fusion Dynamics</v>
      </c>
    </row>
    <row r="1754" spans="1:12" x14ac:dyDescent="0.2">
      <c r="A1754" s="19" t="s">
        <v>1811</v>
      </c>
      <c r="B1754" s="20">
        <v>44430</v>
      </c>
      <c r="C1754" s="4" t="s">
        <v>7</v>
      </c>
      <c r="D1754" s="4" t="s">
        <v>28</v>
      </c>
      <c r="E1754" s="21">
        <v>202</v>
      </c>
      <c r="F1754" s="6">
        <f>VLOOKUP(D1754,DEFINICJE!$E$2:$H$31,4,0)</f>
        <v>74.299065420560737</v>
      </c>
      <c r="G1754" s="6">
        <f>E1754*F1754</f>
        <v>15008.411214953268</v>
      </c>
      <c r="H1754" s="26">
        <f>VLOOKUP(D1754,DEFINICJE!$E$2:$H$31,3,0)</f>
        <v>7.0000000000000007E-2</v>
      </c>
      <c r="I1754" s="6">
        <f>G1754+H1754*G1754</f>
        <v>16058.999999999996</v>
      </c>
      <c r="J1754" s="9">
        <f>MONTH(B1754)</f>
        <v>8</v>
      </c>
      <c r="K1754" s="9">
        <f>YEAR(B1754)</f>
        <v>2021</v>
      </c>
      <c r="L1754" s="9" t="str">
        <f>VLOOKUP(C1754,DEFINICJE!$A$2:$B$11,2,0)</f>
        <v>Fusion Dynamics</v>
      </c>
    </row>
    <row r="1755" spans="1:12" x14ac:dyDescent="0.2">
      <c r="A1755" s="19" t="s">
        <v>1812</v>
      </c>
      <c r="B1755" s="20">
        <v>44430</v>
      </c>
      <c r="C1755" s="4" t="s">
        <v>8</v>
      </c>
      <c r="D1755" s="4" t="s">
        <v>14</v>
      </c>
      <c r="E1755" s="21">
        <v>855</v>
      </c>
      <c r="F1755" s="6">
        <f>VLOOKUP(D1755,DEFINICJE!$E$2:$H$31,4,0)</f>
        <v>73.897196261682225</v>
      </c>
      <c r="G1755" s="6">
        <f>E1755*F1755</f>
        <v>63182.1028037383</v>
      </c>
      <c r="H1755" s="26">
        <f>VLOOKUP(D1755,DEFINICJE!$E$2:$H$31,3,0)</f>
        <v>7.0000000000000007E-2</v>
      </c>
      <c r="I1755" s="6">
        <f>G1755+H1755*G1755</f>
        <v>67604.849999999977</v>
      </c>
      <c r="J1755" s="9">
        <f>MONTH(B1755)</f>
        <v>8</v>
      </c>
      <c r="K1755" s="9">
        <f>YEAR(B1755)</f>
        <v>2021</v>
      </c>
      <c r="L1755" s="9" t="str">
        <f>VLOOKUP(C1755,DEFINICJE!$A$2:$B$11,2,0)</f>
        <v>Apex Innovators</v>
      </c>
    </row>
    <row r="1756" spans="1:12" x14ac:dyDescent="0.2">
      <c r="A1756" s="19" t="s">
        <v>1813</v>
      </c>
      <c r="B1756" s="20">
        <v>44430</v>
      </c>
      <c r="C1756" s="4" t="s">
        <v>7</v>
      </c>
      <c r="D1756" s="4" t="s">
        <v>15</v>
      </c>
      <c r="E1756" s="21">
        <v>108</v>
      </c>
      <c r="F1756" s="6">
        <f>VLOOKUP(D1756,DEFINICJE!$E$2:$H$31,4,0)</f>
        <v>43.180327868852459</v>
      </c>
      <c r="G1756" s="6">
        <f>E1756*F1756</f>
        <v>4663.4754098360654</v>
      </c>
      <c r="H1756" s="26">
        <f>VLOOKUP(D1756,DEFINICJE!$E$2:$H$31,3,0)</f>
        <v>0.22</v>
      </c>
      <c r="I1756" s="6">
        <f>G1756+H1756*G1756</f>
        <v>5689.44</v>
      </c>
      <c r="J1756" s="9">
        <f>MONTH(B1756)</f>
        <v>8</v>
      </c>
      <c r="K1756" s="9">
        <f>YEAR(B1756)</f>
        <v>2021</v>
      </c>
      <c r="L1756" s="9" t="str">
        <f>VLOOKUP(C1756,DEFINICJE!$A$2:$B$11,2,0)</f>
        <v>Fusion Dynamics</v>
      </c>
    </row>
    <row r="1757" spans="1:12" x14ac:dyDescent="0.2">
      <c r="A1757" s="19" t="s">
        <v>1814</v>
      </c>
      <c r="B1757" s="20">
        <v>44431</v>
      </c>
      <c r="C1757" s="4" t="s">
        <v>3</v>
      </c>
      <c r="D1757" s="4" t="s">
        <v>16</v>
      </c>
      <c r="E1757" s="21">
        <v>758</v>
      </c>
      <c r="F1757" s="6">
        <f>VLOOKUP(D1757,DEFINICJE!$E$2:$H$31,4,0)</f>
        <v>25.897196261682243</v>
      </c>
      <c r="G1757" s="6">
        <f>E1757*F1757</f>
        <v>19630.074766355141</v>
      </c>
      <c r="H1757" s="26">
        <f>VLOOKUP(D1757,DEFINICJE!$E$2:$H$31,3,0)</f>
        <v>7.0000000000000007E-2</v>
      </c>
      <c r="I1757" s="6">
        <f>G1757+H1757*G1757</f>
        <v>21004.18</v>
      </c>
      <c r="J1757" s="9">
        <f>MONTH(B1757)</f>
        <v>8</v>
      </c>
      <c r="K1757" s="9">
        <f>YEAR(B1757)</f>
        <v>2021</v>
      </c>
      <c r="L1757" s="9" t="str">
        <f>VLOOKUP(C1757,DEFINICJE!$A$2:$B$11,2,0)</f>
        <v>Quantum Innovations</v>
      </c>
    </row>
    <row r="1758" spans="1:12" x14ac:dyDescent="0.2">
      <c r="A1758" s="19" t="s">
        <v>1815</v>
      </c>
      <c r="B1758" s="20">
        <v>44431</v>
      </c>
      <c r="C1758" s="4" t="s">
        <v>11</v>
      </c>
      <c r="D1758" s="4" t="s">
        <v>14</v>
      </c>
      <c r="E1758" s="21">
        <v>759</v>
      </c>
      <c r="F1758" s="6">
        <f>VLOOKUP(D1758,DEFINICJE!$E$2:$H$31,4,0)</f>
        <v>73.897196261682225</v>
      </c>
      <c r="G1758" s="6">
        <f>E1758*F1758</f>
        <v>56087.971962616808</v>
      </c>
      <c r="H1758" s="26">
        <f>VLOOKUP(D1758,DEFINICJE!$E$2:$H$31,3,0)</f>
        <v>7.0000000000000007E-2</v>
      </c>
      <c r="I1758" s="6">
        <f>G1758+H1758*G1758</f>
        <v>60014.129999999983</v>
      </c>
      <c r="J1758" s="9">
        <f>MONTH(B1758)</f>
        <v>8</v>
      </c>
      <c r="K1758" s="9">
        <f>YEAR(B1758)</f>
        <v>2021</v>
      </c>
      <c r="L1758" s="9" t="str">
        <f>VLOOKUP(C1758,DEFINICJE!$A$2:$B$11,2,0)</f>
        <v>Green Capital</v>
      </c>
    </row>
    <row r="1759" spans="1:12" x14ac:dyDescent="0.2">
      <c r="A1759" s="19" t="s">
        <v>1816</v>
      </c>
      <c r="B1759" s="20">
        <v>44431</v>
      </c>
      <c r="C1759" s="4" t="s">
        <v>8</v>
      </c>
      <c r="D1759" s="4" t="s">
        <v>14</v>
      </c>
      <c r="E1759" s="21">
        <v>429</v>
      </c>
      <c r="F1759" s="6">
        <f>VLOOKUP(D1759,DEFINICJE!$E$2:$H$31,4,0)</f>
        <v>73.897196261682225</v>
      </c>
      <c r="G1759" s="6">
        <f>E1759*F1759</f>
        <v>31701.897196261674</v>
      </c>
      <c r="H1759" s="26">
        <f>VLOOKUP(D1759,DEFINICJE!$E$2:$H$31,3,0)</f>
        <v>7.0000000000000007E-2</v>
      </c>
      <c r="I1759" s="6">
        <f>G1759+H1759*G1759</f>
        <v>33921.029999999992</v>
      </c>
      <c r="J1759" s="9">
        <f>MONTH(B1759)</f>
        <v>8</v>
      </c>
      <c r="K1759" s="9">
        <f>YEAR(B1759)</f>
        <v>2021</v>
      </c>
      <c r="L1759" s="9" t="str">
        <f>VLOOKUP(C1759,DEFINICJE!$A$2:$B$11,2,0)</f>
        <v>Apex Innovators</v>
      </c>
    </row>
    <row r="1760" spans="1:12" x14ac:dyDescent="0.2">
      <c r="A1760" s="19" t="s">
        <v>1817</v>
      </c>
      <c r="B1760" s="20">
        <v>44431</v>
      </c>
      <c r="C1760" s="4" t="s">
        <v>8</v>
      </c>
      <c r="D1760" s="4" t="s">
        <v>19</v>
      </c>
      <c r="E1760" s="21">
        <v>624</v>
      </c>
      <c r="F1760" s="6">
        <f>VLOOKUP(D1760,DEFINICJE!$E$2:$H$31,4,0)</f>
        <v>73.073770491803288</v>
      </c>
      <c r="G1760" s="6">
        <f>E1760*F1760</f>
        <v>45598.032786885255</v>
      </c>
      <c r="H1760" s="26">
        <f>VLOOKUP(D1760,DEFINICJE!$E$2:$H$31,3,0)</f>
        <v>0.22</v>
      </c>
      <c r="I1760" s="6">
        <f>G1760+H1760*G1760</f>
        <v>55629.600000000013</v>
      </c>
      <c r="J1760" s="9">
        <f>MONTH(B1760)</f>
        <v>8</v>
      </c>
      <c r="K1760" s="9">
        <f>YEAR(B1760)</f>
        <v>2021</v>
      </c>
      <c r="L1760" s="9" t="str">
        <f>VLOOKUP(C1760,DEFINICJE!$A$2:$B$11,2,0)</f>
        <v>Apex Innovators</v>
      </c>
    </row>
    <row r="1761" spans="1:12" x14ac:dyDescent="0.2">
      <c r="A1761" s="19" t="s">
        <v>1818</v>
      </c>
      <c r="B1761" s="20">
        <v>44432</v>
      </c>
      <c r="C1761" s="4" t="s">
        <v>6</v>
      </c>
      <c r="D1761" s="4" t="s">
        <v>20</v>
      </c>
      <c r="E1761" s="21">
        <v>365</v>
      </c>
      <c r="F1761" s="6">
        <f>VLOOKUP(D1761,DEFINICJE!$E$2:$H$31,4,0)</f>
        <v>10.093457943925234</v>
      </c>
      <c r="G1761" s="6">
        <f>E1761*F1761</f>
        <v>3684.1121495327102</v>
      </c>
      <c r="H1761" s="26">
        <f>VLOOKUP(D1761,DEFINICJE!$E$2:$H$31,3,0)</f>
        <v>7.0000000000000007E-2</v>
      </c>
      <c r="I1761" s="6">
        <f>G1761+H1761*G1761</f>
        <v>3942</v>
      </c>
      <c r="J1761" s="9">
        <f>MONTH(B1761)</f>
        <v>8</v>
      </c>
      <c r="K1761" s="9">
        <f>YEAR(B1761)</f>
        <v>2021</v>
      </c>
      <c r="L1761" s="9" t="str">
        <f>VLOOKUP(C1761,DEFINICJE!$A$2:$B$11,2,0)</f>
        <v>SwiftWave Technologies</v>
      </c>
    </row>
    <row r="1762" spans="1:12" x14ac:dyDescent="0.2">
      <c r="A1762" s="19" t="s">
        <v>1819</v>
      </c>
      <c r="B1762" s="20">
        <v>44432</v>
      </c>
      <c r="C1762" s="4" t="s">
        <v>8</v>
      </c>
      <c r="D1762" s="4" t="s">
        <v>21</v>
      </c>
      <c r="E1762" s="21">
        <v>939</v>
      </c>
      <c r="F1762" s="6">
        <f>VLOOKUP(D1762,DEFINICJE!$E$2:$H$31,4,0)</f>
        <v>32.508196721311471</v>
      </c>
      <c r="G1762" s="6">
        <f>E1762*F1762</f>
        <v>30525.196721311469</v>
      </c>
      <c r="H1762" s="26">
        <f>VLOOKUP(D1762,DEFINICJE!$E$2:$H$31,3,0)</f>
        <v>0.22</v>
      </c>
      <c r="I1762" s="6">
        <f>G1762+H1762*G1762</f>
        <v>37240.739999999991</v>
      </c>
      <c r="J1762" s="9">
        <f>MONTH(B1762)</f>
        <v>8</v>
      </c>
      <c r="K1762" s="9">
        <f>YEAR(B1762)</f>
        <v>2021</v>
      </c>
      <c r="L1762" s="9" t="str">
        <f>VLOOKUP(C1762,DEFINICJE!$A$2:$B$11,2,0)</f>
        <v>Apex Innovators</v>
      </c>
    </row>
    <row r="1763" spans="1:12" x14ac:dyDescent="0.2">
      <c r="A1763" s="19" t="s">
        <v>1820</v>
      </c>
      <c r="B1763" s="20">
        <v>44432</v>
      </c>
      <c r="C1763" s="4" t="s">
        <v>7</v>
      </c>
      <c r="D1763" s="4" t="s">
        <v>22</v>
      </c>
      <c r="E1763" s="21">
        <v>328</v>
      </c>
      <c r="F1763" s="6">
        <f>VLOOKUP(D1763,DEFINICJE!$E$2:$H$31,4,0)</f>
        <v>17.588785046728972</v>
      </c>
      <c r="G1763" s="6">
        <f>E1763*F1763</f>
        <v>5769.1214953271028</v>
      </c>
      <c r="H1763" s="26">
        <f>VLOOKUP(D1763,DEFINICJE!$E$2:$H$31,3,0)</f>
        <v>7.0000000000000007E-2</v>
      </c>
      <c r="I1763" s="6">
        <f>G1763+H1763*G1763</f>
        <v>6172.96</v>
      </c>
      <c r="J1763" s="9">
        <f>MONTH(B1763)</f>
        <v>8</v>
      </c>
      <c r="K1763" s="9">
        <f>YEAR(B1763)</f>
        <v>2021</v>
      </c>
      <c r="L1763" s="9" t="str">
        <f>VLOOKUP(C1763,DEFINICJE!$A$2:$B$11,2,0)</f>
        <v>Fusion Dynamics</v>
      </c>
    </row>
    <row r="1764" spans="1:12" x14ac:dyDescent="0.2">
      <c r="A1764" s="19" t="s">
        <v>1821</v>
      </c>
      <c r="B1764" s="20">
        <v>44432</v>
      </c>
      <c r="C1764" s="4" t="s">
        <v>6</v>
      </c>
      <c r="D1764" s="4" t="s">
        <v>23</v>
      </c>
      <c r="E1764" s="21">
        <v>369</v>
      </c>
      <c r="F1764" s="6">
        <f>VLOOKUP(D1764,DEFINICJE!$E$2:$H$31,4,0)</f>
        <v>14.188524590163933</v>
      </c>
      <c r="G1764" s="6">
        <f>E1764*F1764</f>
        <v>5235.565573770491</v>
      </c>
      <c r="H1764" s="26">
        <f>VLOOKUP(D1764,DEFINICJE!$E$2:$H$31,3,0)</f>
        <v>0.22</v>
      </c>
      <c r="I1764" s="6">
        <f>G1764+H1764*G1764</f>
        <v>6387.3899999999994</v>
      </c>
      <c r="J1764" s="9">
        <f>MONTH(B1764)</f>
        <v>8</v>
      </c>
      <c r="K1764" s="9">
        <f>YEAR(B1764)</f>
        <v>2021</v>
      </c>
      <c r="L1764" s="9" t="str">
        <f>VLOOKUP(C1764,DEFINICJE!$A$2:$B$11,2,0)</f>
        <v>SwiftWave Technologies</v>
      </c>
    </row>
    <row r="1765" spans="1:12" x14ac:dyDescent="0.2">
      <c r="A1765" s="19" t="s">
        <v>1822</v>
      </c>
      <c r="B1765" s="20">
        <v>44433</v>
      </c>
      <c r="C1765" s="4" t="s">
        <v>4</v>
      </c>
      <c r="D1765" s="4" t="s">
        <v>24</v>
      </c>
      <c r="E1765" s="21">
        <v>219</v>
      </c>
      <c r="F1765" s="6">
        <f>VLOOKUP(D1765,DEFINICJE!$E$2:$H$31,4,0)</f>
        <v>7.5700934579439245</v>
      </c>
      <c r="G1765" s="6">
        <f>E1765*F1765</f>
        <v>1657.8504672897195</v>
      </c>
      <c r="H1765" s="26">
        <f>VLOOKUP(D1765,DEFINICJE!$E$2:$H$31,3,0)</f>
        <v>7.0000000000000007E-2</v>
      </c>
      <c r="I1765" s="6">
        <f>G1765+H1765*G1765</f>
        <v>1773.8999999999999</v>
      </c>
      <c r="J1765" s="9">
        <f>MONTH(B1765)</f>
        <v>8</v>
      </c>
      <c r="K1765" s="9">
        <f>YEAR(B1765)</f>
        <v>2021</v>
      </c>
      <c r="L1765" s="9" t="str">
        <f>VLOOKUP(C1765,DEFINICJE!$A$2:$B$11,2,0)</f>
        <v>BlueSky Enterprises</v>
      </c>
    </row>
    <row r="1766" spans="1:12" x14ac:dyDescent="0.2">
      <c r="A1766" s="19" t="s">
        <v>1823</v>
      </c>
      <c r="B1766" s="20">
        <v>44433</v>
      </c>
      <c r="C1766" s="4" t="s">
        <v>7</v>
      </c>
      <c r="D1766" s="4" t="s">
        <v>25</v>
      </c>
      <c r="E1766" s="21">
        <v>735</v>
      </c>
      <c r="F1766" s="6">
        <f>VLOOKUP(D1766,DEFINICJE!$E$2:$H$31,4,0)</f>
        <v>33.655737704918039</v>
      </c>
      <c r="G1766" s="6">
        <f>E1766*F1766</f>
        <v>24736.96721311476</v>
      </c>
      <c r="H1766" s="26">
        <f>VLOOKUP(D1766,DEFINICJE!$E$2:$H$31,3,0)</f>
        <v>0.22</v>
      </c>
      <c r="I1766" s="6">
        <f>G1766+H1766*G1766</f>
        <v>30179.100000000006</v>
      </c>
      <c r="J1766" s="9">
        <f>MONTH(B1766)</f>
        <v>8</v>
      </c>
      <c r="K1766" s="9">
        <f>YEAR(B1766)</f>
        <v>2021</v>
      </c>
      <c r="L1766" s="9" t="str">
        <f>VLOOKUP(C1766,DEFINICJE!$A$2:$B$11,2,0)</f>
        <v>Fusion Dynamics</v>
      </c>
    </row>
    <row r="1767" spans="1:12" x14ac:dyDescent="0.2">
      <c r="A1767" s="19" t="s">
        <v>1824</v>
      </c>
      <c r="B1767" s="20">
        <v>44433</v>
      </c>
      <c r="C1767" s="4" t="s">
        <v>7</v>
      </c>
      <c r="D1767" s="4" t="s">
        <v>26</v>
      </c>
      <c r="E1767" s="21">
        <v>591</v>
      </c>
      <c r="F1767" s="6">
        <f>VLOOKUP(D1767,DEFINICJE!$E$2:$H$31,4,0)</f>
        <v>57.588785046728965</v>
      </c>
      <c r="G1767" s="6">
        <f>E1767*F1767</f>
        <v>34034.971962616815</v>
      </c>
      <c r="H1767" s="26">
        <f>VLOOKUP(D1767,DEFINICJE!$E$2:$H$31,3,0)</f>
        <v>7.0000000000000007E-2</v>
      </c>
      <c r="I1767" s="6">
        <f>G1767+H1767*G1767</f>
        <v>36417.419999999991</v>
      </c>
      <c r="J1767" s="9">
        <f>MONTH(B1767)</f>
        <v>8</v>
      </c>
      <c r="K1767" s="9">
        <f>YEAR(B1767)</f>
        <v>2021</v>
      </c>
      <c r="L1767" s="9" t="str">
        <f>VLOOKUP(C1767,DEFINICJE!$A$2:$B$11,2,0)</f>
        <v>Fusion Dynamics</v>
      </c>
    </row>
    <row r="1768" spans="1:12" x14ac:dyDescent="0.2">
      <c r="A1768" s="19" t="s">
        <v>1825</v>
      </c>
      <c r="B1768" s="20">
        <v>44433</v>
      </c>
      <c r="C1768" s="4" t="s">
        <v>6</v>
      </c>
      <c r="D1768" s="4" t="s">
        <v>27</v>
      </c>
      <c r="E1768" s="21">
        <v>336</v>
      </c>
      <c r="F1768" s="6">
        <f>VLOOKUP(D1768,DEFINICJE!$E$2:$H$31,4,0)</f>
        <v>27.262295081967213</v>
      </c>
      <c r="G1768" s="6">
        <f>E1768*F1768</f>
        <v>9160.1311475409839</v>
      </c>
      <c r="H1768" s="26">
        <f>VLOOKUP(D1768,DEFINICJE!$E$2:$H$31,3,0)</f>
        <v>0.22</v>
      </c>
      <c r="I1768" s="6">
        <f>G1768+H1768*G1768</f>
        <v>11175.36</v>
      </c>
      <c r="J1768" s="9">
        <f>MONTH(B1768)</f>
        <v>8</v>
      </c>
      <c r="K1768" s="9">
        <f>YEAR(B1768)</f>
        <v>2021</v>
      </c>
      <c r="L1768" s="9" t="str">
        <f>VLOOKUP(C1768,DEFINICJE!$A$2:$B$11,2,0)</f>
        <v>SwiftWave Technologies</v>
      </c>
    </row>
    <row r="1769" spans="1:12" x14ac:dyDescent="0.2">
      <c r="A1769" s="19" t="s">
        <v>1826</v>
      </c>
      <c r="B1769" s="20">
        <v>44434</v>
      </c>
      <c r="C1769" s="4" t="s">
        <v>9</v>
      </c>
      <c r="D1769" s="4" t="s">
        <v>28</v>
      </c>
      <c r="E1769" s="21">
        <v>524</v>
      </c>
      <c r="F1769" s="6">
        <f>VLOOKUP(D1769,DEFINICJE!$E$2:$H$31,4,0)</f>
        <v>74.299065420560737</v>
      </c>
      <c r="G1769" s="6">
        <f>E1769*F1769</f>
        <v>38932.710280373823</v>
      </c>
      <c r="H1769" s="26">
        <f>VLOOKUP(D1769,DEFINICJE!$E$2:$H$31,3,0)</f>
        <v>7.0000000000000007E-2</v>
      </c>
      <c r="I1769" s="6">
        <f>G1769+H1769*G1769</f>
        <v>41657.999999999993</v>
      </c>
      <c r="J1769" s="9">
        <f>MONTH(B1769)</f>
        <v>8</v>
      </c>
      <c r="K1769" s="9">
        <f>YEAR(B1769)</f>
        <v>2021</v>
      </c>
      <c r="L1769" s="9" t="str">
        <f>VLOOKUP(C1769,DEFINICJE!$A$2:$B$11,2,0)</f>
        <v>Aurora Ventures</v>
      </c>
    </row>
    <row r="1770" spans="1:12" x14ac:dyDescent="0.2">
      <c r="A1770" s="19" t="s">
        <v>1827</v>
      </c>
      <c r="B1770" s="20">
        <v>44434</v>
      </c>
      <c r="C1770" s="4" t="s">
        <v>11</v>
      </c>
      <c r="D1770" s="4" t="s">
        <v>29</v>
      </c>
      <c r="E1770" s="21">
        <v>512</v>
      </c>
      <c r="F1770" s="6">
        <f>VLOOKUP(D1770,DEFINICJE!$E$2:$H$31,4,0)</f>
        <v>19.409836065573771</v>
      </c>
      <c r="G1770" s="6">
        <f>E1770*F1770</f>
        <v>9937.8360655737706</v>
      </c>
      <c r="H1770" s="26">
        <f>VLOOKUP(D1770,DEFINICJE!$E$2:$H$31,3,0)</f>
        <v>0.22</v>
      </c>
      <c r="I1770" s="6">
        <f>G1770+H1770*G1770</f>
        <v>12124.16</v>
      </c>
      <c r="J1770" s="9">
        <f>MONTH(B1770)</f>
        <v>8</v>
      </c>
      <c r="K1770" s="9">
        <f>YEAR(B1770)</f>
        <v>2021</v>
      </c>
      <c r="L1770" s="9" t="str">
        <f>VLOOKUP(C1770,DEFINICJE!$A$2:$B$11,2,0)</f>
        <v>Green Capital</v>
      </c>
    </row>
    <row r="1771" spans="1:12" x14ac:dyDescent="0.2">
      <c r="A1771" s="19" t="s">
        <v>1828</v>
      </c>
      <c r="B1771" s="20">
        <v>44434</v>
      </c>
      <c r="C1771" s="4" t="s">
        <v>5</v>
      </c>
      <c r="D1771" s="4" t="s">
        <v>30</v>
      </c>
      <c r="E1771" s="21">
        <v>974</v>
      </c>
      <c r="F1771" s="6">
        <f>VLOOKUP(D1771,DEFINICJE!$E$2:$H$31,4,0)</f>
        <v>16.345794392523363</v>
      </c>
      <c r="G1771" s="6">
        <f>E1771*F1771</f>
        <v>15920.803738317756</v>
      </c>
      <c r="H1771" s="26">
        <f>VLOOKUP(D1771,DEFINICJE!$E$2:$H$31,3,0)</f>
        <v>7.0000000000000007E-2</v>
      </c>
      <c r="I1771" s="6">
        <f>G1771+H1771*G1771</f>
        <v>17035.259999999998</v>
      </c>
      <c r="J1771" s="9">
        <f>MONTH(B1771)</f>
        <v>8</v>
      </c>
      <c r="K1771" s="9">
        <f>YEAR(B1771)</f>
        <v>2021</v>
      </c>
      <c r="L1771" s="9" t="str">
        <f>VLOOKUP(C1771,DEFINICJE!$A$2:$B$11,2,0)</f>
        <v>Infinity Systems</v>
      </c>
    </row>
    <row r="1772" spans="1:12" x14ac:dyDescent="0.2">
      <c r="A1772" s="19" t="s">
        <v>1829</v>
      </c>
      <c r="B1772" s="20">
        <v>44434</v>
      </c>
      <c r="C1772" s="4" t="s">
        <v>9</v>
      </c>
      <c r="D1772" s="4" t="s">
        <v>31</v>
      </c>
      <c r="E1772" s="21">
        <v>780</v>
      </c>
      <c r="F1772" s="6">
        <f>VLOOKUP(D1772,DEFINICJE!$E$2:$H$31,4,0)</f>
        <v>31.516393442622952</v>
      </c>
      <c r="G1772" s="6">
        <f>E1772*F1772</f>
        <v>24582.786885245903</v>
      </c>
      <c r="H1772" s="26">
        <f>VLOOKUP(D1772,DEFINICJE!$E$2:$H$31,3,0)</f>
        <v>0.22</v>
      </c>
      <c r="I1772" s="6">
        <f>G1772+H1772*G1772</f>
        <v>29991</v>
      </c>
      <c r="J1772" s="9">
        <f>MONTH(B1772)</f>
        <v>8</v>
      </c>
      <c r="K1772" s="9">
        <f>YEAR(B1772)</f>
        <v>2021</v>
      </c>
      <c r="L1772" s="9" t="str">
        <f>VLOOKUP(C1772,DEFINICJE!$A$2:$B$11,2,0)</f>
        <v>Aurora Ventures</v>
      </c>
    </row>
    <row r="1773" spans="1:12" x14ac:dyDescent="0.2">
      <c r="A1773" s="19" t="s">
        <v>1830</v>
      </c>
      <c r="B1773" s="20">
        <v>44435</v>
      </c>
      <c r="C1773" s="4" t="s">
        <v>7</v>
      </c>
      <c r="D1773" s="4" t="s">
        <v>32</v>
      </c>
      <c r="E1773" s="21">
        <v>489</v>
      </c>
      <c r="F1773" s="6">
        <f>VLOOKUP(D1773,DEFINICJE!$E$2:$H$31,4,0)</f>
        <v>59.018691588785039</v>
      </c>
      <c r="G1773" s="6">
        <f>E1773*F1773</f>
        <v>28860.140186915884</v>
      </c>
      <c r="H1773" s="26">
        <f>VLOOKUP(D1773,DEFINICJE!$E$2:$H$31,3,0)</f>
        <v>7.0000000000000007E-2</v>
      </c>
      <c r="I1773" s="6">
        <f>G1773+H1773*G1773</f>
        <v>30880.349999999995</v>
      </c>
      <c r="J1773" s="9">
        <f>MONTH(B1773)</f>
        <v>8</v>
      </c>
      <c r="K1773" s="9">
        <f>YEAR(B1773)</f>
        <v>2021</v>
      </c>
      <c r="L1773" s="9" t="str">
        <f>VLOOKUP(C1773,DEFINICJE!$A$2:$B$11,2,0)</f>
        <v>Fusion Dynamics</v>
      </c>
    </row>
    <row r="1774" spans="1:12" x14ac:dyDescent="0.2">
      <c r="A1774" s="19" t="s">
        <v>1831</v>
      </c>
      <c r="B1774" s="20">
        <v>44435</v>
      </c>
      <c r="C1774" s="4" t="s">
        <v>2</v>
      </c>
      <c r="D1774" s="4" t="s">
        <v>33</v>
      </c>
      <c r="E1774" s="21">
        <v>52</v>
      </c>
      <c r="F1774" s="6">
        <f>VLOOKUP(D1774,DEFINICJE!$E$2:$H$31,4,0)</f>
        <v>78.893442622950815</v>
      </c>
      <c r="G1774" s="6">
        <f>E1774*F1774</f>
        <v>4102.4590163934427</v>
      </c>
      <c r="H1774" s="26">
        <f>VLOOKUP(D1774,DEFINICJE!$E$2:$H$31,3,0)</f>
        <v>0.22</v>
      </c>
      <c r="I1774" s="6">
        <f>G1774+H1774*G1774</f>
        <v>5005</v>
      </c>
      <c r="J1774" s="9">
        <f>MONTH(B1774)</f>
        <v>8</v>
      </c>
      <c r="K1774" s="9">
        <f>YEAR(B1774)</f>
        <v>2021</v>
      </c>
      <c r="L1774" s="9" t="str">
        <f>VLOOKUP(C1774,DEFINICJE!$A$2:$B$11,2,0)</f>
        <v>StellarTech Solutions</v>
      </c>
    </row>
    <row r="1775" spans="1:12" x14ac:dyDescent="0.2">
      <c r="A1775" s="19" t="s">
        <v>1832</v>
      </c>
      <c r="B1775" s="20">
        <v>44435</v>
      </c>
      <c r="C1775" s="4" t="s">
        <v>9</v>
      </c>
      <c r="D1775" s="4" t="s">
        <v>34</v>
      </c>
      <c r="E1775" s="21">
        <v>170</v>
      </c>
      <c r="F1775" s="6">
        <f>VLOOKUP(D1775,DEFINICJE!$E$2:$H$31,4,0)</f>
        <v>34.177570093457945</v>
      </c>
      <c r="G1775" s="6">
        <f>E1775*F1775</f>
        <v>5810.1869158878508</v>
      </c>
      <c r="H1775" s="26">
        <f>VLOOKUP(D1775,DEFINICJE!$E$2:$H$31,3,0)</f>
        <v>7.0000000000000007E-2</v>
      </c>
      <c r="I1775" s="6">
        <f>G1775+H1775*G1775</f>
        <v>6216.9000000000005</v>
      </c>
      <c r="J1775" s="9">
        <f>MONTH(B1775)</f>
        <v>8</v>
      </c>
      <c r="K1775" s="9">
        <f>YEAR(B1775)</f>
        <v>2021</v>
      </c>
      <c r="L1775" s="9" t="str">
        <f>VLOOKUP(C1775,DEFINICJE!$A$2:$B$11,2,0)</f>
        <v>Aurora Ventures</v>
      </c>
    </row>
    <row r="1776" spans="1:12" x14ac:dyDescent="0.2">
      <c r="A1776" s="19" t="s">
        <v>1833</v>
      </c>
      <c r="B1776" s="20">
        <v>44435</v>
      </c>
      <c r="C1776" s="4" t="s">
        <v>8</v>
      </c>
      <c r="D1776" s="4" t="s">
        <v>35</v>
      </c>
      <c r="E1776" s="21">
        <v>516</v>
      </c>
      <c r="F1776" s="6">
        <f>VLOOKUP(D1776,DEFINICJE!$E$2:$H$31,4,0)</f>
        <v>92.429906542056074</v>
      </c>
      <c r="G1776" s="6">
        <f>E1776*F1776</f>
        <v>47693.831775700935</v>
      </c>
      <c r="H1776" s="26">
        <f>VLOOKUP(D1776,DEFINICJE!$E$2:$H$31,3,0)</f>
        <v>7.0000000000000007E-2</v>
      </c>
      <c r="I1776" s="6">
        <f>G1776+H1776*G1776</f>
        <v>51032.4</v>
      </c>
      <c r="J1776" s="9">
        <f>MONTH(B1776)</f>
        <v>8</v>
      </c>
      <c r="K1776" s="9">
        <f>YEAR(B1776)</f>
        <v>2021</v>
      </c>
      <c r="L1776" s="9" t="str">
        <f>VLOOKUP(C1776,DEFINICJE!$A$2:$B$11,2,0)</f>
        <v>Apex Innovators</v>
      </c>
    </row>
    <row r="1777" spans="1:12" x14ac:dyDescent="0.2">
      <c r="A1777" s="19" t="s">
        <v>1834</v>
      </c>
      <c r="B1777" s="20">
        <v>44436</v>
      </c>
      <c r="C1777" s="4" t="s">
        <v>4</v>
      </c>
      <c r="D1777" s="4" t="s">
        <v>36</v>
      </c>
      <c r="E1777" s="21">
        <v>390</v>
      </c>
      <c r="F1777" s="6">
        <f>VLOOKUP(D1777,DEFINICJE!$E$2:$H$31,4,0)</f>
        <v>32.551401869158873</v>
      </c>
      <c r="G1777" s="6">
        <f>E1777*F1777</f>
        <v>12695.04672897196</v>
      </c>
      <c r="H1777" s="26">
        <f>VLOOKUP(D1777,DEFINICJE!$E$2:$H$31,3,0)</f>
        <v>7.0000000000000007E-2</v>
      </c>
      <c r="I1777" s="6">
        <f>G1777+H1777*G1777</f>
        <v>13583.699999999997</v>
      </c>
      <c r="J1777" s="9">
        <f>MONTH(B1777)</f>
        <v>8</v>
      </c>
      <c r="K1777" s="9">
        <f>YEAR(B1777)</f>
        <v>2021</v>
      </c>
      <c r="L1777" s="9" t="str">
        <f>VLOOKUP(C1777,DEFINICJE!$A$2:$B$11,2,0)</f>
        <v>BlueSky Enterprises</v>
      </c>
    </row>
    <row r="1778" spans="1:12" x14ac:dyDescent="0.2">
      <c r="A1778" s="19" t="s">
        <v>1835</v>
      </c>
      <c r="B1778" s="20">
        <v>44436</v>
      </c>
      <c r="C1778" s="4" t="s">
        <v>6</v>
      </c>
      <c r="D1778" s="4" t="s">
        <v>37</v>
      </c>
      <c r="E1778" s="21">
        <v>277</v>
      </c>
      <c r="F1778" s="6">
        <f>VLOOKUP(D1778,DEFINICJE!$E$2:$H$31,4,0)</f>
        <v>29.762295081967217</v>
      </c>
      <c r="G1778" s="6">
        <f>E1778*F1778</f>
        <v>8244.1557377049194</v>
      </c>
      <c r="H1778" s="26">
        <f>VLOOKUP(D1778,DEFINICJE!$E$2:$H$31,3,0)</f>
        <v>0.22</v>
      </c>
      <c r="I1778" s="6">
        <f>G1778+H1778*G1778</f>
        <v>10057.870000000003</v>
      </c>
      <c r="J1778" s="9">
        <f>MONTH(B1778)</f>
        <v>8</v>
      </c>
      <c r="K1778" s="9">
        <f>YEAR(B1778)</f>
        <v>2021</v>
      </c>
      <c r="L1778" s="9" t="str">
        <f>VLOOKUP(C1778,DEFINICJE!$A$2:$B$11,2,0)</f>
        <v>SwiftWave Technologies</v>
      </c>
    </row>
    <row r="1779" spans="1:12" x14ac:dyDescent="0.2">
      <c r="A1779" s="19" t="s">
        <v>1836</v>
      </c>
      <c r="B1779" s="20">
        <v>44436</v>
      </c>
      <c r="C1779" s="4" t="s">
        <v>11</v>
      </c>
      <c r="D1779" s="4" t="s">
        <v>38</v>
      </c>
      <c r="E1779" s="21">
        <v>336</v>
      </c>
      <c r="F1779" s="6">
        <f>VLOOKUP(D1779,DEFINICJE!$E$2:$H$31,4,0)</f>
        <v>3.1121495327102804</v>
      </c>
      <c r="G1779" s="6">
        <f>E1779*F1779</f>
        <v>1045.6822429906542</v>
      </c>
      <c r="H1779" s="26">
        <f>VLOOKUP(D1779,DEFINICJE!$E$2:$H$31,3,0)</f>
        <v>7.0000000000000007E-2</v>
      </c>
      <c r="I1779" s="6">
        <f>G1779+H1779*G1779</f>
        <v>1118.8800000000001</v>
      </c>
      <c r="J1779" s="9">
        <f>MONTH(B1779)</f>
        <v>8</v>
      </c>
      <c r="K1779" s="9">
        <f>YEAR(B1779)</f>
        <v>2021</v>
      </c>
      <c r="L1779" s="9" t="str">
        <f>VLOOKUP(C1779,DEFINICJE!$A$2:$B$11,2,0)</f>
        <v>Green Capital</v>
      </c>
    </row>
    <row r="1780" spans="1:12" x14ac:dyDescent="0.2">
      <c r="A1780" s="19" t="s">
        <v>1837</v>
      </c>
      <c r="B1780" s="20">
        <v>44436</v>
      </c>
      <c r="C1780" s="4" t="s">
        <v>5</v>
      </c>
      <c r="D1780" s="4" t="s">
        <v>14</v>
      </c>
      <c r="E1780" s="21">
        <v>69</v>
      </c>
      <c r="F1780" s="6">
        <f>VLOOKUP(D1780,DEFINICJE!$E$2:$H$31,4,0)</f>
        <v>73.897196261682225</v>
      </c>
      <c r="G1780" s="6">
        <f>E1780*F1780</f>
        <v>5098.9065420560737</v>
      </c>
      <c r="H1780" s="26">
        <f>VLOOKUP(D1780,DEFINICJE!$E$2:$H$31,3,0)</f>
        <v>7.0000000000000007E-2</v>
      </c>
      <c r="I1780" s="6">
        <f>G1780+H1780*G1780</f>
        <v>5455.829999999999</v>
      </c>
      <c r="J1780" s="9">
        <f>MONTH(B1780)</f>
        <v>8</v>
      </c>
      <c r="K1780" s="9">
        <f>YEAR(B1780)</f>
        <v>2021</v>
      </c>
      <c r="L1780" s="9" t="str">
        <f>VLOOKUP(C1780,DEFINICJE!$A$2:$B$11,2,0)</f>
        <v>Infinity Systems</v>
      </c>
    </row>
    <row r="1781" spans="1:12" x14ac:dyDescent="0.2">
      <c r="A1781" s="19" t="s">
        <v>1838</v>
      </c>
      <c r="B1781" s="20">
        <v>44437</v>
      </c>
      <c r="C1781" s="4" t="s">
        <v>9</v>
      </c>
      <c r="D1781" s="4" t="s">
        <v>15</v>
      </c>
      <c r="E1781" s="21">
        <v>142</v>
      </c>
      <c r="F1781" s="6">
        <f>VLOOKUP(D1781,DEFINICJE!$E$2:$H$31,4,0)</f>
        <v>43.180327868852459</v>
      </c>
      <c r="G1781" s="6">
        <f>E1781*F1781</f>
        <v>6131.6065573770493</v>
      </c>
      <c r="H1781" s="26">
        <f>VLOOKUP(D1781,DEFINICJE!$E$2:$H$31,3,0)</f>
        <v>0.22</v>
      </c>
      <c r="I1781" s="6">
        <f>G1781+H1781*G1781</f>
        <v>7480.56</v>
      </c>
      <c r="J1781" s="9">
        <f>MONTH(B1781)</f>
        <v>8</v>
      </c>
      <c r="K1781" s="9">
        <f>YEAR(B1781)</f>
        <v>2021</v>
      </c>
      <c r="L1781" s="9" t="str">
        <f>VLOOKUP(C1781,DEFINICJE!$A$2:$B$11,2,0)</f>
        <v>Aurora Ventures</v>
      </c>
    </row>
    <row r="1782" spans="1:12" x14ac:dyDescent="0.2">
      <c r="A1782" s="19" t="s">
        <v>1839</v>
      </c>
      <c r="B1782" s="20">
        <v>44437</v>
      </c>
      <c r="C1782" s="4" t="s">
        <v>6</v>
      </c>
      <c r="D1782" s="4" t="s">
        <v>16</v>
      </c>
      <c r="E1782" s="21">
        <v>725</v>
      </c>
      <c r="F1782" s="6">
        <f>VLOOKUP(D1782,DEFINICJE!$E$2:$H$31,4,0)</f>
        <v>25.897196261682243</v>
      </c>
      <c r="G1782" s="6">
        <f>E1782*F1782</f>
        <v>18775.467289719625</v>
      </c>
      <c r="H1782" s="26">
        <f>VLOOKUP(D1782,DEFINICJE!$E$2:$H$31,3,0)</f>
        <v>7.0000000000000007E-2</v>
      </c>
      <c r="I1782" s="6">
        <f>G1782+H1782*G1782</f>
        <v>20089.75</v>
      </c>
      <c r="J1782" s="9">
        <f>MONTH(B1782)</f>
        <v>8</v>
      </c>
      <c r="K1782" s="9">
        <f>YEAR(B1782)</f>
        <v>2021</v>
      </c>
      <c r="L1782" s="9" t="str">
        <f>VLOOKUP(C1782,DEFINICJE!$A$2:$B$11,2,0)</f>
        <v>SwiftWave Technologies</v>
      </c>
    </row>
    <row r="1783" spans="1:12" x14ac:dyDescent="0.2">
      <c r="A1783" s="19" t="s">
        <v>1840</v>
      </c>
      <c r="B1783" s="20">
        <v>44437</v>
      </c>
      <c r="C1783" s="4" t="s">
        <v>11</v>
      </c>
      <c r="D1783" s="4" t="s">
        <v>14</v>
      </c>
      <c r="E1783" s="21">
        <v>633</v>
      </c>
      <c r="F1783" s="6">
        <f>VLOOKUP(D1783,DEFINICJE!$E$2:$H$31,4,0)</f>
        <v>73.897196261682225</v>
      </c>
      <c r="G1783" s="6">
        <f>E1783*F1783</f>
        <v>46776.925233644848</v>
      </c>
      <c r="H1783" s="26">
        <f>VLOOKUP(D1783,DEFINICJE!$E$2:$H$31,3,0)</f>
        <v>7.0000000000000007E-2</v>
      </c>
      <c r="I1783" s="6">
        <f>G1783+H1783*G1783</f>
        <v>50051.30999999999</v>
      </c>
      <c r="J1783" s="9">
        <f>MONTH(B1783)</f>
        <v>8</v>
      </c>
      <c r="K1783" s="9">
        <f>YEAR(B1783)</f>
        <v>2021</v>
      </c>
      <c r="L1783" s="9" t="str">
        <f>VLOOKUP(C1783,DEFINICJE!$A$2:$B$11,2,0)</f>
        <v>Green Capital</v>
      </c>
    </row>
    <row r="1784" spans="1:12" x14ac:dyDescent="0.2">
      <c r="A1784" s="19" t="s">
        <v>1841</v>
      </c>
      <c r="B1784" s="20">
        <v>44437</v>
      </c>
      <c r="C1784" s="4" t="s">
        <v>11</v>
      </c>
      <c r="D1784" s="4" t="s">
        <v>18</v>
      </c>
      <c r="E1784" s="21">
        <v>56</v>
      </c>
      <c r="F1784" s="6">
        <f>VLOOKUP(D1784,DEFINICJE!$E$2:$H$31,4,0)</f>
        <v>0.22429906542056072</v>
      </c>
      <c r="G1784" s="6">
        <f>E1784*F1784</f>
        <v>12.5607476635514</v>
      </c>
      <c r="H1784" s="26">
        <f>VLOOKUP(D1784,DEFINICJE!$E$2:$H$31,3,0)</f>
        <v>7.0000000000000007E-2</v>
      </c>
      <c r="I1784" s="6">
        <f>G1784+H1784*G1784</f>
        <v>13.439999999999998</v>
      </c>
      <c r="J1784" s="9">
        <f>MONTH(B1784)</f>
        <v>8</v>
      </c>
      <c r="K1784" s="9">
        <f>YEAR(B1784)</f>
        <v>2021</v>
      </c>
      <c r="L1784" s="9" t="str">
        <f>VLOOKUP(C1784,DEFINICJE!$A$2:$B$11,2,0)</f>
        <v>Green Capital</v>
      </c>
    </row>
    <row r="1785" spans="1:12" x14ac:dyDescent="0.2">
      <c r="A1785" s="19" t="s">
        <v>1842</v>
      </c>
      <c r="B1785" s="20">
        <v>44438</v>
      </c>
      <c r="C1785" s="4" t="s">
        <v>2</v>
      </c>
      <c r="D1785" s="4" t="s">
        <v>19</v>
      </c>
      <c r="E1785" s="21">
        <v>111</v>
      </c>
      <c r="F1785" s="6">
        <f>VLOOKUP(D1785,DEFINICJE!$E$2:$H$31,4,0)</f>
        <v>73.073770491803288</v>
      </c>
      <c r="G1785" s="6">
        <f>E1785*F1785</f>
        <v>8111.1885245901649</v>
      </c>
      <c r="H1785" s="26">
        <f>VLOOKUP(D1785,DEFINICJE!$E$2:$H$31,3,0)</f>
        <v>0.22</v>
      </c>
      <c r="I1785" s="6">
        <f>G1785+H1785*G1785</f>
        <v>9895.6500000000015</v>
      </c>
      <c r="J1785" s="9">
        <f>MONTH(B1785)</f>
        <v>8</v>
      </c>
      <c r="K1785" s="9">
        <f>YEAR(B1785)</f>
        <v>2021</v>
      </c>
      <c r="L1785" s="9" t="str">
        <f>VLOOKUP(C1785,DEFINICJE!$A$2:$B$11,2,0)</f>
        <v>StellarTech Solutions</v>
      </c>
    </row>
    <row r="1786" spans="1:12" x14ac:dyDescent="0.2">
      <c r="A1786" s="19" t="s">
        <v>1843</v>
      </c>
      <c r="B1786" s="20">
        <v>44438</v>
      </c>
      <c r="C1786" s="4" t="s">
        <v>11</v>
      </c>
      <c r="D1786" s="4" t="s">
        <v>20</v>
      </c>
      <c r="E1786" s="21">
        <v>32</v>
      </c>
      <c r="F1786" s="6">
        <f>VLOOKUP(D1786,DEFINICJE!$E$2:$H$31,4,0)</f>
        <v>10.093457943925234</v>
      </c>
      <c r="G1786" s="6">
        <f>E1786*F1786</f>
        <v>322.99065420560748</v>
      </c>
      <c r="H1786" s="26">
        <f>VLOOKUP(D1786,DEFINICJE!$E$2:$H$31,3,0)</f>
        <v>7.0000000000000007E-2</v>
      </c>
      <c r="I1786" s="6">
        <f>G1786+H1786*G1786</f>
        <v>345.6</v>
      </c>
      <c r="J1786" s="9">
        <f>MONTH(B1786)</f>
        <v>8</v>
      </c>
      <c r="K1786" s="9">
        <f>YEAR(B1786)</f>
        <v>2021</v>
      </c>
      <c r="L1786" s="9" t="str">
        <f>VLOOKUP(C1786,DEFINICJE!$A$2:$B$11,2,0)</f>
        <v>Green Capital</v>
      </c>
    </row>
    <row r="1787" spans="1:12" x14ac:dyDescent="0.2">
      <c r="A1787" s="19" t="s">
        <v>1844</v>
      </c>
      <c r="B1787" s="20">
        <v>44438</v>
      </c>
      <c r="C1787" s="4" t="s">
        <v>7</v>
      </c>
      <c r="D1787" s="4" t="s">
        <v>21</v>
      </c>
      <c r="E1787" s="21">
        <v>451</v>
      </c>
      <c r="F1787" s="6">
        <f>VLOOKUP(D1787,DEFINICJE!$E$2:$H$31,4,0)</f>
        <v>32.508196721311471</v>
      </c>
      <c r="G1787" s="6">
        <f>E1787*F1787</f>
        <v>14661.196721311473</v>
      </c>
      <c r="H1787" s="26">
        <f>VLOOKUP(D1787,DEFINICJE!$E$2:$H$31,3,0)</f>
        <v>0.22</v>
      </c>
      <c r="I1787" s="6">
        <f>G1787+H1787*G1787</f>
        <v>17886.659999999996</v>
      </c>
      <c r="J1787" s="9">
        <f>MONTH(B1787)</f>
        <v>8</v>
      </c>
      <c r="K1787" s="9">
        <f>YEAR(B1787)</f>
        <v>2021</v>
      </c>
      <c r="L1787" s="9" t="str">
        <f>VLOOKUP(C1787,DEFINICJE!$A$2:$B$11,2,0)</f>
        <v>Fusion Dynamics</v>
      </c>
    </row>
    <row r="1788" spans="1:12" x14ac:dyDescent="0.2">
      <c r="A1788" s="19" t="s">
        <v>1845</v>
      </c>
      <c r="B1788" s="20">
        <v>44438</v>
      </c>
      <c r="C1788" s="4" t="s">
        <v>2</v>
      </c>
      <c r="D1788" s="4" t="s">
        <v>22</v>
      </c>
      <c r="E1788" s="21">
        <v>443</v>
      </c>
      <c r="F1788" s="6">
        <f>VLOOKUP(D1788,DEFINICJE!$E$2:$H$31,4,0)</f>
        <v>17.588785046728972</v>
      </c>
      <c r="G1788" s="6">
        <f>E1788*F1788</f>
        <v>7791.8317757009345</v>
      </c>
      <c r="H1788" s="26">
        <f>VLOOKUP(D1788,DEFINICJE!$E$2:$H$31,3,0)</f>
        <v>7.0000000000000007E-2</v>
      </c>
      <c r="I1788" s="6">
        <f>G1788+H1788*G1788</f>
        <v>8337.26</v>
      </c>
      <c r="J1788" s="9">
        <f>MONTH(B1788)</f>
        <v>8</v>
      </c>
      <c r="K1788" s="9">
        <f>YEAR(B1788)</f>
        <v>2021</v>
      </c>
      <c r="L1788" s="9" t="str">
        <f>VLOOKUP(C1788,DEFINICJE!$A$2:$B$11,2,0)</f>
        <v>StellarTech Solutions</v>
      </c>
    </row>
    <row r="1789" spans="1:12" x14ac:dyDescent="0.2">
      <c r="A1789" s="19" t="s">
        <v>1846</v>
      </c>
      <c r="B1789" s="20">
        <v>44460</v>
      </c>
      <c r="C1789" s="4" t="s">
        <v>2</v>
      </c>
      <c r="D1789" s="4" t="s">
        <v>23</v>
      </c>
      <c r="E1789" s="21">
        <v>292</v>
      </c>
      <c r="F1789" s="6">
        <f>VLOOKUP(D1789,DEFINICJE!$E$2:$H$31,4,0)</f>
        <v>14.188524590163933</v>
      </c>
      <c r="G1789" s="6">
        <f>E1789*F1789</f>
        <v>4143.0491803278683</v>
      </c>
      <c r="H1789" s="26">
        <f>VLOOKUP(D1789,DEFINICJE!$E$2:$H$31,3,0)</f>
        <v>0.22</v>
      </c>
      <c r="I1789" s="6">
        <f>G1789+H1789*G1789</f>
        <v>5054.5199999999995</v>
      </c>
      <c r="J1789" s="9">
        <f>MONTH(B1789)</f>
        <v>9</v>
      </c>
      <c r="K1789" s="9">
        <f>YEAR(B1789)</f>
        <v>2021</v>
      </c>
      <c r="L1789" s="9" t="str">
        <f>VLOOKUP(C1789,DEFINICJE!$A$2:$B$11,2,0)</f>
        <v>StellarTech Solutions</v>
      </c>
    </row>
    <row r="1790" spans="1:12" x14ac:dyDescent="0.2">
      <c r="A1790" s="19" t="s">
        <v>1847</v>
      </c>
      <c r="B1790" s="20">
        <v>44460</v>
      </c>
      <c r="C1790" s="4" t="s">
        <v>11</v>
      </c>
      <c r="D1790" s="4" t="s">
        <v>24</v>
      </c>
      <c r="E1790" s="21">
        <v>649</v>
      </c>
      <c r="F1790" s="6">
        <f>VLOOKUP(D1790,DEFINICJE!$E$2:$H$31,4,0)</f>
        <v>7.5700934579439245</v>
      </c>
      <c r="G1790" s="6">
        <f>E1790*F1790</f>
        <v>4912.9906542056069</v>
      </c>
      <c r="H1790" s="26">
        <f>VLOOKUP(D1790,DEFINICJE!$E$2:$H$31,3,0)</f>
        <v>7.0000000000000007E-2</v>
      </c>
      <c r="I1790" s="6">
        <f>G1790+H1790*G1790</f>
        <v>5256.9</v>
      </c>
      <c r="J1790" s="9">
        <f>MONTH(B1790)</f>
        <v>9</v>
      </c>
      <c r="K1790" s="9">
        <f>YEAR(B1790)</f>
        <v>2021</v>
      </c>
      <c r="L1790" s="9" t="str">
        <f>VLOOKUP(C1790,DEFINICJE!$A$2:$B$11,2,0)</f>
        <v>Green Capital</v>
      </c>
    </row>
    <row r="1791" spans="1:12" x14ac:dyDescent="0.2">
      <c r="A1791" s="19" t="s">
        <v>1848</v>
      </c>
      <c r="B1791" s="20">
        <v>44460</v>
      </c>
      <c r="C1791" s="4" t="s">
        <v>7</v>
      </c>
      <c r="D1791" s="4" t="s">
        <v>25</v>
      </c>
      <c r="E1791" s="21">
        <v>849</v>
      </c>
      <c r="F1791" s="6">
        <f>VLOOKUP(D1791,DEFINICJE!$E$2:$H$31,4,0)</f>
        <v>33.655737704918039</v>
      </c>
      <c r="G1791" s="6">
        <f>E1791*F1791</f>
        <v>28573.721311475416</v>
      </c>
      <c r="H1791" s="26">
        <f>VLOOKUP(D1791,DEFINICJE!$E$2:$H$31,3,0)</f>
        <v>0.22</v>
      </c>
      <c r="I1791" s="6">
        <f>G1791+H1791*G1791</f>
        <v>34859.94000000001</v>
      </c>
      <c r="J1791" s="9">
        <f>MONTH(B1791)</f>
        <v>9</v>
      </c>
      <c r="K1791" s="9">
        <f>YEAR(B1791)</f>
        <v>2021</v>
      </c>
      <c r="L1791" s="9" t="str">
        <f>VLOOKUP(C1791,DEFINICJE!$A$2:$B$11,2,0)</f>
        <v>Fusion Dynamics</v>
      </c>
    </row>
    <row r="1792" spans="1:12" x14ac:dyDescent="0.2">
      <c r="A1792" s="19" t="s">
        <v>1849</v>
      </c>
      <c r="B1792" s="20">
        <v>44460</v>
      </c>
      <c r="C1792" s="4" t="s">
        <v>11</v>
      </c>
      <c r="D1792" s="4" t="s">
        <v>15</v>
      </c>
      <c r="E1792" s="21">
        <v>182</v>
      </c>
      <c r="F1792" s="6">
        <f>VLOOKUP(D1792,DEFINICJE!$E$2:$H$31,4,0)</f>
        <v>43.180327868852459</v>
      </c>
      <c r="G1792" s="6">
        <f>E1792*F1792</f>
        <v>7858.8196721311479</v>
      </c>
      <c r="H1792" s="26">
        <f>VLOOKUP(D1792,DEFINICJE!$E$2:$H$31,3,0)</f>
        <v>0.22</v>
      </c>
      <c r="I1792" s="6">
        <f>G1792+H1792*G1792</f>
        <v>9587.76</v>
      </c>
      <c r="J1792" s="9">
        <f>MONTH(B1792)</f>
        <v>9</v>
      </c>
      <c r="K1792" s="9">
        <f>YEAR(B1792)</f>
        <v>2021</v>
      </c>
      <c r="L1792" s="9" t="str">
        <f>VLOOKUP(C1792,DEFINICJE!$A$2:$B$11,2,0)</f>
        <v>Green Capital</v>
      </c>
    </row>
    <row r="1793" spans="1:12" x14ac:dyDescent="0.2">
      <c r="A1793" s="19" t="s">
        <v>1850</v>
      </c>
      <c r="B1793" s="20">
        <v>44461</v>
      </c>
      <c r="C1793" s="4" t="s">
        <v>3</v>
      </c>
      <c r="D1793" s="4" t="s">
        <v>16</v>
      </c>
      <c r="E1793" s="21">
        <v>681</v>
      </c>
      <c r="F1793" s="6">
        <f>VLOOKUP(D1793,DEFINICJE!$E$2:$H$31,4,0)</f>
        <v>25.897196261682243</v>
      </c>
      <c r="G1793" s="6">
        <f>E1793*F1793</f>
        <v>17635.990654205609</v>
      </c>
      <c r="H1793" s="26">
        <f>VLOOKUP(D1793,DEFINICJE!$E$2:$H$31,3,0)</f>
        <v>7.0000000000000007E-2</v>
      </c>
      <c r="I1793" s="6">
        <f>G1793+H1793*G1793</f>
        <v>18870.510000000002</v>
      </c>
      <c r="J1793" s="9">
        <f>MONTH(B1793)</f>
        <v>9</v>
      </c>
      <c r="K1793" s="9">
        <f>YEAR(B1793)</f>
        <v>2021</v>
      </c>
      <c r="L1793" s="9" t="str">
        <f>VLOOKUP(C1793,DEFINICJE!$A$2:$B$11,2,0)</f>
        <v>Quantum Innovations</v>
      </c>
    </row>
    <row r="1794" spans="1:12" x14ac:dyDescent="0.2">
      <c r="A1794" s="19" t="s">
        <v>1851</v>
      </c>
      <c r="B1794" s="20">
        <v>44461</v>
      </c>
      <c r="C1794" s="4" t="s">
        <v>7</v>
      </c>
      <c r="D1794" s="4" t="s">
        <v>17</v>
      </c>
      <c r="E1794" s="21">
        <v>822</v>
      </c>
      <c r="F1794" s="6">
        <f>VLOOKUP(D1794,DEFINICJE!$E$2:$H$31,4,0)</f>
        <v>65.721311475409848</v>
      </c>
      <c r="G1794" s="6">
        <f>E1794*F1794</f>
        <v>54022.918032786896</v>
      </c>
      <c r="H1794" s="26">
        <f>VLOOKUP(D1794,DEFINICJE!$E$2:$H$31,3,0)</f>
        <v>0.22</v>
      </c>
      <c r="I1794" s="6">
        <f>G1794+H1794*G1794</f>
        <v>65907.960000000021</v>
      </c>
      <c r="J1794" s="9">
        <f>MONTH(B1794)</f>
        <v>9</v>
      </c>
      <c r="K1794" s="9">
        <f>YEAR(B1794)</f>
        <v>2021</v>
      </c>
      <c r="L1794" s="9" t="str">
        <f>VLOOKUP(C1794,DEFINICJE!$A$2:$B$11,2,0)</f>
        <v>Fusion Dynamics</v>
      </c>
    </row>
    <row r="1795" spans="1:12" x14ac:dyDescent="0.2">
      <c r="A1795" s="19" t="s">
        <v>1852</v>
      </c>
      <c r="B1795" s="20">
        <v>44461</v>
      </c>
      <c r="C1795" s="4" t="s">
        <v>7</v>
      </c>
      <c r="D1795" s="4" t="s">
        <v>18</v>
      </c>
      <c r="E1795" s="21">
        <v>126</v>
      </c>
      <c r="F1795" s="6">
        <f>VLOOKUP(D1795,DEFINICJE!$E$2:$H$31,4,0)</f>
        <v>0.22429906542056072</v>
      </c>
      <c r="G1795" s="6">
        <f>E1795*F1795</f>
        <v>28.261682242990652</v>
      </c>
      <c r="H1795" s="26">
        <f>VLOOKUP(D1795,DEFINICJE!$E$2:$H$31,3,0)</f>
        <v>7.0000000000000007E-2</v>
      </c>
      <c r="I1795" s="6">
        <f>G1795+H1795*G1795</f>
        <v>30.24</v>
      </c>
      <c r="J1795" s="9">
        <f>MONTH(B1795)</f>
        <v>9</v>
      </c>
      <c r="K1795" s="9">
        <f>YEAR(B1795)</f>
        <v>2021</v>
      </c>
      <c r="L1795" s="9" t="str">
        <f>VLOOKUP(C1795,DEFINICJE!$A$2:$B$11,2,0)</f>
        <v>Fusion Dynamics</v>
      </c>
    </row>
    <row r="1796" spans="1:12" x14ac:dyDescent="0.2">
      <c r="A1796" s="19" t="s">
        <v>1853</v>
      </c>
      <c r="B1796" s="20">
        <v>44461</v>
      </c>
      <c r="C1796" s="4" t="s">
        <v>8</v>
      </c>
      <c r="D1796" s="4" t="s">
        <v>19</v>
      </c>
      <c r="E1796" s="21">
        <v>49</v>
      </c>
      <c r="F1796" s="6">
        <f>VLOOKUP(D1796,DEFINICJE!$E$2:$H$31,4,0)</f>
        <v>73.073770491803288</v>
      </c>
      <c r="G1796" s="6">
        <f>E1796*F1796</f>
        <v>3580.6147540983611</v>
      </c>
      <c r="H1796" s="26">
        <f>VLOOKUP(D1796,DEFINICJE!$E$2:$H$31,3,0)</f>
        <v>0.22</v>
      </c>
      <c r="I1796" s="6">
        <f>G1796+H1796*G1796</f>
        <v>4368.3500000000004</v>
      </c>
      <c r="J1796" s="9">
        <f>MONTH(B1796)</f>
        <v>9</v>
      </c>
      <c r="K1796" s="9">
        <f>YEAR(B1796)</f>
        <v>2021</v>
      </c>
      <c r="L1796" s="9" t="str">
        <f>VLOOKUP(C1796,DEFINICJE!$A$2:$B$11,2,0)</f>
        <v>Apex Innovators</v>
      </c>
    </row>
    <row r="1797" spans="1:12" x14ac:dyDescent="0.2">
      <c r="A1797" s="19" t="s">
        <v>1854</v>
      </c>
      <c r="B1797" s="20">
        <v>44462</v>
      </c>
      <c r="C1797" s="4" t="s">
        <v>11</v>
      </c>
      <c r="D1797" s="4" t="s">
        <v>20</v>
      </c>
      <c r="E1797" s="21">
        <v>276</v>
      </c>
      <c r="F1797" s="6">
        <f>VLOOKUP(D1797,DEFINICJE!$E$2:$H$31,4,0)</f>
        <v>10.093457943925234</v>
      </c>
      <c r="G1797" s="6">
        <f>E1797*F1797</f>
        <v>2785.7943925233644</v>
      </c>
      <c r="H1797" s="26">
        <f>VLOOKUP(D1797,DEFINICJE!$E$2:$H$31,3,0)</f>
        <v>7.0000000000000007E-2</v>
      </c>
      <c r="I1797" s="6">
        <f>G1797+H1797*G1797</f>
        <v>2980.8</v>
      </c>
      <c r="J1797" s="9">
        <f>MONTH(B1797)</f>
        <v>9</v>
      </c>
      <c r="K1797" s="9">
        <f>YEAR(B1797)</f>
        <v>2021</v>
      </c>
      <c r="L1797" s="9" t="str">
        <f>VLOOKUP(C1797,DEFINICJE!$A$2:$B$11,2,0)</f>
        <v>Green Capital</v>
      </c>
    </row>
    <row r="1798" spans="1:12" x14ac:dyDescent="0.2">
      <c r="A1798" s="19" t="s">
        <v>1855</v>
      </c>
      <c r="B1798" s="20">
        <v>44462</v>
      </c>
      <c r="C1798" s="4" t="s">
        <v>7</v>
      </c>
      <c r="D1798" s="4" t="s">
        <v>21</v>
      </c>
      <c r="E1798" s="21">
        <v>633</v>
      </c>
      <c r="F1798" s="6">
        <f>VLOOKUP(D1798,DEFINICJE!$E$2:$H$31,4,0)</f>
        <v>32.508196721311471</v>
      </c>
      <c r="G1798" s="6">
        <f>E1798*F1798</f>
        <v>20577.688524590161</v>
      </c>
      <c r="H1798" s="26">
        <f>VLOOKUP(D1798,DEFINICJE!$E$2:$H$31,3,0)</f>
        <v>0.22</v>
      </c>
      <c r="I1798" s="6">
        <f>G1798+H1798*G1798</f>
        <v>25104.78</v>
      </c>
      <c r="J1798" s="9">
        <f>MONTH(B1798)</f>
        <v>9</v>
      </c>
      <c r="K1798" s="9">
        <f>YEAR(B1798)</f>
        <v>2021</v>
      </c>
      <c r="L1798" s="9" t="str">
        <f>VLOOKUP(C1798,DEFINICJE!$A$2:$B$11,2,0)</f>
        <v>Fusion Dynamics</v>
      </c>
    </row>
    <row r="1799" spans="1:12" x14ac:dyDescent="0.2">
      <c r="A1799" s="19" t="s">
        <v>1856</v>
      </c>
      <c r="B1799" s="20">
        <v>44462</v>
      </c>
      <c r="C1799" s="4" t="s">
        <v>2</v>
      </c>
      <c r="D1799" s="4" t="s">
        <v>22</v>
      </c>
      <c r="E1799" s="21">
        <v>833</v>
      </c>
      <c r="F1799" s="6">
        <f>VLOOKUP(D1799,DEFINICJE!$E$2:$H$31,4,0)</f>
        <v>17.588785046728972</v>
      </c>
      <c r="G1799" s="6">
        <f>E1799*F1799</f>
        <v>14651.457943925234</v>
      </c>
      <c r="H1799" s="26">
        <f>VLOOKUP(D1799,DEFINICJE!$E$2:$H$31,3,0)</f>
        <v>7.0000000000000007E-2</v>
      </c>
      <c r="I1799" s="6">
        <f>G1799+H1799*G1799</f>
        <v>15677.060000000001</v>
      </c>
      <c r="J1799" s="9">
        <f>MONTH(B1799)</f>
        <v>9</v>
      </c>
      <c r="K1799" s="9">
        <f>YEAR(B1799)</f>
        <v>2021</v>
      </c>
      <c r="L1799" s="9" t="str">
        <f>VLOOKUP(C1799,DEFINICJE!$A$2:$B$11,2,0)</f>
        <v>StellarTech Solutions</v>
      </c>
    </row>
    <row r="1800" spans="1:12" x14ac:dyDescent="0.2">
      <c r="A1800" s="19" t="s">
        <v>1857</v>
      </c>
      <c r="B1800" s="20">
        <v>44462</v>
      </c>
      <c r="C1800" s="4" t="s">
        <v>7</v>
      </c>
      <c r="D1800" s="4" t="s">
        <v>23</v>
      </c>
      <c r="E1800" s="21">
        <v>118</v>
      </c>
      <c r="F1800" s="6">
        <f>VLOOKUP(D1800,DEFINICJE!$E$2:$H$31,4,0)</f>
        <v>14.188524590163933</v>
      </c>
      <c r="G1800" s="6">
        <f>E1800*F1800</f>
        <v>1674.2459016393441</v>
      </c>
      <c r="H1800" s="26">
        <f>VLOOKUP(D1800,DEFINICJE!$E$2:$H$31,3,0)</f>
        <v>0.22</v>
      </c>
      <c r="I1800" s="6">
        <f>G1800+H1800*G1800</f>
        <v>2042.5799999999997</v>
      </c>
      <c r="J1800" s="9">
        <f>MONTH(B1800)</f>
        <v>9</v>
      </c>
      <c r="K1800" s="9">
        <f>YEAR(B1800)</f>
        <v>2021</v>
      </c>
      <c r="L1800" s="9" t="str">
        <f>VLOOKUP(C1800,DEFINICJE!$A$2:$B$11,2,0)</f>
        <v>Fusion Dynamics</v>
      </c>
    </row>
    <row r="1801" spans="1:12" x14ac:dyDescent="0.2">
      <c r="A1801" s="19" t="s">
        <v>1858</v>
      </c>
      <c r="B1801" s="20">
        <v>44463</v>
      </c>
      <c r="C1801" s="4" t="s">
        <v>10</v>
      </c>
      <c r="D1801" s="4" t="s">
        <v>24</v>
      </c>
      <c r="E1801" s="21">
        <v>100</v>
      </c>
      <c r="F1801" s="6">
        <f>VLOOKUP(D1801,DEFINICJE!$E$2:$H$31,4,0)</f>
        <v>7.5700934579439245</v>
      </c>
      <c r="G1801" s="6">
        <f>E1801*F1801</f>
        <v>757.0093457943924</v>
      </c>
      <c r="H1801" s="26">
        <f>VLOOKUP(D1801,DEFINICJE!$E$2:$H$31,3,0)</f>
        <v>7.0000000000000007E-2</v>
      </c>
      <c r="I1801" s="6">
        <f>G1801+H1801*G1801</f>
        <v>809.99999999999989</v>
      </c>
      <c r="J1801" s="9">
        <f>MONTH(B1801)</f>
        <v>9</v>
      </c>
      <c r="K1801" s="9">
        <f>YEAR(B1801)</f>
        <v>2021</v>
      </c>
      <c r="L1801" s="9" t="str">
        <f>VLOOKUP(C1801,DEFINICJE!$A$2:$B$11,2,0)</f>
        <v>Nexus Solutions</v>
      </c>
    </row>
    <row r="1802" spans="1:12" x14ac:dyDescent="0.2">
      <c r="A1802" s="19" t="s">
        <v>1859</v>
      </c>
      <c r="B1802" s="20">
        <v>44463</v>
      </c>
      <c r="C1802" s="4" t="s">
        <v>6</v>
      </c>
      <c r="D1802" s="4" t="s">
        <v>25</v>
      </c>
      <c r="E1802" s="21">
        <v>330</v>
      </c>
      <c r="F1802" s="6">
        <f>VLOOKUP(D1802,DEFINICJE!$E$2:$H$31,4,0)</f>
        <v>33.655737704918039</v>
      </c>
      <c r="G1802" s="6">
        <f>E1802*F1802</f>
        <v>11106.393442622953</v>
      </c>
      <c r="H1802" s="26">
        <f>VLOOKUP(D1802,DEFINICJE!$E$2:$H$31,3,0)</f>
        <v>0.22</v>
      </c>
      <c r="I1802" s="6">
        <f>G1802+H1802*G1802</f>
        <v>13549.800000000003</v>
      </c>
      <c r="J1802" s="9">
        <f>MONTH(B1802)</f>
        <v>9</v>
      </c>
      <c r="K1802" s="9">
        <f>YEAR(B1802)</f>
        <v>2021</v>
      </c>
      <c r="L1802" s="9" t="str">
        <f>VLOOKUP(C1802,DEFINICJE!$A$2:$B$11,2,0)</f>
        <v>SwiftWave Technologies</v>
      </c>
    </row>
    <row r="1803" spans="1:12" x14ac:dyDescent="0.2">
      <c r="A1803" s="19" t="s">
        <v>1860</v>
      </c>
      <c r="B1803" s="20">
        <v>44463</v>
      </c>
      <c r="C1803" s="4" t="s">
        <v>7</v>
      </c>
      <c r="D1803" s="4" t="s">
        <v>26</v>
      </c>
      <c r="E1803" s="21">
        <v>369</v>
      </c>
      <c r="F1803" s="6">
        <f>VLOOKUP(D1803,DEFINICJE!$E$2:$H$31,4,0)</f>
        <v>57.588785046728965</v>
      </c>
      <c r="G1803" s="6">
        <f>E1803*F1803</f>
        <v>21250.261682242988</v>
      </c>
      <c r="H1803" s="26">
        <f>VLOOKUP(D1803,DEFINICJE!$E$2:$H$31,3,0)</f>
        <v>7.0000000000000007E-2</v>
      </c>
      <c r="I1803" s="6">
        <f>G1803+H1803*G1803</f>
        <v>22737.78</v>
      </c>
      <c r="J1803" s="9">
        <f>MONTH(B1803)</f>
        <v>9</v>
      </c>
      <c r="K1803" s="9">
        <f>YEAR(B1803)</f>
        <v>2021</v>
      </c>
      <c r="L1803" s="9" t="str">
        <f>VLOOKUP(C1803,DEFINICJE!$A$2:$B$11,2,0)</f>
        <v>Fusion Dynamics</v>
      </c>
    </row>
    <row r="1804" spans="1:12" x14ac:dyDescent="0.2">
      <c r="A1804" s="19" t="s">
        <v>1861</v>
      </c>
      <c r="B1804" s="20">
        <v>44463</v>
      </c>
      <c r="C1804" s="4" t="s">
        <v>9</v>
      </c>
      <c r="D1804" s="4" t="s">
        <v>27</v>
      </c>
      <c r="E1804" s="21">
        <v>741</v>
      </c>
      <c r="F1804" s="6">
        <f>VLOOKUP(D1804,DEFINICJE!$E$2:$H$31,4,0)</f>
        <v>27.262295081967213</v>
      </c>
      <c r="G1804" s="6">
        <f>E1804*F1804</f>
        <v>20201.360655737706</v>
      </c>
      <c r="H1804" s="26">
        <f>VLOOKUP(D1804,DEFINICJE!$E$2:$H$31,3,0)</f>
        <v>0.22</v>
      </c>
      <c r="I1804" s="6">
        <f>G1804+H1804*G1804</f>
        <v>24645.660000000003</v>
      </c>
      <c r="J1804" s="9">
        <f>MONTH(B1804)</f>
        <v>9</v>
      </c>
      <c r="K1804" s="9">
        <f>YEAR(B1804)</f>
        <v>2021</v>
      </c>
      <c r="L1804" s="9" t="str">
        <f>VLOOKUP(C1804,DEFINICJE!$A$2:$B$11,2,0)</f>
        <v>Aurora Ventures</v>
      </c>
    </row>
    <row r="1805" spans="1:12" x14ac:dyDescent="0.2">
      <c r="A1805" s="19" t="s">
        <v>1862</v>
      </c>
      <c r="B1805" s="20">
        <v>44464</v>
      </c>
      <c r="C1805" s="4" t="s">
        <v>8</v>
      </c>
      <c r="D1805" s="4" t="s">
        <v>28</v>
      </c>
      <c r="E1805" s="21">
        <v>283</v>
      </c>
      <c r="F1805" s="6">
        <f>VLOOKUP(D1805,DEFINICJE!$E$2:$H$31,4,0)</f>
        <v>74.299065420560737</v>
      </c>
      <c r="G1805" s="6">
        <f>E1805*F1805</f>
        <v>21026.63551401869</v>
      </c>
      <c r="H1805" s="26">
        <f>VLOOKUP(D1805,DEFINICJE!$E$2:$H$31,3,0)</f>
        <v>7.0000000000000007E-2</v>
      </c>
      <c r="I1805" s="6">
        <f>G1805+H1805*G1805</f>
        <v>22498.5</v>
      </c>
      <c r="J1805" s="9">
        <f>MONTH(B1805)</f>
        <v>9</v>
      </c>
      <c r="K1805" s="9">
        <f>YEAR(B1805)</f>
        <v>2021</v>
      </c>
      <c r="L1805" s="9" t="str">
        <f>VLOOKUP(C1805,DEFINICJE!$A$2:$B$11,2,0)</f>
        <v>Apex Innovators</v>
      </c>
    </row>
    <row r="1806" spans="1:12" x14ac:dyDescent="0.2">
      <c r="A1806" s="19" t="s">
        <v>1863</v>
      </c>
      <c r="B1806" s="20">
        <v>44464</v>
      </c>
      <c r="C1806" s="4" t="s">
        <v>6</v>
      </c>
      <c r="D1806" s="4" t="s">
        <v>14</v>
      </c>
      <c r="E1806" s="21">
        <v>723</v>
      </c>
      <c r="F1806" s="6">
        <f>VLOOKUP(D1806,DEFINICJE!$E$2:$H$31,4,0)</f>
        <v>73.897196261682225</v>
      </c>
      <c r="G1806" s="6">
        <f>E1806*F1806</f>
        <v>53427.672897196251</v>
      </c>
      <c r="H1806" s="26">
        <f>VLOOKUP(D1806,DEFINICJE!$E$2:$H$31,3,0)</f>
        <v>7.0000000000000007E-2</v>
      </c>
      <c r="I1806" s="6">
        <f>G1806+H1806*G1806</f>
        <v>57167.609999999986</v>
      </c>
      <c r="J1806" s="9">
        <f>MONTH(B1806)</f>
        <v>9</v>
      </c>
      <c r="K1806" s="9">
        <f>YEAR(B1806)</f>
        <v>2021</v>
      </c>
      <c r="L1806" s="9" t="str">
        <f>VLOOKUP(C1806,DEFINICJE!$A$2:$B$11,2,0)</f>
        <v>SwiftWave Technologies</v>
      </c>
    </row>
    <row r="1807" spans="1:12" x14ac:dyDescent="0.2">
      <c r="A1807" s="19" t="s">
        <v>1864</v>
      </c>
      <c r="B1807" s="20">
        <v>44464</v>
      </c>
      <c r="C1807" s="4" t="s">
        <v>7</v>
      </c>
      <c r="D1807" s="4" t="s">
        <v>15</v>
      </c>
      <c r="E1807" s="21">
        <v>87</v>
      </c>
      <c r="F1807" s="6">
        <f>VLOOKUP(D1807,DEFINICJE!$E$2:$H$31,4,0)</f>
        <v>43.180327868852459</v>
      </c>
      <c r="G1807" s="6">
        <f>E1807*F1807</f>
        <v>3756.688524590164</v>
      </c>
      <c r="H1807" s="26">
        <f>VLOOKUP(D1807,DEFINICJE!$E$2:$H$31,3,0)</f>
        <v>0.22</v>
      </c>
      <c r="I1807" s="6">
        <f>G1807+H1807*G1807</f>
        <v>4583.16</v>
      </c>
      <c r="J1807" s="9">
        <f>MONTH(B1807)</f>
        <v>9</v>
      </c>
      <c r="K1807" s="9">
        <f>YEAR(B1807)</f>
        <v>2021</v>
      </c>
      <c r="L1807" s="9" t="str">
        <f>VLOOKUP(C1807,DEFINICJE!$A$2:$B$11,2,0)</f>
        <v>Fusion Dynamics</v>
      </c>
    </row>
    <row r="1808" spans="1:12" x14ac:dyDescent="0.2">
      <c r="A1808" s="19" t="s">
        <v>1865</v>
      </c>
      <c r="B1808" s="20">
        <v>44464</v>
      </c>
      <c r="C1808" s="4" t="s">
        <v>11</v>
      </c>
      <c r="D1808" s="4" t="s">
        <v>16</v>
      </c>
      <c r="E1808" s="21">
        <v>998</v>
      </c>
      <c r="F1808" s="6">
        <f>VLOOKUP(D1808,DEFINICJE!$E$2:$H$31,4,0)</f>
        <v>25.897196261682243</v>
      </c>
      <c r="G1808" s="6">
        <f>E1808*F1808</f>
        <v>25845.401869158879</v>
      </c>
      <c r="H1808" s="26">
        <f>VLOOKUP(D1808,DEFINICJE!$E$2:$H$31,3,0)</f>
        <v>7.0000000000000007E-2</v>
      </c>
      <c r="I1808" s="6">
        <f>G1808+H1808*G1808</f>
        <v>27654.58</v>
      </c>
      <c r="J1808" s="9">
        <f>MONTH(B1808)</f>
        <v>9</v>
      </c>
      <c r="K1808" s="9">
        <f>YEAR(B1808)</f>
        <v>2021</v>
      </c>
      <c r="L1808" s="9" t="str">
        <f>VLOOKUP(C1808,DEFINICJE!$A$2:$B$11,2,0)</f>
        <v>Green Capital</v>
      </c>
    </row>
    <row r="1809" spans="1:12" x14ac:dyDescent="0.2">
      <c r="A1809" s="19" t="s">
        <v>1866</v>
      </c>
      <c r="B1809" s="20">
        <v>44465</v>
      </c>
      <c r="C1809" s="4" t="s">
        <v>11</v>
      </c>
      <c r="D1809" s="4" t="s">
        <v>17</v>
      </c>
      <c r="E1809" s="21">
        <v>487</v>
      </c>
      <c r="F1809" s="6">
        <f>VLOOKUP(D1809,DEFINICJE!$E$2:$H$31,4,0)</f>
        <v>65.721311475409848</v>
      </c>
      <c r="G1809" s="6">
        <f>E1809*F1809</f>
        <v>32006.278688524595</v>
      </c>
      <c r="H1809" s="26">
        <f>VLOOKUP(D1809,DEFINICJE!$E$2:$H$31,3,0)</f>
        <v>0.22</v>
      </c>
      <c r="I1809" s="6">
        <f>G1809+H1809*G1809</f>
        <v>39047.660000000003</v>
      </c>
      <c r="J1809" s="9">
        <f>MONTH(B1809)</f>
        <v>9</v>
      </c>
      <c r="K1809" s="9">
        <f>YEAR(B1809)</f>
        <v>2021</v>
      </c>
      <c r="L1809" s="9" t="str">
        <f>VLOOKUP(C1809,DEFINICJE!$A$2:$B$11,2,0)</f>
        <v>Green Capital</v>
      </c>
    </row>
    <row r="1810" spans="1:12" x14ac:dyDescent="0.2">
      <c r="A1810" s="19" t="s">
        <v>1867</v>
      </c>
      <c r="B1810" s="20">
        <v>44465</v>
      </c>
      <c r="C1810" s="4" t="s">
        <v>6</v>
      </c>
      <c r="D1810" s="4" t="s">
        <v>18</v>
      </c>
      <c r="E1810" s="21">
        <v>66</v>
      </c>
      <c r="F1810" s="6">
        <f>VLOOKUP(D1810,DEFINICJE!$E$2:$H$31,4,0)</f>
        <v>0.22429906542056072</v>
      </c>
      <c r="G1810" s="6">
        <f>E1810*F1810</f>
        <v>14.803738317757007</v>
      </c>
      <c r="H1810" s="26">
        <f>VLOOKUP(D1810,DEFINICJE!$E$2:$H$31,3,0)</f>
        <v>7.0000000000000007E-2</v>
      </c>
      <c r="I1810" s="6">
        <f>G1810+H1810*G1810</f>
        <v>15.839999999999998</v>
      </c>
      <c r="J1810" s="9">
        <f>MONTH(B1810)</f>
        <v>9</v>
      </c>
      <c r="K1810" s="9">
        <f>YEAR(B1810)</f>
        <v>2021</v>
      </c>
      <c r="L1810" s="9" t="str">
        <f>VLOOKUP(C1810,DEFINICJE!$A$2:$B$11,2,0)</f>
        <v>SwiftWave Technologies</v>
      </c>
    </row>
    <row r="1811" spans="1:12" x14ac:dyDescent="0.2">
      <c r="A1811" s="19" t="s">
        <v>1868</v>
      </c>
      <c r="B1811" s="20">
        <v>44465</v>
      </c>
      <c r="C1811" s="4" t="s">
        <v>11</v>
      </c>
      <c r="D1811" s="4" t="s">
        <v>19</v>
      </c>
      <c r="E1811" s="21">
        <v>403</v>
      </c>
      <c r="F1811" s="6">
        <f>VLOOKUP(D1811,DEFINICJE!$E$2:$H$31,4,0)</f>
        <v>73.073770491803288</v>
      </c>
      <c r="G1811" s="6">
        <f>E1811*F1811</f>
        <v>29448.729508196724</v>
      </c>
      <c r="H1811" s="26">
        <f>VLOOKUP(D1811,DEFINICJE!$E$2:$H$31,3,0)</f>
        <v>0.22</v>
      </c>
      <c r="I1811" s="6">
        <f>G1811+H1811*G1811</f>
        <v>35927.450000000004</v>
      </c>
      <c r="J1811" s="9">
        <f>MONTH(B1811)</f>
        <v>9</v>
      </c>
      <c r="K1811" s="9">
        <f>YEAR(B1811)</f>
        <v>2021</v>
      </c>
      <c r="L1811" s="9" t="str">
        <f>VLOOKUP(C1811,DEFINICJE!$A$2:$B$11,2,0)</f>
        <v>Green Capital</v>
      </c>
    </row>
    <row r="1812" spans="1:12" x14ac:dyDescent="0.2">
      <c r="A1812" s="19" t="s">
        <v>1869</v>
      </c>
      <c r="B1812" s="20">
        <v>44465</v>
      </c>
      <c r="C1812" s="4" t="s">
        <v>4</v>
      </c>
      <c r="D1812" s="4" t="s">
        <v>20</v>
      </c>
      <c r="E1812" s="21">
        <v>564</v>
      </c>
      <c r="F1812" s="6">
        <f>VLOOKUP(D1812,DEFINICJE!$E$2:$H$31,4,0)</f>
        <v>10.093457943925234</v>
      </c>
      <c r="G1812" s="6">
        <f>E1812*F1812</f>
        <v>5692.7102803738317</v>
      </c>
      <c r="H1812" s="26">
        <f>VLOOKUP(D1812,DEFINICJE!$E$2:$H$31,3,0)</f>
        <v>7.0000000000000007E-2</v>
      </c>
      <c r="I1812" s="6">
        <f>G1812+H1812*G1812</f>
        <v>6091.2</v>
      </c>
      <c r="J1812" s="9">
        <f>MONTH(B1812)</f>
        <v>9</v>
      </c>
      <c r="K1812" s="9">
        <f>YEAR(B1812)</f>
        <v>2021</v>
      </c>
      <c r="L1812" s="9" t="str">
        <f>VLOOKUP(C1812,DEFINICJE!$A$2:$B$11,2,0)</f>
        <v>BlueSky Enterprises</v>
      </c>
    </row>
    <row r="1813" spans="1:12" x14ac:dyDescent="0.2">
      <c r="A1813" s="19" t="s">
        <v>1870</v>
      </c>
      <c r="B1813" s="20">
        <v>44466</v>
      </c>
      <c r="C1813" s="4" t="s">
        <v>7</v>
      </c>
      <c r="D1813" s="4" t="s">
        <v>21</v>
      </c>
      <c r="E1813" s="21">
        <v>955</v>
      </c>
      <c r="F1813" s="6">
        <f>VLOOKUP(D1813,DEFINICJE!$E$2:$H$31,4,0)</f>
        <v>32.508196721311471</v>
      </c>
      <c r="G1813" s="6">
        <f>E1813*F1813</f>
        <v>31045.327868852455</v>
      </c>
      <c r="H1813" s="26">
        <f>VLOOKUP(D1813,DEFINICJE!$E$2:$H$31,3,0)</f>
        <v>0.22</v>
      </c>
      <c r="I1813" s="6">
        <f>G1813+H1813*G1813</f>
        <v>37875.299999999996</v>
      </c>
      <c r="J1813" s="9">
        <f>MONTH(B1813)</f>
        <v>9</v>
      </c>
      <c r="K1813" s="9">
        <f>YEAR(B1813)</f>
        <v>2021</v>
      </c>
      <c r="L1813" s="9" t="str">
        <f>VLOOKUP(C1813,DEFINICJE!$A$2:$B$11,2,0)</f>
        <v>Fusion Dynamics</v>
      </c>
    </row>
    <row r="1814" spans="1:12" x14ac:dyDescent="0.2">
      <c r="A1814" s="19" t="s">
        <v>1871</v>
      </c>
      <c r="B1814" s="20">
        <v>44466</v>
      </c>
      <c r="C1814" s="4" t="s">
        <v>11</v>
      </c>
      <c r="D1814" s="4" t="s">
        <v>22</v>
      </c>
      <c r="E1814" s="21">
        <v>391</v>
      </c>
      <c r="F1814" s="6">
        <f>VLOOKUP(D1814,DEFINICJE!$E$2:$H$31,4,0)</f>
        <v>17.588785046728972</v>
      </c>
      <c r="G1814" s="6">
        <f>E1814*F1814</f>
        <v>6877.2149532710282</v>
      </c>
      <c r="H1814" s="26">
        <f>VLOOKUP(D1814,DEFINICJE!$E$2:$H$31,3,0)</f>
        <v>7.0000000000000007E-2</v>
      </c>
      <c r="I1814" s="6">
        <f>G1814+H1814*G1814</f>
        <v>7358.62</v>
      </c>
      <c r="J1814" s="9">
        <f>MONTH(B1814)</f>
        <v>9</v>
      </c>
      <c r="K1814" s="9">
        <f>YEAR(B1814)</f>
        <v>2021</v>
      </c>
      <c r="L1814" s="9" t="str">
        <f>VLOOKUP(C1814,DEFINICJE!$A$2:$B$11,2,0)</f>
        <v>Green Capital</v>
      </c>
    </row>
    <row r="1815" spans="1:12" x14ac:dyDescent="0.2">
      <c r="A1815" s="19" t="s">
        <v>1872</v>
      </c>
      <c r="B1815" s="20">
        <v>44466</v>
      </c>
      <c r="C1815" s="4" t="s">
        <v>6</v>
      </c>
      <c r="D1815" s="4" t="s">
        <v>23</v>
      </c>
      <c r="E1815" s="21">
        <v>719</v>
      </c>
      <c r="F1815" s="6">
        <f>VLOOKUP(D1815,DEFINICJE!$E$2:$H$31,4,0)</f>
        <v>14.188524590163933</v>
      </c>
      <c r="G1815" s="6">
        <f>E1815*F1815</f>
        <v>10201.549180327867</v>
      </c>
      <c r="H1815" s="26">
        <f>VLOOKUP(D1815,DEFINICJE!$E$2:$H$31,3,0)</f>
        <v>0.22</v>
      </c>
      <c r="I1815" s="6">
        <f>G1815+H1815*G1815</f>
        <v>12445.889999999998</v>
      </c>
      <c r="J1815" s="9">
        <f>MONTH(B1815)</f>
        <v>9</v>
      </c>
      <c r="K1815" s="9">
        <f>YEAR(B1815)</f>
        <v>2021</v>
      </c>
      <c r="L1815" s="9" t="str">
        <f>VLOOKUP(C1815,DEFINICJE!$A$2:$B$11,2,0)</f>
        <v>SwiftWave Technologies</v>
      </c>
    </row>
    <row r="1816" spans="1:12" x14ac:dyDescent="0.2">
      <c r="A1816" s="19" t="s">
        <v>1873</v>
      </c>
      <c r="B1816" s="20">
        <v>44466</v>
      </c>
      <c r="C1816" s="4" t="s">
        <v>7</v>
      </c>
      <c r="D1816" s="4" t="s">
        <v>24</v>
      </c>
      <c r="E1816" s="21">
        <v>964</v>
      </c>
      <c r="F1816" s="6">
        <f>VLOOKUP(D1816,DEFINICJE!$E$2:$H$31,4,0)</f>
        <v>7.5700934579439245</v>
      </c>
      <c r="G1816" s="6">
        <f>E1816*F1816</f>
        <v>7297.5700934579436</v>
      </c>
      <c r="H1816" s="26">
        <f>VLOOKUP(D1816,DEFINICJE!$E$2:$H$31,3,0)</f>
        <v>7.0000000000000007E-2</v>
      </c>
      <c r="I1816" s="6">
        <f>G1816+H1816*G1816</f>
        <v>7808.4</v>
      </c>
      <c r="J1816" s="9">
        <f>MONTH(B1816)</f>
        <v>9</v>
      </c>
      <c r="K1816" s="9">
        <f>YEAR(B1816)</f>
        <v>2021</v>
      </c>
      <c r="L1816" s="9" t="str">
        <f>VLOOKUP(C1816,DEFINICJE!$A$2:$B$11,2,0)</f>
        <v>Fusion Dynamics</v>
      </c>
    </row>
    <row r="1817" spans="1:12" x14ac:dyDescent="0.2">
      <c r="A1817" s="19" t="s">
        <v>1874</v>
      </c>
      <c r="B1817" s="20">
        <v>44467</v>
      </c>
      <c r="C1817" s="4" t="s">
        <v>10</v>
      </c>
      <c r="D1817" s="4" t="s">
        <v>25</v>
      </c>
      <c r="E1817" s="21">
        <v>646</v>
      </c>
      <c r="F1817" s="6">
        <f>VLOOKUP(D1817,DEFINICJE!$E$2:$H$31,4,0)</f>
        <v>33.655737704918039</v>
      </c>
      <c r="G1817" s="6">
        <f>E1817*F1817</f>
        <v>21741.606557377054</v>
      </c>
      <c r="H1817" s="26">
        <f>VLOOKUP(D1817,DEFINICJE!$E$2:$H$31,3,0)</f>
        <v>0.22</v>
      </c>
      <c r="I1817" s="6">
        <f>G1817+H1817*G1817</f>
        <v>26524.760000000006</v>
      </c>
      <c r="J1817" s="9">
        <f>MONTH(B1817)</f>
        <v>9</v>
      </c>
      <c r="K1817" s="9">
        <f>YEAR(B1817)</f>
        <v>2021</v>
      </c>
      <c r="L1817" s="9" t="str">
        <f>VLOOKUP(C1817,DEFINICJE!$A$2:$B$11,2,0)</f>
        <v>Nexus Solutions</v>
      </c>
    </row>
    <row r="1818" spans="1:12" x14ac:dyDescent="0.2">
      <c r="A1818" s="19" t="s">
        <v>1875</v>
      </c>
      <c r="B1818" s="20">
        <v>44467</v>
      </c>
      <c r="C1818" s="4" t="s">
        <v>6</v>
      </c>
      <c r="D1818" s="4" t="s">
        <v>26</v>
      </c>
      <c r="E1818" s="21">
        <v>575</v>
      </c>
      <c r="F1818" s="6">
        <f>VLOOKUP(D1818,DEFINICJE!$E$2:$H$31,4,0)</f>
        <v>57.588785046728965</v>
      </c>
      <c r="G1818" s="6">
        <f>E1818*F1818</f>
        <v>33113.551401869154</v>
      </c>
      <c r="H1818" s="26">
        <f>VLOOKUP(D1818,DEFINICJE!$E$2:$H$31,3,0)</f>
        <v>7.0000000000000007E-2</v>
      </c>
      <c r="I1818" s="6">
        <f>G1818+H1818*G1818</f>
        <v>35431.499999999993</v>
      </c>
      <c r="J1818" s="9">
        <f>MONTH(B1818)</f>
        <v>9</v>
      </c>
      <c r="K1818" s="9">
        <f>YEAR(B1818)</f>
        <v>2021</v>
      </c>
      <c r="L1818" s="9" t="str">
        <f>VLOOKUP(C1818,DEFINICJE!$A$2:$B$11,2,0)</f>
        <v>SwiftWave Technologies</v>
      </c>
    </row>
    <row r="1819" spans="1:12" x14ac:dyDescent="0.2">
      <c r="A1819" s="19" t="s">
        <v>1876</v>
      </c>
      <c r="B1819" s="20">
        <v>44467</v>
      </c>
      <c r="C1819" s="4" t="s">
        <v>7</v>
      </c>
      <c r="D1819" s="4" t="s">
        <v>27</v>
      </c>
      <c r="E1819" s="21">
        <v>749</v>
      </c>
      <c r="F1819" s="6">
        <f>VLOOKUP(D1819,DEFINICJE!$E$2:$H$31,4,0)</f>
        <v>27.262295081967213</v>
      </c>
      <c r="G1819" s="6">
        <f>E1819*F1819</f>
        <v>20419.459016393444</v>
      </c>
      <c r="H1819" s="26">
        <f>VLOOKUP(D1819,DEFINICJE!$E$2:$H$31,3,0)</f>
        <v>0.22</v>
      </c>
      <c r="I1819" s="6">
        <f>G1819+H1819*G1819</f>
        <v>24911.74</v>
      </c>
      <c r="J1819" s="9">
        <f>MONTH(B1819)</f>
        <v>9</v>
      </c>
      <c r="K1819" s="9">
        <f>YEAR(B1819)</f>
        <v>2021</v>
      </c>
      <c r="L1819" s="9" t="str">
        <f>VLOOKUP(C1819,DEFINICJE!$A$2:$B$11,2,0)</f>
        <v>Fusion Dynamics</v>
      </c>
    </row>
    <row r="1820" spans="1:12" x14ac:dyDescent="0.2">
      <c r="A1820" s="19" t="s">
        <v>1877</v>
      </c>
      <c r="B1820" s="20">
        <v>44467</v>
      </c>
      <c r="C1820" s="4" t="s">
        <v>9</v>
      </c>
      <c r="D1820" s="4" t="s">
        <v>28</v>
      </c>
      <c r="E1820" s="21">
        <v>403</v>
      </c>
      <c r="F1820" s="6">
        <f>VLOOKUP(D1820,DEFINICJE!$E$2:$H$31,4,0)</f>
        <v>74.299065420560737</v>
      </c>
      <c r="G1820" s="6">
        <f>E1820*F1820</f>
        <v>29942.523364485976</v>
      </c>
      <c r="H1820" s="26">
        <f>VLOOKUP(D1820,DEFINICJE!$E$2:$H$31,3,0)</f>
        <v>7.0000000000000007E-2</v>
      </c>
      <c r="I1820" s="6">
        <f>G1820+H1820*G1820</f>
        <v>32038.499999999996</v>
      </c>
      <c r="J1820" s="9">
        <f>MONTH(B1820)</f>
        <v>9</v>
      </c>
      <c r="K1820" s="9">
        <f>YEAR(B1820)</f>
        <v>2021</v>
      </c>
      <c r="L1820" s="9" t="str">
        <f>VLOOKUP(C1820,DEFINICJE!$A$2:$B$11,2,0)</f>
        <v>Aurora Ventures</v>
      </c>
    </row>
    <row r="1821" spans="1:12" x14ac:dyDescent="0.2">
      <c r="A1821" s="19" t="s">
        <v>1878</v>
      </c>
      <c r="B1821" s="20">
        <v>44468</v>
      </c>
      <c r="C1821" s="4" t="s">
        <v>8</v>
      </c>
      <c r="D1821" s="4" t="s">
        <v>29</v>
      </c>
      <c r="E1821" s="21">
        <v>782</v>
      </c>
      <c r="F1821" s="6">
        <f>VLOOKUP(D1821,DEFINICJE!$E$2:$H$31,4,0)</f>
        <v>19.409836065573771</v>
      </c>
      <c r="G1821" s="6">
        <f>E1821*F1821</f>
        <v>15178.491803278688</v>
      </c>
      <c r="H1821" s="26">
        <f>VLOOKUP(D1821,DEFINICJE!$E$2:$H$31,3,0)</f>
        <v>0.22</v>
      </c>
      <c r="I1821" s="6">
        <f>G1821+H1821*G1821</f>
        <v>18517.759999999998</v>
      </c>
      <c r="J1821" s="9">
        <f>MONTH(B1821)</f>
        <v>9</v>
      </c>
      <c r="K1821" s="9">
        <f>YEAR(B1821)</f>
        <v>2021</v>
      </c>
      <c r="L1821" s="9" t="str">
        <f>VLOOKUP(C1821,DEFINICJE!$A$2:$B$11,2,0)</f>
        <v>Apex Innovators</v>
      </c>
    </row>
    <row r="1822" spans="1:12" x14ac:dyDescent="0.2">
      <c r="A1822" s="19" t="s">
        <v>1879</v>
      </c>
      <c r="B1822" s="20">
        <v>44468</v>
      </c>
      <c r="C1822" s="4" t="s">
        <v>8</v>
      </c>
      <c r="D1822" s="4" t="s">
        <v>30</v>
      </c>
      <c r="E1822" s="21">
        <v>790</v>
      </c>
      <c r="F1822" s="6">
        <f>VLOOKUP(D1822,DEFINICJE!$E$2:$H$31,4,0)</f>
        <v>16.345794392523363</v>
      </c>
      <c r="G1822" s="6">
        <f>E1822*F1822</f>
        <v>12913.177570093456</v>
      </c>
      <c r="H1822" s="26">
        <f>VLOOKUP(D1822,DEFINICJE!$E$2:$H$31,3,0)</f>
        <v>7.0000000000000007E-2</v>
      </c>
      <c r="I1822" s="6">
        <f>G1822+H1822*G1822</f>
        <v>13817.099999999999</v>
      </c>
      <c r="J1822" s="9">
        <f>MONTH(B1822)</f>
        <v>9</v>
      </c>
      <c r="K1822" s="9">
        <f>YEAR(B1822)</f>
        <v>2021</v>
      </c>
      <c r="L1822" s="9" t="str">
        <f>VLOOKUP(C1822,DEFINICJE!$A$2:$B$11,2,0)</f>
        <v>Apex Innovators</v>
      </c>
    </row>
    <row r="1823" spans="1:12" x14ac:dyDescent="0.2">
      <c r="A1823" s="19" t="s">
        <v>1880</v>
      </c>
      <c r="B1823" s="20">
        <v>44468</v>
      </c>
      <c r="C1823" s="4" t="s">
        <v>11</v>
      </c>
      <c r="D1823" s="4" t="s">
        <v>31</v>
      </c>
      <c r="E1823" s="21">
        <v>256</v>
      </c>
      <c r="F1823" s="6">
        <f>VLOOKUP(D1823,DEFINICJE!$E$2:$H$31,4,0)</f>
        <v>31.516393442622952</v>
      </c>
      <c r="G1823" s="6">
        <f>E1823*F1823</f>
        <v>8068.1967213114758</v>
      </c>
      <c r="H1823" s="26">
        <f>VLOOKUP(D1823,DEFINICJE!$E$2:$H$31,3,0)</f>
        <v>0.22</v>
      </c>
      <c r="I1823" s="6">
        <f>G1823+H1823*G1823</f>
        <v>9843.2000000000007</v>
      </c>
      <c r="J1823" s="9">
        <f>MONTH(B1823)</f>
        <v>9</v>
      </c>
      <c r="K1823" s="9">
        <f>YEAR(B1823)</f>
        <v>2021</v>
      </c>
      <c r="L1823" s="9" t="str">
        <f>VLOOKUP(C1823,DEFINICJE!$A$2:$B$11,2,0)</f>
        <v>Green Capital</v>
      </c>
    </row>
    <row r="1824" spans="1:12" x14ac:dyDescent="0.2">
      <c r="A1824" s="19" t="s">
        <v>1881</v>
      </c>
      <c r="B1824" s="20">
        <v>44468</v>
      </c>
      <c r="C1824" s="4" t="s">
        <v>5</v>
      </c>
      <c r="D1824" s="4" t="s">
        <v>32</v>
      </c>
      <c r="E1824" s="21">
        <v>152</v>
      </c>
      <c r="F1824" s="6">
        <f>VLOOKUP(D1824,DEFINICJE!$E$2:$H$31,4,0)</f>
        <v>59.018691588785039</v>
      </c>
      <c r="G1824" s="6">
        <f>E1824*F1824</f>
        <v>8970.8411214953267</v>
      </c>
      <c r="H1824" s="26">
        <f>VLOOKUP(D1824,DEFINICJE!$E$2:$H$31,3,0)</f>
        <v>7.0000000000000007E-2</v>
      </c>
      <c r="I1824" s="6">
        <f>G1824+H1824*G1824</f>
        <v>9598.7999999999993</v>
      </c>
      <c r="J1824" s="9">
        <f>MONTH(B1824)</f>
        <v>9</v>
      </c>
      <c r="K1824" s="9">
        <f>YEAR(B1824)</f>
        <v>2021</v>
      </c>
      <c r="L1824" s="9" t="str">
        <f>VLOOKUP(C1824,DEFINICJE!$A$2:$B$11,2,0)</f>
        <v>Infinity Systems</v>
      </c>
    </row>
    <row r="1825" spans="1:12" x14ac:dyDescent="0.2">
      <c r="A1825" s="19" t="s">
        <v>1882</v>
      </c>
      <c r="B1825" s="20">
        <v>44469</v>
      </c>
      <c r="C1825" s="4" t="s">
        <v>2</v>
      </c>
      <c r="D1825" s="4" t="s">
        <v>33</v>
      </c>
      <c r="E1825" s="21">
        <v>327</v>
      </c>
      <c r="F1825" s="6">
        <f>VLOOKUP(D1825,DEFINICJE!$E$2:$H$31,4,0)</f>
        <v>78.893442622950815</v>
      </c>
      <c r="G1825" s="6">
        <f>E1825*F1825</f>
        <v>25798.155737704918</v>
      </c>
      <c r="H1825" s="26">
        <f>VLOOKUP(D1825,DEFINICJE!$E$2:$H$31,3,0)</f>
        <v>0.22</v>
      </c>
      <c r="I1825" s="6">
        <f>G1825+H1825*G1825</f>
        <v>31473.75</v>
      </c>
      <c r="J1825" s="9">
        <f>MONTH(B1825)</f>
        <v>9</v>
      </c>
      <c r="K1825" s="9">
        <f>YEAR(B1825)</f>
        <v>2021</v>
      </c>
      <c r="L1825" s="9" t="str">
        <f>VLOOKUP(C1825,DEFINICJE!$A$2:$B$11,2,0)</f>
        <v>StellarTech Solutions</v>
      </c>
    </row>
    <row r="1826" spans="1:12" x14ac:dyDescent="0.2">
      <c r="A1826" s="19" t="s">
        <v>1883</v>
      </c>
      <c r="B1826" s="20">
        <v>44469</v>
      </c>
      <c r="C1826" s="4" t="s">
        <v>3</v>
      </c>
      <c r="D1826" s="4" t="s">
        <v>34</v>
      </c>
      <c r="E1826" s="21">
        <v>45</v>
      </c>
      <c r="F1826" s="6">
        <f>VLOOKUP(D1826,DEFINICJE!$E$2:$H$31,4,0)</f>
        <v>34.177570093457945</v>
      </c>
      <c r="G1826" s="6">
        <f>E1826*F1826</f>
        <v>1537.9906542056076</v>
      </c>
      <c r="H1826" s="26">
        <f>VLOOKUP(D1826,DEFINICJE!$E$2:$H$31,3,0)</f>
        <v>7.0000000000000007E-2</v>
      </c>
      <c r="I1826" s="6">
        <f>G1826+H1826*G1826</f>
        <v>1645.65</v>
      </c>
      <c r="J1826" s="9">
        <f>MONTH(B1826)</f>
        <v>9</v>
      </c>
      <c r="K1826" s="9">
        <f>YEAR(B1826)</f>
        <v>2021</v>
      </c>
      <c r="L1826" s="9" t="str">
        <f>VLOOKUP(C1826,DEFINICJE!$A$2:$B$11,2,0)</f>
        <v>Quantum Innovations</v>
      </c>
    </row>
    <row r="1827" spans="1:12" x14ac:dyDescent="0.2">
      <c r="A1827" s="19" t="s">
        <v>1884</v>
      </c>
      <c r="B1827" s="20">
        <v>44469</v>
      </c>
      <c r="C1827" s="4" t="s">
        <v>6</v>
      </c>
      <c r="D1827" s="4" t="s">
        <v>35</v>
      </c>
      <c r="E1827" s="21">
        <v>534</v>
      </c>
      <c r="F1827" s="6">
        <f>VLOOKUP(D1827,DEFINICJE!$E$2:$H$31,4,0)</f>
        <v>92.429906542056074</v>
      </c>
      <c r="G1827" s="6">
        <f>E1827*F1827</f>
        <v>49357.570093457944</v>
      </c>
      <c r="H1827" s="26">
        <f>VLOOKUP(D1827,DEFINICJE!$E$2:$H$31,3,0)</f>
        <v>7.0000000000000007E-2</v>
      </c>
      <c r="I1827" s="6">
        <f>G1827+H1827*G1827</f>
        <v>52812.6</v>
      </c>
      <c r="J1827" s="9">
        <f>MONTH(B1827)</f>
        <v>9</v>
      </c>
      <c r="K1827" s="9">
        <f>YEAR(B1827)</f>
        <v>2021</v>
      </c>
      <c r="L1827" s="9" t="str">
        <f>VLOOKUP(C1827,DEFINICJE!$A$2:$B$11,2,0)</f>
        <v>SwiftWave Technologies</v>
      </c>
    </row>
    <row r="1828" spans="1:12" x14ac:dyDescent="0.2">
      <c r="A1828" s="19" t="s">
        <v>1885</v>
      </c>
      <c r="B1828" s="20">
        <v>44469</v>
      </c>
      <c r="C1828" s="4" t="s">
        <v>8</v>
      </c>
      <c r="D1828" s="4" t="s">
        <v>36</v>
      </c>
      <c r="E1828" s="21">
        <v>202</v>
      </c>
      <c r="F1828" s="6">
        <f>VLOOKUP(D1828,DEFINICJE!$E$2:$H$31,4,0)</f>
        <v>32.551401869158873</v>
      </c>
      <c r="G1828" s="6">
        <f>E1828*F1828</f>
        <v>6575.3831775700928</v>
      </c>
      <c r="H1828" s="26">
        <f>VLOOKUP(D1828,DEFINICJE!$E$2:$H$31,3,0)</f>
        <v>7.0000000000000007E-2</v>
      </c>
      <c r="I1828" s="6">
        <f>G1828+H1828*G1828</f>
        <v>7035.6599999999989</v>
      </c>
      <c r="J1828" s="9">
        <f>MONTH(B1828)</f>
        <v>9</v>
      </c>
      <c r="K1828" s="9">
        <f>YEAR(B1828)</f>
        <v>2021</v>
      </c>
      <c r="L1828" s="9" t="str">
        <f>VLOOKUP(C1828,DEFINICJE!$A$2:$B$11,2,0)</f>
        <v>Apex Innovators</v>
      </c>
    </row>
    <row r="1829" spans="1:12" x14ac:dyDescent="0.2">
      <c r="A1829" s="19" t="s">
        <v>1886</v>
      </c>
      <c r="B1829" s="20">
        <v>44470</v>
      </c>
      <c r="C1829" s="4" t="s">
        <v>7</v>
      </c>
      <c r="D1829" s="4" t="s">
        <v>37</v>
      </c>
      <c r="E1829" s="21">
        <v>855</v>
      </c>
      <c r="F1829" s="6">
        <f>VLOOKUP(D1829,DEFINICJE!$E$2:$H$31,4,0)</f>
        <v>29.762295081967217</v>
      </c>
      <c r="G1829" s="6">
        <f>E1829*F1829</f>
        <v>25446.762295081971</v>
      </c>
      <c r="H1829" s="26">
        <f>VLOOKUP(D1829,DEFINICJE!$E$2:$H$31,3,0)</f>
        <v>0.22</v>
      </c>
      <c r="I1829" s="6">
        <f>G1829+H1829*G1829</f>
        <v>31045.050000000003</v>
      </c>
      <c r="J1829" s="9">
        <f>MONTH(B1829)</f>
        <v>10</v>
      </c>
      <c r="K1829" s="9">
        <f>YEAR(B1829)</f>
        <v>2021</v>
      </c>
      <c r="L1829" s="9" t="str">
        <f>VLOOKUP(C1829,DEFINICJE!$A$2:$B$11,2,0)</f>
        <v>Fusion Dynamics</v>
      </c>
    </row>
    <row r="1830" spans="1:12" x14ac:dyDescent="0.2">
      <c r="A1830" s="19" t="s">
        <v>1887</v>
      </c>
      <c r="B1830" s="20">
        <v>44470</v>
      </c>
      <c r="C1830" s="4" t="s">
        <v>10</v>
      </c>
      <c r="D1830" s="4" t="s">
        <v>38</v>
      </c>
      <c r="E1830" s="21">
        <v>108</v>
      </c>
      <c r="F1830" s="6">
        <f>VLOOKUP(D1830,DEFINICJE!$E$2:$H$31,4,0)</f>
        <v>3.1121495327102804</v>
      </c>
      <c r="G1830" s="6">
        <f>E1830*F1830</f>
        <v>336.1121495327103</v>
      </c>
      <c r="H1830" s="26">
        <f>VLOOKUP(D1830,DEFINICJE!$E$2:$H$31,3,0)</f>
        <v>7.0000000000000007E-2</v>
      </c>
      <c r="I1830" s="6">
        <f>G1830+H1830*G1830</f>
        <v>359.64000000000004</v>
      </c>
      <c r="J1830" s="9">
        <f>MONTH(B1830)</f>
        <v>10</v>
      </c>
      <c r="K1830" s="9">
        <f>YEAR(B1830)</f>
        <v>2021</v>
      </c>
      <c r="L1830" s="9" t="str">
        <f>VLOOKUP(C1830,DEFINICJE!$A$2:$B$11,2,0)</f>
        <v>Nexus Solutions</v>
      </c>
    </row>
    <row r="1831" spans="1:12" x14ac:dyDescent="0.2">
      <c r="A1831" s="19" t="s">
        <v>1888</v>
      </c>
      <c r="B1831" s="20">
        <v>44470</v>
      </c>
      <c r="C1831" s="4" t="s">
        <v>6</v>
      </c>
      <c r="D1831" s="4" t="s">
        <v>14</v>
      </c>
      <c r="E1831" s="21">
        <v>758</v>
      </c>
      <c r="F1831" s="6">
        <f>VLOOKUP(D1831,DEFINICJE!$E$2:$H$31,4,0)</f>
        <v>73.897196261682225</v>
      </c>
      <c r="G1831" s="6">
        <f>E1831*F1831</f>
        <v>56014.07476635513</v>
      </c>
      <c r="H1831" s="26">
        <f>VLOOKUP(D1831,DEFINICJE!$E$2:$H$31,3,0)</f>
        <v>7.0000000000000007E-2</v>
      </c>
      <c r="I1831" s="6">
        <f>G1831+H1831*G1831</f>
        <v>59935.05999999999</v>
      </c>
      <c r="J1831" s="9">
        <f>MONTH(B1831)</f>
        <v>10</v>
      </c>
      <c r="K1831" s="9">
        <f>YEAR(B1831)</f>
        <v>2021</v>
      </c>
      <c r="L1831" s="9" t="str">
        <f>VLOOKUP(C1831,DEFINICJE!$A$2:$B$11,2,0)</f>
        <v>SwiftWave Technologies</v>
      </c>
    </row>
    <row r="1832" spans="1:12" x14ac:dyDescent="0.2">
      <c r="A1832" s="19" t="s">
        <v>1889</v>
      </c>
      <c r="B1832" s="20">
        <v>44470</v>
      </c>
      <c r="C1832" s="4" t="s">
        <v>7</v>
      </c>
      <c r="D1832" s="4" t="s">
        <v>15</v>
      </c>
      <c r="E1832" s="21">
        <v>759</v>
      </c>
      <c r="F1832" s="6">
        <f>VLOOKUP(D1832,DEFINICJE!$E$2:$H$31,4,0)</f>
        <v>43.180327868852459</v>
      </c>
      <c r="G1832" s="6">
        <f>E1832*F1832</f>
        <v>32773.868852459018</v>
      </c>
      <c r="H1832" s="26">
        <f>VLOOKUP(D1832,DEFINICJE!$E$2:$H$31,3,0)</f>
        <v>0.22</v>
      </c>
      <c r="I1832" s="6">
        <f>G1832+H1832*G1832</f>
        <v>39984.120000000003</v>
      </c>
      <c r="J1832" s="9">
        <f>MONTH(B1832)</f>
        <v>10</v>
      </c>
      <c r="K1832" s="9">
        <f>YEAR(B1832)</f>
        <v>2021</v>
      </c>
      <c r="L1832" s="9" t="str">
        <f>VLOOKUP(C1832,DEFINICJE!$A$2:$B$11,2,0)</f>
        <v>Fusion Dynamics</v>
      </c>
    </row>
    <row r="1833" spans="1:12" x14ac:dyDescent="0.2">
      <c r="A1833" s="19" t="s">
        <v>1890</v>
      </c>
      <c r="B1833" s="20">
        <v>44471</v>
      </c>
      <c r="C1833" s="4" t="s">
        <v>9</v>
      </c>
      <c r="D1833" s="4" t="s">
        <v>16</v>
      </c>
      <c r="E1833" s="21">
        <v>429</v>
      </c>
      <c r="F1833" s="6">
        <f>VLOOKUP(D1833,DEFINICJE!$E$2:$H$31,4,0)</f>
        <v>25.897196261682243</v>
      </c>
      <c r="G1833" s="6">
        <f>E1833*F1833</f>
        <v>11109.897196261682</v>
      </c>
      <c r="H1833" s="26">
        <f>VLOOKUP(D1833,DEFINICJE!$E$2:$H$31,3,0)</f>
        <v>7.0000000000000007E-2</v>
      </c>
      <c r="I1833" s="6">
        <f>G1833+H1833*G1833</f>
        <v>11887.59</v>
      </c>
      <c r="J1833" s="9">
        <f>MONTH(B1833)</f>
        <v>10</v>
      </c>
      <c r="K1833" s="9">
        <f>YEAR(B1833)</f>
        <v>2021</v>
      </c>
      <c r="L1833" s="9" t="str">
        <f>VLOOKUP(C1833,DEFINICJE!$A$2:$B$11,2,0)</f>
        <v>Aurora Ventures</v>
      </c>
    </row>
    <row r="1834" spans="1:12" x14ac:dyDescent="0.2">
      <c r="A1834" s="19" t="s">
        <v>1891</v>
      </c>
      <c r="B1834" s="20">
        <v>44471</v>
      </c>
      <c r="C1834" s="4" t="s">
        <v>7</v>
      </c>
      <c r="D1834" s="4" t="s">
        <v>17</v>
      </c>
      <c r="E1834" s="21">
        <v>624</v>
      </c>
      <c r="F1834" s="6">
        <f>VLOOKUP(D1834,DEFINICJE!$E$2:$H$31,4,0)</f>
        <v>65.721311475409848</v>
      </c>
      <c r="G1834" s="6">
        <f>E1834*F1834</f>
        <v>41010.098360655742</v>
      </c>
      <c r="H1834" s="26">
        <f>VLOOKUP(D1834,DEFINICJE!$E$2:$H$31,3,0)</f>
        <v>0.22</v>
      </c>
      <c r="I1834" s="6">
        <f>G1834+H1834*G1834</f>
        <v>50032.320000000007</v>
      </c>
      <c r="J1834" s="9">
        <f>MONTH(B1834)</f>
        <v>10</v>
      </c>
      <c r="K1834" s="9">
        <f>YEAR(B1834)</f>
        <v>2021</v>
      </c>
      <c r="L1834" s="9" t="str">
        <f>VLOOKUP(C1834,DEFINICJE!$A$2:$B$11,2,0)</f>
        <v>Fusion Dynamics</v>
      </c>
    </row>
    <row r="1835" spans="1:12" x14ac:dyDescent="0.2">
      <c r="A1835" s="19" t="s">
        <v>1892</v>
      </c>
      <c r="B1835" s="20">
        <v>44471</v>
      </c>
      <c r="C1835" s="4" t="s">
        <v>9</v>
      </c>
      <c r="D1835" s="4" t="s">
        <v>18</v>
      </c>
      <c r="E1835" s="21">
        <v>365</v>
      </c>
      <c r="F1835" s="6">
        <f>VLOOKUP(D1835,DEFINICJE!$E$2:$H$31,4,0)</f>
        <v>0.22429906542056072</v>
      </c>
      <c r="G1835" s="6">
        <f>E1835*F1835</f>
        <v>81.869158878504663</v>
      </c>
      <c r="H1835" s="26">
        <f>VLOOKUP(D1835,DEFINICJE!$E$2:$H$31,3,0)</f>
        <v>7.0000000000000007E-2</v>
      </c>
      <c r="I1835" s="6">
        <f>G1835+H1835*G1835</f>
        <v>87.6</v>
      </c>
      <c r="J1835" s="9">
        <f>MONTH(B1835)</f>
        <v>10</v>
      </c>
      <c r="K1835" s="9">
        <f>YEAR(B1835)</f>
        <v>2021</v>
      </c>
      <c r="L1835" s="9" t="str">
        <f>VLOOKUP(C1835,DEFINICJE!$A$2:$B$11,2,0)</f>
        <v>Aurora Ventures</v>
      </c>
    </row>
    <row r="1836" spans="1:12" x14ac:dyDescent="0.2">
      <c r="A1836" s="19" t="s">
        <v>1893</v>
      </c>
      <c r="B1836" s="20">
        <v>44471</v>
      </c>
      <c r="C1836" s="4" t="s">
        <v>7</v>
      </c>
      <c r="D1836" s="4" t="s">
        <v>19</v>
      </c>
      <c r="E1836" s="21">
        <v>939</v>
      </c>
      <c r="F1836" s="6">
        <f>VLOOKUP(D1836,DEFINICJE!$E$2:$H$31,4,0)</f>
        <v>73.073770491803288</v>
      </c>
      <c r="G1836" s="6">
        <f>E1836*F1836</f>
        <v>68616.270491803283</v>
      </c>
      <c r="H1836" s="26">
        <f>VLOOKUP(D1836,DEFINICJE!$E$2:$H$31,3,0)</f>
        <v>0.22</v>
      </c>
      <c r="I1836" s="6">
        <f>G1836+H1836*G1836</f>
        <v>83711.850000000006</v>
      </c>
      <c r="J1836" s="9">
        <f>MONTH(B1836)</f>
        <v>10</v>
      </c>
      <c r="K1836" s="9">
        <f>YEAR(B1836)</f>
        <v>2021</v>
      </c>
      <c r="L1836" s="9" t="str">
        <f>VLOOKUP(C1836,DEFINICJE!$A$2:$B$11,2,0)</f>
        <v>Fusion Dynamics</v>
      </c>
    </row>
    <row r="1837" spans="1:12" x14ac:dyDescent="0.2">
      <c r="A1837" s="19" t="s">
        <v>1894</v>
      </c>
      <c r="B1837" s="20">
        <v>44472</v>
      </c>
      <c r="C1837" s="4" t="s">
        <v>5</v>
      </c>
      <c r="D1837" s="4" t="s">
        <v>20</v>
      </c>
      <c r="E1837" s="21">
        <v>328</v>
      </c>
      <c r="F1837" s="6">
        <f>VLOOKUP(D1837,DEFINICJE!$E$2:$H$31,4,0)</f>
        <v>10.093457943925234</v>
      </c>
      <c r="G1837" s="6">
        <f>E1837*F1837</f>
        <v>3310.6542056074768</v>
      </c>
      <c r="H1837" s="26">
        <f>VLOOKUP(D1837,DEFINICJE!$E$2:$H$31,3,0)</f>
        <v>7.0000000000000007E-2</v>
      </c>
      <c r="I1837" s="6">
        <f>G1837+H1837*G1837</f>
        <v>3542.4</v>
      </c>
      <c r="J1837" s="9">
        <f>MONTH(B1837)</f>
        <v>10</v>
      </c>
      <c r="K1837" s="9">
        <f>YEAR(B1837)</f>
        <v>2021</v>
      </c>
      <c r="L1837" s="9" t="str">
        <f>VLOOKUP(C1837,DEFINICJE!$A$2:$B$11,2,0)</f>
        <v>Infinity Systems</v>
      </c>
    </row>
    <row r="1838" spans="1:12" x14ac:dyDescent="0.2">
      <c r="A1838" s="19" t="s">
        <v>1895</v>
      </c>
      <c r="B1838" s="20">
        <v>44472</v>
      </c>
      <c r="C1838" s="4" t="s">
        <v>11</v>
      </c>
      <c r="D1838" s="4" t="s">
        <v>21</v>
      </c>
      <c r="E1838" s="21">
        <v>369</v>
      </c>
      <c r="F1838" s="6">
        <f>VLOOKUP(D1838,DEFINICJE!$E$2:$H$31,4,0)</f>
        <v>32.508196721311471</v>
      </c>
      <c r="G1838" s="6">
        <f>E1838*F1838</f>
        <v>11995.524590163932</v>
      </c>
      <c r="H1838" s="26">
        <f>VLOOKUP(D1838,DEFINICJE!$E$2:$H$31,3,0)</f>
        <v>0.22</v>
      </c>
      <c r="I1838" s="6">
        <f>G1838+H1838*G1838</f>
        <v>14634.539999999997</v>
      </c>
      <c r="J1838" s="9">
        <f>MONTH(B1838)</f>
        <v>10</v>
      </c>
      <c r="K1838" s="9">
        <f>YEAR(B1838)</f>
        <v>2021</v>
      </c>
      <c r="L1838" s="9" t="str">
        <f>VLOOKUP(C1838,DEFINICJE!$A$2:$B$11,2,0)</f>
        <v>Green Capital</v>
      </c>
    </row>
    <row r="1839" spans="1:12" x14ac:dyDescent="0.2">
      <c r="A1839" s="19" t="s">
        <v>1896</v>
      </c>
      <c r="B1839" s="20">
        <v>44472</v>
      </c>
      <c r="C1839" s="4" t="s">
        <v>6</v>
      </c>
      <c r="D1839" s="4" t="s">
        <v>22</v>
      </c>
      <c r="E1839" s="21">
        <v>219</v>
      </c>
      <c r="F1839" s="6">
        <f>VLOOKUP(D1839,DEFINICJE!$E$2:$H$31,4,0)</f>
        <v>17.588785046728972</v>
      </c>
      <c r="G1839" s="6">
        <f>E1839*F1839</f>
        <v>3851.9439252336451</v>
      </c>
      <c r="H1839" s="26">
        <f>VLOOKUP(D1839,DEFINICJE!$E$2:$H$31,3,0)</f>
        <v>7.0000000000000007E-2</v>
      </c>
      <c r="I1839" s="6">
        <f>G1839+H1839*G1839</f>
        <v>4121.58</v>
      </c>
      <c r="J1839" s="9">
        <f>MONTH(B1839)</f>
        <v>10</v>
      </c>
      <c r="K1839" s="9">
        <f>YEAR(B1839)</f>
        <v>2021</v>
      </c>
      <c r="L1839" s="9" t="str">
        <f>VLOOKUP(C1839,DEFINICJE!$A$2:$B$11,2,0)</f>
        <v>SwiftWave Technologies</v>
      </c>
    </row>
    <row r="1840" spans="1:12" x14ac:dyDescent="0.2">
      <c r="A1840" s="19" t="s">
        <v>1897</v>
      </c>
      <c r="B1840" s="20">
        <v>44472</v>
      </c>
      <c r="C1840" s="4" t="s">
        <v>7</v>
      </c>
      <c r="D1840" s="4" t="s">
        <v>23</v>
      </c>
      <c r="E1840" s="21">
        <v>735</v>
      </c>
      <c r="F1840" s="6">
        <f>VLOOKUP(D1840,DEFINICJE!$E$2:$H$31,4,0)</f>
        <v>14.188524590163933</v>
      </c>
      <c r="G1840" s="6">
        <f>E1840*F1840</f>
        <v>10428.565573770491</v>
      </c>
      <c r="H1840" s="26">
        <f>VLOOKUP(D1840,DEFINICJE!$E$2:$H$31,3,0)</f>
        <v>0.22</v>
      </c>
      <c r="I1840" s="6">
        <f>G1840+H1840*G1840</f>
        <v>12722.849999999999</v>
      </c>
      <c r="J1840" s="9">
        <f>MONTH(B1840)</f>
        <v>10</v>
      </c>
      <c r="K1840" s="9">
        <f>YEAR(B1840)</f>
        <v>2021</v>
      </c>
      <c r="L1840" s="9" t="str">
        <f>VLOOKUP(C1840,DEFINICJE!$A$2:$B$11,2,0)</f>
        <v>Fusion Dynamics</v>
      </c>
    </row>
    <row r="1841" spans="1:12" x14ac:dyDescent="0.2">
      <c r="A1841" s="19" t="s">
        <v>1898</v>
      </c>
      <c r="B1841" s="20">
        <v>44473</v>
      </c>
      <c r="C1841" s="4" t="s">
        <v>10</v>
      </c>
      <c r="D1841" s="4" t="s">
        <v>24</v>
      </c>
      <c r="E1841" s="21">
        <v>591</v>
      </c>
      <c r="F1841" s="6">
        <f>VLOOKUP(D1841,DEFINICJE!$E$2:$H$31,4,0)</f>
        <v>7.5700934579439245</v>
      </c>
      <c r="G1841" s="6">
        <f>E1841*F1841</f>
        <v>4473.925233644859</v>
      </c>
      <c r="H1841" s="26">
        <f>VLOOKUP(D1841,DEFINICJE!$E$2:$H$31,3,0)</f>
        <v>7.0000000000000007E-2</v>
      </c>
      <c r="I1841" s="6">
        <f>G1841+H1841*G1841</f>
        <v>4787.0999999999995</v>
      </c>
      <c r="J1841" s="9">
        <f>MONTH(B1841)</f>
        <v>10</v>
      </c>
      <c r="K1841" s="9">
        <f>YEAR(B1841)</f>
        <v>2021</v>
      </c>
      <c r="L1841" s="9" t="str">
        <f>VLOOKUP(C1841,DEFINICJE!$A$2:$B$11,2,0)</f>
        <v>Nexus Solutions</v>
      </c>
    </row>
    <row r="1842" spans="1:12" x14ac:dyDescent="0.2">
      <c r="A1842" s="19" t="s">
        <v>1899</v>
      </c>
      <c r="B1842" s="20">
        <v>44473</v>
      </c>
      <c r="C1842" s="4" t="s">
        <v>6</v>
      </c>
      <c r="D1842" s="4" t="s">
        <v>25</v>
      </c>
      <c r="E1842" s="21">
        <v>336</v>
      </c>
      <c r="F1842" s="6">
        <f>VLOOKUP(D1842,DEFINICJE!$E$2:$H$31,4,0)</f>
        <v>33.655737704918039</v>
      </c>
      <c r="G1842" s="6">
        <f>E1842*F1842</f>
        <v>11308.327868852461</v>
      </c>
      <c r="H1842" s="26">
        <f>VLOOKUP(D1842,DEFINICJE!$E$2:$H$31,3,0)</f>
        <v>0.22</v>
      </c>
      <c r="I1842" s="6">
        <f>G1842+H1842*G1842</f>
        <v>13796.160000000002</v>
      </c>
      <c r="J1842" s="9">
        <f>MONTH(B1842)</f>
        <v>10</v>
      </c>
      <c r="K1842" s="9">
        <f>YEAR(B1842)</f>
        <v>2021</v>
      </c>
      <c r="L1842" s="9" t="str">
        <f>VLOOKUP(C1842,DEFINICJE!$A$2:$B$11,2,0)</f>
        <v>SwiftWave Technologies</v>
      </c>
    </row>
    <row r="1843" spans="1:12" x14ac:dyDescent="0.2">
      <c r="A1843" s="19" t="s">
        <v>1900</v>
      </c>
      <c r="B1843" s="20">
        <v>44473</v>
      </c>
      <c r="C1843" s="4" t="s">
        <v>7</v>
      </c>
      <c r="D1843" s="4" t="s">
        <v>26</v>
      </c>
      <c r="E1843" s="21">
        <v>524</v>
      </c>
      <c r="F1843" s="6">
        <f>VLOOKUP(D1843,DEFINICJE!$E$2:$H$31,4,0)</f>
        <v>57.588785046728965</v>
      </c>
      <c r="G1843" s="6">
        <f>E1843*F1843</f>
        <v>30176.523364485976</v>
      </c>
      <c r="H1843" s="26">
        <f>VLOOKUP(D1843,DEFINICJE!$E$2:$H$31,3,0)</f>
        <v>7.0000000000000007E-2</v>
      </c>
      <c r="I1843" s="6">
        <f>G1843+H1843*G1843</f>
        <v>32288.879999999994</v>
      </c>
      <c r="J1843" s="9">
        <f>MONTH(B1843)</f>
        <v>10</v>
      </c>
      <c r="K1843" s="9">
        <f>YEAR(B1843)</f>
        <v>2021</v>
      </c>
      <c r="L1843" s="9" t="str">
        <f>VLOOKUP(C1843,DEFINICJE!$A$2:$B$11,2,0)</f>
        <v>Fusion Dynamics</v>
      </c>
    </row>
    <row r="1844" spans="1:12" x14ac:dyDescent="0.2">
      <c r="A1844" s="19" t="s">
        <v>1901</v>
      </c>
      <c r="B1844" s="20">
        <v>44473</v>
      </c>
      <c r="C1844" s="4" t="s">
        <v>9</v>
      </c>
      <c r="D1844" s="4" t="s">
        <v>27</v>
      </c>
      <c r="E1844" s="21">
        <v>512</v>
      </c>
      <c r="F1844" s="6">
        <f>VLOOKUP(D1844,DEFINICJE!$E$2:$H$31,4,0)</f>
        <v>27.262295081967213</v>
      </c>
      <c r="G1844" s="6">
        <f>E1844*F1844</f>
        <v>13958.295081967213</v>
      </c>
      <c r="H1844" s="26">
        <f>VLOOKUP(D1844,DEFINICJE!$E$2:$H$31,3,0)</f>
        <v>0.22</v>
      </c>
      <c r="I1844" s="6">
        <f>G1844+H1844*G1844</f>
        <v>17029.12</v>
      </c>
      <c r="J1844" s="9">
        <f>MONTH(B1844)</f>
        <v>10</v>
      </c>
      <c r="K1844" s="9">
        <f>YEAR(B1844)</f>
        <v>2021</v>
      </c>
      <c r="L1844" s="9" t="str">
        <f>VLOOKUP(C1844,DEFINICJE!$A$2:$B$11,2,0)</f>
        <v>Aurora Ventures</v>
      </c>
    </row>
    <row r="1845" spans="1:12" x14ac:dyDescent="0.2">
      <c r="A1845" s="19" t="s">
        <v>1902</v>
      </c>
      <c r="B1845" s="20">
        <v>44474</v>
      </c>
      <c r="C1845" s="4" t="s">
        <v>5</v>
      </c>
      <c r="D1845" s="4" t="s">
        <v>28</v>
      </c>
      <c r="E1845" s="21">
        <v>974</v>
      </c>
      <c r="F1845" s="6">
        <f>VLOOKUP(D1845,DEFINICJE!$E$2:$H$31,4,0)</f>
        <v>74.299065420560737</v>
      </c>
      <c r="G1845" s="6">
        <f>E1845*F1845</f>
        <v>72367.289719626162</v>
      </c>
      <c r="H1845" s="26">
        <f>VLOOKUP(D1845,DEFINICJE!$E$2:$H$31,3,0)</f>
        <v>7.0000000000000007E-2</v>
      </c>
      <c r="I1845" s="6">
        <f>G1845+H1845*G1845</f>
        <v>77433</v>
      </c>
      <c r="J1845" s="9">
        <f>MONTH(B1845)</f>
        <v>10</v>
      </c>
      <c r="K1845" s="9">
        <f>YEAR(B1845)</f>
        <v>2021</v>
      </c>
      <c r="L1845" s="9" t="str">
        <f>VLOOKUP(C1845,DEFINICJE!$A$2:$B$11,2,0)</f>
        <v>Infinity Systems</v>
      </c>
    </row>
    <row r="1846" spans="1:12" x14ac:dyDescent="0.2">
      <c r="A1846" s="19" t="s">
        <v>1903</v>
      </c>
      <c r="B1846" s="20">
        <v>44474</v>
      </c>
      <c r="C1846" s="4" t="s">
        <v>11</v>
      </c>
      <c r="D1846" s="4" t="s">
        <v>29</v>
      </c>
      <c r="E1846" s="21">
        <v>780</v>
      </c>
      <c r="F1846" s="6">
        <f>VLOOKUP(D1846,DEFINICJE!$E$2:$H$31,4,0)</f>
        <v>19.409836065573771</v>
      </c>
      <c r="G1846" s="6">
        <f>E1846*F1846</f>
        <v>15139.672131147541</v>
      </c>
      <c r="H1846" s="26">
        <f>VLOOKUP(D1846,DEFINICJE!$E$2:$H$31,3,0)</f>
        <v>0.22</v>
      </c>
      <c r="I1846" s="6">
        <f>G1846+H1846*G1846</f>
        <v>18470.400000000001</v>
      </c>
      <c r="J1846" s="9">
        <f>MONTH(B1846)</f>
        <v>10</v>
      </c>
      <c r="K1846" s="9">
        <f>YEAR(B1846)</f>
        <v>2021</v>
      </c>
      <c r="L1846" s="9" t="str">
        <f>VLOOKUP(C1846,DEFINICJE!$A$2:$B$11,2,0)</f>
        <v>Green Capital</v>
      </c>
    </row>
    <row r="1847" spans="1:12" x14ac:dyDescent="0.2">
      <c r="A1847" s="19" t="s">
        <v>1904</v>
      </c>
      <c r="B1847" s="20">
        <v>44474</v>
      </c>
      <c r="C1847" s="4" t="s">
        <v>7</v>
      </c>
      <c r="D1847" s="4" t="s">
        <v>30</v>
      </c>
      <c r="E1847" s="21">
        <v>489</v>
      </c>
      <c r="F1847" s="6">
        <f>VLOOKUP(D1847,DEFINICJE!$E$2:$H$31,4,0)</f>
        <v>16.345794392523363</v>
      </c>
      <c r="G1847" s="6">
        <f>E1847*F1847</f>
        <v>7993.0934579439245</v>
      </c>
      <c r="H1847" s="26">
        <f>VLOOKUP(D1847,DEFINICJE!$E$2:$H$31,3,0)</f>
        <v>7.0000000000000007E-2</v>
      </c>
      <c r="I1847" s="6">
        <f>G1847+H1847*G1847</f>
        <v>8552.6099999999988</v>
      </c>
      <c r="J1847" s="9">
        <f>MONTH(B1847)</f>
        <v>10</v>
      </c>
      <c r="K1847" s="9">
        <f>YEAR(B1847)</f>
        <v>2021</v>
      </c>
      <c r="L1847" s="9" t="str">
        <f>VLOOKUP(C1847,DEFINICJE!$A$2:$B$11,2,0)</f>
        <v>Fusion Dynamics</v>
      </c>
    </row>
    <row r="1848" spans="1:12" x14ac:dyDescent="0.2">
      <c r="A1848" s="19" t="s">
        <v>1905</v>
      </c>
      <c r="B1848" s="20">
        <v>44474</v>
      </c>
      <c r="C1848" s="4" t="s">
        <v>7</v>
      </c>
      <c r="D1848" s="4" t="s">
        <v>31</v>
      </c>
      <c r="E1848" s="21">
        <v>52</v>
      </c>
      <c r="F1848" s="6">
        <f>VLOOKUP(D1848,DEFINICJE!$E$2:$H$31,4,0)</f>
        <v>31.516393442622952</v>
      </c>
      <c r="G1848" s="6">
        <f>E1848*F1848</f>
        <v>1638.8524590163936</v>
      </c>
      <c r="H1848" s="26">
        <f>VLOOKUP(D1848,DEFINICJE!$E$2:$H$31,3,0)</f>
        <v>0.22</v>
      </c>
      <c r="I1848" s="6">
        <f>G1848+H1848*G1848</f>
        <v>1999.4</v>
      </c>
      <c r="J1848" s="9">
        <f>MONTH(B1848)</f>
        <v>10</v>
      </c>
      <c r="K1848" s="9">
        <f>YEAR(B1848)</f>
        <v>2021</v>
      </c>
      <c r="L1848" s="9" t="str">
        <f>VLOOKUP(C1848,DEFINICJE!$A$2:$B$11,2,0)</f>
        <v>Fusion Dynamics</v>
      </c>
    </row>
    <row r="1849" spans="1:12" x14ac:dyDescent="0.2">
      <c r="A1849" s="19" t="s">
        <v>1906</v>
      </c>
      <c r="B1849" s="20">
        <v>44475</v>
      </c>
      <c r="C1849" s="4" t="s">
        <v>8</v>
      </c>
      <c r="D1849" s="4" t="s">
        <v>32</v>
      </c>
      <c r="E1849" s="21">
        <v>170</v>
      </c>
      <c r="F1849" s="6">
        <f>VLOOKUP(D1849,DEFINICJE!$E$2:$H$31,4,0)</f>
        <v>59.018691588785039</v>
      </c>
      <c r="G1849" s="6">
        <f>E1849*F1849</f>
        <v>10033.177570093456</v>
      </c>
      <c r="H1849" s="26">
        <f>VLOOKUP(D1849,DEFINICJE!$E$2:$H$31,3,0)</f>
        <v>7.0000000000000007E-2</v>
      </c>
      <c r="I1849" s="6">
        <f>G1849+H1849*G1849</f>
        <v>10735.499999999998</v>
      </c>
      <c r="J1849" s="9">
        <f>MONTH(B1849)</f>
        <v>10</v>
      </c>
      <c r="K1849" s="9">
        <f>YEAR(B1849)</f>
        <v>2021</v>
      </c>
      <c r="L1849" s="9" t="str">
        <f>VLOOKUP(C1849,DEFINICJE!$A$2:$B$11,2,0)</f>
        <v>Apex Innovators</v>
      </c>
    </row>
    <row r="1850" spans="1:12" x14ac:dyDescent="0.2">
      <c r="A1850" s="19" t="s">
        <v>1907</v>
      </c>
      <c r="B1850" s="20">
        <v>44475</v>
      </c>
      <c r="C1850" s="4" t="s">
        <v>7</v>
      </c>
      <c r="D1850" s="4" t="s">
        <v>33</v>
      </c>
      <c r="E1850" s="21">
        <v>516</v>
      </c>
      <c r="F1850" s="6">
        <f>VLOOKUP(D1850,DEFINICJE!$E$2:$H$31,4,0)</f>
        <v>78.893442622950815</v>
      </c>
      <c r="G1850" s="6">
        <f>E1850*F1850</f>
        <v>40709.016393442624</v>
      </c>
      <c r="H1850" s="26">
        <f>VLOOKUP(D1850,DEFINICJE!$E$2:$H$31,3,0)</f>
        <v>0.22</v>
      </c>
      <c r="I1850" s="6">
        <f>G1850+H1850*G1850</f>
        <v>49665</v>
      </c>
      <c r="J1850" s="9">
        <f>MONTH(B1850)</f>
        <v>10</v>
      </c>
      <c r="K1850" s="9">
        <f>YEAR(B1850)</f>
        <v>2021</v>
      </c>
      <c r="L1850" s="9" t="str">
        <f>VLOOKUP(C1850,DEFINICJE!$A$2:$B$11,2,0)</f>
        <v>Fusion Dynamics</v>
      </c>
    </row>
    <row r="1851" spans="1:12" x14ac:dyDescent="0.2">
      <c r="A1851" s="19" t="s">
        <v>1908</v>
      </c>
      <c r="B1851" s="20">
        <v>44475</v>
      </c>
      <c r="C1851" s="4" t="s">
        <v>4</v>
      </c>
      <c r="D1851" s="4" t="s">
        <v>34</v>
      </c>
      <c r="E1851" s="21">
        <v>390</v>
      </c>
      <c r="F1851" s="6">
        <f>VLOOKUP(D1851,DEFINICJE!$E$2:$H$31,4,0)</f>
        <v>34.177570093457945</v>
      </c>
      <c r="G1851" s="6">
        <f>E1851*F1851</f>
        <v>13329.252336448599</v>
      </c>
      <c r="H1851" s="26">
        <f>VLOOKUP(D1851,DEFINICJE!$E$2:$H$31,3,0)</f>
        <v>7.0000000000000007E-2</v>
      </c>
      <c r="I1851" s="6">
        <f>G1851+H1851*G1851</f>
        <v>14262.300000000001</v>
      </c>
      <c r="J1851" s="9">
        <f>MONTH(B1851)</f>
        <v>10</v>
      </c>
      <c r="K1851" s="9">
        <f>YEAR(B1851)</f>
        <v>2021</v>
      </c>
      <c r="L1851" s="9" t="str">
        <f>VLOOKUP(C1851,DEFINICJE!$A$2:$B$11,2,0)</f>
        <v>BlueSky Enterprises</v>
      </c>
    </row>
    <row r="1852" spans="1:12" x14ac:dyDescent="0.2">
      <c r="A1852" s="19" t="s">
        <v>1909</v>
      </c>
      <c r="B1852" s="20">
        <v>44475</v>
      </c>
      <c r="C1852" s="4" t="s">
        <v>9</v>
      </c>
      <c r="D1852" s="4" t="s">
        <v>35</v>
      </c>
      <c r="E1852" s="21">
        <v>277</v>
      </c>
      <c r="F1852" s="6">
        <f>VLOOKUP(D1852,DEFINICJE!$E$2:$H$31,4,0)</f>
        <v>92.429906542056074</v>
      </c>
      <c r="G1852" s="6">
        <f>E1852*F1852</f>
        <v>25603.084112149532</v>
      </c>
      <c r="H1852" s="26">
        <f>VLOOKUP(D1852,DEFINICJE!$E$2:$H$31,3,0)</f>
        <v>7.0000000000000007E-2</v>
      </c>
      <c r="I1852" s="6">
        <f>G1852+H1852*G1852</f>
        <v>27395.3</v>
      </c>
      <c r="J1852" s="9">
        <f>MONTH(B1852)</f>
        <v>10</v>
      </c>
      <c r="K1852" s="9">
        <f>YEAR(B1852)</f>
        <v>2021</v>
      </c>
      <c r="L1852" s="9" t="str">
        <f>VLOOKUP(C1852,DEFINICJE!$A$2:$B$11,2,0)</f>
        <v>Aurora Ventures</v>
      </c>
    </row>
    <row r="1853" spans="1:12" x14ac:dyDescent="0.2">
      <c r="A1853" s="19" t="s">
        <v>1910</v>
      </c>
      <c r="B1853" s="20">
        <v>44476</v>
      </c>
      <c r="C1853" s="4" t="s">
        <v>7</v>
      </c>
      <c r="D1853" s="4" t="s">
        <v>36</v>
      </c>
      <c r="E1853" s="21">
        <v>336</v>
      </c>
      <c r="F1853" s="6">
        <f>VLOOKUP(D1853,DEFINICJE!$E$2:$H$31,4,0)</f>
        <v>32.551401869158873</v>
      </c>
      <c r="G1853" s="6">
        <f>E1853*F1853</f>
        <v>10937.271028037381</v>
      </c>
      <c r="H1853" s="26">
        <f>VLOOKUP(D1853,DEFINICJE!$E$2:$H$31,3,0)</f>
        <v>7.0000000000000007E-2</v>
      </c>
      <c r="I1853" s="6">
        <f>G1853+H1853*G1853</f>
        <v>11702.879999999997</v>
      </c>
      <c r="J1853" s="9">
        <f>MONTH(B1853)</f>
        <v>10</v>
      </c>
      <c r="K1853" s="9">
        <f>YEAR(B1853)</f>
        <v>2021</v>
      </c>
      <c r="L1853" s="9" t="str">
        <f>VLOOKUP(C1853,DEFINICJE!$A$2:$B$11,2,0)</f>
        <v>Fusion Dynamics</v>
      </c>
    </row>
    <row r="1854" spans="1:12" x14ac:dyDescent="0.2">
      <c r="A1854" s="19" t="s">
        <v>1911</v>
      </c>
      <c r="B1854" s="20">
        <v>44476</v>
      </c>
      <c r="C1854" s="4" t="s">
        <v>10</v>
      </c>
      <c r="D1854" s="4" t="s">
        <v>37</v>
      </c>
      <c r="E1854" s="21">
        <v>69</v>
      </c>
      <c r="F1854" s="6">
        <f>VLOOKUP(D1854,DEFINICJE!$E$2:$H$31,4,0)</f>
        <v>29.762295081967217</v>
      </c>
      <c r="G1854" s="6">
        <f>E1854*F1854</f>
        <v>2053.5983606557379</v>
      </c>
      <c r="H1854" s="26">
        <f>VLOOKUP(D1854,DEFINICJE!$E$2:$H$31,3,0)</f>
        <v>0.22</v>
      </c>
      <c r="I1854" s="6">
        <f>G1854+H1854*G1854</f>
        <v>2505.3900000000003</v>
      </c>
      <c r="J1854" s="9">
        <f>MONTH(B1854)</f>
        <v>10</v>
      </c>
      <c r="K1854" s="9">
        <f>YEAR(B1854)</f>
        <v>2021</v>
      </c>
      <c r="L1854" s="9" t="str">
        <f>VLOOKUP(C1854,DEFINICJE!$A$2:$B$11,2,0)</f>
        <v>Nexus Solutions</v>
      </c>
    </row>
    <row r="1855" spans="1:12" x14ac:dyDescent="0.2">
      <c r="A1855" s="19" t="s">
        <v>1912</v>
      </c>
      <c r="B1855" s="20">
        <v>44476</v>
      </c>
      <c r="C1855" s="4" t="s">
        <v>6</v>
      </c>
      <c r="D1855" s="4" t="s">
        <v>14</v>
      </c>
      <c r="E1855" s="21">
        <v>142</v>
      </c>
      <c r="F1855" s="6">
        <f>VLOOKUP(D1855,DEFINICJE!$E$2:$H$31,4,0)</f>
        <v>73.897196261682225</v>
      </c>
      <c r="G1855" s="6">
        <f>E1855*F1855</f>
        <v>10493.401869158875</v>
      </c>
      <c r="H1855" s="26">
        <f>VLOOKUP(D1855,DEFINICJE!$E$2:$H$31,3,0)</f>
        <v>7.0000000000000007E-2</v>
      </c>
      <c r="I1855" s="6">
        <f>G1855+H1855*G1855</f>
        <v>11227.939999999997</v>
      </c>
      <c r="J1855" s="9">
        <f>MONTH(B1855)</f>
        <v>10</v>
      </c>
      <c r="K1855" s="9">
        <f>YEAR(B1855)</f>
        <v>2021</v>
      </c>
      <c r="L1855" s="9" t="str">
        <f>VLOOKUP(C1855,DEFINICJE!$A$2:$B$11,2,0)</f>
        <v>SwiftWave Technologies</v>
      </c>
    </row>
    <row r="1856" spans="1:12" x14ac:dyDescent="0.2">
      <c r="A1856" s="19" t="s">
        <v>1913</v>
      </c>
      <c r="B1856" s="20">
        <v>44476</v>
      </c>
      <c r="C1856" s="4" t="s">
        <v>7</v>
      </c>
      <c r="D1856" s="4" t="s">
        <v>15</v>
      </c>
      <c r="E1856" s="21">
        <v>725</v>
      </c>
      <c r="F1856" s="6">
        <f>VLOOKUP(D1856,DEFINICJE!$E$2:$H$31,4,0)</f>
        <v>43.180327868852459</v>
      </c>
      <c r="G1856" s="6">
        <f>E1856*F1856</f>
        <v>31305.737704918032</v>
      </c>
      <c r="H1856" s="26">
        <f>VLOOKUP(D1856,DEFINICJE!$E$2:$H$31,3,0)</f>
        <v>0.22</v>
      </c>
      <c r="I1856" s="6">
        <f>G1856+H1856*G1856</f>
        <v>38193</v>
      </c>
      <c r="J1856" s="9">
        <f>MONTH(B1856)</f>
        <v>10</v>
      </c>
      <c r="K1856" s="9">
        <f>YEAR(B1856)</f>
        <v>2021</v>
      </c>
      <c r="L1856" s="9" t="str">
        <f>VLOOKUP(C1856,DEFINICJE!$A$2:$B$11,2,0)</f>
        <v>Fusion Dynamics</v>
      </c>
    </row>
    <row r="1857" spans="1:12" x14ac:dyDescent="0.2">
      <c r="A1857" s="19" t="s">
        <v>1914</v>
      </c>
      <c r="B1857" s="20">
        <v>44477</v>
      </c>
      <c r="C1857" s="4" t="s">
        <v>9</v>
      </c>
      <c r="D1857" s="4" t="s">
        <v>16</v>
      </c>
      <c r="E1857" s="21">
        <v>633</v>
      </c>
      <c r="F1857" s="6">
        <f>VLOOKUP(D1857,DEFINICJE!$E$2:$H$31,4,0)</f>
        <v>25.897196261682243</v>
      </c>
      <c r="G1857" s="6">
        <f>E1857*F1857</f>
        <v>16392.925233644859</v>
      </c>
      <c r="H1857" s="26">
        <f>VLOOKUP(D1857,DEFINICJE!$E$2:$H$31,3,0)</f>
        <v>7.0000000000000007E-2</v>
      </c>
      <c r="I1857" s="6">
        <f>G1857+H1857*G1857</f>
        <v>17540.43</v>
      </c>
      <c r="J1857" s="9">
        <f>MONTH(B1857)</f>
        <v>10</v>
      </c>
      <c r="K1857" s="9">
        <f>YEAR(B1857)</f>
        <v>2021</v>
      </c>
      <c r="L1857" s="9" t="str">
        <f>VLOOKUP(C1857,DEFINICJE!$A$2:$B$11,2,0)</f>
        <v>Aurora Ventures</v>
      </c>
    </row>
    <row r="1858" spans="1:12" x14ac:dyDescent="0.2">
      <c r="A1858" s="19" t="s">
        <v>1915</v>
      </c>
      <c r="B1858" s="20">
        <v>44477</v>
      </c>
      <c r="C1858" s="4" t="s">
        <v>8</v>
      </c>
      <c r="D1858" s="4" t="s">
        <v>17</v>
      </c>
      <c r="E1858" s="21">
        <v>56</v>
      </c>
      <c r="F1858" s="6">
        <f>VLOOKUP(D1858,DEFINICJE!$E$2:$H$31,4,0)</f>
        <v>65.721311475409848</v>
      </c>
      <c r="G1858" s="6">
        <f>E1858*F1858</f>
        <v>3680.3934426229516</v>
      </c>
      <c r="H1858" s="26">
        <f>VLOOKUP(D1858,DEFINICJE!$E$2:$H$31,3,0)</f>
        <v>0.22</v>
      </c>
      <c r="I1858" s="6">
        <f>G1858+H1858*G1858</f>
        <v>4490.0800000000008</v>
      </c>
      <c r="J1858" s="9">
        <f>MONTH(B1858)</f>
        <v>10</v>
      </c>
      <c r="K1858" s="9">
        <f>YEAR(B1858)</f>
        <v>2021</v>
      </c>
      <c r="L1858" s="9" t="str">
        <f>VLOOKUP(C1858,DEFINICJE!$A$2:$B$11,2,0)</f>
        <v>Apex Innovators</v>
      </c>
    </row>
    <row r="1859" spans="1:12" x14ac:dyDescent="0.2">
      <c r="A1859" s="19" t="s">
        <v>1916</v>
      </c>
      <c r="B1859" s="20">
        <v>44477</v>
      </c>
      <c r="C1859" s="4" t="s">
        <v>9</v>
      </c>
      <c r="D1859" s="4" t="s">
        <v>18</v>
      </c>
      <c r="E1859" s="21">
        <v>111</v>
      </c>
      <c r="F1859" s="6">
        <f>VLOOKUP(D1859,DEFINICJE!$E$2:$H$31,4,0)</f>
        <v>0.22429906542056072</v>
      </c>
      <c r="G1859" s="6">
        <f>E1859*F1859</f>
        <v>24.89719626168224</v>
      </c>
      <c r="H1859" s="26">
        <f>VLOOKUP(D1859,DEFINICJE!$E$2:$H$31,3,0)</f>
        <v>7.0000000000000007E-2</v>
      </c>
      <c r="I1859" s="6">
        <f>G1859+H1859*G1859</f>
        <v>26.639999999999997</v>
      </c>
      <c r="J1859" s="9">
        <f>MONTH(B1859)</f>
        <v>10</v>
      </c>
      <c r="K1859" s="9">
        <f>YEAR(B1859)</f>
        <v>2021</v>
      </c>
      <c r="L1859" s="9" t="str">
        <f>VLOOKUP(C1859,DEFINICJE!$A$2:$B$11,2,0)</f>
        <v>Aurora Ventures</v>
      </c>
    </row>
    <row r="1860" spans="1:12" x14ac:dyDescent="0.2">
      <c r="A1860" s="19" t="s">
        <v>1917</v>
      </c>
      <c r="B1860" s="20">
        <v>44477</v>
      </c>
      <c r="C1860" s="4" t="s">
        <v>2</v>
      </c>
      <c r="D1860" s="4" t="s">
        <v>19</v>
      </c>
      <c r="E1860" s="21">
        <v>32</v>
      </c>
      <c r="F1860" s="6">
        <f>VLOOKUP(D1860,DEFINICJE!$E$2:$H$31,4,0)</f>
        <v>73.073770491803288</v>
      </c>
      <c r="G1860" s="6">
        <f>E1860*F1860</f>
        <v>2338.3606557377052</v>
      </c>
      <c r="H1860" s="26">
        <f>VLOOKUP(D1860,DEFINICJE!$E$2:$H$31,3,0)</f>
        <v>0.22</v>
      </c>
      <c r="I1860" s="6">
        <f>G1860+H1860*G1860</f>
        <v>2852.8</v>
      </c>
      <c r="J1860" s="9">
        <f>MONTH(B1860)</f>
        <v>10</v>
      </c>
      <c r="K1860" s="9">
        <f>YEAR(B1860)</f>
        <v>2021</v>
      </c>
      <c r="L1860" s="9" t="str">
        <f>VLOOKUP(C1860,DEFINICJE!$A$2:$B$11,2,0)</f>
        <v>StellarTech Solutions</v>
      </c>
    </row>
    <row r="1861" spans="1:12" x14ac:dyDescent="0.2">
      <c r="A1861" s="19" t="s">
        <v>1918</v>
      </c>
      <c r="B1861" s="20">
        <v>44478</v>
      </c>
      <c r="C1861" s="4" t="s">
        <v>3</v>
      </c>
      <c r="D1861" s="4" t="s">
        <v>20</v>
      </c>
      <c r="E1861" s="21">
        <v>451</v>
      </c>
      <c r="F1861" s="6">
        <f>VLOOKUP(D1861,DEFINICJE!$E$2:$H$31,4,0)</f>
        <v>10.093457943925234</v>
      </c>
      <c r="G1861" s="6">
        <f>E1861*F1861</f>
        <v>4552.1495327102803</v>
      </c>
      <c r="H1861" s="26">
        <f>VLOOKUP(D1861,DEFINICJE!$E$2:$H$31,3,0)</f>
        <v>7.0000000000000007E-2</v>
      </c>
      <c r="I1861" s="6">
        <f>G1861+H1861*G1861</f>
        <v>4870.8</v>
      </c>
      <c r="J1861" s="9">
        <f>MONTH(B1861)</f>
        <v>10</v>
      </c>
      <c r="K1861" s="9">
        <f>YEAR(B1861)</f>
        <v>2021</v>
      </c>
      <c r="L1861" s="9" t="str">
        <f>VLOOKUP(C1861,DEFINICJE!$A$2:$B$11,2,0)</f>
        <v>Quantum Innovations</v>
      </c>
    </row>
    <row r="1862" spans="1:12" x14ac:dyDescent="0.2">
      <c r="A1862" s="19" t="s">
        <v>1919</v>
      </c>
      <c r="B1862" s="20">
        <v>44478</v>
      </c>
      <c r="C1862" s="4" t="s">
        <v>8</v>
      </c>
      <c r="D1862" s="4" t="s">
        <v>21</v>
      </c>
      <c r="E1862" s="21">
        <v>443</v>
      </c>
      <c r="F1862" s="6">
        <f>VLOOKUP(D1862,DEFINICJE!$E$2:$H$31,4,0)</f>
        <v>32.508196721311471</v>
      </c>
      <c r="G1862" s="6">
        <f>E1862*F1862</f>
        <v>14401.131147540982</v>
      </c>
      <c r="H1862" s="26">
        <f>VLOOKUP(D1862,DEFINICJE!$E$2:$H$31,3,0)</f>
        <v>0.22</v>
      </c>
      <c r="I1862" s="6">
        <f>G1862+H1862*G1862</f>
        <v>17569.379999999997</v>
      </c>
      <c r="J1862" s="9">
        <f>MONTH(B1862)</f>
        <v>10</v>
      </c>
      <c r="K1862" s="9">
        <f>YEAR(B1862)</f>
        <v>2021</v>
      </c>
      <c r="L1862" s="9" t="str">
        <f>VLOOKUP(C1862,DEFINICJE!$A$2:$B$11,2,0)</f>
        <v>Apex Innovators</v>
      </c>
    </row>
    <row r="1863" spans="1:12" x14ac:dyDescent="0.2">
      <c r="A1863" s="19" t="s">
        <v>1920</v>
      </c>
      <c r="B1863" s="20">
        <v>44478</v>
      </c>
      <c r="C1863" s="4" t="s">
        <v>2</v>
      </c>
      <c r="D1863" s="4" t="s">
        <v>22</v>
      </c>
      <c r="E1863" s="21">
        <v>292</v>
      </c>
      <c r="F1863" s="6">
        <f>VLOOKUP(D1863,DEFINICJE!$E$2:$H$31,4,0)</f>
        <v>17.588785046728972</v>
      </c>
      <c r="G1863" s="6">
        <f>E1863*F1863</f>
        <v>5135.9252336448599</v>
      </c>
      <c r="H1863" s="26">
        <f>VLOOKUP(D1863,DEFINICJE!$E$2:$H$31,3,0)</f>
        <v>7.0000000000000007E-2</v>
      </c>
      <c r="I1863" s="6">
        <f>G1863+H1863*G1863</f>
        <v>5495.4400000000005</v>
      </c>
      <c r="J1863" s="9">
        <f>MONTH(B1863)</f>
        <v>10</v>
      </c>
      <c r="K1863" s="9">
        <f>YEAR(B1863)</f>
        <v>2021</v>
      </c>
      <c r="L1863" s="9" t="str">
        <f>VLOOKUP(C1863,DEFINICJE!$A$2:$B$11,2,0)</f>
        <v>StellarTech Solutions</v>
      </c>
    </row>
    <row r="1864" spans="1:12" x14ac:dyDescent="0.2">
      <c r="A1864" s="19" t="s">
        <v>1921</v>
      </c>
      <c r="B1864" s="20">
        <v>44478</v>
      </c>
      <c r="C1864" s="4" t="s">
        <v>10</v>
      </c>
      <c r="D1864" s="4" t="s">
        <v>15</v>
      </c>
      <c r="E1864" s="21">
        <v>649</v>
      </c>
      <c r="F1864" s="6">
        <f>VLOOKUP(D1864,DEFINICJE!$E$2:$H$31,4,0)</f>
        <v>43.180327868852459</v>
      </c>
      <c r="G1864" s="6">
        <f>E1864*F1864</f>
        <v>28024.032786885247</v>
      </c>
      <c r="H1864" s="26">
        <f>VLOOKUP(D1864,DEFINICJE!$E$2:$H$31,3,0)</f>
        <v>0.22</v>
      </c>
      <c r="I1864" s="6">
        <f>G1864+H1864*G1864</f>
        <v>34189.32</v>
      </c>
      <c r="J1864" s="9">
        <f>MONTH(B1864)</f>
        <v>10</v>
      </c>
      <c r="K1864" s="9">
        <f>YEAR(B1864)</f>
        <v>2021</v>
      </c>
      <c r="L1864" s="9" t="str">
        <f>VLOOKUP(C1864,DEFINICJE!$A$2:$B$11,2,0)</f>
        <v>Nexus Solutions</v>
      </c>
    </row>
    <row r="1865" spans="1:12" x14ac:dyDescent="0.2">
      <c r="A1865" s="19" t="s">
        <v>1922</v>
      </c>
      <c r="B1865" s="20">
        <v>44479</v>
      </c>
      <c r="C1865" s="4" t="s">
        <v>8</v>
      </c>
      <c r="D1865" s="4" t="s">
        <v>15</v>
      </c>
      <c r="E1865" s="21">
        <v>849</v>
      </c>
      <c r="F1865" s="6">
        <f>VLOOKUP(D1865,DEFINICJE!$E$2:$H$31,4,0)</f>
        <v>43.180327868852459</v>
      </c>
      <c r="G1865" s="6">
        <f>E1865*F1865</f>
        <v>36660.098360655735</v>
      </c>
      <c r="H1865" s="26">
        <f>VLOOKUP(D1865,DEFINICJE!$E$2:$H$31,3,0)</f>
        <v>0.22</v>
      </c>
      <c r="I1865" s="6">
        <f>G1865+H1865*G1865</f>
        <v>44725.319999999992</v>
      </c>
      <c r="J1865" s="9">
        <f>MONTH(B1865)</f>
        <v>10</v>
      </c>
      <c r="K1865" s="9">
        <f>YEAR(B1865)</f>
        <v>2021</v>
      </c>
      <c r="L1865" s="9" t="str">
        <f>VLOOKUP(C1865,DEFINICJE!$A$2:$B$11,2,0)</f>
        <v>Apex Innovators</v>
      </c>
    </row>
    <row r="1866" spans="1:12" x14ac:dyDescent="0.2">
      <c r="A1866" s="19" t="s">
        <v>1923</v>
      </c>
      <c r="B1866" s="20">
        <v>44479</v>
      </c>
      <c r="C1866" s="4" t="s">
        <v>5</v>
      </c>
      <c r="D1866" s="4" t="s">
        <v>15</v>
      </c>
      <c r="E1866" s="21">
        <v>182</v>
      </c>
      <c r="F1866" s="6">
        <f>VLOOKUP(D1866,DEFINICJE!$E$2:$H$31,4,0)</f>
        <v>43.180327868852459</v>
      </c>
      <c r="G1866" s="6">
        <f>E1866*F1866</f>
        <v>7858.8196721311479</v>
      </c>
      <c r="H1866" s="26">
        <f>VLOOKUP(D1866,DEFINICJE!$E$2:$H$31,3,0)</f>
        <v>0.22</v>
      </c>
      <c r="I1866" s="6">
        <f>G1866+H1866*G1866</f>
        <v>9587.76</v>
      </c>
      <c r="J1866" s="9">
        <f>MONTH(B1866)</f>
        <v>10</v>
      </c>
      <c r="K1866" s="9">
        <f>YEAR(B1866)</f>
        <v>2021</v>
      </c>
      <c r="L1866" s="9" t="str">
        <f>VLOOKUP(C1866,DEFINICJE!$A$2:$B$11,2,0)</f>
        <v>Infinity Systems</v>
      </c>
    </row>
    <row r="1867" spans="1:12" x14ac:dyDescent="0.2">
      <c r="A1867" s="19" t="s">
        <v>1924</v>
      </c>
      <c r="B1867" s="20">
        <v>44479</v>
      </c>
      <c r="C1867" s="4" t="s">
        <v>5</v>
      </c>
      <c r="D1867" s="4" t="s">
        <v>15</v>
      </c>
      <c r="E1867" s="21">
        <v>681</v>
      </c>
      <c r="F1867" s="6">
        <f>VLOOKUP(D1867,DEFINICJE!$E$2:$H$31,4,0)</f>
        <v>43.180327868852459</v>
      </c>
      <c r="G1867" s="6">
        <f>E1867*F1867</f>
        <v>29405.803278688523</v>
      </c>
      <c r="H1867" s="26">
        <f>VLOOKUP(D1867,DEFINICJE!$E$2:$H$31,3,0)</f>
        <v>0.22</v>
      </c>
      <c r="I1867" s="6">
        <f>G1867+H1867*G1867</f>
        <v>35875.08</v>
      </c>
      <c r="J1867" s="9">
        <f>MONTH(B1867)</f>
        <v>10</v>
      </c>
      <c r="K1867" s="9">
        <f>YEAR(B1867)</f>
        <v>2021</v>
      </c>
      <c r="L1867" s="9" t="str">
        <f>VLOOKUP(C1867,DEFINICJE!$A$2:$B$11,2,0)</f>
        <v>Infinity Systems</v>
      </c>
    </row>
    <row r="1868" spans="1:12" x14ac:dyDescent="0.2">
      <c r="A1868" s="19" t="s">
        <v>1925</v>
      </c>
      <c r="B1868" s="20">
        <v>44479</v>
      </c>
      <c r="C1868" s="4" t="s">
        <v>3</v>
      </c>
      <c r="D1868" s="4" t="s">
        <v>15</v>
      </c>
      <c r="E1868" s="21">
        <v>822</v>
      </c>
      <c r="F1868" s="6">
        <f>VLOOKUP(D1868,DEFINICJE!$E$2:$H$31,4,0)</f>
        <v>43.180327868852459</v>
      </c>
      <c r="G1868" s="6">
        <f>E1868*F1868</f>
        <v>35494.229508196724</v>
      </c>
      <c r="H1868" s="26">
        <f>VLOOKUP(D1868,DEFINICJE!$E$2:$H$31,3,0)</f>
        <v>0.22</v>
      </c>
      <c r="I1868" s="6">
        <f>G1868+H1868*G1868</f>
        <v>43302.960000000006</v>
      </c>
      <c r="J1868" s="9">
        <f>MONTH(B1868)</f>
        <v>10</v>
      </c>
      <c r="K1868" s="9">
        <f>YEAR(B1868)</f>
        <v>2021</v>
      </c>
      <c r="L1868" s="9" t="str">
        <f>VLOOKUP(C1868,DEFINICJE!$A$2:$B$11,2,0)</f>
        <v>Quantum Innovations</v>
      </c>
    </row>
    <row r="1869" spans="1:12" x14ac:dyDescent="0.2">
      <c r="A1869" s="19" t="s">
        <v>1926</v>
      </c>
      <c r="B1869" s="20">
        <v>44480</v>
      </c>
      <c r="C1869" s="4" t="s">
        <v>7</v>
      </c>
      <c r="D1869" s="4" t="s">
        <v>15</v>
      </c>
      <c r="E1869" s="21">
        <v>126</v>
      </c>
      <c r="F1869" s="6">
        <f>VLOOKUP(D1869,DEFINICJE!$E$2:$H$31,4,0)</f>
        <v>43.180327868852459</v>
      </c>
      <c r="G1869" s="6">
        <f>E1869*F1869</f>
        <v>5440.7213114754095</v>
      </c>
      <c r="H1869" s="26">
        <f>VLOOKUP(D1869,DEFINICJE!$E$2:$H$31,3,0)</f>
        <v>0.22</v>
      </c>
      <c r="I1869" s="6">
        <f>G1869+H1869*G1869</f>
        <v>6637.6799999999994</v>
      </c>
      <c r="J1869" s="9">
        <f>MONTH(B1869)</f>
        <v>10</v>
      </c>
      <c r="K1869" s="9">
        <f>YEAR(B1869)</f>
        <v>2021</v>
      </c>
      <c r="L1869" s="9" t="str">
        <f>VLOOKUP(C1869,DEFINICJE!$A$2:$B$11,2,0)</f>
        <v>Fusion Dynamics</v>
      </c>
    </row>
    <row r="1870" spans="1:12" x14ac:dyDescent="0.2">
      <c r="A1870" s="19" t="s">
        <v>1927</v>
      </c>
      <c r="B1870" s="20">
        <v>44480</v>
      </c>
      <c r="C1870" s="4" t="s">
        <v>10</v>
      </c>
      <c r="D1870" s="4" t="s">
        <v>29</v>
      </c>
      <c r="E1870" s="21">
        <v>49</v>
      </c>
      <c r="F1870" s="6">
        <f>VLOOKUP(D1870,DEFINICJE!$E$2:$H$31,4,0)</f>
        <v>19.409836065573771</v>
      </c>
      <c r="G1870" s="6">
        <f>E1870*F1870</f>
        <v>951.08196721311481</v>
      </c>
      <c r="H1870" s="26">
        <f>VLOOKUP(D1870,DEFINICJE!$E$2:$H$31,3,0)</f>
        <v>0.22</v>
      </c>
      <c r="I1870" s="6">
        <f>G1870+H1870*G1870</f>
        <v>1160.3200000000002</v>
      </c>
      <c r="J1870" s="9">
        <f>MONTH(B1870)</f>
        <v>10</v>
      </c>
      <c r="K1870" s="9">
        <f>YEAR(B1870)</f>
        <v>2021</v>
      </c>
      <c r="L1870" s="9" t="str">
        <f>VLOOKUP(C1870,DEFINICJE!$A$2:$B$11,2,0)</f>
        <v>Nexus Solutions</v>
      </c>
    </row>
    <row r="1871" spans="1:12" x14ac:dyDescent="0.2">
      <c r="A1871" s="19" t="s">
        <v>1928</v>
      </c>
      <c r="B1871" s="20">
        <v>44480</v>
      </c>
      <c r="C1871" s="4" t="s">
        <v>6</v>
      </c>
      <c r="D1871" s="4" t="s">
        <v>30</v>
      </c>
      <c r="E1871" s="21">
        <v>276</v>
      </c>
      <c r="F1871" s="6">
        <f>VLOOKUP(D1871,DEFINICJE!$E$2:$H$31,4,0)</f>
        <v>16.345794392523363</v>
      </c>
      <c r="G1871" s="6">
        <f>E1871*F1871</f>
        <v>4511.4392523364486</v>
      </c>
      <c r="H1871" s="26">
        <f>VLOOKUP(D1871,DEFINICJE!$E$2:$H$31,3,0)</f>
        <v>7.0000000000000007E-2</v>
      </c>
      <c r="I1871" s="6">
        <f>G1871+H1871*G1871</f>
        <v>4827.24</v>
      </c>
      <c r="J1871" s="9">
        <f>MONTH(B1871)</f>
        <v>10</v>
      </c>
      <c r="K1871" s="9">
        <f>YEAR(B1871)</f>
        <v>2021</v>
      </c>
      <c r="L1871" s="9" t="str">
        <f>VLOOKUP(C1871,DEFINICJE!$A$2:$B$11,2,0)</f>
        <v>SwiftWave Technologies</v>
      </c>
    </row>
    <row r="1872" spans="1:12" x14ac:dyDescent="0.2">
      <c r="A1872" s="19" t="s">
        <v>1929</v>
      </c>
      <c r="B1872" s="20">
        <v>44480</v>
      </c>
      <c r="C1872" s="4" t="s">
        <v>7</v>
      </c>
      <c r="D1872" s="4" t="s">
        <v>31</v>
      </c>
      <c r="E1872" s="21">
        <v>633</v>
      </c>
      <c r="F1872" s="6">
        <f>VLOOKUP(D1872,DEFINICJE!$E$2:$H$31,4,0)</f>
        <v>31.516393442622952</v>
      </c>
      <c r="G1872" s="6">
        <f>E1872*F1872</f>
        <v>19949.87704918033</v>
      </c>
      <c r="H1872" s="26">
        <f>VLOOKUP(D1872,DEFINICJE!$E$2:$H$31,3,0)</f>
        <v>0.22</v>
      </c>
      <c r="I1872" s="6">
        <f>G1872+H1872*G1872</f>
        <v>24338.850000000002</v>
      </c>
      <c r="J1872" s="9">
        <f>MONTH(B1872)</f>
        <v>10</v>
      </c>
      <c r="K1872" s="9">
        <f>YEAR(B1872)</f>
        <v>2021</v>
      </c>
      <c r="L1872" s="9" t="str">
        <f>VLOOKUP(C1872,DEFINICJE!$A$2:$B$11,2,0)</f>
        <v>Fusion Dynamics</v>
      </c>
    </row>
    <row r="1873" spans="1:12" x14ac:dyDescent="0.2">
      <c r="A1873" s="19" t="s">
        <v>1930</v>
      </c>
      <c r="B1873" s="20">
        <v>44481</v>
      </c>
      <c r="C1873" s="4" t="s">
        <v>9</v>
      </c>
      <c r="D1873" s="4" t="s">
        <v>32</v>
      </c>
      <c r="E1873" s="21">
        <v>833</v>
      </c>
      <c r="F1873" s="6">
        <f>VLOOKUP(D1873,DEFINICJE!$E$2:$H$31,4,0)</f>
        <v>59.018691588785039</v>
      </c>
      <c r="G1873" s="6">
        <f>E1873*F1873</f>
        <v>49162.570093457936</v>
      </c>
      <c r="H1873" s="26">
        <f>VLOOKUP(D1873,DEFINICJE!$E$2:$H$31,3,0)</f>
        <v>7.0000000000000007E-2</v>
      </c>
      <c r="I1873" s="6">
        <f>G1873+H1873*G1873</f>
        <v>52603.94999999999</v>
      </c>
      <c r="J1873" s="9">
        <f>MONTH(B1873)</f>
        <v>10</v>
      </c>
      <c r="K1873" s="9">
        <f>YEAR(B1873)</f>
        <v>2021</v>
      </c>
      <c r="L1873" s="9" t="str">
        <f>VLOOKUP(C1873,DEFINICJE!$A$2:$B$11,2,0)</f>
        <v>Aurora Ventures</v>
      </c>
    </row>
    <row r="1874" spans="1:12" x14ac:dyDescent="0.2">
      <c r="A1874" s="19" t="s">
        <v>1931</v>
      </c>
      <c r="B1874" s="20">
        <v>44481</v>
      </c>
      <c r="C1874" s="4" t="s">
        <v>7</v>
      </c>
      <c r="D1874" s="4" t="s">
        <v>33</v>
      </c>
      <c r="E1874" s="21">
        <v>118</v>
      </c>
      <c r="F1874" s="6">
        <f>VLOOKUP(D1874,DEFINICJE!$E$2:$H$31,4,0)</f>
        <v>78.893442622950815</v>
      </c>
      <c r="G1874" s="6">
        <f>E1874*F1874</f>
        <v>9309.4262295081953</v>
      </c>
      <c r="H1874" s="26">
        <f>VLOOKUP(D1874,DEFINICJE!$E$2:$H$31,3,0)</f>
        <v>0.22</v>
      </c>
      <c r="I1874" s="6">
        <f>G1874+H1874*G1874</f>
        <v>11357.499999999998</v>
      </c>
      <c r="J1874" s="9">
        <f>MONTH(B1874)</f>
        <v>10</v>
      </c>
      <c r="K1874" s="9">
        <f>YEAR(B1874)</f>
        <v>2021</v>
      </c>
      <c r="L1874" s="9" t="str">
        <f>VLOOKUP(C1874,DEFINICJE!$A$2:$B$11,2,0)</f>
        <v>Fusion Dynamics</v>
      </c>
    </row>
    <row r="1875" spans="1:12" x14ac:dyDescent="0.2">
      <c r="A1875" s="19" t="s">
        <v>1932</v>
      </c>
      <c r="B1875" s="20">
        <v>44481</v>
      </c>
      <c r="C1875" s="4" t="s">
        <v>5</v>
      </c>
      <c r="D1875" s="4" t="s">
        <v>34</v>
      </c>
      <c r="E1875" s="21">
        <v>100</v>
      </c>
      <c r="F1875" s="6">
        <f>VLOOKUP(D1875,DEFINICJE!$E$2:$H$31,4,0)</f>
        <v>34.177570093457945</v>
      </c>
      <c r="G1875" s="6">
        <f>E1875*F1875</f>
        <v>3417.7570093457944</v>
      </c>
      <c r="H1875" s="26">
        <f>VLOOKUP(D1875,DEFINICJE!$E$2:$H$31,3,0)</f>
        <v>7.0000000000000007E-2</v>
      </c>
      <c r="I1875" s="6">
        <f>G1875+H1875*G1875</f>
        <v>3657</v>
      </c>
      <c r="J1875" s="9">
        <f>MONTH(B1875)</f>
        <v>10</v>
      </c>
      <c r="K1875" s="9">
        <f>YEAR(B1875)</f>
        <v>2021</v>
      </c>
      <c r="L1875" s="9" t="str">
        <f>VLOOKUP(C1875,DEFINICJE!$A$2:$B$11,2,0)</f>
        <v>Infinity Systems</v>
      </c>
    </row>
    <row r="1876" spans="1:12" x14ac:dyDescent="0.2">
      <c r="A1876" s="19" t="s">
        <v>1933</v>
      </c>
      <c r="B1876" s="20">
        <v>44481</v>
      </c>
      <c r="C1876" s="4" t="s">
        <v>9</v>
      </c>
      <c r="D1876" s="4" t="s">
        <v>35</v>
      </c>
      <c r="E1876" s="21">
        <v>330</v>
      </c>
      <c r="F1876" s="6">
        <f>VLOOKUP(D1876,DEFINICJE!$E$2:$H$31,4,0)</f>
        <v>92.429906542056074</v>
      </c>
      <c r="G1876" s="6">
        <f>E1876*F1876</f>
        <v>30501.869158878504</v>
      </c>
      <c r="H1876" s="26">
        <f>VLOOKUP(D1876,DEFINICJE!$E$2:$H$31,3,0)</f>
        <v>7.0000000000000007E-2</v>
      </c>
      <c r="I1876" s="6">
        <f>G1876+H1876*G1876</f>
        <v>32637</v>
      </c>
      <c r="J1876" s="9">
        <f>MONTH(B1876)</f>
        <v>10</v>
      </c>
      <c r="K1876" s="9">
        <f>YEAR(B1876)</f>
        <v>2021</v>
      </c>
      <c r="L1876" s="9" t="str">
        <f>VLOOKUP(C1876,DEFINICJE!$A$2:$B$11,2,0)</f>
        <v>Aurora Ventures</v>
      </c>
    </row>
    <row r="1877" spans="1:12" x14ac:dyDescent="0.2">
      <c r="A1877" s="19" t="s">
        <v>1934</v>
      </c>
      <c r="B1877" s="20">
        <v>44482</v>
      </c>
      <c r="C1877" s="4" t="s">
        <v>9</v>
      </c>
      <c r="D1877" s="4" t="s">
        <v>36</v>
      </c>
      <c r="E1877" s="21">
        <v>369</v>
      </c>
      <c r="F1877" s="6">
        <f>VLOOKUP(D1877,DEFINICJE!$E$2:$H$31,4,0)</f>
        <v>32.551401869158873</v>
      </c>
      <c r="G1877" s="6">
        <f>E1877*F1877</f>
        <v>12011.467289719623</v>
      </c>
      <c r="H1877" s="26">
        <f>VLOOKUP(D1877,DEFINICJE!$E$2:$H$31,3,0)</f>
        <v>7.0000000000000007E-2</v>
      </c>
      <c r="I1877" s="6">
        <f>G1877+H1877*G1877</f>
        <v>12852.269999999997</v>
      </c>
      <c r="J1877" s="9">
        <f>MONTH(B1877)</f>
        <v>10</v>
      </c>
      <c r="K1877" s="9">
        <f>YEAR(B1877)</f>
        <v>2021</v>
      </c>
      <c r="L1877" s="9" t="str">
        <f>VLOOKUP(C1877,DEFINICJE!$A$2:$B$11,2,0)</f>
        <v>Aurora Ventures</v>
      </c>
    </row>
    <row r="1878" spans="1:12" x14ac:dyDescent="0.2">
      <c r="A1878" s="19" t="s">
        <v>1935</v>
      </c>
      <c r="B1878" s="20">
        <v>44482</v>
      </c>
      <c r="C1878" s="4" t="s">
        <v>9</v>
      </c>
      <c r="D1878" s="4" t="s">
        <v>37</v>
      </c>
      <c r="E1878" s="21">
        <v>741</v>
      </c>
      <c r="F1878" s="6">
        <f>VLOOKUP(D1878,DEFINICJE!$E$2:$H$31,4,0)</f>
        <v>29.762295081967217</v>
      </c>
      <c r="G1878" s="6">
        <f>E1878*F1878</f>
        <v>22053.860655737706</v>
      </c>
      <c r="H1878" s="26">
        <f>VLOOKUP(D1878,DEFINICJE!$E$2:$H$31,3,0)</f>
        <v>0.22</v>
      </c>
      <c r="I1878" s="6">
        <f>G1878+H1878*G1878</f>
        <v>26905.710000000003</v>
      </c>
      <c r="J1878" s="9">
        <f>MONTH(B1878)</f>
        <v>10</v>
      </c>
      <c r="K1878" s="9">
        <f>YEAR(B1878)</f>
        <v>2021</v>
      </c>
      <c r="L1878" s="9" t="str">
        <f>VLOOKUP(C1878,DEFINICJE!$A$2:$B$11,2,0)</f>
        <v>Aurora Ventures</v>
      </c>
    </row>
    <row r="1879" spans="1:12" x14ac:dyDescent="0.2">
      <c r="A1879" s="19" t="s">
        <v>1936</v>
      </c>
      <c r="B1879" s="20">
        <v>44482</v>
      </c>
      <c r="C1879" s="4" t="s">
        <v>7</v>
      </c>
      <c r="D1879" s="4" t="s">
        <v>38</v>
      </c>
      <c r="E1879" s="21">
        <v>283</v>
      </c>
      <c r="F1879" s="6">
        <f>VLOOKUP(D1879,DEFINICJE!$E$2:$H$31,4,0)</f>
        <v>3.1121495327102804</v>
      </c>
      <c r="G1879" s="6">
        <f>E1879*F1879</f>
        <v>880.73831775700933</v>
      </c>
      <c r="H1879" s="26">
        <f>VLOOKUP(D1879,DEFINICJE!$E$2:$H$31,3,0)</f>
        <v>7.0000000000000007E-2</v>
      </c>
      <c r="I1879" s="6">
        <f>G1879+H1879*G1879</f>
        <v>942.39</v>
      </c>
      <c r="J1879" s="9">
        <f>MONTH(B1879)</f>
        <v>10</v>
      </c>
      <c r="K1879" s="9">
        <f>YEAR(B1879)</f>
        <v>2021</v>
      </c>
      <c r="L1879" s="9" t="str">
        <f>VLOOKUP(C1879,DEFINICJE!$A$2:$B$11,2,0)</f>
        <v>Fusion Dynamics</v>
      </c>
    </row>
    <row r="1880" spans="1:12" x14ac:dyDescent="0.2">
      <c r="A1880" s="19" t="s">
        <v>1937</v>
      </c>
      <c r="B1880" s="20">
        <v>44482</v>
      </c>
      <c r="C1880" s="4" t="s">
        <v>4</v>
      </c>
      <c r="D1880" s="4" t="s">
        <v>39</v>
      </c>
      <c r="E1880" s="21">
        <v>723</v>
      </c>
      <c r="F1880" s="6">
        <f>VLOOKUP(D1880,DEFINICJE!$E$2:$H$31,4,0)</f>
        <v>56.56557377049181</v>
      </c>
      <c r="G1880" s="6">
        <f>E1880*F1880</f>
        <v>40896.909836065577</v>
      </c>
      <c r="H1880" s="26">
        <f>VLOOKUP(D1880,DEFINICJE!$E$2:$H$31,3,0)</f>
        <v>0.22</v>
      </c>
      <c r="I1880" s="6">
        <f>G1880+H1880*G1880</f>
        <v>49894.23</v>
      </c>
      <c r="J1880" s="9">
        <f>MONTH(B1880)</f>
        <v>10</v>
      </c>
      <c r="K1880" s="9">
        <f>YEAR(B1880)</f>
        <v>2021</v>
      </c>
      <c r="L1880" s="9" t="str">
        <f>VLOOKUP(C1880,DEFINICJE!$A$2:$B$11,2,0)</f>
        <v>BlueSky Enterprises</v>
      </c>
    </row>
    <row r="1881" spans="1:12" x14ac:dyDescent="0.2">
      <c r="A1881" s="19" t="s">
        <v>1938</v>
      </c>
      <c r="B1881" s="20">
        <v>44483</v>
      </c>
      <c r="C1881" s="4" t="s">
        <v>5</v>
      </c>
      <c r="D1881" s="4" t="s">
        <v>40</v>
      </c>
      <c r="E1881" s="21">
        <v>87</v>
      </c>
      <c r="F1881" s="6">
        <f>VLOOKUP(D1881,DEFINICJE!$E$2:$H$31,4,0)</f>
        <v>39.345794392523366</v>
      </c>
      <c r="G1881" s="6">
        <f>E1881*F1881</f>
        <v>3423.0841121495328</v>
      </c>
      <c r="H1881" s="26">
        <f>VLOOKUP(D1881,DEFINICJE!$E$2:$H$31,3,0)</f>
        <v>7.0000000000000007E-2</v>
      </c>
      <c r="I1881" s="6">
        <f>G1881+H1881*G1881</f>
        <v>3662.7000000000003</v>
      </c>
      <c r="J1881" s="9">
        <f>MONTH(B1881)</f>
        <v>10</v>
      </c>
      <c r="K1881" s="9">
        <f>YEAR(B1881)</f>
        <v>2021</v>
      </c>
      <c r="L1881" s="9" t="str">
        <f>VLOOKUP(C1881,DEFINICJE!$A$2:$B$11,2,0)</f>
        <v>Infinity Systems</v>
      </c>
    </row>
    <row r="1882" spans="1:12" x14ac:dyDescent="0.2">
      <c r="A1882" s="19" t="s">
        <v>1939</v>
      </c>
      <c r="B1882" s="20">
        <v>44483</v>
      </c>
      <c r="C1882" s="4" t="s">
        <v>7</v>
      </c>
      <c r="D1882" s="4" t="s">
        <v>41</v>
      </c>
      <c r="E1882" s="21">
        <v>998</v>
      </c>
      <c r="F1882" s="6">
        <f>VLOOKUP(D1882,DEFINICJE!$E$2:$H$31,4,0)</f>
        <v>3.7868852459016393</v>
      </c>
      <c r="G1882" s="6">
        <f>E1882*F1882</f>
        <v>3779.311475409836</v>
      </c>
      <c r="H1882" s="26">
        <f>VLOOKUP(D1882,DEFINICJE!$E$2:$H$31,3,0)</f>
        <v>0.22</v>
      </c>
      <c r="I1882" s="6">
        <f>G1882+H1882*G1882</f>
        <v>4610.76</v>
      </c>
      <c r="J1882" s="9">
        <f>MONTH(B1882)</f>
        <v>10</v>
      </c>
      <c r="K1882" s="9">
        <f>YEAR(B1882)</f>
        <v>2021</v>
      </c>
      <c r="L1882" s="9" t="str">
        <f>VLOOKUP(C1882,DEFINICJE!$A$2:$B$11,2,0)</f>
        <v>Fusion Dynamics</v>
      </c>
    </row>
    <row r="1883" spans="1:12" x14ac:dyDescent="0.2">
      <c r="A1883" s="19" t="s">
        <v>1940</v>
      </c>
      <c r="B1883" s="20">
        <v>44483</v>
      </c>
      <c r="C1883" s="4" t="s">
        <v>7</v>
      </c>
      <c r="D1883" s="4" t="s">
        <v>42</v>
      </c>
      <c r="E1883" s="21">
        <v>487</v>
      </c>
      <c r="F1883" s="6">
        <f>VLOOKUP(D1883,DEFINICJE!$E$2:$H$31,4,0)</f>
        <v>17.11214953271028</v>
      </c>
      <c r="G1883" s="6">
        <f>E1883*F1883</f>
        <v>8333.6168224299072</v>
      </c>
      <c r="H1883" s="26">
        <f>VLOOKUP(D1883,DEFINICJE!$E$2:$H$31,3,0)</f>
        <v>7.0000000000000007E-2</v>
      </c>
      <c r="I1883" s="6">
        <f>G1883+H1883*G1883</f>
        <v>8916.9700000000012</v>
      </c>
      <c r="J1883" s="9">
        <f>MONTH(B1883)</f>
        <v>10</v>
      </c>
      <c r="K1883" s="9">
        <f>YEAR(B1883)</f>
        <v>2021</v>
      </c>
      <c r="L1883" s="9" t="str">
        <f>VLOOKUP(C1883,DEFINICJE!$A$2:$B$11,2,0)</f>
        <v>Fusion Dynamics</v>
      </c>
    </row>
    <row r="1884" spans="1:12" x14ac:dyDescent="0.2">
      <c r="A1884" s="19" t="s">
        <v>1941</v>
      </c>
      <c r="B1884" s="20">
        <v>44483</v>
      </c>
      <c r="C1884" s="4" t="s">
        <v>8</v>
      </c>
      <c r="D1884" s="4" t="s">
        <v>43</v>
      </c>
      <c r="E1884" s="21">
        <v>66</v>
      </c>
      <c r="F1884" s="6">
        <f>VLOOKUP(D1884,DEFINICJE!$E$2:$H$31,4,0)</f>
        <v>42.196721311475407</v>
      </c>
      <c r="G1884" s="6">
        <f>E1884*F1884</f>
        <v>2784.9836065573768</v>
      </c>
      <c r="H1884" s="26">
        <f>VLOOKUP(D1884,DEFINICJE!$E$2:$H$31,3,0)</f>
        <v>0.22</v>
      </c>
      <c r="I1884" s="6">
        <f>G1884+H1884*G1884</f>
        <v>3397.68</v>
      </c>
      <c r="J1884" s="9">
        <f>MONTH(B1884)</f>
        <v>10</v>
      </c>
      <c r="K1884" s="9">
        <f>YEAR(B1884)</f>
        <v>2021</v>
      </c>
      <c r="L1884" s="9" t="str">
        <f>VLOOKUP(C1884,DEFINICJE!$A$2:$B$11,2,0)</f>
        <v>Apex Innovators</v>
      </c>
    </row>
    <row r="1885" spans="1:12" x14ac:dyDescent="0.2">
      <c r="A1885" s="19" t="s">
        <v>1942</v>
      </c>
      <c r="B1885" s="20">
        <v>44484</v>
      </c>
      <c r="C1885" s="4" t="s">
        <v>8</v>
      </c>
      <c r="D1885" s="4" t="s">
        <v>14</v>
      </c>
      <c r="E1885" s="21">
        <v>403</v>
      </c>
      <c r="F1885" s="6">
        <f>VLOOKUP(D1885,DEFINICJE!$E$2:$H$31,4,0)</f>
        <v>73.897196261682225</v>
      </c>
      <c r="G1885" s="6">
        <f>E1885*F1885</f>
        <v>29780.570093457936</v>
      </c>
      <c r="H1885" s="26">
        <f>VLOOKUP(D1885,DEFINICJE!$E$2:$H$31,3,0)</f>
        <v>7.0000000000000007E-2</v>
      </c>
      <c r="I1885" s="6">
        <f>G1885+H1885*G1885</f>
        <v>31865.209999999992</v>
      </c>
      <c r="J1885" s="9">
        <f>MONTH(B1885)</f>
        <v>10</v>
      </c>
      <c r="K1885" s="9">
        <f>YEAR(B1885)</f>
        <v>2021</v>
      </c>
      <c r="L1885" s="9" t="str">
        <f>VLOOKUP(C1885,DEFINICJE!$A$2:$B$11,2,0)</f>
        <v>Apex Innovators</v>
      </c>
    </row>
    <row r="1886" spans="1:12" x14ac:dyDescent="0.2">
      <c r="A1886" s="19" t="s">
        <v>1943</v>
      </c>
      <c r="B1886" s="20">
        <v>44484</v>
      </c>
      <c r="C1886" s="4" t="s">
        <v>10</v>
      </c>
      <c r="D1886" s="4" t="s">
        <v>15</v>
      </c>
      <c r="E1886" s="21">
        <v>564</v>
      </c>
      <c r="F1886" s="6">
        <f>VLOOKUP(D1886,DEFINICJE!$E$2:$H$31,4,0)</f>
        <v>43.180327868852459</v>
      </c>
      <c r="G1886" s="6">
        <f>E1886*F1886</f>
        <v>24353.704918032785</v>
      </c>
      <c r="H1886" s="26">
        <f>VLOOKUP(D1886,DEFINICJE!$E$2:$H$31,3,0)</f>
        <v>0.22</v>
      </c>
      <c r="I1886" s="6">
        <f>G1886+H1886*G1886</f>
        <v>29711.519999999997</v>
      </c>
      <c r="J1886" s="9">
        <f>MONTH(B1886)</f>
        <v>10</v>
      </c>
      <c r="K1886" s="9">
        <f>YEAR(B1886)</f>
        <v>2021</v>
      </c>
      <c r="L1886" s="9" t="str">
        <f>VLOOKUP(C1886,DEFINICJE!$A$2:$B$11,2,0)</f>
        <v>Nexus Solutions</v>
      </c>
    </row>
    <row r="1887" spans="1:12" x14ac:dyDescent="0.2">
      <c r="A1887" s="19" t="s">
        <v>1944</v>
      </c>
      <c r="B1887" s="20">
        <v>44484</v>
      </c>
      <c r="C1887" s="4" t="s">
        <v>2</v>
      </c>
      <c r="D1887" s="4" t="s">
        <v>16</v>
      </c>
      <c r="E1887" s="21">
        <v>955</v>
      </c>
      <c r="F1887" s="6">
        <f>VLOOKUP(D1887,DEFINICJE!$E$2:$H$31,4,0)</f>
        <v>25.897196261682243</v>
      </c>
      <c r="G1887" s="6">
        <f>E1887*F1887</f>
        <v>24731.82242990654</v>
      </c>
      <c r="H1887" s="26">
        <f>VLOOKUP(D1887,DEFINICJE!$E$2:$H$31,3,0)</f>
        <v>7.0000000000000007E-2</v>
      </c>
      <c r="I1887" s="6">
        <f>G1887+H1887*G1887</f>
        <v>26463.05</v>
      </c>
      <c r="J1887" s="9">
        <f>MONTH(B1887)</f>
        <v>10</v>
      </c>
      <c r="K1887" s="9">
        <f>YEAR(B1887)</f>
        <v>2021</v>
      </c>
      <c r="L1887" s="9" t="str">
        <f>VLOOKUP(C1887,DEFINICJE!$A$2:$B$11,2,0)</f>
        <v>StellarTech Solutions</v>
      </c>
    </row>
    <row r="1888" spans="1:12" x14ac:dyDescent="0.2">
      <c r="A1888" s="19" t="s">
        <v>1945</v>
      </c>
      <c r="B1888" s="20">
        <v>44484</v>
      </c>
      <c r="C1888" s="4" t="s">
        <v>11</v>
      </c>
      <c r="D1888" s="4" t="s">
        <v>17</v>
      </c>
      <c r="E1888" s="21">
        <v>391</v>
      </c>
      <c r="F1888" s="6">
        <f>VLOOKUP(D1888,DEFINICJE!$E$2:$H$31,4,0)</f>
        <v>65.721311475409848</v>
      </c>
      <c r="G1888" s="6">
        <f>E1888*F1888</f>
        <v>25697.032786885251</v>
      </c>
      <c r="H1888" s="26">
        <f>VLOOKUP(D1888,DEFINICJE!$E$2:$H$31,3,0)</f>
        <v>0.22</v>
      </c>
      <c r="I1888" s="6">
        <f>G1888+H1888*G1888</f>
        <v>31350.380000000005</v>
      </c>
      <c r="J1888" s="9">
        <f>MONTH(B1888)</f>
        <v>10</v>
      </c>
      <c r="K1888" s="9">
        <f>YEAR(B1888)</f>
        <v>2021</v>
      </c>
      <c r="L1888" s="9" t="str">
        <f>VLOOKUP(C1888,DEFINICJE!$A$2:$B$11,2,0)</f>
        <v>Green Capital</v>
      </c>
    </row>
    <row r="1889" spans="1:12" x14ac:dyDescent="0.2">
      <c r="A1889" s="19" t="s">
        <v>1946</v>
      </c>
      <c r="B1889" s="20">
        <v>44485</v>
      </c>
      <c r="C1889" s="4" t="s">
        <v>7</v>
      </c>
      <c r="D1889" s="4" t="s">
        <v>18</v>
      </c>
      <c r="E1889" s="21">
        <v>719</v>
      </c>
      <c r="F1889" s="6">
        <f>VLOOKUP(D1889,DEFINICJE!$E$2:$H$31,4,0)</f>
        <v>0.22429906542056072</v>
      </c>
      <c r="G1889" s="6">
        <f>E1889*F1889</f>
        <v>161.27102803738316</v>
      </c>
      <c r="H1889" s="26">
        <f>VLOOKUP(D1889,DEFINICJE!$E$2:$H$31,3,0)</f>
        <v>7.0000000000000007E-2</v>
      </c>
      <c r="I1889" s="6">
        <f>G1889+H1889*G1889</f>
        <v>172.55999999999997</v>
      </c>
      <c r="J1889" s="9">
        <f>MONTH(B1889)</f>
        <v>10</v>
      </c>
      <c r="K1889" s="9">
        <f>YEAR(B1889)</f>
        <v>2021</v>
      </c>
      <c r="L1889" s="9" t="str">
        <f>VLOOKUP(C1889,DEFINICJE!$A$2:$B$11,2,0)</f>
        <v>Fusion Dynamics</v>
      </c>
    </row>
    <row r="1890" spans="1:12" x14ac:dyDescent="0.2">
      <c r="A1890" s="19" t="s">
        <v>1947</v>
      </c>
      <c r="B1890" s="20">
        <v>44485</v>
      </c>
      <c r="C1890" s="4" t="s">
        <v>2</v>
      </c>
      <c r="D1890" s="4" t="s">
        <v>19</v>
      </c>
      <c r="E1890" s="21">
        <v>964</v>
      </c>
      <c r="F1890" s="6">
        <f>VLOOKUP(D1890,DEFINICJE!$E$2:$H$31,4,0)</f>
        <v>73.073770491803288</v>
      </c>
      <c r="G1890" s="6">
        <f>E1890*F1890</f>
        <v>70443.114754098366</v>
      </c>
      <c r="H1890" s="26">
        <f>VLOOKUP(D1890,DEFINICJE!$E$2:$H$31,3,0)</f>
        <v>0.22</v>
      </c>
      <c r="I1890" s="6">
        <f>G1890+H1890*G1890</f>
        <v>85940.6</v>
      </c>
      <c r="J1890" s="9">
        <f>MONTH(B1890)</f>
        <v>10</v>
      </c>
      <c r="K1890" s="9">
        <f>YEAR(B1890)</f>
        <v>2021</v>
      </c>
      <c r="L1890" s="9" t="str">
        <f>VLOOKUP(C1890,DEFINICJE!$A$2:$B$11,2,0)</f>
        <v>StellarTech Solutions</v>
      </c>
    </row>
    <row r="1891" spans="1:12" x14ac:dyDescent="0.2">
      <c r="A1891" s="19" t="s">
        <v>1948</v>
      </c>
      <c r="B1891" s="20">
        <v>44485</v>
      </c>
      <c r="C1891" s="4" t="s">
        <v>11</v>
      </c>
      <c r="D1891" s="4" t="s">
        <v>20</v>
      </c>
      <c r="E1891" s="21">
        <v>646</v>
      </c>
      <c r="F1891" s="6">
        <f>VLOOKUP(D1891,DEFINICJE!$E$2:$H$31,4,0)</f>
        <v>10.093457943925234</v>
      </c>
      <c r="G1891" s="6">
        <f>E1891*F1891</f>
        <v>6520.3738317757006</v>
      </c>
      <c r="H1891" s="26">
        <f>VLOOKUP(D1891,DEFINICJE!$E$2:$H$31,3,0)</f>
        <v>7.0000000000000007E-2</v>
      </c>
      <c r="I1891" s="6">
        <f>G1891+H1891*G1891</f>
        <v>6976.7999999999993</v>
      </c>
      <c r="J1891" s="9">
        <f>MONTH(B1891)</f>
        <v>10</v>
      </c>
      <c r="K1891" s="9">
        <f>YEAR(B1891)</f>
        <v>2021</v>
      </c>
      <c r="L1891" s="9" t="str">
        <f>VLOOKUP(C1891,DEFINICJE!$A$2:$B$11,2,0)</f>
        <v>Green Capital</v>
      </c>
    </row>
    <row r="1892" spans="1:12" x14ac:dyDescent="0.2">
      <c r="A1892" s="19" t="s">
        <v>1949</v>
      </c>
      <c r="B1892" s="20">
        <v>44485</v>
      </c>
      <c r="C1892" s="4" t="s">
        <v>10</v>
      </c>
      <c r="D1892" s="4" t="s">
        <v>21</v>
      </c>
      <c r="E1892" s="21">
        <v>575</v>
      </c>
      <c r="F1892" s="6">
        <f>VLOOKUP(D1892,DEFINICJE!$E$2:$H$31,4,0)</f>
        <v>32.508196721311471</v>
      </c>
      <c r="G1892" s="6">
        <f>E1892*F1892</f>
        <v>18692.213114754097</v>
      </c>
      <c r="H1892" s="26">
        <f>VLOOKUP(D1892,DEFINICJE!$E$2:$H$31,3,0)</f>
        <v>0.22</v>
      </c>
      <c r="I1892" s="6">
        <f>G1892+H1892*G1892</f>
        <v>22804.5</v>
      </c>
      <c r="J1892" s="9">
        <f>MONTH(B1892)</f>
        <v>10</v>
      </c>
      <c r="K1892" s="9">
        <f>YEAR(B1892)</f>
        <v>2021</v>
      </c>
      <c r="L1892" s="9" t="str">
        <f>VLOOKUP(C1892,DEFINICJE!$A$2:$B$11,2,0)</f>
        <v>Nexus Solutions</v>
      </c>
    </row>
    <row r="1893" spans="1:12" x14ac:dyDescent="0.2">
      <c r="A1893" s="19" t="s">
        <v>1950</v>
      </c>
      <c r="B1893" s="20">
        <v>44486</v>
      </c>
      <c r="C1893" s="4" t="s">
        <v>4</v>
      </c>
      <c r="D1893" s="4" t="s">
        <v>22</v>
      </c>
      <c r="E1893" s="21">
        <v>749</v>
      </c>
      <c r="F1893" s="6">
        <f>VLOOKUP(D1893,DEFINICJE!$E$2:$H$31,4,0)</f>
        <v>17.588785046728972</v>
      </c>
      <c r="G1893" s="6">
        <f>E1893*F1893</f>
        <v>13174</v>
      </c>
      <c r="H1893" s="26">
        <f>VLOOKUP(D1893,DEFINICJE!$E$2:$H$31,3,0)</f>
        <v>7.0000000000000007E-2</v>
      </c>
      <c r="I1893" s="6">
        <f>G1893+H1893*G1893</f>
        <v>14096.18</v>
      </c>
      <c r="J1893" s="9">
        <f>MONTH(B1893)</f>
        <v>10</v>
      </c>
      <c r="K1893" s="9">
        <f>YEAR(B1893)</f>
        <v>2021</v>
      </c>
      <c r="L1893" s="9" t="str">
        <f>VLOOKUP(C1893,DEFINICJE!$A$2:$B$11,2,0)</f>
        <v>BlueSky Enterprises</v>
      </c>
    </row>
    <row r="1894" spans="1:12" x14ac:dyDescent="0.2">
      <c r="A1894" s="19" t="s">
        <v>1951</v>
      </c>
      <c r="B1894" s="20">
        <v>44486</v>
      </c>
      <c r="C1894" s="4" t="s">
        <v>10</v>
      </c>
      <c r="D1894" s="4" t="s">
        <v>23</v>
      </c>
      <c r="E1894" s="21">
        <v>403</v>
      </c>
      <c r="F1894" s="6">
        <f>VLOOKUP(D1894,DEFINICJE!$E$2:$H$31,4,0)</f>
        <v>14.188524590163933</v>
      </c>
      <c r="G1894" s="6">
        <f>E1894*F1894</f>
        <v>5717.9754098360654</v>
      </c>
      <c r="H1894" s="26">
        <f>VLOOKUP(D1894,DEFINICJE!$E$2:$H$31,3,0)</f>
        <v>0.22</v>
      </c>
      <c r="I1894" s="6">
        <f>G1894+H1894*G1894</f>
        <v>6975.93</v>
      </c>
      <c r="J1894" s="9">
        <f>MONTH(B1894)</f>
        <v>10</v>
      </c>
      <c r="K1894" s="9">
        <f>YEAR(B1894)</f>
        <v>2021</v>
      </c>
      <c r="L1894" s="9" t="str">
        <f>VLOOKUP(C1894,DEFINICJE!$A$2:$B$11,2,0)</f>
        <v>Nexus Solutions</v>
      </c>
    </row>
    <row r="1895" spans="1:12" x14ac:dyDescent="0.2">
      <c r="A1895" s="19" t="s">
        <v>1952</v>
      </c>
      <c r="B1895" s="20">
        <v>44486</v>
      </c>
      <c r="C1895" s="4" t="s">
        <v>3</v>
      </c>
      <c r="D1895" s="4" t="s">
        <v>24</v>
      </c>
      <c r="E1895" s="21">
        <v>782</v>
      </c>
      <c r="F1895" s="6">
        <f>VLOOKUP(D1895,DEFINICJE!$E$2:$H$31,4,0)</f>
        <v>7.5700934579439245</v>
      </c>
      <c r="G1895" s="6">
        <f>E1895*F1895</f>
        <v>5919.8130841121492</v>
      </c>
      <c r="H1895" s="26">
        <f>VLOOKUP(D1895,DEFINICJE!$E$2:$H$31,3,0)</f>
        <v>7.0000000000000007E-2</v>
      </c>
      <c r="I1895" s="6">
        <f>G1895+H1895*G1895</f>
        <v>6334.2</v>
      </c>
      <c r="J1895" s="9">
        <f>MONTH(B1895)</f>
        <v>10</v>
      </c>
      <c r="K1895" s="9">
        <f>YEAR(B1895)</f>
        <v>2021</v>
      </c>
      <c r="L1895" s="9" t="str">
        <f>VLOOKUP(C1895,DEFINICJE!$A$2:$B$11,2,0)</f>
        <v>Quantum Innovations</v>
      </c>
    </row>
    <row r="1896" spans="1:12" x14ac:dyDescent="0.2">
      <c r="A1896" s="19" t="s">
        <v>1953</v>
      </c>
      <c r="B1896" s="20">
        <v>44486</v>
      </c>
      <c r="C1896" s="4" t="s">
        <v>4</v>
      </c>
      <c r="D1896" s="4" t="s">
        <v>25</v>
      </c>
      <c r="E1896" s="21">
        <v>790</v>
      </c>
      <c r="F1896" s="6">
        <f>VLOOKUP(D1896,DEFINICJE!$E$2:$H$31,4,0)</f>
        <v>33.655737704918039</v>
      </c>
      <c r="G1896" s="6">
        <f>E1896*F1896</f>
        <v>26588.032786885251</v>
      </c>
      <c r="H1896" s="26">
        <f>VLOOKUP(D1896,DEFINICJE!$E$2:$H$31,3,0)</f>
        <v>0.22</v>
      </c>
      <c r="I1896" s="6">
        <f>G1896+H1896*G1896</f>
        <v>32437.400000000005</v>
      </c>
      <c r="J1896" s="9">
        <f>MONTH(B1896)</f>
        <v>10</v>
      </c>
      <c r="K1896" s="9">
        <f>YEAR(B1896)</f>
        <v>2021</v>
      </c>
      <c r="L1896" s="9" t="str">
        <f>VLOOKUP(C1896,DEFINICJE!$A$2:$B$11,2,0)</f>
        <v>BlueSky Enterprises</v>
      </c>
    </row>
    <row r="1897" spans="1:12" x14ac:dyDescent="0.2">
      <c r="A1897" s="19" t="s">
        <v>1954</v>
      </c>
      <c r="B1897" s="20">
        <v>44487</v>
      </c>
      <c r="C1897" s="4" t="s">
        <v>11</v>
      </c>
      <c r="D1897" s="4" t="s">
        <v>26</v>
      </c>
      <c r="E1897" s="21">
        <v>256</v>
      </c>
      <c r="F1897" s="6">
        <f>VLOOKUP(D1897,DEFINICJE!$E$2:$H$31,4,0)</f>
        <v>57.588785046728965</v>
      </c>
      <c r="G1897" s="6">
        <f>E1897*F1897</f>
        <v>14742.728971962615</v>
      </c>
      <c r="H1897" s="26">
        <f>VLOOKUP(D1897,DEFINICJE!$E$2:$H$31,3,0)</f>
        <v>7.0000000000000007E-2</v>
      </c>
      <c r="I1897" s="6">
        <f>G1897+H1897*G1897</f>
        <v>15774.719999999998</v>
      </c>
      <c r="J1897" s="9">
        <f>MONTH(B1897)</f>
        <v>10</v>
      </c>
      <c r="K1897" s="9">
        <f>YEAR(B1897)</f>
        <v>2021</v>
      </c>
      <c r="L1897" s="9" t="str">
        <f>VLOOKUP(C1897,DEFINICJE!$A$2:$B$11,2,0)</f>
        <v>Green Capital</v>
      </c>
    </row>
    <row r="1898" spans="1:12" x14ac:dyDescent="0.2">
      <c r="A1898" s="19" t="s">
        <v>1955</v>
      </c>
      <c r="B1898" s="20">
        <v>44487</v>
      </c>
      <c r="C1898" s="4" t="s">
        <v>9</v>
      </c>
      <c r="D1898" s="4" t="s">
        <v>27</v>
      </c>
      <c r="E1898" s="21">
        <v>152</v>
      </c>
      <c r="F1898" s="6">
        <f>VLOOKUP(D1898,DEFINICJE!$E$2:$H$31,4,0)</f>
        <v>27.262295081967213</v>
      </c>
      <c r="G1898" s="6">
        <f>E1898*F1898</f>
        <v>4143.8688524590161</v>
      </c>
      <c r="H1898" s="26">
        <f>VLOOKUP(D1898,DEFINICJE!$E$2:$H$31,3,0)</f>
        <v>0.22</v>
      </c>
      <c r="I1898" s="6">
        <f>G1898+H1898*G1898</f>
        <v>5055.5199999999995</v>
      </c>
      <c r="J1898" s="9">
        <f>MONTH(B1898)</f>
        <v>10</v>
      </c>
      <c r="K1898" s="9">
        <f>YEAR(B1898)</f>
        <v>2021</v>
      </c>
      <c r="L1898" s="9" t="str">
        <f>VLOOKUP(C1898,DEFINICJE!$A$2:$B$11,2,0)</f>
        <v>Aurora Ventures</v>
      </c>
    </row>
    <row r="1899" spans="1:12" x14ac:dyDescent="0.2">
      <c r="A1899" s="19" t="s">
        <v>1956</v>
      </c>
      <c r="B1899" s="20">
        <v>44487</v>
      </c>
      <c r="C1899" s="4" t="s">
        <v>6</v>
      </c>
      <c r="D1899" s="4" t="s">
        <v>28</v>
      </c>
      <c r="E1899" s="21">
        <v>327</v>
      </c>
      <c r="F1899" s="6">
        <f>VLOOKUP(D1899,DEFINICJE!$E$2:$H$31,4,0)</f>
        <v>74.299065420560737</v>
      </c>
      <c r="G1899" s="6">
        <f>E1899*F1899</f>
        <v>24295.794392523359</v>
      </c>
      <c r="H1899" s="26">
        <f>VLOOKUP(D1899,DEFINICJE!$E$2:$H$31,3,0)</f>
        <v>7.0000000000000007E-2</v>
      </c>
      <c r="I1899" s="6">
        <f>G1899+H1899*G1899</f>
        <v>25996.499999999996</v>
      </c>
      <c r="J1899" s="9">
        <f>MONTH(B1899)</f>
        <v>10</v>
      </c>
      <c r="K1899" s="9">
        <f>YEAR(B1899)</f>
        <v>2021</v>
      </c>
      <c r="L1899" s="9" t="str">
        <f>VLOOKUP(C1899,DEFINICJE!$A$2:$B$11,2,0)</f>
        <v>SwiftWave Technologies</v>
      </c>
    </row>
    <row r="1900" spans="1:12" x14ac:dyDescent="0.2">
      <c r="A1900" s="19" t="s">
        <v>1957</v>
      </c>
      <c r="B1900" s="20">
        <v>44487</v>
      </c>
      <c r="C1900" s="4" t="s">
        <v>11</v>
      </c>
      <c r="D1900" s="4" t="s">
        <v>14</v>
      </c>
      <c r="E1900" s="21">
        <v>45</v>
      </c>
      <c r="F1900" s="6">
        <f>VLOOKUP(D1900,DEFINICJE!$E$2:$H$31,4,0)</f>
        <v>73.897196261682225</v>
      </c>
      <c r="G1900" s="6">
        <f>E1900*F1900</f>
        <v>3325.3738317757002</v>
      </c>
      <c r="H1900" s="26">
        <f>VLOOKUP(D1900,DEFINICJE!$E$2:$H$31,3,0)</f>
        <v>7.0000000000000007E-2</v>
      </c>
      <c r="I1900" s="6">
        <f>G1900+H1900*G1900</f>
        <v>3558.1499999999992</v>
      </c>
      <c r="J1900" s="9">
        <f>MONTH(B1900)</f>
        <v>10</v>
      </c>
      <c r="K1900" s="9">
        <f>YEAR(B1900)</f>
        <v>2021</v>
      </c>
      <c r="L1900" s="9" t="str">
        <f>VLOOKUP(C1900,DEFINICJE!$A$2:$B$11,2,0)</f>
        <v>Green Capital</v>
      </c>
    </row>
    <row r="1901" spans="1:12" x14ac:dyDescent="0.2">
      <c r="A1901" s="19" t="s">
        <v>1958</v>
      </c>
      <c r="B1901" s="20">
        <v>44488</v>
      </c>
      <c r="C1901" s="4" t="s">
        <v>10</v>
      </c>
      <c r="D1901" s="4" t="s">
        <v>15</v>
      </c>
      <c r="E1901" s="21">
        <v>534</v>
      </c>
      <c r="F1901" s="6">
        <f>VLOOKUP(D1901,DEFINICJE!$E$2:$H$31,4,0)</f>
        <v>43.180327868852459</v>
      </c>
      <c r="G1901" s="6">
        <f>E1901*F1901</f>
        <v>23058.295081967211</v>
      </c>
      <c r="H1901" s="26">
        <f>VLOOKUP(D1901,DEFINICJE!$E$2:$H$31,3,0)</f>
        <v>0.22</v>
      </c>
      <c r="I1901" s="6">
        <f>G1901+H1901*G1901</f>
        <v>28131.119999999999</v>
      </c>
      <c r="J1901" s="9">
        <f>MONTH(B1901)</f>
        <v>10</v>
      </c>
      <c r="K1901" s="9">
        <f>YEAR(B1901)</f>
        <v>2021</v>
      </c>
      <c r="L1901" s="9" t="str">
        <f>VLOOKUP(C1901,DEFINICJE!$A$2:$B$11,2,0)</f>
        <v>Nexus Solutions</v>
      </c>
    </row>
    <row r="1902" spans="1:12" x14ac:dyDescent="0.2">
      <c r="A1902" s="19" t="s">
        <v>1959</v>
      </c>
      <c r="B1902" s="20">
        <v>44488</v>
      </c>
      <c r="C1902" s="4" t="s">
        <v>7</v>
      </c>
      <c r="D1902" s="4" t="s">
        <v>16</v>
      </c>
      <c r="E1902" s="21">
        <v>202</v>
      </c>
      <c r="F1902" s="6">
        <f>VLOOKUP(D1902,DEFINICJE!$E$2:$H$31,4,0)</f>
        <v>25.897196261682243</v>
      </c>
      <c r="G1902" s="6">
        <f>E1902*F1902</f>
        <v>5231.2336448598135</v>
      </c>
      <c r="H1902" s="26">
        <f>VLOOKUP(D1902,DEFINICJE!$E$2:$H$31,3,0)</f>
        <v>7.0000000000000007E-2</v>
      </c>
      <c r="I1902" s="6">
        <f>G1902+H1902*G1902</f>
        <v>5597.42</v>
      </c>
      <c r="J1902" s="9">
        <f>MONTH(B1902)</f>
        <v>10</v>
      </c>
      <c r="K1902" s="9">
        <f>YEAR(B1902)</f>
        <v>2021</v>
      </c>
      <c r="L1902" s="9" t="str">
        <f>VLOOKUP(C1902,DEFINICJE!$A$2:$B$11,2,0)</f>
        <v>Fusion Dynamics</v>
      </c>
    </row>
    <row r="1903" spans="1:12" x14ac:dyDescent="0.2">
      <c r="A1903" s="19" t="s">
        <v>1960</v>
      </c>
      <c r="B1903" s="20">
        <v>44488</v>
      </c>
      <c r="C1903" s="4" t="s">
        <v>8</v>
      </c>
      <c r="D1903" s="4" t="s">
        <v>17</v>
      </c>
      <c r="E1903" s="21">
        <v>855</v>
      </c>
      <c r="F1903" s="6">
        <f>VLOOKUP(D1903,DEFINICJE!$E$2:$H$31,4,0)</f>
        <v>65.721311475409848</v>
      </c>
      <c r="G1903" s="6">
        <f>E1903*F1903</f>
        <v>56191.721311475419</v>
      </c>
      <c r="H1903" s="26">
        <f>VLOOKUP(D1903,DEFINICJE!$E$2:$H$31,3,0)</f>
        <v>0.22</v>
      </c>
      <c r="I1903" s="6">
        <f>G1903+H1903*G1903</f>
        <v>68553.900000000009</v>
      </c>
      <c r="J1903" s="9">
        <f>MONTH(B1903)</f>
        <v>10</v>
      </c>
      <c r="K1903" s="9">
        <f>YEAR(B1903)</f>
        <v>2021</v>
      </c>
      <c r="L1903" s="9" t="str">
        <f>VLOOKUP(C1903,DEFINICJE!$A$2:$B$11,2,0)</f>
        <v>Apex Innovators</v>
      </c>
    </row>
    <row r="1904" spans="1:12" x14ac:dyDescent="0.2">
      <c r="A1904" s="19" t="s">
        <v>1961</v>
      </c>
      <c r="B1904" s="20">
        <v>44488</v>
      </c>
      <c r="C1904" s="4" t="s">
        <v>6</v>
      </c>
      <c r="D1904" s="4" t="s">
        <v>18</v>
      </c>
      <c r="E1904" s="21">
        <v>108</v>
      </c>
      <c r="F1904" s="6">
        <f>VLOOKUP(D1904,DEFINICJE!$E$2:$H$31,4,0)</f>
        <v>0.22429906542056072</v>
      </c>
      <c r="G1904" s="6">
        <f>E1904*F1904</f>
        <v>24.224299065420556</v>
      </c>
      <c r="H1904" s="26">
        <f>VLOOKUP(D1904,DEFINICJE!$E$2:$H$31,3,0)</f>
        <v>7.0000000000000007E-2</v>
      </c>
      <c r="I1904" s="6">
        <f>G1904+H1904*G1904</f>
        <v>25.919999999999995</v>
      </c>
      <c r="J1904" s="9">
        <f>MONTH(B1904)</f>
        <v>10</v>
      </c>
      <c r="K1904" s="9">
        <f>YEAR(B1904)</f>
        <v>2021</v>
      </c>
      <c r="L1904" s="9" t="str">
        <f>VLOOKUP(C1904,DEFINICJE!$A$2:$B$11,2,0)</f>
        <v>SwiftWave Technologies</v>
      </c>
    </row>
    <row r="1905" spans="1:12" x14ac:dyDescent="0.2">
      <c r="A1905" s="19" t="s">
        <v>1962</v>
      </c>
      <c r="B1905" s="20">
        <v>44489</v>
      </c>
      <c r="C1905" s="4" t="s">
        <v>8</v>
      </c>
      <c r="D1905" s="4" t="s">
        <v>19</v>
      </c>
      <c r="E1905" s="21">
        <v>758</v>
      </c>
      <c r="F1905" s="6">
        <f>VLOOKUP(D1905,DEFINICJE!$E$2:$H$31,4,0)</f>
        <v>73.073770491803288</v>
      </c>
      <c r="G1905" s="6">
        <f>E1905*F1905</f>
        <v>55389.918032786889</v>
      </c>
      <c r="H1905" s="26">
        <f>VLOOKUP(D1905,DEFINICJE!$E$2:$H$31,3,0)</f>
        <v>0.22</v>
      </c>
      <c r="I1905" s="6">
        <f>G1905+H1905*G1905</f>
        <v>67575.700000000012</v>
      </c>
      <c r="J1905" s="9">
        <f>MONTH(B1905)</f>
        <v>10</v>
      </c>
      <c r="K1905" s="9">
        <f>YEAR(B1905)</f>
        <v>2021</v>
      </c>
      <c r="L1905" s="9" t="str">
        <f>VLOOKUP(C1905,DEFINICJE!$A$2:$B$11,2,0)</f>
        <v>Apex Innovators</v>
      </c>
    </row>
    <row r="1906" spans="1:12" x14ac:dyDescent="0.2">
      <c r="A1906" s="19" t="s">
        <v>1963</v>
      </c>
      <c r="B1906" s="20">
        <v>44489</v>
      </c>
      <c r="C1906" s="4" t="s">
        <v>4</v>
      </c>
      <c r="D1906" s="4" t="s">
        <v>20</v>
      </c>
      <c r="E1906" s="21">
        <v>759</v>
      </c>
      <c r="F1906" s="6">
        <f>VLOOKUP(D1906,DEFINICJE!$E$2:$H$31,4,0)</f>
        <v>10.093457943925234</v>
      </c>
      <c r="G1906" s="6">
        <f>E1906*F1906</f>
        <v>7660.934579439253</v>
      </c>
      <c r="H1906" s="26">
        <f>VLOOKUP(D1906,DEFINICJE!$E$2:$H$31,3,0)</f>
        <v>7.0000000000000007E-2</v>
      </c>
      <c r="I1906" s="6">
        <f>G1906+H1906*G1906</f>
        <v>8197.2000000000007</v>
      </c>
      <c r="J1906" s="9">
        <f>MONTH(B1906)</f>
        <v>10</v>
      </c>
      <c r="K1906" s="9">
        <f>YEAR(B1906)</f>
        <v>2021</v>
      </c>
      <c r="L1906" s="9" t="str">
        <f>VLOOKUP(C1906,DEFINICJE!$A$2:$B$11,2,0)</f>
        <v>BlueSky Enterprises</v>
      </c>
    </row>
    <row r="1907" spans="1:12" x14ac:dyDescent="0.2">
      <c r="A1907" s="19" t="s">
        <v>1964</v>
      </c>
      <c r="B1907" s="20">
        <v>44489</v>
      </c>
      <c r="C1907" s="4" t="s">
        <v>5</v>
      </c>
      <c r="D1907" s="4" t="s">
        <v>21</v>
      </c>
      <c r="E1907" s="21">
        <v>429</v>
      </c>
      <c r="F1907" s="6">
        <f>VLOOKUP(D1907,DEFINICJE!$E$2:$H$31,4,0)</f>
        <v>32.508196721311471</v>
      </c>
      <c r="G1907" s="6">
        <f>E1907*F1907</f>
        <v>13946.016393442622</v>
      </c>
      <c r="H1907" s="26">
        <f>VLOOKUP(D1907,DEFINICJE!$E$2:$H$31,3,0)</f>
        <v>0.22</v>
      </c>
      <c r="I1907" s="6">
        <f>G1907+H1907*G1907</f>
        <v>17014.14</v>
      </c>
      <c r="J1907" s="9">
        <f>MONTH(B1907)</f>
        <v>10</v>
      </c>
      <c r="K1907" s="9">
        <f>YEAR(B1907)</f>
        <v>2021</v>
      </c>
      <c r="L1907" s="9" t="str">
        <f>VLOOKUP(C1907,DEFINICJE!$A$2:$B$11,2,0)</f>
        <v>Infinity Systems</v>
      </c>
    </row>
    <row r="1908" spans="1:12" x14ac:dyDescent="0.2">
      <c r="A1908" s="19" t="s">
        <v>1965</v>
      </c>
      <c r="B1908" s="20">
        <v>44489</v>
      </c>
      <c r="C1908" s="4" t="s">
        <v>7</v>
      </c>
      <c r="D1908" s="4" t="s">
        <v>22</v>
      </c>
      <c r="E1908" s="21">
        <v>624</v>
      </c>
      <c r="F1908" s="6">
        <f>VLOOKUP(D1908,DEFINICJE!$E$2:$H$31,4,0)</f>
        <v>17.588785046728972</v>
      </c>
      <c r="G1908" s="6">
        <f>E1908*F1908</f>
        <v>10975.401869158879</v>
      </c>
      <c r="H1908" s="26">
        <f>VLOOKUP(D1908,DEFINICJE!$E$2:$H$31,3,0)</f>
        <v>7.0000000000000007E-2</v>
      </c>
      <c r="I1908" s="6">
        <f>G1908+H1908*G1908</f>
        <v>11743.68</v>
      </c>
      <c r="J1908" s="9">
        <f>MONTH(B1908)</f>
        <v>10</v>
      </c>
      <c r="K1908" s="9">
        <f>YEAR(B1908)</f>
        <v>2021</v>
      </c>
      <c r="L1908" s="9" t="str">
        <f>VLOOKUP(C1908,DEFINICJE!$A$2:$B$11,2,0)</f>
        <v>Fusion Dynamics</v>
      </c>
    </row>
    <row r="1909" spans="1:12" x14ac:dyDescent="0.2">
      <c r="A1909" s="19" t="s">
        <v>1966</v>
      </c>
      <c r="B1909" s="20">
        <v>44490</v>
      </c>
      <c r="C1909" s="4" t="s">
        <v>6</v>
      </c>
      <c r="D1909" s="4" t="s">
        <v>23</v>
      </c>
      <c r="E1909" s="21">
        <v>365</v>
      </c>
      <c r="F1909" s="6">
        <f>VLOOKUP(D1909,DEFINICJE!$E$2:$H$31,4,0)</f>
        <v>14.188524590163933</v>
      </c>
      <c r="G1909" s="6">
        <f>E1909*F1909</f>
        <v>5178.8114754098351</v>
      </c>
      <c r="H1909" s="26">
        <f>VLOOKUP(D1909,DEFINICJE!$E$2:$H$31,3,0)</f>
        <v>0.22</v>
      </c>
      <c r="I1909" s="6">
        <f>G1909+H1909*G1909</f>
        <v>6318.1499999999987</v>
      </c>
      <c r="J1909" s="9">
        <f>MONTH(B1909)</f>
        <v>10</v>
      </c>
      <c r="K1909" s="9">
        <f>YEAR(B1909)</f>
        <v>2021</v>
      </c>
      <c r="L1909" s="9" t="str">
        <f>VLOOKUP(C1909,DEFINICJE!$A$2:$B$11,2,0)</f>
        <v>SwiftWave Technologies</v>
      </c>
    </row>
    <row r="1910" spans="1:12" x14ac:dyDescent="0.2">
      <c r="A1910" s="19" t="s">
        <v>1967</v>
      </c>
      <c r="B1910" s="20">
        <v>44490</v>
      </c>
      <c r="C1910" s="4" t="s">
        <v>5</v>
      </c>
      <c r="D1910" s="4" t="s">
        <v>24</v>
      </c>
      <c r="E1910" s="21">
        <v>939</v>
      </c>
      <c r="F1910" s="6">
        <f>VLOOKUP(D1910,DEFINICJE!$E$2:$H$31,4,0)</f>
        <v>7.5700934579439245</v>
      </c>
      <c r="G1910" s="6">
        <f>E1910*F1910</f>
        <v>7108.3177570093449</v>
      </c>
      <c r="H1910" s="26">
        <f>VLOOKUP(D1910,DEFINICJE!$E$2:$H$31,3,0)</f>
        <v>7.0000000000000007E-2</v>
      </c>
      <c r="I1910" s="6">
        <f>G1910+H1910*G1910</f>
        <v>7605.8999999999987</v>
      </c>
      <c r="J1910" s="9">
        <f>MONTH(B1910)</f>
        <v>10</v>
      </c>
      <c r="K1910" s="9">
        <f>YEAR(B1910)</f>
        <v>2021</v>
      </c>
      <c r="L1910" s="9" t="str">
        <f>VLOOKUP(C1910,DEFINICJE!$A$2:$B$11,2,0)</f>
        <v>Infinity Systems</v>
      </c>
    </row>
    <row r="1911" spans="1:12" x14ac:dyDescent="0.2">
      <c r="A1911" s="19" t="s">
        <v>1968</v>
      </c>
      <c r="B1911" s="20">
        <v>44490</v>
      </c>
      <c r="C1911" s="4" t="s">
        <v>11</v>
      </c>
      <c r="D1911" s="4" t="s">
        <v>25</v>
      </c>
      <c r="E1911" s="21">
        <v>328</v>
      </c>
      <c r="F1911" s="6">
        <f>VLOOKUP(D1911,DEFINICJE!$E$2:$H$31,4,0)</f>
        <v>33.655737704918039</v>
      </c>
      <c r="G1911" s="6">
        <f>E1911*F1911</f>
        <v>11039.081967213117</v>
      </c>
      <c r="H1911" s="26">
        <f>VLOOKUP(D1911,DEFINICJE!$E$2:$H$31,3,0)</f>
        <v>0.22</v>
      </c>
      <c r="I1911" s="6">
        <f>G1911+H1911*G1911</f>
        <v>13467.680000000002</v>
      </c>
      <c r="J1911" s="9">
        <f>MONTH(B1911)</f>
        <v>10</v>
      </c>
      <c r="K1911" s="9">
        <f>YEAR(B1911)</f>
        <v>2021</v>
      </c>
      <c r="L1911" s="9" t="str">
        <f>VLOOKUP(C1911,DEFINICJE!$A$2:$B$11,2,0)</f>
        <v>Green Capital</v>
      </c>
    </row>
    <row r="1912" spans="1:12" x14ac:dyDescent="0.2">
      <c r="A1912" s="19" t="s">
        <v>1969</v>
      </c>
      <c r="B1912" s="20">
        <v>44490</v>
      </c>
      <c r="C1912" s="4" t="s">
        <v>4</v>
      </c>
      <c r="D1912" s="4" t="s">
        <v>26</v>
      </c>
      <c r="E1912" s="21">
        <v>369</v>
      </c>
      <c r="F1912" s="6">
        <f>VLOOKUP(D1912,DEFINICJE!$E$2:$H$31,4,0)</f>
        <v>57.588785046728965</v>
      </c>
      <c r="G1912" s="6">
        <f>E1912*F1912</f>
        <v>21250.261682242988</v>
      </c>
      <c r="H1912" s="26">
        <f>VLOOKUP(D1912,DEFINICJE!$E$2:$H$31,3,0)</f>
        <v>7.0000000000000007E-2</v>
      </c>
      <c r="I1912" s="6">
        <f>G1912+H1912*G1912</f>
        <v>22737.78</v>
      </c>
      <c r="J1912" s="9">
        <f>MONTH(B1912)</f>
        <v>10</v>
      </c>
      <c r="K1912" s="9">
        <f>YEAR(B1912)</f>
        <v>2021</v>
      </c>
      <c r="L1912" s="9" t="str">
        <f>VLOOKUP(C1912,DEFINICJE!$A$2:$B$11,2,0)</f>
        <v>BlueSky Enterprises</v>
      </c>
    </row>
    <row r="1913" spans="1:12" x14ac:dyDescent="0.2">
      <c r="A1913" s="19" t="s">
        <v>1970</v>
      </c>
      <c r="B1913" s="20">
        <v>44491</v>
      </c>
      <c r="C1913" s="4" t="s">
        <v>6</v>
      </c>
      <c r="D1913" s="4" t="s">
        <v>27</v>
      </c>
      <c r="E1913" s="21">
        <v>219</v>
      </c>
      <c r="F1913" s="6">
        <f>VLOOKUP(D1913,DEFINICJE!$E$2:$H$31,4,0)</f>
        <v>27.262295081967213</v>
      </c>
      <c r="G1913" s="6">
        <f>E1913*F1913</f>
        <v>5970.4426229508199</v>
      </c>
      <c r="H1913" s="26">
        <f>VLOOKUP(D1913,DEFINICJE!$E$2:$H$31,3,0)</f>
        <v>0.22</v>
      </c>
      <c r="I1913" s="6">
        <f>G1913+H1913*G1913</f>
        <v>7283.9400000000005</v>
      </c>
      <c r="J1913" s="9">
        <f>MONTH(B1913)</f>
        <v>10</v>
      </c>
      <c r="K1913" s="9">
        <f>YEAR(B1913)</f>
        <v>2021</v>
      </c>
      <c r="L1913" s="9" t="str">
        <f>VLOOKUP(C1913,DEFINICJE!$A$2:$B$11,2,0)</f>
        <v>SwiftWave Technologies</v>
      </c>
    </row>
    <row r="1914" spans="1:12" x14ac:dyDescent="0.2">
      <c r="A1914" s="19" t="s">
        <v>1971</v>
      </c>
      <c r="B1914" s="20">
        <v>44491</v>
      </c>
      <c r="C1914" s="4" t="s">
        <v>2</v>
      </c>
      <c r="D1914" s="4" t="s">
        <v>28</v>
      </c>
      <c r="E1914" s="21">
        <v>735</v>
      </c>
      <c r="F1914" s="6">
        <f>VLOOKUP(D1914,DEFINICJE!$E$2:$H$31,4,0)</f>
        <v>74.299065420560737</v>
      </c>
      <c r="G1914" s="6">
        <f>E1914*F1914</f>
        <v>54609.813084112138</v>
      </c>
      <c r="H1914" s="26">
        <f>VLOOKUP(D1914,DEFINICJE!$E$2:$H$31,3,0)</f>
        <v>7.0000000000000007E-2</v>
      </c>
      <c r="I1914" s="6">
        <f>G1914+H1914*G1914</f>
        <v>58432.499999999985</v>
      </c>
      <c r="J1914" s="9">
        <f>MONTH(B1914)</f>
        <v>10</v>
      </c>
      <c r="K1914" s="9">
        <f>YEAR(B1914)</f>
        <v>2021</v>
      </c>
      <c r="L1914" s="9" t="str">
        <f>VLOOKUP(C1914,DEFINICJE!$A$2:$B$11,2,0)</f>
        <v>StellarTech Solutions</v>
      </c>
    </row>
    <row r="1915" spans="1:12" x14ac:dyDescent="0.2">
      <c r="A1915" s="19" t="s">
        <v>1972</v>
      </c>
      <c r="B1915" s="20">
        <v>44491</v>
      </c>
      <c r="C1915" s="4" t="s">
        <v>3</v>
      </c>
      <c r="D1915" s="4" t="s">
        <v>29</v>
      </c>
      <c r="E1915" s="21">
        <v>591</v>
      </c>
      <c r="F1915" s="6">
        <f>VLOOKUP(D1915,DEFINICJE!$E$2:$H$31,4,0)</f>
        <v>19.409836065573771</v>
      </c>
      <c r="G1915" s="6">
        <f>E1915*F1915</f>
        <v>11471.213114754099</v>
      </c>
      <c r="H1915" s="26">
        <f>VLOOKUP(D1915,DEFINICJE!$E$2:$H$31,3,0)</f>
        <v>0.22</v>
      </c>
      <c r="I1915" s="6">
        <f>G1915+H1915*G1915</f>
        <v>13994.880000000001</v>
      </c>
      <c r="J1915" s="9">
        <f>MONTH(B1915)</f>
        <v>10</v>
      </c>
      <c r="K1915" s="9">
        <f>YEAR(B1915)</f>
        <v>2021</v>
      </c>
      <c r="L1915" s="9" t="str">
        <f>VLOOKUP(C1915,DEFINICJE!$A$2:$B$11,2,0)</f>
        <v>Quantum Innovations</v>
      </c>
    </row>
    <row r="1916" spans="1:12" x14ac:dyDescent="0.2">
      <c r="A1916" s="19" t="s">
        <v>1973</v>
      </c>
      <c r="B1916" s="20">
        <v>44491</v>
      </c>
      <c r="C1916" s="4" t="s">
        <v>2</v>
      </c>
      <c r="D1916" s="4" t="s">
        <v>30</v>
      </c>
      <c r="E1916" s="21">
        <v>336</v>
      </c>
      <c r="F1916" s="6">
        <f>VLOOKUP(D1916,DEFINICJE!$E$2:$H$31,4,0)</f>
        <v>16.345794392523363</v>
      </c>
      <c r="G1916" s="6">
        <f>E1916*F1916</f>
        <v>5492.1869158878499</v>
      </c>
      <c r="H1916" s="26">
        <f>VLOOKUP(D1916,DEFINICJE!$E$2:$H$31,3,0)</f>
        <v>7.0000000000000007E-2</v>
      </c>
      <c r="I1916" s="6">
        <f>G1916+H1916*G1916</f>
        <v>5876.6399999999994</v>
      </c>
      <c r="J1916" s="9">
        <f>MONTH(B1916)</f>
        <v>10</v>
      </c>
      <c r="K1916" s="9">
        <f>YEAR(B1916)</f>
        <v>2021</v>
      </c>
      <c r="L1916" s="9" t="str">
        <f>VLOOKUP(C1916,DEFINICJE!$A$2:$B$11,2,0)</f>
        <v>StellarTech Solutions</v>
      </c>
    </row>
    <row r="1917" spans="1:12" x14ac:dyDescent="0.2">
      <c r="A1917" s="19" t="s">
        <v>1974</v>
      </c>
      <c r="B1917" s="20">
        <v>44492</v>
      </c>
      <c r="C1917" s="4" t="s">
        <v>11</v>
      </c>
      <c r="D1917" s="4" t="s">
        <v>31</v>
      </c>
      <c r="E1917" s="21">
        <v>524</v>
      </c>
      <c r="F1917" s="6">
        <f>VLOOKUP(D1917,DEFINICJE!$E$2:$H$31,4,0)</f>
        <v>31.516393442622952</v>
      </c>
      <c r="G1917" s="6">
        <f>E1917*F1917</f>
        <v>16514.590163934427</v>
      </c>
      <c r="H1917" s="26">
        <f>VLOOKUP(D1917,DEFINICJE!$E$2:$H$31,3,0)</f>
        <v>0.22</v>
      </c>
      <c r="I1917" s="6">
        <f>G1917+H1917*G1917</f>
        <v>20147.8</v>
      </c>
      <c r="J1917" s="9">
        <f>MONTH(B1917)</f>
        <v>10</v>
      </c>
      <c r="K1917" s="9">
        <f>YEAR(B1917)</f>
        <v>2021</v>
      </c>
      <c r="L1917" s="9" t="str">
        <f>VLOOKUP(C1917,DEFINICJE!$A$2:$B$11,2,0)</f>
        <v>Green Capital</v>
      </c>
    </row>
    <row r="1918" spans="1:12" x14ac:dyDescent="0.2">
      <c r="A1918" s="19" t="s">
        <v>1975</v>
      </c>
      <c r="B1918" s="20">
        <v>44502</v>
      </c>
      <c r="C1918" s="4" t="s">
        <v>8</v>
      </c>
      <c r="D1918" s="4" t="s">
        <v>32</v>
      </c>
      <c r="E1918" s="21">
        <v>512</v>
      </c>
      <c r="F1918" s="6">
        <f>VLOOKUP(D1918,DEFINICJE!$E$2:$H$31,4,0)</f>
        <v>59.018691588785039</v>
      </c>
      <c r="G1918" s="6">
        <f>E1918*F1918</f>
        <v>30217.57009345794</v>
      </c>
      <c r="H1918" s="26">
        <f>VLOOKUP(D1918,DEFINICJE!$E$2:$H$31,3,0)</f>
        <v>7.0000000000000007E-2</v>
      </c>
      <c r="I1918" s="6">
        <f>G1918+H1918*G1918</f>
        <v>32332.799999999996</v>
      </c>
      <c r="J1918" s="9">
        <f>MONTH(B1918)</f>
        <v>11</v>
      </c>
      <c r="K1918" s="9">
        <f>YEAR(B1918)</f>
        <v>2021</v>
      </c>
      <c r="L1918" s="9" t="str">
        <f>VLOOKUP(C1918,DEFINICJE!$A$2:$B$11,2,0)</f>
        <v>Apex Innovators</v>
      </c>
    </row>
    <row r="1919" spans="1:12" x14ac:dyDescent="0.2">
      <c r="A1919" s="19" t="s">
        <v>1976</v>
      </c>
      <c r="B1919" s="20">
        <v>44502</v>
      </c>
      <c r="C1919" s="4" t="s">
        <v>3</v>
      </c>
      <c r="D1919" s="4" t="s">
        <v>33</v>
      </c>
      <c r="E1919" s="21">
        <v>974</v>
      </c>
      <c r="F1919" s="6">
        <f>VLOOKUP(D1919,DEFINICJE!$E$2:$H$31,4,0)</f>
        <v>78.893442622950815</v>
      </c>
      <c r="G1919" s="6">
        <f>E1919*F1919</f>
        <v>76842.213114754093</v>
      </c>
      <c r="H1919" s="26">
        <f>VLOOKUP(D1919,DEFINICJE!$E$2:$H$31,3,0)</f>
        <v>0.22</v>
      </c>
      <c r="I1919" s="6">
        <f>G1919+H1919*G1919</f>
        <v>93747.5</v>
      </c>
      <c r="J1919" s="9">
        <f>MONTH(B1919)</f>
        <v>11</v>
      </c>
      <c r="K1919" s="9">
        <f>YEAR(B1919)</f>
        <v>2021</v>
      </c>
      <c r="L1919" s="9" t="str">
        <f>VLOOKUP(C1919,DEFINICJE!$A$2:$B$11,2,0)</f>
        <v>Quantum Innovations</v>
      </c>
    </row>
    <row r="1920" spans="1:12" x14ac:dyDescent="0.2">
      <c r="A1920" s="19" t="s">
        <v>1977</v>
      </c>
      <c r="B1920" s="20">
        <v>44502</v>
      </c>
      <c r="C1920" s="4" t="s">
        <v>5</v>
      </c>
      <c r="D1920" s="4" t="s">
        <v>34</v>
      </c>
      <c r="E1920" s="21">
        <v>780</v>
      </c>
      <c r="F1920" s="6">
        <f>VLOOKUP(D1920,DEFINICJE!$E$2:$H$31,4,0)</f>
        <v>34.177570093457945</v>
      </c>
      <c r="G1920" s="6">
        <f>E1920*F1920</f>
        <v>26658.504672897197</v>
      </c>
      <c r="H1920" s="26">
        <f>VLOOKUP(D1920,DEFINICJE!$E$2:$H$31,3,0)</f>
        <v>7.0000000000000007E-2</v>
      </c>
      <c r="I1920" s="6">
        <f>G1920+H1920*G1920</f>
        <v>28524.600000000002</v>
      </c>
      <c r="J1920" s="9">
        <f>MONTH(B1920)</f>
        <v>11</v>
      </c>
      <c r="K1920" s="9">
        <f>YEAR(B1920)</f>
        <v>2021</v>
      </c>
      <c r="L1920" s="9" t="str">
        <f>VLOOKUP(C1920,DEFINICJE!$A$2:$B$11,2,0)</f>
        <v>Infinity Systems</v>
      </c>
    </row>
    <row r="1921" spans="1:12" x14ac:dyDescent="0.2">
      <c r="A1921" s="19" t="s">
        <v>1978</v>
      </c>
      <c r="B1921" s="20">
        <v>44503</v>
      </c>
      <c r="C1921" s="4" t="s">
        <v>11</v>
      </c>
      <c r="D1921" s="4" t="s">
        <v>35</v>
      </c>
      <c r="E1921" s="21">
        <v>489</v>
      </c>
      <c r="F1921" s="6">
        <f>VLOOKUP(D1921,DEFINICJE!$E$2:$H$31,4,0)</f>
        <v>92.429906542056074</v>
      </c>
      <c r="G1921" s="6">
        <f>E1921*F1921</f>
        <v>45198.224299065419</v>
      </c>
      <c r="H1921" s="26">
        <f>VLOOKUP(D1921,DEFINICJE!$E$2:$H$31,3,0)</f>
        <v>7.0000000000000007E-2</v>
      </c>
      <c r="I1921" s="6">
        <f>G1921+H1921*G1921</f>
        <v>48362.1</v>
      </c>
      <c r="J1921" s="9">
        <f>MONTH(B1921)</f>
        <v>11</v>
      </c>
      <c r="K1921" s="9">
        <f>YEAR(B1921)</f>
        <v>2021</v>
      </c>
      <c r="L1921" s="9" t="str">
        <f>VLOOKUP(C1921,DEFINICJE!$A$2:$B$11,2,0)</f>
        <v>Green Capital</v>
      </c>
    </row>
    <row r="1922" spans="1:12" x14ac:dyDescent="0.2">
      <c r="A1922" s="19" t="s">
        <v>1979</v>
      </c>
      <c r="B1922" s="20">
        <v>44503</v>
      </c>
      <c r="C1922" s="4" t="s">
        <v>2</v>
      </c>
      <c r="D1922" s="4" t="s">
        <v>36</v>
      </c>
      <c r="E1922" s="21">
        <v>52</v>
      </c>
      <c r="F1922" s="6">
        <f>VLOOKUP(D1922,DEFINICJE!$E$2:$H$31,4,0)</f>
        <v>32.551401869158873</v>
      </c>
      <c r="G1922" s="6">
        <f>E1922*F1922</f>
        <v>1692.6728971962614</v>
      </c>
      <c r="H1922" s="26">
        <f>VLOOKUP(D1922,DEFINICJE!$E$2:$H$31,3,0)</f>
        <v>7.0000000000000007E-2</v>
      </c>
      <c r="I1922" s="6">
        <f>G1922+H1922*G1922</f>
        <v>1811.1599999999996</v>
      </c>
      <c r="J1922" s="9">
        <f>MONTH(B1922)</f>
        <v>11</v>
      </c>
      <c r="K1922" s="9">
        <f>YEAR(B1922)</f>
        <v>2021</v>
      </c>
      <c r="L1922" s="9" t="str">
        <f>VLOOKUP(C1922,DEFINICJE!$A$2:$B$11,2,0)</f>
        <v>StellarTech Solutions</v>
      </c>
    </row>
    <row r="1923" spans="1:12" x14ac:dyDescent="0.2">
      <c r="A1923" s="19" t="s">
        <v>1980</v>
      </c>
      <c r="B1923" s="20">
        <v>44503</v>
      </c>
      <c r="C1923" s="4" t="s">
        <v>11</v>
      </c>
      <c r="D1923" s="4" t="s">
        <v>37</v>
      </c>
      <c r="E1923" s="21">
        <v>170</v>
      </c>
      <c r="F1923" s="6">
        <f>VLOOKUP(D1923,DEFINICJE!$E$2:$H$31,4,0)</f>
        <v>29.762295081967217</v>
      </c>
      <c r="G1923" s="6">
        <f>E1923*F1923</f>
        <v>5059.5901639344265</v>
      </c>
      <c r="H1923" s="26">
        <f>VLOOKUP(D1923,DEFINICJE!$E$2:$H$31,3,0)</f>
        <v>0.22</v>
      </c>
      <c r="I1923" s="6">
        <f>G1923+H1923*G1923</f>
        <v>6172.7000000000007</v>
      </c>
      <c r="J1923" s="9">
        <f>MONTH(B1923)</f>
        <v>11</v>
      </c>
      <c r="K1923" s="9">
        <f>YEAR(B1923)</f>
        <v>2021</v>
      </c>
      <c r="L1923" s="9" t="str">
        <f>VLOOKUP(C1923,DEFINICJE!$A$2:$B$11,2,0)</f>
        <v>Green Capital</v>
      </c>
    </row>
    <row r="1924" spans="1:12" x14ac:dyDescent="0.2">
      <c r="A1924" s="19" t="s">
        <v>1981</v>
      </c>
      <c r="B1924" s="20">
        <v>44503</v>
      </c>
      <c r="C1924" s="4" t="s">
        <v>11</v>
      </c>
      <c r="D1924" s="4" t="s">
        <v>38</v>
      </c>
      <c r="E1924" s="21">
        <v>516</v>
      </c>
      <c r="F1924" s="6">
        <f>VLOOKUP(D1924,DEFINICJE!$E$2:$H$31,4,0)</f>
        <v>3.1121495327102804</v>
      </c>
      <c r="G1924" s="6">
        <f>E1924*F1924</f>
        <v>1605.8691588785048</v>
      </c>
      <c r="H1924" s="26">
        <f>VLOOKUP(D1924,DEFINICJE!$E$2:$H$31,3,0)</f>
        <v>7.0000000000000007E-2</v>
      </c>
      <c r="I1924" s="6">
        <f>G1924+H1924*G1924</f>
        <v>1718.2800000000002</v>
      </c>
      <c r="J1924" s="9">
        <f>MONTH(B1924)</f>
        <v>11</v>
      </c>
      <c r="K1924" s="9">
        <f>YEAR(B1924)</f>
        <v>2021</v>
      </c>
      <c r="L1924" s="9" t="str">
        <f>VLOOKUP(C1924,DEFINICJE!$A$2:$B$11,2,0)</f>
        <v>Green Capital</v>
      </c>
    </row>
    <row r="1925" spans="1:12" x14ac:dyDescent="0.2">
      <c r="A1925" s="19" t="s">
        <v>1982</v>
      </c>
      <c r="B1925" s="20">
        <v>44504</v>
      </c>
      <c r="C1925" s="4" t="s">
        <v>2</v>
      </c>
      <c r="D1925" s="4" t="s">
        <v>14</v>
      </c>
      <c r="E1925" s="21">
        <v>390</v>
      </c>
      <c r="F1925" s="6">
        <f>VLOOKUP(D1925,DEFINICJE!$E$2:$H$31,4,0)</f>
        <v>73.897196261682225</v>
      </c>
      <c r="G1925" s="6">
        <f>E1925*F1925</f>
        <v>28819.906542056069</v>
      </c>
      <c r="H1925" s="26">
        <f>VLOOKUP(D1925,DEFINICJE!$E$2:$H$31,3,0)</f>
        <v>7.0000000000000007E-2</v>
      </c>
      <c r="I1925" s="6">
        <f>G1925+H1925*G1925</f>
        <v>30837.299999999996</v>
      </c>
      <c r="J1925" s="9">
        <f>MONTH(B1925)</f>
        <v>11</v>
      </c>
      <c r="K1925" s="9">
        <f>YEAR(B1925)</f>
        <v>2021</v>
      </c>
      <c r="L1925" s="9" t="str">
        <f>VLOOKUP(C1925,DEFINICJE!$A$2:$B$11,2,0)</f>
        <v>StellarTech Solutions</v>
      </c>
    </row>
    <row r="1926" spans="1:12" x14ac:dyDescent="0.2">
      <c r="A1926" s="19" t="s">
        <v>1983</v>
      </c>
      <c r="B1926" s="20">
        <v>44504</v>
      </c>
      <c r="C1926" s="4" t="s">
        <v>9</v>
      </c>
      <c r="D1926" s="4" t="s">
        <v>15</v>
      </c>
      <c r="E1926" s="21">
        <v>277</v>
      </c>
      <c r="F1926" s="6">
        <f>VLOOKUP(D1926,DEFINICJE!$E$2:$H$31,4,0)</f>
        <v>43.180327868852459</v>
      </c>
      <c r="G1926" s="6">
        <f>E1926*F1926</f>
        <v>11960.950819672131</v>
      </c>
      <c r="H1926" s="26">
        <f>VLOOKUP(D1926,DEFINICJE!$E$2:$H$31,3,0)</f>
        <v>0.22</v>
      </c>
      <c r="I1926" s="6">
        <f>G1926+H1926*G1926</f>
        <v>14592.36</v>
      </c>
      <c r="J1926" s="9">
        <f>MONTH(B1926)</f>
        <v>11</v>
      </c>
      <c r="K1926" s="9">
        <f>YEAR(B1926)</f>
        <v>2021</v>
      </c>
      <c r="L1926" s="9" t="str">
        <f>VLOOKUP(C1926,DEFINICJE!$A$2:$B$11,2,0)</f>
        <v>Aurora Ventures</v>
      </c>
    </row>
    <row r="1927" spans="1:12" x14ac:dyDescent="0.2">
      <c r="A1927" s="19" t="s">
        <v>1984</v>
      </c>
      <c r="B1927" s="20">
        <v>44504</v>
      </c>
      <c r="C1927" s="4" t="s">
        <v>9</v>
      </c>
      <c r="D1927" s="4" t="s">
        <v>16</v>
      </c>
      <c r="E1927" s="21">
        <v>336</v>
      </c>
      <c r="F1927" s="6">
        <f>VLOOKUP(D1927,DEFINICJE!$E$2:$H$31,4,0)</f>
        <v>25.897196261682243</v>
      </c>
      <c r="G1927" s="6">
        <f>E1927*F1927</f>
        <v>8701.4579439252338</v>
      </c>
      <c r="H1927" s="26">
        <f>VLOOKUP(D1927,DEFINICJE!$E$2:$H$31,3,0)</f>
        <v>7.0000000000000007E-2</v>
      </c>
      <c r="I1927" s="6">
        <f>G1927+H1927*G1927</f>
        <v>9310.56</v>
      </c>
      <c r="J1927" s="9">
        <f>MONTH(B1927)</f>
        <v>11</v>
      </c>
      <c r="K1927" s="9">
        <f>YEAR(B1927)</f>
        <v>2021</v>
      </c>
      <c r="L1927" s="9" t="str">
        <f>VLOOKUP(C1927,DEFINICJE!$A$2:$B$11,2,0)</f>
        <v>Aurora Ventures</v>
      </c>
    </row>
    <row r="1928" spans="1:12" x14ac:dyDescent="0.2">
      <c r="A1928" s="19" t="s">
        <v>1985</v>
      </c>
      <c r="B1928" s="20">
        <v>44504</v>
      </c>
      <c r="C1928" s="4" t="s">
        <v>2</v>
      </c>
      <c r="D1928" s="4" t="s">
        <v>17</v>
      </c>
      <c r="E1928" s="21">
        <v>69</v>
      </c>
      <c r="F1928" s="6">
        <f>VLOOKUP(D1928,DEFINICJE!$E$2:$H$31,4,0)</f>
        <v>65.721311475409848</v>
      </c>
      <c r="G1928" s="6">
        <f>E1928*F1928</f>
        <v>4534.7704918032796</v>
      </c>
      <c r="H1928" s="26">
        <f>VLOOKUP(D1928,DEFINICJE!$E$2:$H$31,3,0)</f>
        <v>0.22</v>
      </c>
      <c r="I1928" s="6">
        <f>G1928+H1928*G1928</f>
        <v>5532.420000000001</v>
      </c>
      <c r="J1928" s="9">
        <f>MONTH(B1928)</f>
        <v>11</v>
      </c>
      <c r="K1928" s="9">
        <f>YEAR(B1928)</f>
        <v>2021</v>
      </c>
      <c r="L1928" s="9" t="str">
        <f>VLOOKUP(C1928,DEFINICJE!$A$2:$B$11,2,0)</f>
        <v>StellarTech Solutions</v>
      </c>
    </row>
    <row r="1929" spans="1:12" x14ac:dyDescent="0.2">
      <c r="A1929" s="19" t="s">
        <v>1986</v>
      </c>
      <c r="B1929" s="20">
        <v>44505</v>
      </c>
      <c r="C1929" s="4" t="s">
        <v>7</v>
      </c>
      <c r="D1929" s="4" t="s">
        <v>18</v>
      </c>
      <c r="E1929" s="21">
        <v>142</v>
      </c>
      <c r="F1929" s="6">
        <f>VLOOKUP(D1929,DEFINICJE!$E$2:$H$31,4,0)</f>
        <v>0.22429906542056072</v>
      </c>
      <c r="G1929" s="6">
        <f>E1929*F1929</f>
        <v>31.850467289719621</v>
      </c>
      <c r="H1929" s="26">
        <f>VLOOKUP(D1929,DEFINICJE!$E$2:$H$31,3,0)</f>
        <v>7.0000000000000007E-2</v>
      </c>
      <c r="I1929" s="6">
        <f>G1929+H1929*G1929</f>
        <v>34.079999999999991</v>
      </c>
      <c r="J1929" s="9">
        <f>MONTH(B1929)</f>
        <v>11</v>
      </c>
      <c r="K1929" s="9">
        <f>YEAR(B1929)</f>
        <v>2021</v>
      </c>
      <c r="L1929" s="9" t="str">
        <f>VLOOKUP(C1929,DEFINICJE!$A$2:$B$11,2,0)</f>
        <v>Fusion Dynamics</v>
      </c>
    </row>
    <row r="1930" spans="1:12" x14ac:dyDescent="0.2">
      <c r="A1930" s="19" t="s">
        <v>1987</v>
      </c>
      <c r="B1930" s="20">
        <v>44505</v>
      </c>
      <c r="C1930" s="4" t="s">
        <v>3</v>
      </c>
      <c r="D1930" s="4" t="s">
        <v>19</v>
      </c>
      <c r="E1930" s="21">
        <v>725</v>
      </c>
      <c r="F1930" s="6">
        <f>VLOOKUP(D1930,DEFINICJE!$E$2:$H$31,4,0)</f>
        <v>73.073770491803288</v>
      </c>
      <c r="G1930" s="6">
        <f>E1930*F1930</f>
        <v>52978.483606557384</v>
      </c>
      <c r="H1930" s="26">
        <f>VLOOKUP(D1930,DEFINICJE!$E$2:$H$31,3,0)</f>
        <v>0.22</v>
      </c>
      <c r="I1930" s="6">
        <f>G1930+H1930*G1930</f>
        <v>64633.750000000007</v>
      </c>
      <c r="J1930" s="9">
        <f>MONTH(B1930)</f>
        <v>11</v>
      </c>
      <c r="K1930" s="9">
        <f>YEAR(B1930)</f>
        <v>2021</v>
      </c>
      <c r="L1930" s="9" t="str">
        <f>VLOOKUP(C1930,DEFINICJE!$A$2:$B$11,2,0)</f>
        <v>Quantum Innovations</v>
      </c>
    </row>
    <row r="1931" spans="1:12" x14ac:dyDescent="0.2">
      <c r="A1931" s="19" t="s">
        <v>1988</v>
      </c>
      <c r="B1931" s="20">
        <v>44505</v>
      </c>
      <c r="C1931" s="4" t="s">
        <v>8</v>
      </c>
      <c r="D1931" s="4" t="s">
        <v>20</v>
      </c>
      <c r="E1931" s="21">
        <v>633</v>
      </c>
      <c r="F1931" s="6">
        <f>VLOOKUP(D1931,DEFINICJE!$E$2:$H$31,4,0)</f>
        <v>10.093457943925234</v>
      </c>
      <c r="G1931" s="6">
        <f>E1931*F1931</f>
        <v>6389.1588785046733</v>
      </c>
      <c r="H1931" s="26">
        <f>VLOOKUP(D1931,DEFINICJE!$E$2:$H$31,3,0)</f>
        <v>7.0000000000000007E-2</v>
      </c>
      <c r="I1931" s="6">
        <f>G1931+H1931*G1931</f>
        <v>6836.4000000000005</v>
      </c>
      <c r="J1931" s="9">
        <f>MONTH(B1931)</f>
        <v>11</v>
      </c>
      <c r="K1931" s="9">
        <f>YEAR(B1931)</f>
        <v>2021</v>
      </c>
      <c r="L1931" s="9" t="str">
        <f>VLOOKUP(C1931,DEFINICJE!$A$2:$B$11,2,0)</f>
        <v>Apex Innovators</v>
      </c>
    </row>
    <row r="1932" spans="1:12" x14ac:dyDescent="0.2">
      <c r="A1932" s="19" t="s">
        <v>1989</v>
      </c>
      <c r="B1932" s="20">
        <v>44505</v>
      </c>
      <c r="C1932" s="4" t="s">
        <v>11</v>
      </c>
      <c r="D1932" s="4" t="s">
        <v>21</v>
      </c>
      <c r="E1932" s="21">
        <v>56</v>
      </c>
      <c r="F1932" s="6">
        <f>VLOOKUP(D1932,DEFINICJE!$E$2:$H$31,4,0)</f>
        <v>32.508196721311471</v>
      </c>
      <c r="G1932" s="6">
        <f>E1932*F1932</f>
        <v>1820.4590163934424</v>
      </c>
      <c r="H1932" s="26">
        <f>VLOOKUP(D1932,DEFINICJE!$E$2:$H$31,3,0)</f>
        <v>0.22</v>
      </c>
      <c r="I1932" s="6">
        <f>G1932+H1932*G1932</f>
        <v>2220.9599999999996</v>
      </c>
      <c r="J1932" s="9">
        <f>MONTH(B1932)</f>
        <v>11</v>
      </c>
      <c r="K1932" s="9">
        <f>YEAR(B1932)</f>
        <v>2021</v>
      </c>
      <c r="L1932" s="9" t="str">
        <f>VLOOKUP(C1932,DEFINICJE!$A$2:$B$11,2,0)</f>
        <v>Green Capital</v>
      </c>
    </row>
    <row r="1933" spans="1:12" x14ac:dyDescent="0.2">
      <c r="A1933" s="19" t="s">
        <v>1990</v>
      </c>
      <c r="B1933" s="20">
        <v>44506</v>
      </c>
      <c r="C1933" s="4" t="s">
        <v>3</v>
      </c>
      <c r="D1933" s="4" t="s">
        <v>22</v>
      </c>
      <c r="E1933" s="21">
        <v>111</v>
      </c>
      <c r="F1933" s="6">
        <f>VLOOKUP(D1933,DEFINICJE!$E$2:$H$31,4,0)</f>
        <v>17.588785046728972</v>
      </c>
      <c r="G1933" s="6">
        <f>E1933*F1933</f>
        <v>1952.3551401869158</v>
      </c>
      <c r="H1933" s="26">
        <f>VLOOKUP(D1933,DEFINICJE!$E$2:$H$31,3,0)</f>
        <v>7.0000000000000007E-2</v>
      </c>
      <c r="I1933" s="6">
        <f>G1933+H1933*G1933</f>
        <v>2089.02</v>
      </c>
      <c r="J1933" s="9">
        <f>MONTH(B1933)</f>
        <v>11</v>
      </c>
      <c r="K1933" s="9">
        <f>YEAR(B1933)</f>
        <v>2021</v>
      </c>
      <c r="L1933" s="9" t="str">
        <f>VLOOKUP(C1933,DEFINICJE!$A$2:$B$11,2,0)</f>
        <v>Quantum Innovations</v>
      </c>
    </row>
    <row r="1934" spans="1:12" x14ac:dyDescent="0.2">
      <c r="A1934" s="19" t="s">
        <v>1991</v>
      </c>
      <c r="B1934" s="20">
        <v>44506</v>
      </c>
      <c r="C1934" s="4" t="s">
        <v>9</v>
      </c>
      <c r="D1934" s="4" t="s">
        <v>23</v>
      </c>
      <c r="E1934" s="21">
        <v>32</v>
      </c>
      <c r="F1934" s="6">
        <f>VLOOKUP(D1934,DEFINICJE!$E$2:$H$31,4,0)</f>
        <v>14.188524590163933</v>
      </c>
      <c r="G1934" s="6">
        <f>E1934*F1934</f>
        <v>454.03278688524586</v>
      </c>
      <c r="H1934" s="26">
        <f>VLOOKUP(D1934,DEFINICJE!$E$2:$H$31,3,0)</f>
        <v>0.22</v>
      </c>
      <c r="I1934" s="6">
        <f>G1934+H1934*G1934</f>
        <v>553.91999999999996</v>
      </c>
      <c r="J1934" s="9">
        <f>MONTH(B1934)</f>
        <v>11</v>
      </c>
      <c r="K1934" s="9">
        <f>YEAR(B1934)</f>
        <v>2021</v>
      </c>
      <c r="L1934" s="9" t="str">
        <f>VLOOKUP(C1934,DEFINICJE!$A$2:$B$11,2,0)</f>
        <v>Aurora Ventures</v>
      </c>
    </row>
    <row r="1935" spans="1:12" x14ac:dyDescent="0.2">
      <c r="A1935" s="19" t="s">
        <v>1992</v>
      </c>
      <c r="B1935" s="20">
        <v>44506</v>
      </c>
      <c r="C1935" s="4" t="s">
        <v>10</v>
      </c>
      <c r="D1935" s="4" t="s">
        <v>24</v>
      </c>
      <c r="E1935" s="21">
        <v>451</v>
      </c>
      <c r="F1935" s="6">
        <f>VLOOKUP(D1935,DEFINICJE!$E$2:$H$31,4,0)</f>
        <v>7.5700934579439245</v>
      </c>
      <c r="G1935" s="6">
        <f>E1935*F1935</f>
        <v>3414.1121495327097</v>
      </c>
      <c r="H1935" s="26">
        <f>VLOOKUP(D1935,DEFINICJE!$E$2:$H$31,3,0)</f>
        <v>7.0000000000000007E-2</v>
      </c>
      <c r="I1935" s="6">
        <f>G1935+H1935*G1935</f>
        <v>3653.0999999999995</v>
      </c>
      <c r="J1935" s="9">
        <f>MONTH(B1935)</f>
        <v>11</v>
      </c>
      <c r="K1935" s="9">
        <f>YEAR(B1935)</f>
        <v>2021</v>
      </c>
      <c r="L1935" s="9" t="str">
        <f>VLOOKUP(C1935,DEFINICJE!$A$2:$B$11,2,0)</f>
        <v>Nexus Solutions</v>
      </c>
    </row>
    <row r="1936" spans="1:12" x14ac:dyDescent="0.2">
      <c r="A1936" s="19" t="s">
        <v>1993</v>
      </c>
      <c r="B1936" s="20">
        <v>44506</v>
      </c>
      <c r="C1936" s="4" t="s">
        <v>8</v>
      </c>
      <c r="D1936" s="4" t="s">
        <v>25</v>
      </c>
      <c r="E1936" s="21">
        <v>443</v>
      </c>
      <c r="F1936" s="6">
        <f>VLOOKUP(D1936,DEFINICJE!$E$2:$H$31,4,0)</f>
        <v>33.655737704918039</v>
      </c>
      <c r="G1936" s="6">
        <f>E1936*F1936</f>
        <v>14909.491803278692</v>
      </c>
      <c r="H1936" s="26">
        <f>VLOOKUP(D1936,DEFINICJE!$E$2:$H$31,3,0)</f>
        <v>0.22</v>
      </c>
      <c r="I1936" s="6">
        <f>G1936+H1936*G1936</f>
        <v>18189.580000000005</v>
      </c>
      <c r="J1936" s="9">
        <f>MONTH(B1936)</f>
        <v>11</v>
      </c>
      <c r="K1936" s="9">
        <f>YEAR(B1936)</f>
        <v>2021</v>
      </c>
      <c r="L1936" s="9" t="str">
        <f>VLOOKUP(C1936,DEFINICJE!$A$2:$B$11,2,0)</f>
        <v>Apex Innovators</v>
      </c>
    </row>
    <row r="1937" spans="1:12" x14ac:dyDescent="0.2">
      <c r="A1937" s="19" t="s">
        <v>1994</v>
      </c>
      <c r="B1937" s="20">
        <v>44507</v>
      </c>
      <c r="C1937" s="4" t="s">
        <v>10</v>
      </c>
      <c r="D1937" s="4" t="s">
        <v>15</v>
      </c>
      <c r="E1937" s="21">
        <v>292</v>
      </c>
      <c r="F1937" s="6">
        <f>VLOOKUP(D1937,DEFINICJE!$E$2:$H$31,4,0)</f>
        <v>43.180327868852459</v>
      </c>
      <c r="G1937" s="6">
        <f>E1937*F1937</f>
        <v>12608.655737704918</v>
      </c>
      <c r="H1937" s="26">
        <f>VLOOKUP(D1937,DEFINICJE!$E$2:$H$31,3,0)</f>
        <v>0.22</v>
      </c>
      <c r="I1937" s="6">
        <f>G1937+H1937*G1937</f>
        <v>15382.56</v>
      </c>
      <c r="J1937" s="9">
        <f>MONTH(B1937)</f>
        <v>11</v>
      </c>
      <c r="K1937" s="9">
        <f>YEAR(B1937)</f>
        <v>2021</v>
      </c>
      <c r="L1937" s="9" t="str">
        <f>VLOOKUP(C1937,DEFINICJE!$A$2:$B$11,2,0)</f>
        <v>Nexus Solutions</v>
      </c>
    </row>
    <row r="1938" spans="1:12" x14ac:dyDescent="0.2">
      <c r="A1938" s="19" t="s">
        <v>1995</v>
      </c>
      <c r="B1938" s="20">
        <v>44507</v>
      </c>
      <c r="C1938" s="4" t="s">
        <v>9</v>
      </c>
      <c r="D1938" s="4" t="s">
        <v>16</v>
      </c>
      <c r="E1938" s="21">
        <v>649</v>
      </c>
      <c r="F1938" s="6">
        <f>VLOOKUP(D1938,DEFINICJE!$E$2:$H$31,4,0)</f>
        <v>25.897196261682243</v>
      </c>
      <c r="G1938" s="6">
        <f>E1938*F1938</f>
        <v>16807.280373831774</v>
      </c>
      <c r="H1938" s="26">
        <f>VLOOKUP(D1938,DEFINICJE!$E$2:$H$31,3,0)</f>
        <v>7.0000000000000007E-2</v>
      </c>
      <c r="I1938" s="6">
        <f>G1938+H1938*G1938</f>
        <v>17983.789999999997</v>
      </c>
      <c r="J1938" s="9">
        <f>MONTH(B1938)</f>
        <v>11</v>
      </c>
      <c r="K1938" s="9">
        <f>YEAR(B1938)</f>
        <v>2021</v>
      </c>
      <c r="L1938" s="9" t="str">
        <f>VLOOKUP(C1938,DEFINICJE!$A$2:$B$11,2,0)</f>
        <v>Aurora Ventures</v>
      </c>
    </row>
    <row r="1939" spans="1:12" x14ac:dyDescent="0.2">
      <c r="A1939" s="19" t="s">
        <v>1996</v>
      </c>
      <c r="B1939" s="20">
        <v>44507</v>
      </c>
      <c r="C1939" s="4" t="s">
        <v>4</v>
      </c>
      <c r="D1939" s="4" t="s">
        <v>17</v>
      </c>
      <c r="E1939" s="21">
        <v>849</v>
      </c>
      <c r="F1939" s="6">
        <f>VLOOKUP(D1939,DEFINICJE!$E$2:$H$31,4,0)</f>
        <v>65.721311475409848</v>
      </c>
      <c r="G1939" s="6">
        <f>E1939*F1939</f>
        <v>55797.393442622961</v>
      </c>
      <c r="H1939" s="26">
        <f>VLOOKUP(D1939,DEFINICJE!$E$2:$H$31,3,0)</f>
        <v>0.22</v>
      </c>
      <c r="I1939" s="6">
        <f>G1939+H1939*G1939</f>
        <v>68072.820000000007</v>
      </c>
      <c r="J1939" s="9">
        <f>MONTH(B1939)</f>
        <v>11</v>
      </c>
      <c r="K1939" s="9">
        <f>YEAR(B1939)</f>
        <v>2021</v>
      </c>
      <c r="L1939" s="9" t="str">
        <f>VLOOKUP(C1939,DEFINICJE!$A$2:$B$11,2,0)</f>
        <v>BlueSky Enterprises</v>
      </c>
    </row>
    <row r="1940" spans="1:12" x14ac:dyDescent="0.2">
      <c r="A1940" s="19" t="s">
        <v>1997</v>
      </c>
      <c r="B1940" s="20">
        <v>44507</v>
      </c>
      <c r="C1940" s="4" t="s">
        <v>4</v>
      </c>
      <c r="D1940" s="4" t="s">
        <v>18</v>
      </c>
      <c r="E1940" s="21">
        <v>182</v>
      </c>
      <c r="F1940" s="6">
        <f>VLOOKUP(D1940,DEFINICJE!$E$2:$H$31,4,0)</f>
        <v>0.22429906542056072</v>
      </c>
      <c r="G1940" s="6">
        <f>E1940*F1940</f>
        <v>40.822429906542048</v>
      </c>
      <c r="H1940" s="26">
        <f>VLOOKUP(D1940,DEFINICJE!$E$2:$H$31,3,0)</f>
        <v>7.0000000000000007E-2</v>
      </c>
      <c r="I1940" s="6">
        <f>G1940+H1940*G1940</f>
        <v>43.679999999999993</v>
      </c>
      <c r="J1940" s="9">
        <f>MONTH(B1940)</f>
        <v>11</v>
      </c>
      <c r="K1940" s="9">
        <f>YEAR(B1940)</f>
        <v>2021</v>
      </c>
      <c r="L1940" s="9" t="str">
        <f>VLOOKUP(C1940,DEFINICJE!$A$2:$B$11,2,0)</f>
        <v>BlueSky Enterprises</v>
      </c>
    </row>
    <row r="1941" spans="1:12" x14ac:dyDescent="0.2">
      <c r="A1941" s="19" t="s">
        <v>1998</v>
      </c>
      <c r="B1941" s="20">
        <v>44508</v>
      </c>
      <c r="C1941" s="4" t="s">
        <v>7</v>
      </c>
      <c r="D1941" s="4" t="s">
        <v>19</v>
      </c>
      <c r="E1941" s="21">
        <v>681</v>
      </c>
      <c r="F1941" s="6">
        <f>VLOOKUP(D1941,DEFINICJE!$E$2:$H$31,4,0)</f>
        <v>73.073770491803288</v>
      </c>
      <c r="G1941" s="6">
        <f>E1941*F1941</f>
        <v>49763.237704918036</v>
      </c>
      <c r="H1941" s="26">
        <f>VLOOKUP(D1941,DEFINICJE!$E$2:$H$31,3,0)</f>
        <v>0.22</v>
      </c>
      <c r="I1941" s="6">
        <f>G1941+H1941*G1941</f>
        <v>60711.15</v>
      </c>
      <c r="J1941" s="9">
        <f>MONTH(B1941)</f>
        <v>11</v>
      </c>
      <c r="K1941" s="9">
        <f>YEAR(B1941)</f>
        <v>2021</v>
      </c>
      <c r="L1941" s="9" t="str">
        <f>VLOOKUP(C1941,DEFINICJE!$A$2:$B$11,2,0)</f>
        <v>Fusion Dynamics</v>
      </c>
    </row>
    <row r="1942" spans="1:12" x14ac:dyDescent="0.2">
      <c r="A1942" s="19" t="s">
        <v>1999</v>
      </c>
      <c r="B1942" s="20">
        <v>44508</v>
      </c>
      <c r="C1942" s="4" t="s">
        <v>5</v>
      </c>
      <c r="D1942" s="4" t="s">
        <v>20</v>
      </c>
      <c r="E1942" s="21">
        <v>822</v>
      </c>
      <c r="F1942" s="6">
        <f>VLOOKUP(D1942,DEFINICJE!$E$2:$H$31,4,0)</f>
        <v>10.093457943925234</v>
      </c>
      <c r="G1942" s="6">
        <f>E1942*F1942</f>
        <v>8296.8224299065423</v>
      </c>
      <c r="H1942" s="26">
        <f>VLOOKUP(D1942,DEFINICJE!$E$2:$H$31,3,0)</f>
        <v>7.0000000000000007E-2</v>
      </c>
      <c r="I1942" s="6">
        <f>G1942+H1942*G1942</f>
        <v>8877.6</v>
      </c>
      <c r="J1942" s="9">
        <f>MONTH(B1942)</f>
        <v>11</v>
      </c>
      <c r="K1942" s="9">
        <f>YEAR(B1942)</f>
        <v>2021</v>
      </c>
      <c r="L1942" s="9" t="str">
        <f>VLOOKUP(C1942,DEFINICJE!$A$2:$B$11,2,0)</f>
        <v>Infinity Systems</v>
      </c>
    </row>
    <row r="1943" spans="1:12" x14ac:dyDescent="0.2">
      <c r="A1943" s="19" t="s">
        <v>2000</v>
      </c>
      <c r="B1943" s="20">
        <v>44508</v>
      </c>
      <c r="C1943" s="4" t="s">
        <v>6</v>
      </c>
      <c r="D1943" s="4" t="s">
        <v>21</v>
      </c>
      <c r="E1943" s="21">
        <v>126</v>
      </c>
      <c r="F1943" s="6">
        <f>VLOOKUP(D1943,DEFINICJE!$E$2:$H$31,4,0)</f>
        <v>32.508196721311471</v>
      </c>
      <c r="G1943" s="6">
        <f>E1943*F1943</f>
        <v>4096.0327868852455</v>
      </c>
      <c r="H1943" s="26">
        <f>VLOOKUP(D1943,DEFINICJE!$E$2:$H$31,3,0)</f>
        <v>0.22</v>
      </c>
      <c r="I1943" s="6">
        <f>G1943+H1943*G1943</f>
        <v>4997.16</v>
      </c>
      <c r="J1943" s="9">
        <f>MONTH(B1943)</f>
        <v>11</v>
      </c>
      <c r="K1943" s="9">
        <f>YEAR(B1943)</f>
        <v>2021</v>
      </c>
      <c r="L1943" s="9" t="str">
        <f>VLOOKUP(C1943,DEFINICJE!$A$2:$B$11,2,0)</f>
        <v>SwiftWave Technologies</v>
      </c>
    </row>
    <row r="1944" spans="1:12" x14ac:dyDescent="0.2">
      <c r="A1944" s="19" t="s">
        <v>2001</v>
      </c>
      <c r="B1944" s="20">
        <v>44508</v>
      </c>
      <c r="C1944" s="4" t="s">
        <v>5</v>
      </c>
      <c r="D1944" s="4" t="s">
        <v>22</v>
      </c>
      <c r="E1944" s="21">
        <v>49</v>
      </c>
      <c r="F1944" s="6">
        <f>VLOOKUP(D1944,DEFINICJE!$E$2:$H$31,4,0)</f>
        <v>17.588785046728972</v>
      </c>
      <c r="G1944" s="6">
        <f>E1944*F1944</f>
        <v>861.85046728971963</v>
      </c>
      <c r="H1944" s="26">
        <f>VLOOKUP(D1944,DEFINICJE!$E$2:$H$31,3,0)</f>
        <v>7.0000000000000007E-2</v>
      </c>
      <c r="I1944" s="6">
        <f>G1944+H1944*G1944</f>
        <v>922.18000000000006</v>
      </c>
      <c r="J1944" s="9">
        <f>MONTH(B1944)</f>
        <v>11</v>
      </c>
      <c r="K1944" s="9">
        <f>YEAR(B1944)</f>
        <v>2021</v>
      </c>
      <c r="L1944" s="9" t="str">
        <f>VLOOKUP(C1944,DEFINICJE!$A$2:$B$11,2,0)</f>
        <v>Infinity Systems</v>
      </c>
    </row>
    <row r="1945" spans="1:12" x14ac:dyDescent="0.2">
      <c r="A1945" s="19" t="s">
        <v>2002</v>
      </c>
      <c r="B1945" s="20">
        <v>44509</v>
      </c>
      <c r="C1945" s="4" t="s">
        <v>11</v>
      </c>
      <c r="D1945" s="4" t="s">
        <v>23</v>
      </c>
      <c r="E1945" s="21">
        <v>276</v>
      </c>
      <c r="F1945" s="6">
        <f>VLOOKUP(D1945,DEFINICJE!$E$2:$H$31,4,0)</f>
        <v>14.188524590163933</v>
      </c>
      <c r="G1945" s="6">
        <f>E1945*F1945</f>
        <v>3916.0327868852455</v>
      </c>
      <c r="H1945" s="26">
        <f>VLOOKUP(D1945,DEFINICJE!$E$2:$H$31,3,0)</f>
        <v>0.22</v>
      </c>
      <c r="I1945" s="6">
        <f>G1945+H1945*G1945</f>
        <v>4777.5599999999995</v>
      </c>
      <c r="J1945" s="9">
        <f>MONTH(B1945)</f>
        <v>11</v>
      </c>
      <c r="K1945" s="9">
        <f>YEAR(B1945)</f>
        <v>2021</v>
      </c>
      <c r="L1945" s="9" t="str">
        <f>VLOOKUP(C1945,DEFINICJE!$A$2:$B$11,2,0)</f>
        <v>Green Capital</v>
      </c>
    </row>
    <row r="1946" spans="1:12" x14ac:dyDescent="0.2">
      <c r="A1946" s="19" t="s">
        <v>2003</v>
      </c>
      <c r="B1946" s="20">
        <v>44509</v>
      </c>
      <c r="C1946" s="4" t="s">
        <v>8</v>
      </c>
      <c r="D1946" s="4" t="s">
        <v>24</v>
      </c>
      <c r="E1946" s="21">
        <v>633</v>
      </c>
      <c r="F1946" s="6">
        <f>VLOOKUP(D1946,DEFINICJE!$E$2:$H$31,4,0)</f>
        <v>7.5700934579439245</v>
      </c>
      <c r="G1946" s="6">
        <f>E1946*F1946</f>
        <v>4791.8691588785041</v>
      </c>
      <c r="H1946" s="26">
        <f>VLOOKUP(D1946,DEFINICJE!$E$2:$H$31,3,0)</f>
        <v>7.0000000000000007E-2</v>
      </c>
      <c r="I1946" s="6">
        <f>G1946+H1946*G1946</f>
        <v>5127.2999999999993</v>
      </c>
      <c r="J1946" s="9">
        <f>MONTH(B1946)</f>
        <v>11</v>
      </c>
      <c r="K1946" s="9">
        <f>YEAR(B1946)</f>
        <v>2021</v>
      </c>
      <c r="L1946" s="9" t="str">
        <f>VLOOKUP(C1946,DEFINICJE!$A$2:$B$11,2,0)</f>
        <v>Apex Innovators</v>
      </c>
    </row>
    <row r="1947" spans="1:12" x14ac:dyDescent="0.2">
      <c r="A1947" s="19" t="s">
        <v>2004</v>
      </c>
      <c r="B1947" s="20">
        <v>44509</v>
      </c>
      <c r="C1947" s="4" t="s">
        <v>7</v>
      </c>
      <c r="D1947" s="4" t="s">
        <v>25</v>
      </c>
      <c r="E1947" s="21">
        <v>833</v>
      </c>
      <c r="F1947" s="6">
        <f>VLOOKUP(D1947,DEFINICJE!$E$2:$H$31,4,0)</f>
        <v>33.655737704918039</v>
      </c>
      <c r="G1947" s="6">
        <f>E1947*F1947</f>
        <v>28035.229508196728</v>
      </c>
      <c r="H1947" s="26">
        <f>VLOOKUP(D1947,DEFINICJE!$E$2:$H$31,3,0)</f>
        <v>0.22</v>
      </c>
      <c r="I1947" s="6">
        <f>G1947+H1947*G1947</f>
        <v>34202.98000000001</v>
      </c>
      <c r="J1947" s="9">
        <f>MONTH(B1947)</f>
        <v>11</v>
      </c>
      <c r="K1947" s="9">
        <f>YEAR(B1947)</f>
        <v>2021</v>
      </c>
      <c r="L1947" s="9" t="str">
        <f>VLOOKUP(C1947,DEFINICJE!$A$2:$B$11,2,0)</f>
        <v>Fusion Dynamics</v>
      </c>
    </row>
    <row r="1948" spans="1:12" x14ac:dyDescent="0.2">
      <c r="A1948" s="19" t="s">
        <v>2005</v>
      </c>
      <c r="B1948" s="20">
        <v>44509</v>
      </c>
      <c r="C1948" s="4" t="s">
        <v>7</v>
      </c>
      <c r="D1948" s="4" t="s">
        <v>26</v>
      </c>
      <c r="E1948" s="21">
        <v>118</v>
      </c>
      <c r="F1948" s="6">
        <f>VLOOKUP(D1948,DEFINICJE!$E$2:$H$31,4,0)</f>
        <v>57.588785046728965</v>
      </c>
      <c r="G1948" s="6">
        <f>E1948*F1948</f>
        <v>6795.4766355140182</v>
      </c>
      <c r="H1948" s="26">
        <f>VLOOKUP(D1948,DEFINICJE!$E$2:$H$31,3,0)</f>
        <v>7.0000000000000007E-2</v>
      </c>
      <c r="I1948" s="6">
        <f>G1948+H1948*G1948</f>
        <v>7271.16</v>
      </c>
      <c r="J1948" s="9">
        <f>MONTH(B1948)</f>
        <v>11</v>
      </c>
      <c r="K1948" s="9">
        <f>YEAR(B1948)</f>
        <v>2021</v>
      </c>
      <c r="L1948" s="9" t="str">
        <f>VLOOKUP(C1948,DEFINICJE!$A$2:$B$11,2,0)</f>
        <v>Fusion Dynamics</v>
      </c>
    </row>
    <row r="1949" spans="1:12" x14ac:dyDescent="0.2">
      <c r="A1949" s="19" t="s">
        <v>2006</v>
      </c>
      <c r="B1949" s="20">
        <v>44542</v>
      </c>
      <c r="C1949" s="4" t="s">
        <v>7</v>
      </c>
      <c r="D1949" s="4" t="s">
        <v>27</v>
      </c>
      <c r="E1949" s="21">
        <v>100</v>
      </c>
      <c r="F1949" s="6">
        <f>VLOOKUP(D1949,DEFINICJE!$E$2:$H$31,4,0)</f>
        <v>27.262295081967213</v>
      </c>
      <c r="G1949" s="6">
        <f>E1949*F1949</f>
        <v>2726.2295081967213</v>
      </c>
      <c r="H1949" s="26">
        <f>VLOOKUP(D1949,DEFINICJE!$E$2:$H$31,3,0)</f>
        <v>0.22</v>
      </c>
      <c r="I1949" s="6">
        <f>G1949+H1949*G1949</f>
        <v>3326</v>
      </c>
      <c r="J1949" s="9">
        <f>MONTH(B1949)</f>
        <v>12</v>
      </c>
      <c r="K1949" s="9">
        <f>YEAR(B1949)</f>
        <v>2021</v>
      </c>
      <c r="L1949" s="9" t="str">
        <f>VLOOKUP(C1949,DEFINICJE!$A$2:$B$11,2,0)</f>
        <v>Fusion Dynamics</v>
      </c>
    </row>
    <row r="1950" spans="1:12" x14ac:dyDescent="0.2">
      <c r="A1950" s="19" t="s">
        <v>2007</v>
      </c>
      <c r="B1950" s="20">
        <v>44542</v>
      </c>
      <c r="C1950" s="4" t="s">
        <v>8</v>
      </c>
      <c r="D1950" s="4" t="s">
        <v>28</v>
      </c>
      <c r="E1950" s="21">
        <v>330</v>
      </c>
      <c r="F1950" s="6">
        <f>VLOOKUP(D1950,DEFINICJE!$E$2:$H$31,4,0)</f>
        <v>74.299065420560737</v>
      </c>
      <c r="G1950" s="6">
        <f>E1950*F1950</f>
        <v>24518.691588785045</v>
      </c>
      <c r="H1950" s="26">
        <f>VLOOKUP(D1950,DEFINICJE!$E$2:$H$31,3,0)</f>
        <v>7.0000000000000007E-2</v>
      </c>
      <c r="I1950" s="6">
        <f>G1950+H1950*G1950</f>
        <v>26234.999999999996</v>
      </c>
      <c r="J1950" s="9">
        <f>MONTH(B1950)</f>
        <v>12</v>
      </c>
      <c r="K1950" s="9">
        <f>YEAR(B1950)</f>
        <v>2021</v>
      </c>
      <c r="L1950" s="9" t="str">
        <f>VLOOKUP(C1950,DEFINICJE!$A$2:$B$11,2,0)</f>
        <v>Apex Innovators</v>
      </c>
    </row>
    <row r="1951" spans="1:12" x14ac:dyDescent="0.2">
      <c r="A1951" s="19" t="s">
        <v>2008</v>
      </c>
      <c r="B1951" s="20">
        <v>44542</v>
      </c>
      <c r="C1951" s="4" t="s">
        <v>9</v>
      </c>
      <c r="D1951" s="4" t="s">
        <v>14</v>
      </c>
      <c r="E1951" s="21">
        <v>369</v>
      </c>
      <c r="F1951" s="6">
        <f>VLOOKUP(D1951,DEFINICJE!$E$2:$H$31,4,0)</f>
        <v>73.897196261682225</v>
      </c>
      <c r="G1951" s="6">
        <f>E1951*F1951</f>
        <v>27268.065420560742</v>
      </c>
      <c r="H1951" s="26">
        <f>VLOOKUP(D1951,DEFINICJE!$E$2:$H$31,3,0)</f>
        <v>7.0000000000000007E-2</v>
      </c>
      <c r="I1951" s="6">
        <f>G1951+H1951*G1951</f>
        <v>29176.829999999994</v>
      </c>
      <c r="J1951" s="9">
        <f>MONTH(B1951)</f>
        <v>12</v>
      </c>
      <c r="K1951" s="9">
        <f>YEAR(B1951)</f>
        <v>2021</v>
      </c>
      <c r="L1951" s="9" t="str">
        <f>VLOOKUP(C1951,DEFINICJE!$A$2:$B$11,2,0)</f>
        <v>Aurora Ventures</v>
      </c>
    </row>
    <row r="1952" spans="1:12" x14ac:dyDescent="0.2">
      <c r="A1952" s="19" t="s">
        <v>2009</v>
      </c>
      <c r="B1952" s="20">
        <v>44542</v>
      </c>
      <c r="C1952" s="4" t="s">
        <v>7</v>
      </c>
      <c r="D1952" s="4" t="s">
        <v>15</v>
      </c>
      <c r="E1952" s="21">
        <v>741</v>
      </c>
      <c r="F1952" s="6">
        <f>VLOOKUP(D1952,DEFINICJE!$E$2:$H$31,4,0)</f>
        <v>43.180327868852459</v>
      </c>
      <c r="G1952" s="6">
        <f>E1952*F1952</f>
        <v>31996.62295081967</v>
      </c>
      <c r="H1952" s="26">
        <f>VLOOKUP(D1952,DEFINICJE!$E$2:$H$31,3,0)</f>
        <v>0.22</v>
      </c>
      <c r="I1952" s="6">
        <f>G1952+H1952*G1952</f>
        <v>39035.879999999997</v>
      </c>
      <c r="J1952" s="9">
        <f>MONTH(B1952)</f>
        <v>12</v>
      </c>
      <c r="K1952" s="9">
        <f>YEAR(B1952)</f>
        <v>2021</v>
      </c>
      <c r="L1952" s="9" t="str">
        <f>VLOOKUP(C1952,DEFINICJE!$A$2:$B$11,2,0)</f>
        <v>Fusion Dynamics</v>
      </c>
    </row>
    <row r="1953" spans="1:12" x14ac:dyDescent="0.2">
      <c r="A1953" s="19" t="s">
        <v>2010</v>
      </c>
      <c r="B1953" s="20">
        <v>44541</v>
      </c>
      <c r="C1953" s="4" t="s">
        <v>5</v>
      </c>
      <c r="D1953" s="4" t="s">
        <v>16</v>
      </c>
      <c r="E1953" s="21">
        <v>283</v>
      </c>
      <c r="F1953" s="6">
        <f>VLOOKUP(D1953,DEFINICJE!$E$2:$H$31,4,0)</f>
        <v>25.897196261682243</v>
      </c>
      <c r="G1953" s="6">
        <f>E1953*F1953</f>
        <v>7328.9065420560746</v>
      </c>
      <c r="H1953" s="26">
        <f>VLOOKUP(D1953,DEFINICJE!$E$2:$H$31,3,0)</f>
        <v>7.0000000000000007E-2</v>
      </c>
      <c r="I1953" s="6">
        <f>G1953+H1953*G1953</f>
        <v>7841.93</v>
      </c>
      <c r="J1953" s="9">
        <f>MONTH(B1953)</f>
        <v>12</v>
      </c>
      <c r="K1953" s="9">
        <f>YEAR(B1953)</f>
        <v>2021</v>
      </c>
      <c r="L1953" s="9" t="str">
        <f>VLOOKUP(C1953,DEFINICJE!$A$2:$B$11,2,0)</f>
        <v>Infinity Systems</v>
      </c>
    </row>
    <row r="1954" spans="1:12" x14ac:dyDescent="0.2">
      <c r="A1954" s="19" t="s">
        <v>2011</v>
      </c>
      <c r="B1954" s="20">
        <v>44541</v>
      </c>
      <c r="C1954" s="4" t="s">
        <v>6</v>
      </c>
      <c r="D1954" s="4" t="s">
        <v>17</v>
      </c>
      <c r="E1954" s="21">
        <v>723</v>
      </c>
      <c r="F1954" s="6">
        <f>VLOOKUP(D1954,DEFINICJE!$E$2:$H$31,4,0)</f>
        <v>65.721311475409848</v>
      </c>
      <c r="G1954" s="6">
        <f>E1954*F1954</f>
        <v>47516.508196721319</v>
      </c>
      <c r="H1954" s="26">
        <f>VLOOKUP(D1954,DEFINICJE!$E$2:$H$31,3,0)</f>
        <v>0.22</v>
      </c>
      <c r="I1954" s="6">
        <f>G1954+H1954*G1954</f>
        <v>57970.140000000007</v>
      </c>
      <c r="J1954" s="9">
        <f>MONTH(B1954)</f>
        <v>12</v>
      </c>
      <c r="K1954" s="9">
        <f>YEAR(B1954)</f>
        <v>2021</v>
      </c>
      <c r="L1954" s="9" t="str">
        <f>VLOOKUP(C1954,DEFINICJE!$A$2:$B$11,2,0)</f>
        <v>SwiftWave Technologies</v>
      </c>
    </row>
    <row r="1955" spans="1:12" x14ac:dyDescent="0.2">
      <c r="A1955" s="19" t="s">
        <v>2012</v>
      </c>
      <c r="B1955" s="20">
        <v>44541</v>
      </c>
      <c r="C1955" s="4" t="s">
        <v>5</v>
      </c>
      <c r="D1955" s="4" t="s">
        <v>18</v>
      </c>
      <c r="E1955" s="21">
        <v>87</v>
      </c>
      <c r="F1955" s="6">
        <f>VLOOKUP(D1955,DEFINICJE!$E$2:$H$31,4,0)</f>
        <v>0.22429906542056072</v>
      </c>
      <c r="G1955" s="6">
        <f>E1955*F1955</f>
        <v>19.514018691588781</v>
      </c>
      <c r="H1955" s="26">
        <f>VLOOKUP(D1955,DEFINICJE!$E$2:$H$31,3,0)</f>
        <v>7.0000000000000007E-2</v>
      </c>
      <c r="I1955" s="6">
        <f>G1955+H1955*G1955</f>
        <v>20.879999999999995</v>
      </c>
      <c r="J1955" s="9">
        <f>MONTH(B1955)</f>
        <v>12</v>
      </c>
      <c r="K1955" s="9">
        <f>YEAR(B1955)</f>
        <v>2021</v>
      </c>
      <c r="L1955" s="9" t="str">
        <f>VLOOKUP(C1955,DEFINICJE!$A$2:$B$11,2,0)</f>
        <v>Infinity Systems</v>
      </c>
    </row>
    <row r="1956" spans="1:12" x14ac:dyDescent="0.2">
      <c r="A1956" s="19" t="s">
        <v>2013</v>
      </c>
      <c r="B1956" s="20">
        <v>44541</v>
      </c>
      <c r="C1956" s="4" t="s">
        <v>11</v>
      </c>
      <c r="D1956" s="4" t="s">
        <v>19</v>
      </c>
      <c r="E1956" s="21">
        <v>998</v>
      </c>
      <c r="F1956" s="6">
        <f>VLOOKUP(D1956,DEFINICJE!$E$2:$H$31,4,0)</f>
        <v>73.073770491803288</v>
      </c>
      <c r="G1956" s="6">
        <f>E1956*F1956</f>
        <v>72927.622950819685</v>
      </c>
      <c r="H1956" s="26">
        <f>VLOOKUP(D1956,DEFINICJE!$E$2:$H$31,3,0)</f>
        <v>0.22</v>
      </c>
      <c r="I1956" s="6">
        <f>G1956+H1956*G1956</f>
        <v>88971.700000000012</v>
      </c>
      <c r="J1956" s="9">
        <f>MONTH(B1956)</f>
        <v>12</v>
      </c>
      <c r="K1956" s="9">
        <f>YEAR(B1956)</f>
        <v>2021</v>
      </c>
      <c r="L1956" s="9" t="str">
        <f>VLOOKUP(C1956,DEFINICJE!$A$2:$B$11,2,0)</f>
        <v>Green Capital</v>
      </c>
    </row>
    <row r="1957" spans="1:12" x14ac:dyDescent="0.2">
      <c r="A1957" s="19" t="s">
        <v>2014</v>
      </c>
      <c r="B1957" s="20">
        <v>44542</v>
      </c>
      <c r="C1957" s="4" t="s">
        <v>3</v>
      </c>
      <c r="D1957" s="4" t="s">
        <v>20</v>
      </c>
      <c r="E1957" s="21">
        <v>487</v>
      </c>
      <c r="F1957" s="6">
        <f>VLOOKUP(D1957,DEFINICJE!$E$2:$H$31,4,0)</f>
        <v>10.093457943925234</v>
      </c>
      <c r="G1957" s="6">
        <f>E1957*F1957</f>
        <v>4915.5140186915887</v>
      </c>
      <c r="H1957" s="26">
        <f>VLOOKUP(D1957,DEFINICJE!$E$2:$H$31,3,0)</f>
        <v>7.0000000000000007E-2</v>
      </c>
      <c r="I1957" s="6">
        <f>G1957+H1957*G1957</f>
        <v>5259.6</v>
      </c>
      <c r="J1957" s="9">
        <f>MONTH(B1957)</f>
        <v>12</v>
      </c>
      <c r="K1957" s="9">
        <f>YEAR(B1957)</f>
        <v>2021</v>
      </c>
      <c r="L1957" s="9" t="str">
        <f>VLOOKUP(C1957,DEFINICJE!$A$2:$B$11,2,0)</f>
        <v>Quantum Innovations</v>
      </c>
    </row>
    <row r="1958" spans="1:12" x14ac:dyDescent="0.2">
      <c r="A1958" s="19" t="s">
        <v>2015</v>
      </c>
      <c r="B1958" s="20">
        <v>44542</v>
      </c>
      <c r="C1958" s="4" t="s">
        <v>7</v>
      </c>
      <c r="D1958" s="4" t="s">
        <v>21</v>
      </c>
      <c r="E1958" s="21">
        <v>66</v>
      </c>
      <c r="F1958" s="6">
        <f>VLOOKUP(D1958,DEFINICJE!$E$2:$H$31,4,0)</f>
        <v>32.508196721311471</v>
      </c>
      <c r="G1958" s="6">
        <f>E1958*F1958</f>
        <v>2145.5409836065569</v>
      </c>
      <c r="H1958" s="26">
        <f>VLOOKUP(D1958,DEFINICJE!$E$2:$H$31,3,0)</f>
        <v>0.22</v>
      </c>
      <c r="I1958" s="6">
        <f>G1958+H1958*G1958</f>
        <v>2617.5599999999995</v>
      </c>
      <c r="J1958" s="9">
        <f>MONTH(B1958)</f>
        <v>12</v>
      </c>
      <c r="K1958" s="9">
        <f>YEAR(B1958)</f>
        <v>2021</v>
      </c>
      <c r="L1958" s="9" t="str">
        <f>VLOOKUP(C1958,DEFINICJE!$A$2:$B$11,2,0)</f>
        <v>Fusion Dynamics</v>
      </c>
    </row>
    <row r="1959" spans="1:12" x14ac:dyDescent="0.2">
      <c r="A1959" s="19" t="s">
        <v>2016</v>
      </c>
      <c r="B1959" s="20">
        <v>44542</v>
      </c>
      <c r="C1959" s="4" t="s">
        <v>9</v>
      </c>
      <c r="D1959" s="4" t="s">
        <v>22</v>
      </c>
      <c r="E1959" s="21">
        <v>403</v>
      </c>
      <c r="F1959" s="6">
        <f>VLOOKUP(D1959,DEFINICJE!$E$2:$H$31,4,0)</f>
        <v>17.588785046728972</v>
      </c>
      <c r="G1959" s="6">
        <f>E1959*F1959</f>
        <v>7088.2803738317762</v>
      </c>
      <c r="H1959" s="26">
        <f>VLOOKUP(D1959,DEFINICJE!$E$2:$H$31,3,0)</f>
        <v>7.0000000000000007E-2</v>
      </c>
      <c r="I1959" s="6">
        <f>G1959+H1959*G1959</f>
        <v>7584.4600000000009</v>
      </c>
      <c r="J1959" s="9">
        <f>MONTH(B1959)</f>
        <v>12</v>
      </c>
      <c r="K1959" s="9">
        <f>YEAR(B1959)</f>
        <v>2021</v>
      </c>
      <c r="L1959" s="9" t="str">
        <f>VLOOKUP(C1959,DEFINICJE!$A$2:$B$11,2,0)</f>
        <v>Aurora Ventures</v>
      </c>
    </row>
    <row r="1960" spans="1:12" x14ac:dyDescent="0.2">
      <c r="A1960" s="19" t="s">
        <v>2017</v>
      </c>
      <c r="B1960" s="20">
        <v>44542</v>
      </c>
      <c r="C1960" s="4" t="s">
        <v>5</v>
      </c>
      <c r="D1960" s="4" t="s">
        <v>23</v>
      </c>
      <c r="E1960" s="21">
        <v>564</v>
      </c>
      <c r="F1960" s="6">
        <f>VLOOKUP(D1960,DEFINICJE!$E$2:$H$31,4,0)</f>
        <v>14.188524590163933</v>
      </c>
      <c r="G1960" s="6">
        <f>E1960*F1960</f>
        <v>8002.3278688524579</v>
      </c>
      <c r="H1960" s="26">
        <f>VLOOKUP(D1960,DEFINICJE!$E$2:$H$31,3,0)</f>
        <v>0.22</v>
      </c>
      <c r="I1960" s="6">
        <f>G1960+H1960*G1960</f>
        <v>9762.8399999999983</v>
      </c>
      <c r="J1960" s="9">
        <f>MONTH(B1960)</f>
        <v>12</v>
      </c>
      <c r="K1960" s="9">
        <f>YEAR(B1960)</f>
        <v>2021</v>
      </c>
      <c r="L1960" s="9" t="str">
        <f>VLOOKUP(C1960,DEFINICJE!$A$2:$B$11,2,0)</f>
        <v>Infinity Systems</v>
      </c>
    </row>
    <row r="1961" spans="1:12" x14ac:dyDescent="0.2">
      <c r="A1961" s="19" t="s">
        <v>2018</v>
      </c>
      <c r="B1961" s="20">
        <v>44543</v>
      </c>
      <c r="C1961" s="4" t="s">
        <v>8</v>
      </c>
      <c r="D1961" s="4" t="s">
        <v>24</v>
      </c>
      <c r="E1961" s="21">
        <v>955</v>
      </c>
      <c r="F1961" s="6">
        <f>VLOOKUP(D1961,DEFINICJE!$E$2:$H$31,4,0)</f>
        <v>7.5700934579439245</v>
      </c>
      <c r="G1961" s="6">
        <f>E1961*F1961</f>
        <v>7229.4392523364477</v>
      </c>
      <c r="H1961" s="26">
        <f>VLOOKUP(D1961,DEFINICJE!$E$2:$H$31,3,0)</f>
        <v>7.0000000000000007E-2</v>
      </c>
      <c r="I1961" s="6">
        <f>G1961+H1961*G1961</f>
        <v>7735.4999999999991</v>
      </c>
      <c r="J1961" s="9">
        <f>MONTH(B1961)</f>
        <v>12</v>
      </c>
      <c r="K1961" s="9">
        <f>YEAR(B1961)</f>
        <v>2021</v>
      </c>
      <c r="L1961" s="9" t="str">
        <f>VLOOKUP(C1961,DEFINICJE!$A$2:$B$11,2,0)</f>
        <v>Apex Innovators</v>
      </c>
    </row>
    <row r="1962" spans="1:12" x14ac:dyDescent="0.2">
      <c r="A1962" s="19" t="s">
        <v>2019</v>
      </c>
      <c r="B1962" s="20">
        <v>44543</v>
      </c>
      <c r="C1962" s="4" t="s">
        <v>4</v>
      </c>
      <c r="D1962" s="4" t="s">
        <v>25</v>
      </c>
      <c r="E1962" s="21">
        <v>391</v>
      </c>
      <c r="F1962" s="6">
        <f>VLOOKUP(D1962,DEFINICJE!$E$2:$H$31,4,0)</f>
        <v>33.655737704918039</v>
      </c>
      <c r="G1962" s="6">
        <f>E1962*F1962</f>
        <v>13159.393442622953</v>
      </c>
      <c r="H1962" s="26">
        <f>VLOOKUP(D1962,DEFINICJE!$E$2:$H$31,3,0)</f>
        <v>0.22</v>
      </c>
      <c r="I1962" s="6">
        <f>G1962+H1962*G1962</f>
        <v>16054.460000000003</v>
      </c>
      <c r="J1962" s="9">
        <f>MONTH(B1962)</f>
        <v>12</v>
      </c>
      <c r="K1962" s="9">
        <f>YEAR(B1962)</f>
        <v>2021</v>
      </c>
      <c r="L1962" s="9" t="str">
        <f>VLOOKUP(C1962,DEFINICJE!$A$2:$B$11,2,0)</f>
        <v>BlueSky Enterprises</v>
      </c>
    </row>
    <row r="1963" spans="1:12" x14ac:dyDescent="0.2">
      <c r="A1963" s="19" t="s">
        <v>2020</v>
      </c>
      <c r="B1963" s="20">
        <v>44543</v>
      </c>
      <c r="C1963" s="4" t="s">
        <v>7</v>
      </c>
      <c r="D1963" s="4" t="s">
        <v>26</v>
      </c>
      <c r="E1963" s="21">
        <v>719</v>
      </c>
      <c r="F1963" s="6">
        <f>VLOOKUP(D1963,DEFINICJE!$E$2:$H$31,4,0)</f>
        <v>57.588785046728965</v>
      </c>
      <c r="G1963" s="6">
        <f>E1963*F1963</f>
        <v>41406.336448598129</v>
      </c>
      <c r="H1963" s="26">
        <f>VLOOKUP(D1963,DEFINICJE!$E$2:$H$31,3,0)</f>
        <v>7.0000000000000007E-2</v>
      </c>
      <c r="I1963" s="6">
        <f>G1963+H1963*G1963</f>
        <v>44304.78</v>
      </c>
      <c r="J1963" s="9">
        <f>MONTH(B1963)</f>
        <v>12</v>
      </c>
      <c r="K1963" s="9">
        <f>YEAR(B1963)</f>
        <v>2021</v>
      </c>
      <c r="L1963" s="9" t="str">
        <f>VLOOKUP(C1963,DEFINICJE!$A$2:$B$11,2,0)</f>
        <v>Fusion Dynamics</v>
      </c>
    </row>
    <row r="1964" spans="1:12" x14ac:dyDescent="0.2">
      <c r="A1964" s="19" t="s">
        <v>2021</v>
      </c>
      <c r="B1964" s="20">
        <v>44543</v>
      </c>
      <c r="C1964" s="4" t="s">
        <v>9</v>
      </c>
      <c r="D1964" s="4" t="s">
        <v>27</v>
      </c>
      <c r="E1964" s="21">
        <v>964</v>
      </c>
      <c r="F1964" s="6">
        <f>VLOOKUP(D1964,DEFINICJE!$E$2:$H$31,4,0)</f>
        <v>27.262295081967213</v>
      </c>
      <c r="G1964" s="6">
        <f>E1964*F1964</f>
        <v>26280.852459016394</v>
      </c>
      <c r="H1964" s="26">
        <f>VLOOKUP(D1964,DEFINICJE!$E$2:$H$31,3,0)</f>
        <v>0.22</v>
      </c>
      <c r="I1964" s="6">
        <f>G1964+H1964*G1964</f>
        <v>32062.639999999999</v>
      </c>
      <c r="J1964" s="9">
        <f>MONTH(B1964)</f>
        <v>12</v>
      </c>
      <c r="K1964" s="9">
        <f>YEAR(B1964)</f>
        <v>2021</v>
      </c>
      <c r="L1964" s="9" t="str">
        <f>VLOOKUP(C1964,DEFINICJE!$A$2:$B$11,2,0)</f>
        <v>Aurora Ventures</v>
      </c>
    </row>
    <row r="1965" spans="1:12" x14ac:dyDescent="0.2">
      <c r="A1965" s="19" t="s">
        <v>2022</v>
      </c>
      <c r="B1965" s="20">
        <v>44544</v>
      </c>
      <c r="C1965" s="4" t="s">
        <v>7</v>
      </c>
      <c r="D1965" s="4" t="s">
        <v>28</v>
      </c>
      <c r="E1965" s="21">
        <v>646</v>
      </c>
      <c r="F1965" s="6">
        <f>VLOOKUP(D1965,DEFINICJE!$E$2:$H$31,4,0)</f>
        <v>74.299065420560737</v>
      </c>
      <c r="G1965" s="6">
        <f>E1965*F1965</f>
        <v>47997.196261682235</v>
      </c>
      <c r="H1965" s="26">
        <f>VLOOKUP(D1965,DEFINICJE!$E$2:$H$31,3,0)</f>
        <v>7.0000000000000007E-2</v>
      </c>
      <c r="I1965" s="6">
        <f>G1965+H1965*G1965</f>
        <v>51356.999999999993</v>
      </c>
      <c r="J1965" s="9">
        <f>MONTH(B1965)</f>
        <v>12</v>
      </c>
      <c r="K1965" s="9">
        <f>YEAR(B1965)</f>
        <v>2021</v>
      </c>
      <c r="L1965" s="9" t="str">
        <f>VLOOKUP(C1965,DEFINICJE!$A$2:$B$11,2,0)</f>
        <v>Fusion Dynamics</v>
      </c>
    </row>
    <row r="1966" spans="1:12" x14ac:dyDescent="0.2">
      <c r="A1966" s="19" t="s">
        <v>2023</v>
      </c>
      <c r="B1966" s="20">
        <v>44544</v>
      </c>
      <c r="C1966" s="4" t="s">
        <v>6</v>
      </c>
      <c r="D1966" s="4" t="s">
        <v>29</v>
      </c>
      <c r="E1966" s="21">
        <v>575</v>
      </c>
      <c r="F1966" s="6">
        <f>VLOOKUP(D1966,DEFINICJE!$E$2:$H$31,4,0)</f>
        <v>19.409836065573771</v>
      </c>
      <c r="G1966" s="6">
        <f>E1966*F1966</f>
        <v>11160.655737704918</v>
      </c>
      <c r="H1966" s="26">
        <f>VLOOKUP(D1966,DEFINICJE!$E$2:$H$31,3,0)</f>
        <v>0.22</v>
      </c>
      <c r="I1966" s="6">
        <f>G1966+H1966*G1966</f>
        <v>13616</v>
      </c>
      <c r="J1966" s="9">
        <f>MONTH(B1966)</f>
        <v>12</v>
      </c>
      <c r="K1966" s="9">
        <f>YEAR(B1966)</f>
        <v>2021</v>
      </c>
      <c r="L1966" s="9" t="str">
        <f>VLOOKUP(C1966,DEFINICJE!$A$2:$B$11,2,0)</f>
        <v>SwiftWave Technologies</v>
      </c>
    </row>
    <row r="1967" spans="1:12" x14ac:dyDescent="0.2">
      <c r="A1967" s="19" t="s">
        <v>2024</v>
      </c>
      <c r="B1967" s="20">
        <v>44544</v>
      </c>
      <c r="C1967" s="4" t="s">
        <v>9</v>
      </c>
      <c r="D1967" s="4" t="s">
        <v>30</v>
      </c>
      <c r="E1967" s="21">
        <v>749</v>
      </c>
      <c r="F1967" s="6">
        <f>VLOOKUP(D1967,DEFINICJE!$E$2:$H$31,4,0)</f>
        <v>16.345794392523363</v>
      </c>
      <c r="G1967" s="6">
        <f>E1967*F1967</f>
        <v>12242.999999999998</v>
      </c>
      <c r="H1967" s="26">
        <f>VLOOKUP(D1967,DEFINICJE!$E$2:$H$31,3,0)</f>
        <v>7.0000000000000007E-2</v>
      </c>
      <c r="I1967" s="6">
        <f>G1967+H1967*G1967</f>
        <v>13100.009999999998</v>
      </c>
      <c r="J1967" s="9">
        <f>MONTH(B1967)</f>
        <v>12</v>
      </c>
      <c r="K1967" s="9">
        <f>YEAR(B1967)</f>
        <v>2021</v>
      </c>
      <c r="L1967" s="9" t="str">
        <f>VLOOKUP(C1967,DEFINICJE!$A$2:$B$11,2,0)</f>
        <v>Aurora Ventures</v>
      </c>
    </row>
    <row r="1968" spans="1:12" x14ac:dyDescent="0.2">
      <c r="A1968" s="19" t="s">
        <v>2025</v>
      </c>
      <c r="B1968" s="20">
        <v>44544</v>
      </c>
      <c r="C1968" s="4" t="s">
        <v>10</v>
      </c>
      <c r="D1968" s="4" t="s">
        <v>31</v>
      </c>
      <c r="E1968" s="21">
        <v>403</v>
      </c>
      <c r="F1968" s="6">
        <f>VLOOKUP(D1968,DEFINICJE!$E$2:$H$31,4,0)</f>
        <v>31.516393442622952</v>
      </c>
      <c r="G1968" s="6">
        <f>E1968*F1968</f>
        <v>12701.10655737705</v>
      </c>
      <c r="H1968" s="26">
        <f>VLOOKUP(D1968,DEFINICJE!$E$2:$H$31,3,0)</f>
        <v>0.22</v>
      </c>
      <c r="I1968" s="6">
        <f>G1968+H1968*G1968</f>
        <v>15495.350000000002</v>
      </c>
      <c r="J1968" s="9">
        <f>MONTH(B1968)</f>
        <v>12</v>
      </c>
      <c r="K1968" s="9">
        <f>YEAR(B1968)</f>
        <v>2021</v>
      </c>
      <c r="L1968" s="9" t="str">
        <f>VLOOKUP(C1968,DEFINICJE!$A$2:$B$11,2,0)</f>
        <v>Nexus Solutions</v>
      </c>
    </row>
    <row r="1969" spans="1:12" x14ac:dyDescent="0.2">
      <c r="A1969" s="19" t="s">
        <v>2026</v>
      </c>
      <c r="B1969" s="20">
        <v>44545</v>
      </c>
      <c r="C1969" s="4" t="s">
        <v>9</v>
      </c>
      <c r="D1969" s="4" t="s">
        <v>32</v>
      </c>
      <c r="E1969" s="21">
        <v>782</v>
      </c>
      <c r="F1969" s="6">
        <f>VLOOKUP(D1969,DEFINICJE!$E$2:$H$31,4,0)</f>
        <v>59.018691588785039</v>
      </c>
      <c r="G1969" s="6">
        <f>E1969*F1969</f>
        <v>46152.616822429904</v>
      </c>
      <c r="H1969" s="26">
        <f>VLOOKUP(D1969,DEFINICJE!$E$2:$H$31,3,0)</f>
        <v>7.0000000000000007E-2</v>
      </c>
      <c r="I1969" s="6">
        <f>G1969+H1969*G1969</f>
        <v>49383.299999999996</v>
      </c>
      <c r="J1969" s="9">
        <f>MONTH(B1969)</f>
        <v>12</v>
      </c>
      <c r="K1969" s="9">
        <f>YEAR(B1969)</f>
        <v>2021</v>
      </c>
      <c r="L1969" s="9" t="str">
        <f>VLOOKUP(C1969,DEFINICJE!$A$2:$B$11,2,0)</f>
        <v>Aurora Ventures</v>
      </c>
    </row>
    <row r="1970" spans="1:12" x14ac:dyDescent="0.2">
      <c r="A1970" s="19" t="s">
        <v>2027</v>
      </c>
      <c r="B1970" s="20">
        <v>44545</v>
      </c>
      <c r="C1970" s="4" t="s">
        <v>7</v>
      </c>
      <c r="D1970" s="4" t="s">
        <v>33</v>
      </c>
      <c r="E1970" s="21">
        <v>790</v>
      </c>
      <c r="F1970" s="6">
        <f>VLOOKUP(D1970,DEFINICJE!$E$2:$H$31,4,0)</f>
        <v>78.893442622950815</v>
      </c>
      <c r="G1970" s="6">
        <f>E1970*F1970</f>
        <v>62325.819672131147</v>
      </c>
      <c r="H1970" s="26">
        <f>VLOOKUP(D1970,DEFINICJE!$E$2:$H$31,3,0)</f>
        <v>0.22</v>
      </c>
      <c r="I1970" s="6">
        <f>G1970+H1970*G1970</f>
        <v>76037.5</v>
      </c>
      <c r="J1970" s="9">
        <f>MONTH(B1970)</f>
        <v>12</v>
      </c>
      <c r="K1970" s="9">
        <f>YEAR(B1970)</f>
        <v>2021</v>
      </c>
      <c r="L1970" s="9" t="str">
        <f>VLOOKUP(C1970,DEFINICJE!$A$2:$B$11,2,0)</f>
        <v>Fusion Dynamics</v>
      </c>
    </row>
    <row r="1971" spans="1:12" x14ac:dyDescent="0.2">
      <c r="A1971" s="19" t="s">
        <v>2028</v>
      </c>
      <c r="B1971" s="20">
        <v>44545</v>
      </c>
      <c r="C1971" s="4" t="s">
        <v>7</v>
      </c>
      <c r="D1971" s="4" t="s">
        <v>34</v>
      </c>
      <c r="E1971" s="21">
        <v>256</v>
      </c>
      <c r="F1971" s="6">
        <f>VLOOKUP(D1971,DEFINICJE!$E$2:$H$31,4,0)</f>
        <v>34.177570093457945</v>
      </c>
      <c r="G1971" s="6">
        <f>E1971*F1971</f>
        <v>8749.4579439252338</v>
      </c>
      <c r="H1971" s="26">
        <f>VLOOKUP(D1971,DEFINICJE!$E$2:$H$31,3,0)</f>
        <v>7.0000000000000007E-2</v>
      </c>
      <c r="I1971" s="6">
        <f>G1971+H1971*G1971</f>
        <v>9361.92</v>
      </c>
      <c r="J1971" s="9">
        <f>MONTH(B1971)</f>
        <v>12</v>
      </c>
      <c r="K1971" s="9">
        <f>YEAR(B1971)</f>
        <v>2021</v>
      </c>
      <c r="L1971" s="9" t="str">
        <f>VLOOKUP(C1971,DEFINICJE!$A$2:$B$11,2,0)</f>
        <v>Fusion Dynamics</v>
      </c>
    </row>
    <row r="1972" spans="1:12" x14ac:dyDescent="0.2">
      <c r="A1972" s="19" t="s">
        <v>2029</v>
      </c>
      <c r="B1972" s="20">
        <v>44545</v>
      </c>
      <c r="C1972" s="4" t="s">
        <v>8</v>
      </c>
      <c r="D1972" s="4" t="s">
        <v>35</v>
      </c>
      <c r="E1972" s="21">
        <v>152</v>
      </c>
      <c r="F1972" s="6">
        <f>VLOOKUP(D1972,DEFINICJE!$E$2:$H$31,4,0)</f>
        <v>92.429906542056074</v>
      </c>
      <c r="G1972" s="6">
        <f>E1972*F1972</f>
        <v>14049.345794392524</v>
      </c>
      <c r="H1972" s="26">
        <f>VLOOKUP(D1972,DEFINICJE!$E$2:$H$31,3,0)</f>
        <v>7.0000000000000007E-2</v>
      </c>
      <c r="I1972" s="6">
        <f>G1972+H1972*G1972</f>
        <v>15032.800000000001</v>
      </c>
      <c r="J1972" s="9">
        <f>MONTH(B1972)</f>
        <v>12</v>
      </c>
      <c r="K1972" s="9">
        <f>YEAR(B1972)</f>
        <v>2021</v>
      </c>
      <c r="L1972" s="9" t="str">
        <f>VLOOKUP(C1972,DEFINICJE!$A$2:$B$11,2,0)</f>
        <v>Apex Innovators</v>
      </c>
    </row>
    <row r="1973" spans="1:12" x14ac:dyDescent="0.2">
      <c r="A1973" s="19" t="s">
        <v>2030</v>
      </c>
      <c r="B1973" s="20">
        <v>44546</v>
      </c>
      <c r="C1973" s="4" t="s">
        <v>7</v>
      </c>
      <c r="D1973" s="4" t="s">
        <v>36</v>
      </c>
      <c r="E1973" s="21">
        <v>327</v>
      </c>
      <c r="F1973" s="6">
        <f>VLOOKUP(D1973,DEFINICJE!$E$2:$H$31,4,0)</f>
        <v>32.551401869158873</v>
      </c>
      <c r="G1973" s="6">
        <f>E1973*F1973</f>
        <v>10644.308411214952</v>
      </c>
      <c r="H1973" s="26">
        <f>VLOOKUP(D1973,DEFINICJE!$E$2:$H$31,3,0)</f>
        <v>7.0000000000000007E-2</v>
      </c>
      <c r="I1973" s="6">
        <f>G1973+H1973*G1973</f>
        <v>11389.409999999998</v>
      </c>
      <c r="J1973" s="9">
        <f>MONTH(B1973)</f>
        <v>12</v>
      </c>
      <c r="K1973" s="9">
        <f>YEAR(B1973)</f>
        <v>2021</v>
      </c>
      <c r="L1973" s="9" t="str">
        <f>VLOOKUP(C1973,DEFINICJE!$A$2:$B$11,2,0)</f>
        <v>Fusion Dynamics</v>
      </c>
    </row>
    <row r="1974" spans="1:12" x14ac:dyDescent="0.2">
      <c r="A1974" s="19" t="s">
        <v>2031</v>
      </c>
      <c r="B1974" s="20">
        <v>44546</v>
      </c>
      <c r="C1974" s="4" t="s">
        <v>3</v>
      </c>
      <c r="D1974" s="4" t="s">
        <v>37</v>
      </c>
      <c r="E1974" s="21">
        <v>45</v>
      </c>
      <c r="F1974" s="6">
        <f>VLOOKUP(D1974,DEFINICJE!$E$2:$H$31,4,0)</f>
        <v>29.762295081967217</v>
      </c>
      <c r="G1974" s="6">
        <f>E1974*F1974</f>
        <v>1339.3032786885249</v>
      </c>
      <c r="H1974" s="26">
        <f>VLOOKUP(D1974,DEFINICJE!$E$2:$H$31,3,0)</f>
        <v>0.22</v>
      </c>
      <c r="I1974" s="6">
        <f>G1974+H1974*G1974</f>
        <v>1633.9500000000003</v>
      </c>
      <c r="J1974" s="9">
        <f>MONTH(B1974)</f>
        <v>12</v>
      </c>
      <c r="K1974" s="9">
        <f>YEAR(B1974)</f>
        <v>2021</v>
      </c>
      <c r="L1974" s="9" t="str">
        <f>VLOOKUP(C1974,DEFINICJE!$A$2:$B$11,2,0)</f>
        <v>Quantum Innovations</v>
      </c>
    </row>
    <row r="1975" spans="1:12" x14ac:dyDescent="0.2">
      <c r="A1975" s="19" t="s">
        <v>2032</v>
      </c>
      <c r="B1975" s="20">
        <v>44546</v>
      </c>
      <c r="C1975" s="4" t="s">
        <v>11</v>
      </c>
      <c r="D1975" s="4" t="s">
        <v>38</v>
      </c>
      <c r="E1975" s="21">
        <v>534</v>
      </c>
      <c r="F1975" s="6">
        <f>VLOOKUP(D1975,DEFINICJE!$E$2:$H$31,4,0)</f>
        <v>3.1121495327102804</v>
      </c>
      <c r="G1975" s="6">
        <f>E1975*F1975</f>
        <v>1661.8878504672898</v>
      </c>
      <c r="H1975" s="26">
        <f>VLOOKUP(D1975,DEFINICJE!$E$2:$H$31,3,0)</f>
        <v>7.0000000000000007E-2</v>
      </c>
      <c r="I1975" s="6">
        <f>G1975+H1975*G1975</f>
        <v>1778.22</v>
      </c>
      <c r="J1975" s="9">
        <f>MONTH(B1975)</f>
        <v>12</v>
      </c>
      <c r="K1975" s="9">
        <f>YEAR(B1975)</f>
        <v>2021</v>
      </c>
      <c r="L1975" s="9" t="str">
        <f>VLOOKUP(C1975,DEFINICJE!$A$2:$B$11,2,0)</f>
        <v>Green Capital</v>
      </c>
    </row>
    <row r="1976" spans="1:12" x14ac:dyDescent="0.2">
      <c r="A1976" s="19" t="s">
        <v>2033</v>
      </c>
      <c r="B1976" s="20">
        <v>44546</v>
      </c>
      <c r="C1976" s="4" t="s">
        <v>8</v>
      </c>
      <c r="D1976" s="4" t="s">
        <v>14</v>
      </c>
      <c r="E1976" s="21">
        <v>202</v>
      </c>
      <c r="F1976" s="6">
        <f>VLOOKUP(D1976,DEFINICJE!$E$2:$H$31,4,0)</f>
        <v>73.897196261682225</v>
      </c>
      <c r="G1976" s="6">
        <f>E1976*F1976</f>
        <v>14927.233644859809</v>
      </c>
      <c r="H1976" s="26">
        <f>VLOOKUP(D1976,DEFINICJE!$E$2:$H$31,3,0)</f>
        <v>7.0000000000000007E-2</v>
      </c>
      <c r="I1976" s="6">
        <f>G1976+H1976*G1976</f>
        <v>15972.139999999996</v>
      </c>
      <c r="J1976" s="9">
        <f>MONTH(B1976)</f>
        <v>12</v>
      </c>
      <c r="K1976" s="9">
        <f>YEAR(B1976)</f>
        <v>2021</v>
      </c>
      <c r="L1976" s="9" t="str">
        <f>VLOOKUP(C1976,DEFINICJE!$A$2:$B$11,2,0)</f>
        <v>Apex Innovators</v>
      </c>
    </row>
    <row r="1977" spans="1:12" x14ac:dyDescent="0.2">
      <c r="A1977" s="19" t="s">
        <v>2034</v>
      </c>
      <c r="B1977" s="20">
        <v>44547</v>
      </c>
      <c r="C1977" s="4" t="s">
        <v>8</v>
      </c>
      <c r="D1977" s="4" t="s">
        <v>15</v>
      </c>
      <c r="E1977" s="21">
        <v>855</v>
      </c>
      <c r="F1977" s="6">
        <f>VLOOKUP(D1977,DEFINICJE!$E$2:$H$31,4,0)</f>
        <v>43.180327868852459</v>
      </c>
      <c r="G1977" s="6">
        <f>E1977*F1977</f>
        <v>36919.180327868853</v>
      </c>
      <c r="H1977" s="26">
        <f>VLOOKUP(D1977,DEFINICJE!$E$2:$H$31,3,0)</f>
        <v>0.22</v>
      </c>
      <c r="I1977" s="6">
        <f>G1977+H1977*G1977</f>
        <v>45041.4</v>
      </c>
      <c r="J1977" s="9">
        <f>MONTH(B1977)</f>
        <v>12</v>
      </c>
      <c r="K1977" s="9">
        <f>YEAR(B1977)</f>
        <v>2021</v>
      </c>
      <c r="L1977" s="9" t="str">
        <f>VLOOKUP(C1977,DEFINICJE!$A$2:$B$11,2,0)</f>
        <v>Apex Innovators</v>
      </c>
    </row>
    <row r="1978" spans="1:12" x14ac:dyDescent="0.2">
      <c r="A1978" s="19" t="s">
        <v>2035</v>
      </c>
      <c r="B1978" s="20">
        <v>44547</v>
      </c>
      <c r="C1978" s="4" t="s">
        <v>6</v>
      </c>
      <c r="D1978" s="4" t="s">
        <v>16</v>
      </c>
      <c r="E1978" s="21">
        <v>108</v>
      </c>
      <c r="F1978" s="6">
        <f>VLOOKUP(D1978,DEFINICJE!$E$2:$H$31,4,0)</f>
        <v>25.897196261682243</v>
      </c>
      <c r="G1978" s="6">
        <f>E1978*F1978</f>
        <v>2796.8971962616824</v>
      </c>
      <c r="H1978" s="26">
        <f>VLOOKUP(D1978,DEFINICJE!$E$2:$H$31,3,0)</f>
        <v>7.0000000000000007E-2</v>
      </c>
      <c r="I1978" s="6">
        <f>G1978+H1978*G1978</f>
        <v>2992.6800000000003</v>
      </c>
      <c r="J1978" s="9">
        <f>MONTH(B1978)</f>
        <v>12</v>
      </c>
      <c r="K1978" s="9">
        <f>YEAR(B1978)</f>
        <v>2021</v>
      </c>
      <c r="L1978" s="9" t="str">
        <f>VLOOKUP(C1978,DEFINICJE!$A$2:$B$11,2,0)</f>
        <v>SwiftWave Technologies</v>
      </c>
    </row>
    <row r="1979" spans="1:12" x14ac:dyDescent="0.2">
      <c r="A1979" s="19" t="s">
        <v>2036</v>
      </c>
      <c r="B1979" s="20">
        <v>44547</v>
      </c>
      <c r="C1979" s="4" t="s">
        <v>8</v>
      </c>
      <c r="D1979" s="4" t="s">
        <v>17</v>
      </c>
      <c r="E1979" s="21">
        <v>758</v>
      </c>
      <c r="F1979" s="6">
        <f>VLOOKUP(D1979,DEFINICJE!$E$2:$H$31,4,0)</f>
        <v>65.721311475409848</v>
      </c>
      <c r="G1979" s="6">
        <f>E1979*F1979</f>
        <v>49816.754098360667</v>
      </c>
      <c r="H1979" s="26">
        <f>VLOOKUP(D1979,DEFINICJE!$E$2:$H$31,3,0)</f>
        <v>0.22</v>
      </c>
      <c r="I1979" s="6">
        <f>G1979+H1979*G1979</f>
        <v>60776.440000000017</v>
      </c>
      <c r="J1979" s="9">
        <f>MONTH(B1979)</f>
        <v>12</v>
      </c>
      <c r="K1979" s="9">
        <f>YEAR(B1979)</f>
        <v>2021</v>
      </c>
      <c r="L1979" s="9" t="str">
        <f>VLOOKUP(C1979,DEFINICJE!$A$2:$B$11,2,0)</f>
        <v>Apex Innovators</v>
      </c>
    </row>
    <row r="1980" spans="1:12" x14ac:dyDescent="0.2">
      <c r="A1980" s="19" t="s">
        <v>2037</v>
      </c>
      <c r="B1980" s="20">
        <v>44547</v>
      </c>
      <c r="C1980" s="4" t="s">
        <v>7</v>
      </c>
      <c r="D1980" s="4" t="s">
        <v>18</v>
      </c>
      <c r="E1980" s="21">
        <v>759</v>
      </c>
      <c r="F1980" s="6">
        <f>VLOOKUP(D1980,DEFINICJE!$E$2:$H$31,4,0)</f>
        <v>0.22429906542056072</v>
      </c>
      <c r="G1980" s="6">
        <f>E1980*F1980</f>
        <v>170.24299065420558</v>
      </c>
      <c r="H1980" s="26">
        <f>VLOOKUP(D1980,DEFINICJE!$E$2:$H$31,3,0)</f>
        <v>7.0000000000000007E-2</v>
      </c>
      <c r="I1980" s="6">
        <f>G1980+H1980*G1980</f>
        <v>182.15999999999997</v>
      </c>
      <c r="J1980" s="9">
        <f>MONTH(B1980)</f>
        <v>12</v>
      </c>
      <c r="K1980" s="9">
        <f>YEAR(B1980)</f>
        <v>2021</v>
      </c>
      <c r="L1980" s="9" t="str">
        <f>VLOOKUP(C1980,DEFINICJE!$A$2:$B$11,2,0)</f>
        <v>Fusion Dynamics</v>
      </c>
    </row>
    <row r="1981" spans="1:12" x14ac:dyDescent="0.2">
      <c r="A1981" s="19" t="s">
        <v>2038</v>
      </c>
      <c r="B1981" s="20">
        <v>44548</v>
      </c>
      <c r="C1981" s="4" t="s">
        <v>6</v>
      </c>
      <c r="D1981" s="4" t="s">
        <v>19</v>
      </c>
      <c r="E1981" s="21">
        <v>429</v>
      </c>
      <c r="F1981" s="6">
        <f>VLOOKUP(D1981,DEFINICJE!$E$2:$H$31,4,0)</f>
        <v>73.073770491803288</v>
      </c>
      <c r="G1981" s="6">
        <f>E1981*F1981</f>
        <v>31348.647540983609</v>
      </c>
      <c r="H1981" s="26">
        <f>VLOOKUP(D1981,DEFINICJE!$E$2:$H$31,3,0)</f>
        <v>0.22</v>
      </c>
      <c r="I1981" s="6">
        <f>G1981+H1981*G1981</f>
        <v>38245.350000000006</v>
      </c>
      <c r="J1981" s="9">
        <f>MONTH(B1981)</f>
        <v>12</v>
      </c>
      <c r="K1981" s="9">
        <f>YEAR(B1981)</f>
        <v>2021</v>
      </c>
      <c r="L1981" s="9" t="str">
        <f>VLOOKUP(C1981,DEFINICJE!$A$2:$B$11,2,0)</f>
        <v>SwiftWave Technologies</v>
      </c>
    </row>
    <row r="1982" spans="1:12" x14ac:dyDescent="0.2">
      <c r="A1982" s="19" t="s">
        <v>2039</v>
      </c>
      <c r="B1982" s="20">
        <v>44548</v>
      </c>
      <c r="C1982" s="4" t="s">
        <v>4</v>
      </c>
      <c r="D1982" s="4" t="s">
        <v>20</v>
      </c>
      <c r="E1982" s="21">
        <v>624</v>
      </c>
      <c r="F1982" s="6">
        <f>VLOOKUP(D1982,DEFINICJE!$E$2:$H$31,4,0)</f>
        <v>10.093457943925234</v>
      </c>
      <c r="G1982" s="6">
        <f>E1982*F1982</f>
        <v>6298.3177570093458</v>
      </c>
      <c r="H1982" s="26">
        <f>VLOOKUP(D1982,DEFINICJE!$E$2:$H$31,3,0)</f>
        <v>7.0000000000000007E-2</v>
      </c>
      <c r="I1982" s="6">
        <f>G1982+H1982*G1982</f>
        <v>6739.2</v>
      </c>
      <c r="J1982" s="9">
        <f>MONTH(B1982)</f>
        <v>12</v>
      </c>
      <c r="K1982" s="9">
        <f>YEAR(B1982)</f>
        <v>2021</v>
      </c>
      <c r="L1982" s="9" t="str">
        <f>VLOOKUP(C1982,DEFINICJE!$A$2:$B$11,2,0)</f>
        <v>BlueSky Enterprises</v>
      </c>
    </row>
    <row r="1983" spans="1:12" x14ac:dyDescent="0.2">
      <c r="A1983" s="19" t="s">
        <v>2040</v>
      </c>
      <c r="B1983" s="20">
        <v>44548</v>
      </c>
      <c r="C1983" s="4" t="s">
        <v>7</v>
      </c>
      <c r="D1983" s="4" t="s">
        <v>21</v>
      </c>
      <c r="E1983" s="21">
        <v>365</v>
      </c>
      <c r="F1983" s="6">
        <f>VLOOKUP(D1983,DEFINICJE!$E$2:$H$31,4,0)</f>
        <v>32.508196721311471</v>
      </c>
      <c r="G1983" s="6">
        <f>E1983*F1983</f>
        <v>11865.491803278686</v>
      </c>
      <c r="H1983" s="26">
        <f>VLOOKUP(D1983,DEFINICJE!$E$2:$H$31,3,0)</f>
        <v>0.22</v>
      </c>
      <c r="I1983" s="6">
        <f>G1983+H1983*G1983</f>
        <v>14475.899999999998</v>
      </c>
      <c r="J1983" s="9">
        <f>MONTH(B1983)</f>
        <v>12</v>
      </c>
      <c r="K1983" s="9">
        <f>YEAR(B1983)</f>
        <v>2021</v>
      </c>
      <c r="L1983" s="9" t="str">
        <f>VLOOKUP(C1983,DEFINICJE!$A$2:$B$11,2,0)</f>
        <v>Fusion Dynamics</v>
      </c>
    </row>
    <row r="1984" spans="1:12" x14ac:dyDescent="0.2">
      <c r="A1984" s="19" t="s">
        <v>2041</v>
      </c>
      <c r="B1984" s="20">
        <v>44548</v>
      </c>
      <c r="C1984" s="4" t="s">
        <v>7</v>
      </c>
      <c r="D1984" s="4" t="s">
        <v>22</v>
      </c>
      <c r="E1984" s="21">
        <v>939</v>
      </c>
      <c r="F1984" s="6">
        <f>VLOOKUP(D1984,DEFINICJE!$E$2:$H$31,4,0)</f>
        <v>17.588785046728972</v>
      </c>
      <c r="G1984" s="6">
        <f>E1984*F1984</f>
        <v>16515.869158878504</v>
      </c>
      <c r="H1984" s="26">
        <f>VLOOKUP(D1984,DEFINICJE!$E$2:$H$31,3,0)</f>
        <v>7.0000000000000007E-2</v>
      </c>
      <c r="I1984" s="6">
        <f>G1984+H1984*G1984</f>
        <v>17671.98</v>
      </c>
      <c r="J1984" s="9">
        <f>MONTH(B1984)</f>
        <v>12</v>
      </c>
      <c r="K1984" s="9">
        <f>YEAR(B1984)</f>
        <v>2021</v>
      </c>
      <c r="L1984" s="9" t="str">
        <f>VLOOKUP(C1984,DEFINICJE!$A$2:$B$11,2,0)</f>
        <v>Fusion Dynamics</v>
      </c>
    </row>
    <row r="1985" spans="1:12" x14ac:dyDescent="0.2">
      <c r="A1985" s="19" t="s">
        <v>2042</v>
      </c>
      <c r="B1985" s="20">
        <v>44549</v>
      </c>
      <c r="C1985" s="4" t="s">
        <v>6</v>
      </c>
      <c r="D1985" s="4" t="s">
        <v>23</v>
      </c>
      <c r="E1985" s="21">
        <v>328</v>
      </c>
      <c r="F1985" s="6">
        <f>VLOOKUP(D1985,DEFINICJE!$E$2:$H$31,4,0)</f>
        <v>14.188524590163933</v>
      </c>
      <c r="G1985" s="6">
        <f>E1985*F1985</f>
        <v>4653.8360655737697</v>
      </c>
      <c r="H1985" s="26">
        <f>VLOOKUP(D1985,DEFINICJE!$E$2:$H$31,3,0)</f>
        <v>0.22</v>
      </c>
      <c r="I1985" s="6">
        <f>G1985+H1985*G1985</f>
        <v>5677.6799999999994</v>
      </c>
      <c r="J1985" s="9">
        <f>MONTH(B1985)</f>
        <v>12</v>
      </c>
      <c r="K1985" s="9">
        <f>YEAR(B1985)</f>
        <v>2021</v>
      </c>
      <c r="L1985" s="9" t="str">
        <f>VLOOKUP(C1985,DEFINICJE!$A$2:$B$11,2,0)</f>
        <v>SwiftWave Technologies</v>
      </c>
    </row>
    <row r="1986" spans="1:12" x14ac:dyDescent="0.2">
      <c r="A1986" s="19" t="s">
        <v>2043</v>
      </c>
      <c r="B1986" s="20">
        <v>44549</v>
      </c>
      <c r="C1986" s="4" t="s">
        <v>9</v>
      </c>
      <c r="D1986" s="4" t="s">
        <v>24</v>
      </c>
      <c r="E1986" s="21">
        <v>369</v>
      </c>
      <c r="F1986" s="6">
        <f>VLOOKUP(D1986,DEFINICJE!$E$2:$H$31,4,0)</f>
        <v>7.5700934579439245</v>
      </c>
      <c r="G1986" s="6">
        <f>E1986*F1986</f>
        <v>2793.364485981308</v>
      </c>
      <c r="H1986" s="26">
        <f>VLOOKUP(D1986,DEFINICJE!$E$2:$H$31,3,0)</f>
        <v>7.0000000000000007E-2</v>
      </c>
      <c r="I1986" s="6">
        <f>G1986+H1986*G1986</f>
        <v>2988.8999999999996</v>
      </c>
      <c r="J1986" s="9">
        <f>MONTH(B1986)</f>
        <v>12</v>
      </c>
      <c r="K1986" s="9">
        <f>YEAR(B1986)</f>
        <v>2021</v>
      </c>
      <c r="L1986" s="9" t="str">
        <f>VLOOKUP(C1986,DEFINICJE!$A$2:$B$11,2,0)</f>
        <v>Aurora Ventures</v>
      </c>
    </row>
    <row r="1987" spans="1:12" x14ac:dyDescent="0.2">
      <c r="A1987" s="19" t="s">
        <v>2044</v>
      </c>
      <c r="B1987" s="20">
        <v>44549</v>
      </c>
      <c r="C1987" s="4" t="s">
        <v>11</v>
      </c>
      <c r="D1987" s="4" t="s">
        <v>25</v>
      </c>
      <c r="E1987" s="21">
        <v>219</v>
      </c>
      <c r="F1987" s="6">
        <f>VLOOKUP(D1987,DEFINICJE!$E$2:$H$31,4,0)</f>
        <v>33.655737704918039</v>
      </c>
      <c r="G1987" s="6">
        <f>E1987*F1987</f>
        <v>7370.6065573770502</v>
      </c>
      <c r="H1987" s="26">
        <f>VLOOKUP(D1987,DEFINICJE!$E$2:$H$31,3,0)</f>
        <v>0.22</v>
      </c>
      <c r="I1987" s="6">
        <f>G1987+H1987*G1987</f>
        <v>8992.1400000000012</v>
      </c>
      <c r="J1987" s="9">
        <f>MONTH(B1987)</f>
        <v>12</v>
      </c>
      <c r="K1987" s="9">
        <f>YEAR(B1987)</f>
        <v>2021</v>
      </c>
      <c r="L1987" s="9" t="str">
        <f>VLOOKUP(C1987,DEFINICJE!$A$2:$B$11,2,0)</f>
        <v>Green Capital</v>
      </c>
    </row>
    <row r="1988" spans="1:12" x14ac:dyDescent="0.2">
      <c r="A1988" s="19" t="s">
        <v>2045</v>
      </c>
      <c r="B1988" s="20">
        <v>44549</v>
      </c>
      <c r="C1988" s="4" t="s">
        <v>5</v>
      </c>
      <c r="D1988" s="4" t="s">
        <v>26</v>
      </c>
      <c r="E1988" s="21">
        <v>735</v>
      </c>
      <c r="F1988" s="6">
        <f>VLOOKUP(D1988,DEFINICJE!$E$2:$H$31,4,0)</f>
        <v>57.588785046728965</v>
      </c>
      <c r="G1988" s="6">
        <f>E1988*F1988</f>
        <v>42327.757009345791</v>
      </c>
      <c r="H1988" s="26">
        <f>VLOOKUP(D1988,DEFINICJE!$E$2:$H$31,3,0)</f>
        <v>7.0000000000000007E-2</v>
      </c>
      <c r="I1988" s="6">
        <f>G1988+H1988*G1988</f>
        <v>45290.7</v>
      </c>
      <c r="J1988" s="9">
        <f>MONTH(B1988)</f>
        <v>12</v>
      </c>
      <c r="K1988" s="9">
        <f>YEAR(B1988)</f>
        <v>2021</v>
      </c>
      <c r="L1988" s="9" t="str">
        <f>VLOOKUP(C1988,DEFINICJE!$A$2:$B$11,2,0)</f>
        <v>Infinity Systems</v>
      </c>
    </row>
    <row r="1989" spans="1:12" x14ac:dyDescent="0.2">
      <c r="A1989" s="19" t="s">
        <v>2046</v>
      </c>
      <c r="B1989" s="20">
        <v>44550</v>
      </c>
      <c r="C1989" s="4" t="s">
        <v>9</v>
      </c>
      <c r="D1989" s="4" t="s">
        <v>27</v>
      </c>
      <c r="E1989" s="21">
        <v>591</v>
      </c>
      <c r="F1989" s="6">
        <f>VLOOKUP(D1989,DEFINICJE!$E$2:$H$31,4,0)</f>
        <v>27.262295081967213</v>
      </c>
      <c r="G1989" s="6">
        <f>E1989*F1989</f>
        <v>16112.016393442624</v>
      </c>
      <c r="H1989" s="26">
        <f>VLOOKUP(D1989,DEFINICJE!$E$2:$H$31,3,0)</f>
        <v>0.22</v>
      </c>
      <c r="I1989" s="6">
        <f>G1989+H1989*G1989</f>
        <v>19656.66</v>
      </c>
      <c r="J1989" s="9">
        <f>MONTH(B1989)</f>
        <v>12</v>
      </c>
      <c r="K1989" s="9">
        <f>YEAR(B1989)</f>
        <v>2021</v>
      </c>
      <c r="L1989" s="9" t="str">
        <f>VLOOKUP(C1989,DEFINICJE!$A$2:$B$11,2,0)</f>
        <v>Aurora Ventures</v>
      </c>
    </row>
    <row r="1990" spans="1:12" x14ac:dyDescent="0.2">
      <c r="A1990" s="19" t="s">
        <v>2047</v>
      </c>
      <c r="B1990" s="20">
        <v>44550</v>
      </c>
      <c r="C1990" s="4" t="s">
        <v>7</v>
      </c>
      <c r="D1990" s="4" t="s">
        <v>28</v>
      </c>
      <c r="E1990" s="21">
        <v>336</v>
      </c>
      <c r="F1990" s="6">
        <f>VLOOKUP(D1990,DEFINICJE!$E$2:$H$31,4,0)</f>
        <v>74.299065420560737</v>
      </c>
      <c r="G1990" s="6">
        <f>E1990*F1990</f>
        <v>24964.485981308408</v>
      </c>
      <c r="H1990" s="26">
        <f>VLOOKUP(D1990,DEFINICJE!$E$2:$H$31,3,0)</f>
        <v>7.0000000000000007E-2</v>
      </c>
      <c r="I1990" s="6">
        <f>G1990+H1990*G1990</f>
        <v>26711.999999999996</v>
      </c>
      <c r="J1990" s="9">
        <f>MONTH(B1990)</f>
        <v>12</v>
      </c>
      <c r="K1990" s="9">
        <f>YEAR(B1990)</f>
        <v>2021</v>
      </c>
      <c r="L1990" s="9" t="str">
        <f>VLOOKUP(C1990,DEFINICJE!$A$2:$B$11,2,0)</f>
        <v>Fusion Dynamics</v>
      </c>
    </row>
    <row r="1991" spans="1:12" x14ac:dyDescent="0.2">
      <c r="A1991" s="19" t="s">
        <v>2048</v>
      </c>
      <c r="B1991" s="20">
        <v>44550</v>
      </c>
      <c r="C1991" s="4" t="s">
        <v>2</v>
      </c>
      <c r="D1991" s="4" t="s">
        <v>29</v>
      </c>
      <c r="E1991" s="21">
        <v>524</v>
      </c>
      <c r="F1991" s="6">
        <f>VLOOKUP(D1991,DEFINICJE!$E$2:$H$31,4,0)</f>
        <v>19.409836065573771</v>
      </c>
      <c r="G1991" s="6">
        <f>E1991*F1991</f>
        <v>10170.754098360656</v>
      </c>
      <c r="H1991" s="26">
        <f>VLOOKUP(D1991,DEFINICJE!$E$2:$H$31,3,0)</f>
        <v>0.22</v>
      </c>
      <c r="I1991" s="6">
        <f>G1991+H1991*G1991</f>
        <v>12408.32</v>
      </c>
      <c r="J1991" s="9">
        <f>MONTH(B1991)</f>
        <v>12</v>
      </c>
      <c r="K1991" s="9">
        <f>YEAR(B1991)</f>
        <v>2021</v>
      </c>
      <c r="L1991" s="9" t="str">
        <f>VLOOKUP(C1991,DEFINICJE!$A$2:$B$11,2,0)</f>
        <v>StellarTech Solutions</v>
      </c>
    </row>
    <row r="1992" spans="1:12" x14ac:dyDescent="0.2">
      <c r="A1992" s="19" t="s">
        <v>2049</v>
      </c>
      <c r="B1992" s="20">
        <v>44550</v>
      </c>
      <c r="C1992" s="4" t="s">
        <v>9</v>
      </c>
      <c r="D1992" s="4" t="s">
        <v>30</v>
      </c>
      <c r="E1992" s="21">
        <v>512</v>
      </c>
      <c r="F1992" s="6">
        <f>VLOOKUP(D1992,DEFINICJE!$E$2:$H$31,4,0)</f>
        <v>16.345794392523363</v>
      </c>
      <c r="G1992" s="6">
        <f>E1992*F1992</f>
        <v>8369.0467289719618</v>
      </c>
      <c r="H1992" s="26">
        <f>VLOOKUP(D1992,DEFINICJE!$E$2:$H$31,3,0)</f>
        <v>7.0000000000000007E-2</v>
      </c>
      <c r="I1992" s="6">
        <f>G1992+H1992*G1992</f>
        <v>8954.8799999999992</v>
      </c>
      <c r="J1992" s="9">
        <f>MONTH(B1992)</f>
        <v>12</v>
      </c>
      <c r="K1992" s="9">
        <f>YEAR(B1992)</f>
        <v>2021</v>
      </c>
      <c r="L1992" s="9" t="str">
        <f>VLOOKUP(C1992,DEFINICJE!$A$2:$B$11,2,0)</f>
        <v>Aurora Ventures</v>
      </c>
    </row>
    <row r="1993" spans="1:12" x14ac:dyDescent="0.2">
      <c r="A1993" s="19" t="s">
        <v>2050</v>
      </c>
      <c r="B1993" s="20">
        <v>44551</v>
      </c>
      <c r="C1993" s="4" t="s">
        <v>8</v>
      </c>
      <c r="D1993" s="4" t="s">
        <v>31</v>
      </c>
      <c r="E1993" s="21">
        <v>974</v>
      </c>
      <c r="F1993" s="6">
        <f>VLOOKUP(D1993,DEFINICJE!$E$2:$H$31,4,0)</f>
        <v>31.516393442622952</v>
      </c>
      <c r="G1993" s="6">
        <f>E1993*F1993</f>
        <v>30696.967213114756</v>
      </c>
      <c r="H1993" s="26">
        <f>VLOOKUP(D1993,DEFINICJE!$E$2:$H$31,3,0)</f>
        <v>0.22</v>
      </c>
      <c r="I1993" s="6">
        <f>G1993+H1993*G1993</f>
        <v>37450.300000000003</v>
      </c>
      <c r="J1993" s="9">
        <f>MONTH(B1993)</f>
        <v>12</v>
      </c>
      <c r="K1993" s="9">
        <f>YEAR(B1993)</f>
        <v>2021</v>
      </c>
      <c r="L1993" s="9" t="str">
        <f>VLOOKUP(C1993,DEFINICJE!$A$2:$B$11,2,0)</f>
        <v>Apex Innovators</v>
      </c>
    </row>
    <row r="1994" spans="1:12" x14ac:dyDescent="0.2">
      <c r="A1994" s="19" t="s">
        <v>2051</v>
      </c>
      <c r="B1994" s="20">
        <v>44551</v>
      </c>
      <c r="C1994" s="4" t="s">
        <v>4</v>
      </c>
      <c r="D1994" s="4" t="s">
        <v>32</v>
      </c>
      <c r="E1994" s="21">
        <v>780</v>
      </c>
      <c r="F1994" s="6">
        <f>VLOOKUP(D1994,DEFINICJE!$E$2:$H$31,4,0)</f>
        <v>59.018691588785039</v>
      </c>
      <c r="G1994" s="6">
        <f>E1994*F1994</f>
        <v>46034.579439252331</v>
      </c>
      <c r="H1994" s="26">
        <f>VLOOKUP(D1994,DEFINICJE!$E$2:$H$31,3,0)</f>
        <v>7.0000000000000007E-2</v>
      </c>
      <c r="I1994" s="6">
        <f>G1994+H1994*G1994</f>
        <v>49256.999999999993</v>
      </c>
      <c r="J1994" s="9">
        <f>MONTH(B1994)</f>
        <v>12</v>
      </c>
      <c r="K1994" s="9">
        <f>YEAR(B1994)</f>
        <v>2021</v>
      </c>
      <c r="L1994" s="9" t="str">
        <f>VLOOKUP(C1994,DEFINICJE!$A$2:$B$11,2,0)</f>
        <v>BlueSky Enterprises</v>
      </c>
    </row>
    <row r="1995" spans="1:12" x14ac:dyDescent="0.2">
      <c r="A1995" s="19" t="s">
        <v>2052</v>
      </c>
      <c r="B1995" s="20">
        <v>44551</v>
      </c>
      <c r="C1995" s="4" t="s">
        <v>6</v>
      </c>
      <c r="D1995" s="4" t="s">
        <v>33</v>
      </c>
      <c r="E1995" s="21">
        <v>489</v>
      </c>
      <c r="F1995" s="6">
        <f>VLOOKUP(D1995,DEFINICJE!$E$2:$H$31,4,0)</f>
        <v>78.893442622950815</v>
      </c>
      <c r="G1995" s="6">
        <f>E1995*F1995</f>
        <v>38578.893442622946</v>
      </c>
      <c r="H1995" s="26">
        <f>VLOOKUP(D1995,DEFINICJE!$E$2:$H$31,3,0)</f>
        <v>0.22</v>
      </c>
      <c r="I1995" s="6">
        <f>G1995+H1995*G1995</f>
        <v>47066.249999999993</v>
      </c>
      <c r="J1995" s="9">
        <f>MONTH(B1995)</f>
        <v>12</v>
      </c>
      <c r="K1995" s="9">
        <f>YEAR(B1995)</f>
        <v>2021</v>
      </c>
      <c r="L1995" s="9" t="str">
        <f>VLOOKUP(C1995,DEFINICJE!$A$2:$B$11,2,0)</f>
        <v>SwiftWave Technologies</v>
      </c>
    </row>
    <row r="1996" spans="1:12" x14ac:dyDescent="0.2">
      <c r="A1996" s="19" t="s">
        <v>2053</v>
      </c>
      <c r="B1996" s="20">
        <v>44551</v>
      </c>
      <c r="C1996" s="4" t="s">
        <v>11</v>
      </c>
      <c r="D1996" s="4" t="s">
        <v>34</v>
      </c>
      <c r="E1996" s="21">
        <v>52</v>
      </c>
      <c r="F1996" s="6">
        <f>VLOOKUP(D1996,DEFINICJE!$E$2:$H$31,4,0)</f>
        <v>34.177570093457945</v>
      </c>
      <c r="G1996" s="6">
        <f>E1996*F1996</f>
        <v>1777.233644859813</v>
      </c>
      <c r="H1996" s="26">
        <f>VLOOKUP(D1996,DEFINICJE!$E$2:$H$31,3,0)</f>
        <v>7.0000000000000007E-2</v>
      </c>
      <c r="I1996" s="6">
        <f>G1996+H1996*G1996</f>
        <v>1901.6399999999999</v>
      </c>
      <c r="J1996" s="9">
        <f>MONTH(B1996)</f>
        <v>12</v>
      </c>
      <c r="K1996" s="9">
        <f>YEAR(B1996)</f>
        <v>2021</v>
      </c>
      <c r="L1996" s="9" t="str">
        <f>VLOOKUP(C1996,DEFINICJE!$A$2:$B$11,2,0)</f>
        <v>Green Capital</v>
      </c>
    </row>
    <row r="1997" spans="1:12" x14ac:dyDescent="0.2">
      <c r="A1997" s="19" t="s">
        <v>2054</v>
      </c>
      <c r="B1997" s="20">
        <v>44552</v>
      </c>
      <c r="C1997" s="4" t="s">
        <v>5</v>
      </c>
      <c r="D1997" s="4" t="s">
        <v>35</v>
      </c>
      <c r="E1997" s="21">
        <v>170</v>
      </c>
      <c r="F1997" s="6">
        <f>VLOOKUP(D1997,DEFINICJE!$E$2:$H$31,4,0)</f>
        <v>92.429906542056074</v>
      </c>
      <c r="G1997" s="6">
        <f>E1997*F1997</f>
        <v>15713.084112149532</v>
      </c>
      <c r="H1997" s="26">
        <f>VLOOKUP(D1997,DEFINICJE!$E$2:$H$31,3,0)</f>
        <v>7.0000000000000007E-2</v>
      </c>
      <c r="I1997" s="6">
        <f>G1997+H1997*G1997</f>
        <v>16813</v>
      </c>
      <c r="J1997" s="9">
        <f>MONTH(B1997)</f>
        <v>12</v>
      </c>
      <c r="K1997" s="9">
        <f>YEAR(B1997)</f>
        <v>2021</v>
      </c>
      <c r="L1997" s="9" t="str">
        <f>VLOOKUP(C1997,DEFINICJE!$A$2:$B$11,2,0)</f>
        <v>Infinity Systems</v>
      </c>
    </row>
    <row r="1998" spans="1:12" x14ac:dyDescent="0.2">
      <c r="A1998" s="19" t="s">
        <v>2055</v>
      </c>
      <c r="B1998" s="20">
        <v>44552</v>
      </c>
      <c r="C1998" s="4" t="s">
        <v>9</v>
      </c>
      <c r="D1998" s="4" t="s">
        <v>36</v>
      </c>
      <c r="E1998" s="21">
        <v>516</v>
      </c>
      <c r="F1998" s="6">
        <f>VLOOKUP(D1998,DEFINICJE!$E$2:$H$31,4,0)</f>
        <v>32.551401869158873</v>
      </c>
      <c r="G1998" s="6">
        <f>E1998*F1998</f>
        <v>16796.52336448598</v>
      </c>
      <c r="H1998" s="26">
        <f>VLOOKUP(D1998,DEFINICJE!$E$2:$H$31,3,0)</f>
        <v>7.0000000000000007E-2</v>
      </c>
      <c r="I1998" s="6">
        <f>G1998+H1998*G1998</f>
        <v>17972.28</v>
      </c>
      <c r="J1998" s="9">
        <f>MONTH(B1998)</f>
        <v>12</v>
      </c>
      <c r="K1998" s="9">
        <f>YEAR(B1998)</f>
        <v>2021</v>
      </c>
      <c r="L1998" s="9" t="str">
        <f>VLOOKUP(C1998,DEFINICJE!$A$2:$B$11,2,0)</f>
        <v>Aurora Ventures</v>
      </c>
    </row>
    <row r="1999" spans="1:12" x14ac:dyDescent="0.2">
      <c r="A1999" s="19" t="s">
        <v>2056</v>
      </c>
      <c r="B1999" s="20">
        <v>44552</v>
      </c>
      <c r="C1999" s="4" t="s">
        <v>6</v>
      </c>
      <c r="D1999" s="4" t="s">
        <v>37</v>
      </c>
      <c r="E1999" s="21">
        <v>390</v>
      </c>
      <c r="F1999" s="6">
        <f>VLOOKUP(D1999,DEFINICJE!$E$2:$H$31,4,0)</f>
        <v>29.762295081967217</v>
      </c>
      <c r="G1999" s="6">
        <f>E1999*F1999</f>
        <v>11607.295081967215</v>
      </c>
      <c r="H1999" s="26">
        <f>VLOOKUP(D1999,DEFINICJE!$E$2:$H$31,3,0)</f>
        <v>0.22</v>
      </c>
      <c r="I1999" s="6">
        <f>G1999+H1999*G1999</f>
        <v>14160.900000000001</v>
      </c>
      <c r="J1999" s="9">
        <f>MONTH(B1999)</f>
        <v>12</v>
      </c>
      <c r="K1999" s="9">
        <f>YEAR(B1999)</f>
        <v>2021</v>
      </c>
      <c r="L1999" s="9" t="str">
        <f>VLOOKUP(C1999,DEFINICJE!$A$2:$B$11,2,0)</f>
        <v>SwiftWave Technologies</v>
      </c>
    </row>
    <row r="2000" spans="1:12" x14ac:dyDescent="0.2">
      <c r="A2000" s="19" t="s">
        <v>2057</v>
      </c>
      <c r="B2000" s="20">
        <v>44552</v>
      </c>
      <c r="C2000" s="4" t="s">
        <v>11</v>
      </c>
      <c r="D2000" s="4" t="s">
        <v>14</v>
      </c>
      <c r="E2000" s="21">
        <v>277</v>
      </c>
      <c r="F2000" s="6">
        <f>VLOOKUP(D2000,DEFINICJE!$E$2:$H$31,4,0)</f>
        <v>73.897196261682225</v>
      </c>
      <c r="G2000" s="6">
        <f>E2000*F2000</f>
        <v>20469.523364485976</v>
      </c>
      <c r="H2000" s="26">
        <f>VLOOKUP(D2000,DEFINICJE!$E$2:$H$31,3,0)</f>
        <v>7.0000000000000007E-2</v>
      </c>
      <c r="I2000" s="6">
        <f>G2000+H2000*G2000</f>
        <v>21902.389999999996</v>
      </c>
      <c r="J2000" s="9">
        <f>MONTH(B2000)</f>
        <v>12</v>
      </c>
      <c r="K2000" s="9">
        <f>YEAR(B2000)</f>
        <v>2021</v>
      </c>
      <c r="L2000" s="9" t="str">
        <f>VLOOKUP(C2000,DEFINICJE!$A$2:$B$11,2,0)</f>
        <v>Green Capital</v>
      </c>
    </row>
    <row r="2001" spans="1:12" x14ac:dyDescent="0.2">
      <c r="A2001" s="19" t="s">
        <v>2058</v>
      </c>
      <c r="B2001" s="20">
        <v>44553</v>
      </c>
      <c r="C2001" s="4" t="s">
        <v>11</v>
      </c>
      <c r="D2001" s="4" t="s">
        <v>15</v>
      </c>
      <c r="E2001" s="21">
        <v>336</v>
      </c>
      <c r="F2001" s="6">
        <f>VLOOKUP(D2001,DEFINICJE!$E$2:$H$31,4,0)</f>
        <v>43.180327868852459</v>
      </c>
      <c r="G2001" s="6">
        <f>E2001*F2001</f>
        <v>14508.590163934427</v>
      </c>
      <c r="H2001" s="26">
        <f>VLOOKUP(D2001,DEFINICJE!$E$2:$H$31,3,0)</f>
        <v>0.22</v>
      </c>
      <c r="I2001" s="6">
        <f>G2001+H2001*G2001</f>
        <v>17700.48</v>
      </c>
      <c r="J2001" s="9">
        <f>MONTH(B2001)</f>
        <v>12</v>
      </c>
      <c r="K2001" s="9">
        <f>YEAR(B2001)</f>
        <v>2021</v>
      </c>
      <c r="L2001" s="9" t="str">
        <f>VLOOKUP(C2001,DEFINICJE!$A$2:$B$11,2,0)</f>
        <v>Green Capital</v>
      </c>
    </row>
  </sheetData>
  <autoFilter ref="A1:L2001" xr:uid="{00000000-0001-0000-0100-000000000000}">
    <sortState xmlns:xlrd2="http://schemas.microsoft.com/office/spreadsheetml/2017/richdata2" ref="A2:L2001">
      <sortCondition ref="A1:A2001"/>
    </sortState>
  </autoFilter>
  <sortState xmlns:xlrd2="http://schemas.microsoft.com/office/spreadsheetml/2017/richdata2" ref="I2:I2001">
    <sortCondition descending="1" ref="I2:I2001"/>
  </sortState>
  <phoneticPr fontId="0" type="noConversion"/>
  <conditionalFormatting sqref="G2:G1048576">
    <cfRule type="cellIs" dxfId="0" priority="1" operator="greaterThan">
      <formula>50000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showGridLines="0" zoomScale="160" zoomScaleNormal="160" workbookViewId="0">
      <selection activeCell="H2" sqref="H2:H31"/>
    </sheetView>
  </sheetViews>
  <sheetFormatPr defaultColWidth="9.28515625" defaultRowHeight="10.199999999999999" x14ac:dyDescent="0.2"/>
  <cols>
    <col min="1" max="1" width="16.42578125" style="2" bestFit="1" customWidth="1"/>
    <col min="2" max="2" width="21" style="2" bestFit="1" customWidth="1"/>
    <col min="3" max="4" width="9.28515625" style="2"/>
    <col min="5" max="5" width="13.28515625" style="2" bestFit="1" customWidth="1"/>
    <col min="6" max="6" width="25.28515625" style="2" bestFit="1" customWidth="1"/>
    <col min="7" max="7" width="5" style="2" bestFit="1" customWidth="1"/>
    <col min="8" max="8" width="24" style="2" bestFit="1" customWidth="1"/>
    <col min="9" max="16384" width="9.28515625" style="2"/>
  </cols>
  <sheetData>
    <row r="1" spans="1:8" x14ac:dyDescent="0.2">
      <c r="A1" s="5" t="s">
        <v>0</v>
      </c>
      <c r="B1" s="5" t="s">
        <v>1</v>
      </c>
      <c r="E1" s="5" t="s">
        <v>12</v>
      </c>
      <c r="F1" s="5" t="s">
        <v>2068</v>
      </c>
      <c r="G1" s="5" t="s">
        <v>13</v>
      </c>
      <c r="H1" s="5" t="s">
        <v>2080</v>
      </c>
    </row>
    <row r="2" spans="1:8" x14ac:dyDescent="0.2">
      <c r="A2" s="4" t="s">
        <v>2</v>
      </c>
      <c r="B2" s="4" t="s">
        <v>2070</v>
      </c>
      <c r="E2" s="4" t="s">
        <v>14</v>
      </c>
      <c r="F2" s="17">
        <v>79.069999999999993</v>
      </c>
      <c r="G2" s="18">
        <v>7.0000000000000007E-2</v>
      </c>
      <c r="H2" s="25">
        <f>F2/(100%+G2)</f>
        <v>73.897196261682225</v>
      </c>
    </row>
    <row r="3" spans="1:8" x14ac:dyDescent="0.2">
      <c r="A3" s="4" t="s">
        <v>3</v>
      </c>
      <c r="B3" s="4" t="s">
        <v>2071</v>
      </c>
      <c r="E3" s="4" t="s">
        <v>15</v>
      </c>
      <c r="F3" s="17">
        <v>52.68</v>
      </c>
      <c r="G3" s="18">
        <v>0.22</v>
      </c>
      <c r="H3" s="25">
        <f t="shared" ref="H3:H31" si="0">F3/(100%+G3)</f>
        <v>43.180327868852459</v>
      </c>
    </row>
    <row r="4" spans="1:8" x14ac:dyDescent="0.2">
      <c r="A4" s="4" t="s">
        <v>4</v>
      </c>
      <c r="B4" s="4" t="s">
        <v>2072</v>
      </c>
      <c r="E4" s="4" t="s">
        <v>16</v>
      </c>
      <c r="F4" s="17">
        <v>27.71</v>
      </c>
      <c r="G4" s="18">
        <v>7.0000000000000007E-2</v>
      </c>
      <c r="H4" s="25">
        <f t="shared" si="0"/>
        <v>25.897196261682243</v>
      </c>
    </row>
    <row r="5" spans="1:8" x14ac:dyDescent="0.2">
      <c r="A5" s="4" t="s">
        <v>5</v>
      </c>
      <c r="B5" s="4" t="s">
        <v>2073</v>
      </c>
      <c r="E5" s="4" t="s">
        <v>17</v>
      </c>
      <c r="F5" s="17">
        <v>80.180000000000007</v>
      </c>
      <c r="G5" s="18">
        <v>0.22</v>
      </c>
      <c r="H5" s="25">
        <f t="shared" si="0"/>
        <v>65.721311475409848</v>
      </c>
    </row>
    <row r="6" spans="1:8" x14ac:dyDescent="0.2">
      <c r="A6" s="4" t="s">
        <v>6</v>
      </c>
      <c r="B6" s="4" t="s">
        <v>2074</v>
      </c>
      <c r="E6" s="4" t="s">
        <v>18</v>
      </c>
      <c r="F6" s="17">
        <v>0.24</v>
      </c>
      <c r="G6" s="18">
        <v>7.0000000000000007E-2</v>
      </c>
      <c r="H6" s="25">
        <f t="shared" si="0"/>
        <v>0.22429906542056072</v>
      </c>
    </row>
    <row r="7" spans="1:8" x14ac:dyDescent="0.2">
      <c r="A7" s="4" t="s">
        <v>7</v>
      </c>
      <c r="B7" s="4" t="s">
        <v>2075</v>
      </c>
      <c r="E7" s="4" t="s">
        <v>19</v>
      </c>
      <c r="F7" s="17">
        <v>89.15</v>
      </c>
      <c r="G7" s="18">
        <v>0.22</v>
      </c>
      <c r="H7" s="25">
        <f t="shared" si="0"/>
        <v>73.073770491803288</v>
      </c>
    </row>
    <row r="8" spans="1:8" x14ac:dyDescent="0.2">
      <c r="A8" s="4" t="s">
        <v>8</v>
      </c>
      <c r="B8" s="4" t="s">
        <v>2076</v>
      </c>
      <c r="E8" s="4" t="s">
        <v>20</v>
      </c>
      <c r="F8" s="17">
        <v>10.8</v>
      </c>
      <c r="G8" s="18">
        <v>7.0000000000000007E-2</v>
      </c>
      <c r="H8" s="25">
        <f t="shared" si="0"/>
        <v>10.093457943925234</v>
      </c>
    </row>
    <row r="9" spans="1:8" x14ac:dyDescent="0.2">
      <c r="A9" s="4" t="s">
        <v>9</v>
      </c>
      <c r="B9" s="4" t="s">
        <v>2077</v>
      </c>
      <c r="E9" s="4" t="s">
        <v>21</v>
      </c>
      <c r="F9" s="17">
        <v>39.659999999999997</v>
      </c>
      <c r="G9" s="18">
        <v>0.22</v>
      </c>
      <c r="H9" s="25">
        <f t="shared" si="0"/>
        <v>32.508196721311471</v>
      </c>
    </row>
    <row r="10" spans="1:8" x14ac:dyDescent="0.2">
      <c r="A10" s="4" t="s">
        <v>10</v>
      </c>
      <c r="B10" s="4" t="s">
        <v>2078</v>
      </c>
      <c r="E10" s="4" t="s">
        <v>22</v>
      </c>
      <c r="F10" s="17">
        <v>18.82</v>
      </c>
      <c r="G10" s="18">
        <v>7.0000000000000007E-2</v>
      </c>
      <c r="H10" s="25">
        <f t="shared" si="0"/>
        <v>17.588785046728972</v>
      </c>
    </row>
    <row r="11" spans="1:8" x14ac:dyDescent="0.2">
      <c r="A11" s="4" t="s">
        <v>11</v>
      </c>
      <c r="B11" s="16" t="s">
        <v>2079</v>
      </c>
      <c r="E11" s="4" t="s">
        <v>23</v>
      </c>
      <c r="F11" s="17">
        <v>17.309999999999999</v>
      </c>
      <c r="G11" s="18">
        <v>0.22</v>
      </c>
      <c r="H11" s="25">
        <f t="shared" si="0"/>
        <v>14.188524590163933</v>
      </c>
    </row>
    <row r="12" spans="1:8" x14ac:dyDescent="0.2">
      <c r="E12" s="4" t="s">
        <v>24</v>
      </c>
      <c r="F12" s="17">
        <v>8.1</v>
      </c>
      <c r="G12" s="18">
        <v>7.0000000000000007E-2</v>
      </c>
      <c r="H12" s="25">
        <f t="shared" si="0"/>
        <v>7.5700934579439245</v>
      </c>
    </row>
    <row r="13" spans="1:8" x14ac:dyDescent="0.2">
      <c r="E13" s="4" t="s">
        <v>25</v>
      </c>
      <c r="F13" s="17">
        <v>41.06</v>
      </c>
      <c r="G13" s="18">
        <v>0.22</v>
      </c>
      <c r="H13" s="25">
        <f t="shared" si="0"/>
        <v>33.655737704918039</v>
      </c>
    </row>
    <row r="14" spans="1:8" x14ac:dyDescent="0.2">
      <c r="E14" s="4" t="s">
        <v>26</v>
      </c>
      <c r="F14" s="17">
        <v>61.62</v>
      </c>
      <c r="G14" s="18">
        <v>7.0000000000000007E-2</v>
      </c>
      <c r="H14" s="25">
        <f t="shared" si="0"/>
        <v>57.588785046728965</v>
      </c>
    </row>
    <row r="15" spans="1:8" x14ac:dyDescent="0.2">
      <c r="E15" s="4" t="s">
        <v>27</v>
      </c>
      <c r="F15" s="17">
        <v>33.26</v>
      </c>
      <c r="G15" s="18">
        <v>0.22</v>
      </c>
      <c r="H15" s="25">
        <f t="shared" si="0"/>
        <v>27.262295081967213</v>
      </c>
    </row>
    <row r="16" spans="1:8" x14ac:dyDescent="0.2">
      <c r="E16" s="4" t="s">
        <v>28</v>
      </c>
      <c r="F16" s="17">
        <v>79.5</v>
      </c>
      <c r="G16" s="18">
        <v>7.0000000000000007E-2</v>
      </c>
      <c r="H16" s="25">
        <f t="shared" si="0"/>
        <v>74.299065420560737</v>
      </c>
    </row>
    <row r="17" spans="5:8" x14ac:dyDescent="0.2">
      <c r="E17" s="4" t="s">
        <v>29</v>
      </c>
      <c r="F17" s="17">
        <v>23.68</v>
      </c>
      <c r="G17" s="18">
        <v>0.22</v>
      </c>
      <c r="H17" s="25">
        <f t="shared" si="0"/>
        <v>19.409836065573771</v>
      </c>
    </row>
    <row r="18" spans="5:8" x14ac:dyDescent="0.2">
      <c r="E18" s="4" t="s">
        <v>30</v>
      </c>
      <c r="F18" s="17">
        <v>17.489999999999998</v>
      </c>
      <c r="G18" s="18">
        <v>7.0000000000000007E-2</v>
      </c>
      <c r="H18" s="25">
        <f t="shared" si="0"/>
        <v>16.345794392523363</v>
      </c>
    </row>
    <row r="19" spans="5:8" x14ac:dyDescent="0.2">
      <c r="E19" s="4" t="s">
        <v>31</v>
      </c>
      <c r="F19" s="17">
        <v>38.450000000000003</v>
      </c>
      <c r="G19" s="18">
        <v>0.22</v>
      </c>
      <c r="H19" s="25">
        <f t="shared" si="0"/>
        <v>31.516393442622952</v>
      </c>
    </row>
    <row r="20" spans="5:8" x14ac:dyDescent="0.2">
      <c r="E20" s="4" t="s">
        <v>32</v>
      </c>
      <c r="F20" s="17">
        <v>63.15</v>
      </c>
      <c r="G20" s="18">
        <v>7.0000000000000007E-2</v>
      </c>
      <c r="H20" s="25">
        <f t="shared" si="0"/>
        <v>59.018691588785039</v>
      </c>
    </row>
    <row r="21" spans="5:8" x14ac:dyDescent="0.2">
      <c r="E21" s="4" t="s">
        <v>33</v>
      </c>
      <c r="F21" s="17">
        <v>96.25</v>
      </c>
      <c r="G21" s="18">
        <v>0.22</v>
      </c>
      <c r="H21" s="25">
        <f t="shared" si="0"/>
        <v>78.893442622950815</v>
      </c>
    </row>
    <row r="22" spans="5:8" x14ac:dyDescent="0.2">
      <c r="E22" s="4" t="s">
        <v>34</v>
      </c>
      <c r="F22" s="17">
        <v>36.57</v>
      </c>
      <c r="G22" s="18">
        <v>7.0000000000000007E-2</v>
      </c>
      <c r="H22" s="25">
        <f t="shared" si="0"/>
        <v>34.177570093457945</v>
      </c>
    </row>
    <row r="23" spans="5:8" x14ac:dyDescent="0.2">
      <c r="E23" s="4" t="s">
        <v>35</v>
      </c>
      <c r="F23" s="17">
        <v>98.9</v>
      </c>
      <c r="G23" s="18">
        <v>7.0000000000000007E-2</v>
      </c>
      <c r="H23" s="25">
        <f t="shared" si="0"/>
        <v>92.429906542056074</v>
      </c>
    </row>
    <row r="24" spans="5:8" x14ac:dyDescent="0.2">
      <c r="E24" s="4" t="s">
        <v>36</v>
      </c>
      <c r="F24" s="17">
        <v>34.83</v>
      </c>
      <c r="G24" s="18">
        <v>7.0000000000000007E-2</v>
      </c>
      <c r="H24" s="25">
        <f t="shared" si="0"/>
        <v>32.551401869158873</v>
      </c>
    </row>
    <row r="25" spans="5:8" x14ac:dyDescent="0.2">
      <c r="E25" s="4" t="s">
        <v>37</v>
      </c>
      <c r="F25" s="17">
        <v>36.31</v>
      </c>
      <c r="G25" s="18">
        <v>0.22</v>
      </c>
      <c r="H25" s="25">
        <f t="shared" si="0"/>
        <v>29.762295081967217</v>
      </c>
    </row>
    <row r="26" spans="5:8" x14ac:dyDescent="0.2">
      <c r="E26" s="4" t="s">
        <v>38</v>
      </c>
      <c r="F26" s="17">
        <v>3.33</v>
      </c>
      <c r="G26" s="18">
        <v>7.0000000000000007E-2</v>
      </c>
      <c r="H26" s="25">
        <f t="shared" si="0"/>
        <v>3.1121495327102804</v>
      </c>
    </row>
    <row r="27" spans="5:8" x14ac:dyDescent="0.2">
      <c r="E27" s="4" t="s">
        <v>39</v>
      </c>
      <c r="F27" s="17">
        <v>69.010000000000005</v>
      </c>
      <c r="G27" s="18">
        <v>0.22</v>
      </c>
      <c r="H27" s="25">
        <f t="shared" si="0"/>
        <v>56.56557377049181</v>
      </c>
    </row>
    <row r="28" spans="5:8" x14ac:dyDescent="0.2">
      <c r="E28" s="4" t="s">
        <v>40</v>
      </c>
      <c r="F28" s="17">
        <v>42.1</v>
      </c>
      <c r="G28" s="18">
        <v>7.0000000000000007E-2</v>
      </c>
      <c r="H28" s="25">
        <f t="shared" si="0"/>
        <v>39.345794392523366</v>
      </c>
    </row>
    <row r="29" spans="5:8" x14ac:dyDescent="0.2">
      <c r="E29" s="4" t="s">
        <v>41</v>
      </c>
      <c r="F29" s="17">
        <v>4.62</v>
      </c>
      <c r="G29" s="18">
        <v>0.22</v>
      </c>
      <c r="H29" s="25">
        <f t="shared" si="0"/>
        <v>3.7868852459016393</v>
      </c>
    </row>
    <row r="30" spans="5:8" x14ac:dyDescent="0.2">
      <c r="E30" s="4" t="s">
        <v>42</v>
      </c>
      <c r="F30" s="17">
        <v>18.309999999999999</v>
      </c>
      <c r="G30" s="18">
        <v>7.0000000000000007E-2</v>
      </c>
      <c r="H30" s="25">
        <f t="shared" si="0"/>
        <v>17.11214953271028</v>
      </c>
    </row>
    <row r="31" spans="5:8" x14ac:dyDescent="0.2">
      <c r="E31" s="4" t="s">
        <v>43</v>
      </c>
      <c r="F31" s="17">
        <v>51.48</v>
      </c>
      <c r="G31" s="18">
        <v>0.22</v>
      </c>
      <c r="H31" s="25">
        <f t="shared" si="0"/>
        <v>42.196721311475407</v>
      </c>
    </row>
  </sheetData>
  <phoneticPr fontId="0" type="noConversion"/>
  <pageMargins left="0.75" right="0.75" top="1" bottom="1" header="0.5" footer="0.5"/>
  <pageSetup paperSize="9" orientation="portrait" horizontalDpi="4000" verticalDpi="40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ZADANIA</vt:lpstr>
      <vt:lpstr>Sheet1</vt:lpstr>
      <vt:lpstr>DANE</vt:lpstr>
      <vt:lpstr>DEFINICJE</vt:lpstr>
    </vt:vector>
  </TitlesOfParts>
  <Company>VECTRA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VECTRAUSER</dc:creator>
  <cp:keywords>Excel REKRUTACJA</cp:keywords>
  <cp:lastModifiedBy>Natalia Ostrowska</cp:lastModifiedBy>
  <dcterms:created xsi:type="dcterms:W3CDTF">2008-04-04T11:13:02Z</dcterms:created>
  <dcterms:modified xsi:type="dcterms:W3CDTF">2025-07-23T17:25:34Z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bef4c5-c818-41ba-ac89-c164c445b051_Enabled">
    <vt:lpwstr>true</vt:lpwstr>
  </property>
  <property fmtid="{D5CDD505-2E9C-101B-9397-08002B2CF9AE}" pid="3" name="MSIP_Label_8dbef4c5-c818-41ba-ac89-c164c445b051_SetDate">
    <vt:lpwstr>2023-08-23T20:16:01Z</vt:lpwstr>
  </property>
  <property fmtid="{D5CDD505-2E9C-101B-9397-08002B2CF9AE}" pid="4" name="MSIP_Label_8dbef4c5-c818-41ba-ac89-c164c445b051_Method">
    <vt:lpwstr>Standard</vt:lpwstr>
  </property>
  <property fmtid="{D5CDD505-2E9C-101B-9397-08002B2CF9AE}" pid="5" name="MSIP_Label_8dbef4c5-c818-41ba-ac89-c164c445b051_Name">
    <vt:lpwstr>8dbef4c5-c818-41ba-ac89-c164c445b051</vt:lpwstr>
  </property>
  <property fmtid="{D5CDD505-2E9C-101B-9397-08002B2CF9AE}" pid="6" name="MSIP_Label_8dbef4c5-c818-41ba-ac89-c164c445b051_SiteId">
    <vt:lpwstr>95924808-3044-4177-9c1b-713746ffab95</vt:lpwstr>
  </property>
  <property fmtid="{D5CDD505-2E9C-101B-9397-08002B2CF9AE}" pid="7" name="MSIP_Label_8dbef4c5-c818-41ba-ac89-c164c445b051_ActionId">
    <vt:lpwstr>9efd40c9-e007-432b-8aa7-a9c59fae20c8</vt:lpwstr>
  </property>
  <property fmtid="{D5CDD505-2E9C-101B-9397-08002B2CF9AE}" pid="8" name="MSIP_Label_8dbef4c5-c818-41ba-ac89-c164c445b051_ContentBits">
    <vt:lpwstr>0</vt:lpwstr>
  </property>
</Properties>
</file>