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Excel_kurs\Excel\"/>
    </mc:Choice>
  </mc:AlternateContent>
  <xr:revisionPtr revIDLastSave="0" documentId="13_ncr:1_{C42EA68B-EB15-4B6D-AD38-DA83E4B22377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Zadania 1" sheetId="2" r:id="rId1"/>
    <sheet name="Zadania 2" sheetId="3" r:id="rId2"/>
    <sheet name="Zadania 3" sheetId="4" r:id="rId3"/>
    <sheet name="Zadania 4" sheetId="5" r:id="rId4"/>
    <sheet name="Zadanie 5" sheetId="6" r:id="rId5"/>
    <sheet name="Zadania 6" sheetId="7" r:id="rId6"/>
    <sheet name="Zadanie 7" sheetId="8" r:id="rId7"/>
    <sheet name="Zadanie 8" sheetId="10" r:id="rId8"/>
  </sheet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8" l="1" a="1"/>
  <c r="J20" i="8" s="1"/>
  <c r="C15" i="7"/>
  <c r="M6" i="10"/>
  <c r="M5" i="10"/>
  <c r="M4" i="10"/>
  <c r="J21" i="8" a="1"/>
  <c r="J21" i="8" s="1"/>
  <c r="H15" i="8" a="1"/>
  <c r="H15" i="8" s="1"/>
  <c r="H14" i="8" a="1"/>
  <c r="H14" i="8" s="1"/>
  <c r="H13" i="8"/>
  <c r="J10" i="8"/>
  <c r="J9" i="8"/>
  <c r="B11" i="7"/>
  <c r="B3" i="7"/>
  <c r="B4" i="7" s="1"/>
  <c r="B5" i="7" s="1"/>
  <c r="B6" i="7" s="1"/>
  <c r="D25" i="6"/>
  <c r="E25" i="6"/>
  <c r="C25" i="6"/>
  <c r="E20" i="6"/>
  <c r="D20" i="6"/>
  <c r="C20" i="6"/>
  <c r="F44" i="5"/>
  <c r="F42" i="5"/>
  <c r="F40" i="5"/>
  <c r="F38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5" i="5"/>
  <c r="C7" i="3"/>
  <c r="D7" i="3"/>
  <c r="E7" i="3"/>
  <c r="F7" i="3"/>
  <c r="G7" i="3"/>
  <c r="H7" i="3"/>
  <c r="I7" i="3"/>
  <c r="J7" i="3"/>
  <c r="K7" i="3"/>
  <c r="L7" i="3"/>
  <c r="C8" i="3"/>
  <c r="D8" i="3"/>
  <c r="E8" i="3"/>
  <c r="F8" i="3"/>
  <c r="G8" i="3"/>
  <c r="H8" i="3"/>
  <c r="I8" i="3"/>
  <c r="J8" i="3"/>
  <c r="K8" i="3"/>
  <c r="L8" i="3"/>
  <c r="C9" i="3"/>
  <c r="D9" i="3"/>
  <c r="E9" i="3"/>
  <c r="F9" i="3"/>
  <c r="G9" i="3"/>
  <c r="H9" i="3"/>
  <c r="I9" i="3"/>
  <c r="J9" i="3"/>
  <c r="K9" i="3"/>
  <c r="L9" i="3"/>
  <c r="C10" i="3"/>
  <c r="D10" i="3"/>
  <c r="E10" i="3"/>
  <c r="F10" i="3"/>
  <c r="G10" i="3"/>
  <c r="H10" i="3"/>
  <c r="I10" i="3"/>
  <c r="J10" i="3"/>
  <c r="K10" i="3"/>
  <c r="L10" i="3"/>
  <c r="C11" i="3"/>
  <c r="D11" i="3"/>
  <c r="E11" i="3"/>
  <c r="F11" i="3"/>
  <c r="G11" i="3"/>
  <c r="H11" i="3"/>
  <c r="I11" i="3"/>
  <c r="J11" i="3"/>
  <c r="K11" i="3"/>
  <c r="L11" i="3"/>
  <c r="C12" i="3"/>
  <c r="D12" i="3"/>
  <c r="E12" i="3"/>
  <c r="F12" i="3"/>
  <c r="G12" i="3"/>
  <c r="H12" i="3"/>
  <c r="I12" i="3"/>
  <c r="J12" i="3"/>
  <c r="K12" i="3"/>
  <c r="L12" i="3"/>
  <c r="C13" i="3"/>
  <c r="D13" i="3"/>
  <c r="E13" i="3"/>
  <c r="F13" i="3"/>
  <c r="G13" i="3"/>
  <c r="H13" i="3"/>
  <c r="I13" i="3"/>
  <c r="J13" i="3"/>
  <c r="K13" i="3"/>
  <c r="L13" i="3"/>
  <c r="C14" i="3"/>
  <c r="D14" i="3"/>
  <c r="E14" i="3"/>
  <c r="F14" i="3"/>
  <c r="G14" i="3"/>
  <c r="H14" i="3"/>
  <c r="I14" i="3"/>
  <c r="J14" i="3"/>
  <c r="K14" i="3"/>
  <c r="L14" i="3"/>
  <c r="C15" i="3"/>
  <c r="D15" i="3"/>
  <c r="E15" i="3"/>
  <c r="F15" i="3"/>
  <c r="G15" i="3"/>
  <c r="H15" i="3"/>
  <c r="I15" i="3"/>
  <c r="J15" i="3"/>
  <c r="K15" i="3"/>
  <c r="L15" i="3"/>
  <c r="D6" i="3"/>
  <c r="E6" i="3"/>
  <c r="F6" i="3"/>
  <c r="G6" i="3"/>
  <c r="H6" i="3"/>
  <c r="I6" i="3"/>
  <c r="J6" i="3"/>
  <c r="K6" i="3"/>
  <c r="L6" i="3"/>
  <c r="C6" i="3"/>
  <c r="A4" i="2"/>
  <c r="A3" i="2"/>
  <c r="A2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Natalia Ostrowska</author>
  </authors>
  <commentList>
    <comment ref="E3" authorId="0" shapeId="0" xr:uid="{9B48351D-4F4F-4545-AFC5-07E1DE4C51B5}">
      <text>
        <r>
          <rPr>
            <b/>
            <sz val="9"/>
            <color indexed="81"/>
            <rFont val="Tahoma"/>
            <charset val="1"/>
          </rPr>
          <t>Natalia Ostrowska:</t>
        </r>
        <r>
          <rPr>
            <sz val="9"/>
            <color indexed="81"/>
            <rFont val="Tahoma"/>
            <charset val="1"/>
          </rPr>
          <t xml:space="preserve">
To jest komentarz.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Tomasz Wieroński</author>
  </authors>
  <commentList>
    <comment ref="A58" authorId="0" shapeId="0" xr:uid="{383E7735-C13F-4117-9463-CFCC80BCAD99}">
      <text>
        <r>
          <rPr>
            <b/>
            <sz val="9"/>
            <color indexed="81"/>
            <rFont val="Tahoma"/>
            <family val="2"/>
            <charset val="238"/>
          </rPr>
          <t>Dane w kolumnie Data sformatuj tak, aby Excel wiedział, że ma doczynienia z datą. Aby to zrobić zaznacz dane, kliknij prawym klawiszem myszy i wybierz [Formatuj komórki]
W menu wybierz zakładkę: [Liczby]
Następnie wybierz kategorię: [Data] 
i odpowiedni typ.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B58" authorId="0" shapeId="0" xr:uid="{B42D9900-C923-4367-8526-B77CE42A8441}">
      <text>
        <r>
          <rPr>
            <b/>
            <sz val="9"/>
            <color indexed="81"/>
            <rFont val="Tahoma"/>
            <family val="2"/>
            <charset val="238"/>
          </rPr>
          <t>Aby sformatować godziny wejdź w formatowanie i wybierz kategorię niestandardowa. Wyszukaj opcję: gg:mm. W taki sposób łatwo sformatujesz godziny.</t>
        </r>
      </text>
    </comment>
    <comment ref="D58" authorId="0" shapeId="0" xr:uid="{DD60152A-0E46-46FD-B544-80BC7796AC43}">
      <text>
        <r>
          <rPr>
            <b/>
            <sz val="9"/>
            <color indexed="81"/>
            <rFont val="Tahoma"/>
            <family val="2"/>
            <charset val="238"/>
          </rPr>
          <t xml:space="preserve">Koszt i ceny sformatuj za pomocą opcji: księgowe
</t>
        </r>
      </text>
    </comment>
    <comment ref="E58" authorId="0" shapeId="0" xr:uid="{0751D220-F1D0-4969-93EC-1A68C1742B5E}">
      <text>
        <r>
          <rPr>
            <b/>
            <sz val="9"/>
            <color indexed="81"/>
            <rFont val="Tahoma"/>
            <family val="2"/>
            <charset val="238"/>
          </rPr>
          <t>Tutaj wybierz opcje
Zapis procentowy. Pamiętaj o wyświetleniu odpowiedniej liczby miejsc po przecinku! Wykorzystaj do tego Zwiększ/Zmiejsz dziesiętnie.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<sst xmlns="http://schemas.openxmlformats.org/spreadsheetml/2006/main" count="149" uniqueCount="128">
  <si>
    <t>Kliknij na komórkę A1 i zobacz formułę znajdujacą się w środku. Następnie napisz w komórce E1 w jaki sposób działa formuła wpisana do komórki A1.</t>
  </si>
  <si>
    <t>Dodaj komentarz do komórki E3 o treści: To jest komentarz.</t>
  </si>
  <si>
    <t>W skoroszycie znajduje się ukryty arkusz o nazwie "Zadania 2". Odkryj go. Następnie odblokuj go za pomocą hasła: "ochrona".</t>
  </si>
  <si>
    <t>Adresy względne i bezwzględne czyli blokowanie komórek lub adresów.</t>
  </si>
  <si>
    <t>a) Stwórz w tabliczkę mnożenia w wyznaczonym miejscu.</t>
  </si>
  <si>
    <t>b) Pomnóż każdą wartość w tabliczce mnożenia przez zawartość komórki N17 i wpisz w wybrane miejsce.</t>
  </si>
  <si>
    <t>0,5</t>
  </si>
  <si>
    <t>c) Za pomocą formatowania warunkowego "pokoloruj" tabelkę z polecenia b). Następnie ustaw odpowiednio tekst i wystylizuj go tak, by wyglądał tak jak na poniższym obrazku</t>
  </si>
  <si>
    <t>Sformatuj poniższe dane tak, aby wyglądały tak jak na obrazku z prawej strony. Jeśli potrzebujesz pomocy przewiń do 50 wiersza.</t>
  </si>
  <si>
    <t>Data</t>
  </si>
  <si>
    <t>Liczba godzin pracy</t>
  </si>
  <si>
    <t>Cena</t>
  </si>
  <si>
    <t>Koszt</t>
  </si>
  <si>
    <t>Stosunek C/K</t>
  </si>
  <si>
    <t>Wykonuj poniższe polecenia:</t>
  </si>
  <si>
    <t>Sformatuj dane w kolumnach aby były odpowiedniego typu</t>
  </si>
  <si>
    <t>Sformatuj dane jako tabelę</t>
  </si>
  <si>
    <t>Wyrównaj odpoiednio tekst w kolumnach: zwróć uwagę, że w pierwszej kolumnie jest on wyrównany do prawej strony.</t>
  </si>
  <si>
    <t>Ustaw odpowiednią szerokość i wysokość kolumn i wierszy. Ustaw zawijanie tekstu dla "Liczby godzin pracy"</t>
  </si>
  <si>
    <t>Zamówienie</t>
  </si>
  <si>
    <t>Ilość</t>
  </si>
  <si>
    <t>Wartość</t>
  </si>
  <si>
    <t>Oblicz kolumnę [Wartość] jako: [Cena]*[Ilość]. Odpowiednio ją sformatuj.</t>
  </si>
  <si>
    <t>Oblicz poniższe wartości i wpisz je do odpowiednich komórek</t>
  </si>
  <si>
    <t>Ilość wszystkich sprzedanych produktów</t>
  </si>
  <si>
    <t>Średnia wartość zamówienia</t>
  </si>
  <si>
    <t>Całkowita kwota zamowienia</t>
  </si>
  <si>
    <t xml:space="preserve">Maksymalna wartość zamówienia </t>
  </si>
  <si>
    <t>Minimalna wartość zamówienia korzystają z paska stanu</t>
  </si>
  <si>
    <t>Spróbuj wykonać poniższe zadania wpisując formuły jedynie do komórek zaznaczonych na kolor jasnozielony.</t>
  </si>
  <si>
    <t>Jeśli nie będziesz w stanie tego zrobić stwórz dane pomocnicze, z których będziesz korzystać.</t>
  </si>
  <si>
    <t>Pamiętaj by nic nie wpisywać "z palca" czyli nie wpisywać samemu wartości. Zawsze wykorzystuj odpowiednie formuły</t>
  </si>
  <si>
    <t>Polska</t>
  </si>
  <si>
    <t>Anglia</t>
  </si>
  <si>
    <t>Niemcy</t>
  </si>
  <si>
    <t>Ocena serialu</t>
  </si>
  <si>
    <t>a) Oblicz średnią ocen w poszczególnych państwach</t>
  </si>
  <si>
    <t>b) Oblicz dominantę (najczęściej występujacą wartość) oceny w poszczególnych państwach</t>
  </si>
  <si>
    <t>Wykorzystując wbudowane funkcje oblicz następujące daty. Pamietaj o odpowiednim formatowaniu.</t>
  </si>
  <si>
    <t>Dzisiejsza data</t>
  </si>
  <si>
    <t>Koniec roku</t>
  </si>
  <si>
    <t>Liczba dni do końca roku</t>
  </si>
  <si>
    <t>Oblicz liczbę dni robowych w listopadzie 2021. Pamiętaj o uwzględnieniu świąt. Możesz wykorzystać dodatkowe dane: utwórz kolumnę zwierającą święta.</t>
  </si>
  <si>
    <t>Liczba dni roboczych w listopadzie:</t>
  </si>
  <si>
    <t>Numer</t>
  </si>
  <si>
    <t>Imię</t>
  </si>
  <si>
    <t>Liczba wystąpień</t>
  </si>
  <si>
    <t>Wykonaj następujące polecenia:</t>
  </si>
  <si>
    <t>AGNIESZKA</t>
  </si>
  <si>
    <t>a) Zamień dane po lewej stronie na tabelę</t>
  </si>
  <si>
    <t>ALEKSANDRA</t>
  </si>
  <si>
    <t>b) Usuń duplikaty z tabeli</t>
  </si>
  <si>
    <t>c) Posortuj dane po kolumnie [Liczba wystąpień] rosnąco</t>
  </si>
  <si>
    <t>ALICJA</t>
  </si>
  <si>
    <t>d) Dodaj kolumnę: Liczba wystąpień w tys, która będzie wyświetlała dane w formacie: "0 000 tys."</t>
  </si>
  <si>
    <t>ANNA</t>
  </si>
  <si>
    <t>e) Za pomocą formuły [WYSZUKAJ.PIONOWO] znajdź liczbę wystąpień podanych imion:</t>
  </si>
  <si>
    <t>BARBARA</t>
  </si>
  <si>
    <t>BEATA</t>
  </si>
  <si>
    <t>BOŻENA</t>
  </si>
  <si>
    <t>MARIA</t>
  </si>
  <si>
    <t>DANUTA</t>
  </si>
  <si>
    <t>DOROTA</t>
  </si>
  <si>
    <t>f) Oblicz podane wartości</t>
  </si>
  <si>
    <t>ELŻBIETA</t>
  </si>
  <si>
    <t>EWA</t>
  </si>
  <si>
    <t>Oblicz średnią liczbę wystąpień</t>
  </si>
  <si>
    <t>GRAŻYNA</t>
  </si>
  <si>
    <t>Oblicz średnią ilość wystąpień dla kobiet, których imię rozpoczyna się na "A"</t>
  </si>
  <si>
    <t>HALINA</t>
  </si>
  <si>
    <t>Oblicz średnią ilość wystąpień dla kobiet, których Numer jest większy niż 113</t>
  </si>
  <si>
    <t>IRENA</t>
  </si>
  <si>
    <t>IWONA</t>
  </si>
  <si>
    <t>g) Za pomocą formuły [WYSZUKAJ.POZIOMO] znajdź liczbę wystąpień podanych podanych numerów. Uwaga: to nie będzie takie proste.</t>
  </si>
  <si>
    <t>JADWIGA</t>
  </si>
  <si>
    <t>JANINA</t>
  </si>
  <si>
    <t>JOANNA</t>
  </si>
  <si>
    <t>JOLANTA</t>
  </si>
  <si>
    <t>JULIA</t>
  </si>
  <si>
    <t>JUSTYNA</t>
  </si>
  <si>
    <t>KAROLINA</t>
  </si>
  <si>
    <t>KATARZYNA</t>
  </si>
  <si>
    <t>KRYSTYNA</t>
  </si>
  <si>
    <t>MAGDALENA</t>
  </si>
  <si>
    <t>MAŁGORZATA</t>
  </si>
  <si>
    <t>MARTA</t>
  </si>
  <si>
    <t>MONIKA</t>
  </si>
  <si>
    <t>NATALIA</t>
  </si>
  <si>
    <t>PAULINA</t>
  </si>
  <si>
    <t>TERESA</t>
  </si>
  <si>
    <t>ZOFIA</t>
  </si>
  <si>
    <t>ZUZANNA</t>
  </si>
  <si>
    <t>a) Podziel dane na kolumny. Podpowiedź: separator ".", znak dziesiętny ","</t>
  </si>
  <si>
    <t>b) Zamień danę na tabelę</t>
  </si>
  <si>
    <t>c) Oblicz</t>
  </si>
  <si>
    <t>Oblicz średnią dodatnią zamianę</t>
  </si>
  <si>
    <t>Oblicz średnią ujemną zamianę</t>
  </si>
  <si>
    <t>Oblicz ilość dni, w których zamiana była ujemna</t>
  </si>
  <si>
    <t>d) Stwórz wykres, który będzie wyglądał następująco</t>
  </si>
  <si>
    <t>Odkryj ukryte kolumny B i C. Następnie zamień tekst w kolumnie B: "Zadanie" na "Polecenie". Wykorzystaj funkcję [Zamień]</t>
  </si>
  <si>
    <t>Liczba miesięcy pełnych do końca roku</t>
  </si>
  <si>
    <t xml:space="preserve">Formuła zapisana w komórce A1 ma na celu złączenie tekstu z komórki B1 i C1, które są ukryte. Dodatkowo " "  oznacza, że teskty te mają być oddzielone spacją. </t>
  </si>
  <si>
    <t>Polecenie</t>
  </si>
  <si>
    <t>Liczba wystąpień w tys.</t>
  </si>
  <si>
    <t>Tabela</t>
  </si>
  <si>
    <t>Kurs Średnia</t>
  </si>
  <si>
    <t>Zmiana</t>
  </si>
  <si>
    <t>201/A/NBP/2021</t>
  </si>
  <si>
    <t>200/A/NBP/2021</t>
  </si>
  <si>
    <t>199/A/NBP/2021</t>
  </si>
  <si>
    <t>198/A/NBP/2021</t>
  </si>
  <si>
    <t>197/A/NBP/2021</t>
  </si>
  <si>
    <t>196/A/NBP/2021</t>
  </si>
  <si>
    <t>195/A/NBP/2021</t>
  </si>
  <si>
    <t>194/A/NBP/2021</t>
  </si>
  <si>
    <t>193/A/NBP/2021</t>
  </si>
  <si>
    <t>192/A/NBP/2021</t>
  </si>
  <si>
    <t>191/A/NBP/2021</t>
  </si>
  <si>
    <t>190/A/NBP/2021</t>
  </si>
  <si>
    <t>189/A/NBP/2021</t>
  </si>
  <si>
    <t>188/A/NBP/2021</t>
  </si>
  <si>
    <t>187/A/NBP/2021</t>
  </si>
  <si>
    <t>186/A/NBP/2021</t>
  </si>
  <si>
    <t>185/A/NBP/2021</t>
  </si>
  <si>
    <t>184/A/NBP/2021</t>
  </si>
  <si>
    <t>183/A/NBP/2021</t>
  </si>
  <si>
    <t>182/A/NBP/2021</t>
  </si>
  <si>
    <t>181/A/NBP/2021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</si>
</sst>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zł&quot;;[Red]\-#,##0.00\ &quot;zł&quot;"/>
    <numFmt numFmtId="167" formatCode="#,##0.00\ &quot;zł&quot;"/>
    <numFmt numFmtId="168" formatCode="_-* #,##0.00\ [$zł-415]_-;\-* #,##0.00\ [$zł-415]_-;_-* &quot;-&quot;??\ [$zł-415]_-;_-@_-"/>
    <numFmt numFmtId="170" formatCode="[$-F800]dddd\,\ mmmm\ dd\,\ yyyy"/>
    <numFmt numFmtId="174" formatCode="#,###,&quot; tys.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 Black"/>
      <family val="2"/>
      <charset val="238"/>
    </font>
    <font>
      <sz val="11"/>
      <color theme="9" tint="0.59999389629810485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9" fontId="10" fillId="0" borderId="0" applyFont="0" applyFill="0" applyBorder="0" applyAlignment="0" applyProtection="0"/>
  </cellStyleXfs>
  <cellXfs count="140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4" fillId="2" borderId="2" xfId="1" applyFill="1" applyBorder="1"/>
    <xf numFmtId="0" fontId="4" fillId="3" borderId="2" xfId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4" fillId="2" borderId="0" xfId="1" applyFill="1"/>
    <xf numFmtId="0" fontId="6" fillId="2" borderId="4" xfId="1" applyFont="1" applyFill="1" applyBorder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0" fontId="4" fillId="2" borderId="5" xfId="1" applyFill="1" applyBorder="1"/>
    <xf numFmtId="0" fontId="4" fillId="4" borderId="5" xfId="1" applyFill="1" applyBorder="1"/>
    <xf numFmtId="0" fontId="6" fillId="2" borderId="6" xfId="1" applyFont="1" applyFill="1" applyBorder="1" applyAlignment="1">
      <alignment horizontal="center" vertical="center"/>
    </xf>
    <xf numFmtId="0" fontId="4" fillId="2" borderId="7" xfId="1" applyFill="1" applyBorder="1"/>
    <xf numFmtId="0" fontId="4" fillId="3" borderId="7" xfId="1" applyFill="1" applyBorder="1" applyAlignment="1">
      <alignment horizontal="center" vertical="center" wrapText="1"/>
    </xf>
    <xf numFmtId="0" fontId="4" fillId="2" borderId="8" xfId="1" applyFill="1" applyBorder="1"/>
    <xf numFmtId="0" fontId="4" fillId="0" borderId="4" xfId="1" applyBorder="1"/>
    <xf numFmtId="0" fontId="4" fillId="0" borderId="0" xfId="1"/>
    <xf numFmtId="0" fontId="4" fillId="0" borderId="5" xfId="1" applyBorder="1"/>
    <xf numFmtId="0" fontId="4" fillId="0" borderId="12" xfId="1" applyBorder="1"/>
    <xf numFmtId="0" fontId="4" fillId="0" borderId="10" xfId="1" applyBorder="1"/>
    <xf numFmtId="0" fontId="4" fillId="0" borderId="13" xfId="1" applyBorder="1"/>
    <xf numFmtId="0" fontId="4" fillId="0" borderId="14" xfId="1" applyBorder="1"/>
    <xf numFmtId="0" fontId="4" fillId="0" borderId="7" xfId="1" applyBorder="1"/>
    <xf numFmtId="0" fontId="4" fillId="0" borderId="8" xfId="1" applyBorder="1"/>
    <xf numFmtId="2" fontId="4" fillId="5" borderId="11" xfId="1" applyNumberFormat="1" applyFill="1" applyBorder="1" applyAlignment="1">
      <alignment horizontal="center" vertical="center"/>
    </xf>
    <xf numFmtId="0" fontId="4" fillId="0" borderId="1" xfId="1" applyBorder="1"/>
    <xf numFmtId="0" fontId="4" fillId="0" borderId="6" xfId="1" applyBorder="1"/>
    <xf numFmtId="0" fontId="4" fillId="0" borderId="0" xfId="1" applyAlignment="1">
      <alignment wrapText="1"/>
    </xf>
    <xf numFmtId="0" fontId="4" fillId="2" borderId="0" xfId="1" applyFill="1" applyAlignment="1">
      <alignment wrapText="1"/>
    </xf>
    <xf numFmtId="0" fontId="5" fillId="0" borderId="0" xfId="1" applyFont="1"/>
    <xf numFmtId="0" fontId="5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6" borderId="12" xfId="1" applyFill="1" applyBorder="1"/>
    <xf numFmtId="0" fontId="5" fillId="7" borderId="18" xfId="1" applyFont="1" applyFill="1" applyBorder="1" applyAlignment="1">
      <alignment horizontal="center"/>
    </xf>
    <xf numFmtId="0" fontId="5" fillId="7" borderId="19" xfId="1" applyFont="1" applyFill="1" applyBorder="1" applyAlignment="1">
      <alignment horizontal="center"/>
    </xf>
    <xf numFmtId="0" fontId="5" fillId="7" borderId="20" xfId="1" applyFont="1" applyFill="1" applyBorder="1" applyAlignment="1">
      <alignment horizontal="center"/>
    </xf>
    <xf numFmtId="0" fontId="5" fillId="5" borderId="3" xfId="1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5" fillId="5" borderId="5" xfId="1" applyFont="1" applyFill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5" fillId="0" borderId="22" xfId="1" applyFont="1" applyBorder="1" applyAlignment="1">
      <alignment horizontal="center"/>
    </xf>
    <xf numFmtId="0" fontId="5" fillId="0" borderId="23" xfId="1" applyFont="1" applyBorder="1" applyAlignment="1">
      <alignment horizontal="center"/>
    </xf>
    <xf numFmtId="0" fontId="5" fillId="0" borderId="24" xfId="1" applyFont="1" applyBorder="1" applyAlignment="1">
      <alignment horizontal="center"/>
    </xf>
    <xf numFmtId="0" fontId="4" fillId="4" borderId="25" xfId="1" applyFill="1" applyBorder="1"/>
    <xf numFmtId="0" fontId="4" fillId="0" borderId="21" xfId="1" applyBorder="1" applyAlignment="1">
      <alignment horizontal="center" vertical="center" wrapText="1"/>
    </xf>
    <xf numFmtId="0" fontId="4" fillId="0" borderId="13" xfId="1" applyBorder="1" applyAlignment="1">
      <alignment horizontal="center" vertical="center" wrapText="1"/>
    </xf>
    <xf numFmtId="0" fontId="4" fillId="6" borderId="5" xfId="1" applyFill="1" applyBorder="1"/>
    <xf numFmtId="0" fontId="4" fillId="6" borderId="8" xfId="1" applyFill="1" applyBorder="1"/>
    <xf numFmtId="0" fontId="4" fillId="6" borderId="14" xfId="1" applyFill="1" applyBorder="1"/>
    <xf numFmtId="0" fontId="4" fillId="0" borderId="21" xfId="1" applyBorder="1"/>
    <xf numFmtId="0" fontId="4" fillId="6" borderId="21" xfId="1" applyFill="1" applyBorder="1"/>
    <xf numFmtId="0" fontId="4" fillId="6" borderId="13" xfId="1" applyFill="1" applyBorder="1"/>
    <xf numFmtId="0" fontId="4" fillId="4" borderId="13" xfId="1" applyFill="1" applyBorder="1"/>
    <xf numFmtId="0" fontId="3" fillId="3" borderId="0" xfId="1" applyFont="1" applyFill="1" applyAlignment="1">
      <alignment horizontal="center" vertical="center" wrapText="1"/>
    </xf>
    <xf numFmtId="4" fontId="4" fillId="4" borderId="25" xfId="1" applyNumberFormat="1" applyFill="1" applyBorder="1"/>
    <xf numFmtId="14" fontId="4" fillId="6" borderId="3" xfId="1" applyNumberFormat="1" applyFill="1" applyBorder="1"/>
    <xf numFmtId="14" fontId="4" fillId="6" borderId="5" xfId="1" applyNumberFormat="1" applyFill="1" applyBorder="1"/>
    <xf numFmtId="0" fontId="2" fillId="0" borderId="14" xfId="1" applyFont="1" applyBorder="1" applyAlignment="1">
      <alignment horizontal="center" vertical="center" wrapText="1"/>
    </xf>
    <xf numFmtId="4" fontId="4" fillId="0" borderId="0" xfId="1" applyNumberFormat="1"/>
    <xf numFmtId="4" fontId="4" fillId="6" borderId="12" xfId="1" applyNumberFormat="1" applyFill="1" applyBorder="1"/>
    <xf numFmtId="0" fontId="5" fillId="3" borderId="9" xfId="1" applyFont="1" applyFill="1" applyBorder="1" applyAlignment="1">
      <alignment horizontal="center"/>
    </xf>
    <xf numFmtId="0" fontId="5" fillId="3" borderId="10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5" fillId="3" borderId="0" xfId="1" applyFont="1" applyFill="1" applyAlignment="1">
      <alignment horizontal="left" vertical="center" wrapText="1"/>
    </xf>
    <xf numFmtId="0" fontId="5" fillId="3" borderId="5" xfId="1" applyFont="1" applyFill="1" applyBorder="1" applyAlignment="1">
      <alignment horizontal="left" vertical="center" wrapText="1"/>
    </xf>
    <xf numFmtId="0" fontId="5" fillId="3" borderId="6" xfId="1" applyFont="1" applyFill="1" applyBorder="1" applyAlignment="1">
      <alignment horizontal="left" vertical="center" wrapText="1"/>
    </xf>
    <xf numFmtId="0" fontId="5" fillId="3" borderId="7" xfId="1" applyFont="1" applyFill="1" applyBorder="1" applyAlignment="1">
      <alignment horizontal="left" vertical="center" wrapText="1"/>
    </xf>
    <xf numFmtId="0" fontId="5" fillId="3" borderId="8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/>
    </xf>
    <xf numFmtId="0" fontId="5" fillId="3" borderId="0" xfId="1" applyFont="1" applyFill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5" fillId="0" borderId="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7" borderId="15" xfId="1" applyFont="1" applyFill="1" applyBorder="1" applyAlignment="1">
      <alignment horizontal="center" vertical="center"/>
    </xf>
    <xf numFmtId="0" fontId="5" fillId="7" borderId="16" xfId="1" applyFont="1" applyFill="1" applyBorder="1" applyAlignment="1">
      <alignment horizontal="center" vertical="center"/>
    </xf>
    <xf numFmtId="0" fontId="5" fillId="7" borderId="17" xfId="1" applyFont="1" applyFill="1" applyBorder="1" applyAlignment="1">
      <alignment horizontal="center" vertical="center"/>
    </xf>
    <xf numFmtId="0" fontId="5" fillId="5" borderId="21" xfId="1" applyFont="1" applyFill="1" applyBorder="1" applyAlignment="1">
      <alignment horizontal="center" vertical="center" textRotation="90"/>
    </xf>
    <xf numFmtId="0" fontId="5" fillId="5" borderId="13" xfId="1" applyFont="1" applyFill="1" applyBorder="1" applyAlignment="1">
      <alignment horizontal="center" vertical="center" textRotation="90"/>
    </xf>
    <xf numFmtId="0" fontId="5" fillId="5" borderId="14" xfId="1" applyFont="1" applyFill="1" applyBorder="1" applyAlignment="1">
      <alignment horizontal="center" vertical="center" textRotation="90"/>
    </xf>
    <xf numFmtId="0" fontId="5" fillId="3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1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wrapText="1"/>
    </xf>
    <xf numFmtId="0" fontId="5" fillId="3" borderId="2" xfId="1" applyFont="1" applyFill="1" applyBorder="1" applyAlignment="1">
      <alignment horizontal="left" wrapText="1"/>
    </xf>
    <xf numFmtId="0" fontId="5" fillId="3" borderId="3" xfId="1" applyFont="1" applyFill="1" applyBorder="1" applyAlignment="1">
      <alignment horizontal="left" wrapText="1"/>
    </xf>
    <xf numFmtId="0" fontId="5" fillId="3" borderId="6" xfId="1" applyFont="1" applyFill="1" applyBorder="1" applyAlignment="1">
      <alignment horizontal="left" wrapText="1"/>
    </xf>
    <xf numFmtId="0" fontId="5" fillId="3" borderId="7" xfId="1" applyFont="1" applyFill="1" applyBorder="1" applyAlignment="1">
      <alignment horizontal="left" wrapText="1"/>
    </xf>
    <xf numFmtId="0" fontId="5" fillId="3" borderId="8" xfId="1" applyFont="1" applyFill="1" applyBorder="1" applyAlignment="1">
      <alignment horizontal="left" wrapText="1"/>
    </xf>
    <xf numFmtId="0" fontId="5" fillId="3" borderId="0" xfId="1" applyFont="1" applyFill="1" applyAlignment="1">
      <alignment horizontal="right"/>
    </xf>
    <xf numFmtId="0" fontId="5" fillId="3" borderId="5" xfId="1" applyFont="1" applyFill="1" applyBorder="1" applyAlignment="1">
      <alignment horizontal="right"/>
    </xf>
    <xf numFmtId="0" fontId="11" fillId="5" borderId="1" xfId="1" applyNumberFormat="1" applyFont="1" applyFill="1" applyBorder="1" applyAlignment="1">
      <alignment horizontal="center" vertical="center"/>
    </xf>
    <xf numFmtId="0" fontId="11" fillId="5" borderId="2" xfId="1" applyNumberFormat="1" applyFont="1" applyFill="1" applyBorder="1" applyAlignment="1">
      <alignment horizontal="center" vertical="center"/>
    </xf>
    <xf numFmtId="0" fontId="11" fillId="5" borderId="3" xfId="1" applyNumberFormat="1" applyFont="1" applyFill="1" applyBorder="1" applyAlignment="1">
      <alignment horizontal="center" vertical="center"/>
    </xf>
    <xf numFmtId="0" fontId="11" fillId="5" borderId="4" xfId="1" applyNumberFormat="1" applyFont="1" applyFill="1" applyBorder="1" applyAlignment="1">
      <alignment horizontal="center" vertical="center"/>
    </xf>
    <xf numFmtId="0" fontId="11" fillId="5" borderId="0" xfId="1" applyNumberFormat="1" applyFont="1" applyFill="1" applyBorder="1" applyAlignment="1">
      <alignment horizontal="center" vertical="center"/>
    </xf>
    <xf numFmtId="0" fontId="11" fillId="5" borderId="5" xfId="1" applyNumberFormat="1" applyFont="1" applyFill="1" applyBorder="1" applyAlignment="1">
      <alignment horizontal="center" vertical="center"/>
    </xf>
    <xf numFmtId="0" fontId="11" fillId="5" borderId="6" xfId="1" applyNumberFormat="1" applyFont="1" applyFill="1" applyBorder="1" applyAlignment="1">
      <alignment horizontal="center" vertical="center"/>
    </xf>
    <xf numFmtId="0" fontId="11" fillId="5" borderId="7" xfId="1" applyNumberFormat="1" applyFont="1" applyFill="1" applyBorder="1" applyAlignment="1">
      <alignment horizontal="center" vertical="center"/>
    </xf>
    <xf numFmtId="0" fontId="11" fillId="5" borderId="8" xfId="1" applyNumberFormat="1" applyFont="1" applyFill="1" applyBorder="1" applyAlignment="1">
      <alignment horizontal="center" vertical="center"/>
    </xf>
    <xf numFmtId="167" fontId="4" fillId="0" borderId="0" xfId="1" applyNumberFormat="1"/>
    <xf numFmtId="0" fontId="4" fillId="8" borderId="0" xfId="1" applyFill="1" applyAlignment="1">
      <alignment horizontal="center" vertical="center"/>
    </xf>
    <xf numFmtId="170" fontId="1" fillId="0" borderId="0" xfId="1" applyNumberFormat="1" applyFont="1" applyAlignment="1">
      <alignment horizontal="center" vertical="center"/>
    </xf>
    <xf numFmtId="20" fontId="1" fillId="0" borderId="0" xfId="1" applyNumberFormat="1" applyFont="1" applyAlignment="1">
      <alignment horizontal="center" vertical="center"/>
    </xf>
    <xf numFmtId="168" fontId="1" fillId="0" borderId="0" xfId="1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/>
    </xf>
    <xf numFmtId="0" fontId="1" fillId="8" borderId="0" xfId="1" applyFont="1" applyFill="1" applyAlignment="1">
      <alignment horizontal="center" vertical="center" wrapText="1"/>
    </xf>
    <xf numFmtId="0" fontId="4" fillId="9" borderId="4" xfId="1" applyFill="1" applyBorder="1" applyAlignment="1">
      <alignment horizontal="center"/>
    </xf>
    <xf numFmtId="0" fontId="4" fillId="9" borderId="0" xfId="1" applyFill="1" applyAlignment="1">
      <alignment horizontal="center"/>
    </xf>
    <xf numFmtId="167" fontId="4" fillId="9" borderId="0" xfId="1" applyNumberFormat="1" applyFill="1" applyAlignment="1">
      <alignment horizontal="center"/>
    </xf>
    <xf numFmtId="167" fontId="4" fillId="6" borderId="12" xfId="1" applyNumberFormat="1" applyFill="1" applyBorder="1"/>
    <xf numFmtId="8" fontId="4" fillId="6" borderId="12" xfId="1" applyNumberFormat="1" applyFill="1" applyBorder="1"/>
    <xf numFmtId="14" fontId="4" fillId="0" borderId="0" xfId="1" applyNumberFormat="1"/>
    <xf numFmtId="0" fontId="4" fillId="6" borderId="14" xfId="1" applyNumberFormat="1" applyFill="1" applyBorder="1"/>
    <xf numFmtId="2" fontId="4" fillId="0" borderId="0" xfId="1" applyNumberFormat="1"/>
    <xf numFmtId="0" fontId="1" fillId="0" borderId="0" xfId="1" applyFont="1"/>
    <xf numFmtId="174" fontId="4" fillId="0" borderId="0" xfId="1" applyNumberFormat="1"/>
  </cellXfs>
  <cellStyles count="3">
    <cellStyle name="Normal" xfId="0" builtinId="0"/>
    <cellStyle name="Normalny 2" xfId="1" xr:uid="{5C2DD96E-4F28-457C-9A6E-E8218FC6A294}"/>
    <cellStyle name="Percent" xfId="2" builtinId="5"/>
  </cellStyles>
  <dxfs count="9">
    <dxf>
      <numFmt numFmtId="19" formatCode="dd/mm/yyyy"/>
    </dxf>
    <dxf>
      <numFmt numFmtId="6" formatCode="#,##0;[Red]\-#,##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8" formatCode="_-* #,##0.00\ [$zł-415]_-;\-* #,##0.00\ [$zł-415]_-;_-* &quot;-&quot;??\ [$zł-415]_-;_-@_-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8" formatCode="_-* #,##0.00\ [$zł-415]_-;\-* #,##0.00\ [$zł-415]_-;_-* &quot;-&quot;??\ [$zł-415]_-;_-@_-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70" formatCode="[$-F800]dddd\,\ mmmm\ dd\,\ yyyy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1100"/>
              <a:t>Kurs dolara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'Zadanie 8'!$D$1</c:f>
              <c:strCache>
                <c:ptCount val="1"/>
                <c:pt idx="0">
                  <c:v>Zmiana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'Zadanie 8'!$B$2:$B$22</c:f>
              <c:numCache>
                <c:formatCode>m/d/yyyy</c:formatCode>
                <c:ptCount val="21"/>
                <c:pt idx="0">
                  <c:v>44456</c:v>
                </c:pt>
                <c:pt idx="1">
                  <c:v>44459</c:v>
                </c:pt>
                <c:pt idx="2">
                  <c:v>44460</c:v>
                </c:pt>
                <c:pt idx="3">
                  <c:v>44461</c:v>
                </c:pt>
                <c:pt idx="4">
                  <c:v>44462</c:v>
                </c:pt>
                <c:pt idx="5">
                  <c:v>44463</c:v>
                </c:pt>
                <c:pt idx="6">
                  <c:v>44466</c:v>
                </c:pt>
                <c:pt idx="7">
                  <c:v>44467</c:v>
                </c:pt>
                <c:pt idx="8">
                  <c:v>44468</c:v>
                </c:pt>
                <c:pt idx="9">
                  <c:v>44469</c:v>
                </c:pt>
                <c:pt idx="10">
                  <c:v>44470</c:v>
                </c:pt>
                <c:pt idx="11">
                  <c:v>44473</c:v>
                </c:pt>
                <c:pt idx="12">
                  <c:v>44474</c:v>
                </c:pt>
                <c:pt idx="13">
                  <c:v>44475</c:v>
                </c:pt>
                <c:pt idx="14">
                  <c:v>44476</c:v>
                </c:pt>
                <c:pt idx="15">
                  <c:v>44477</c:v>
                </c:pt>
                <c:pt idx="16">
                  <c:v>44480</c:v>
                </c:pt>
                <c:pt idx="17">
                  <c:v>44481</c:v>
                </c:pt>
                <c:pt idx="18">
                  <c:v>44482</c:v>
                </c:pt>
                <c:pt idx="19">
                  <c:v>44483</c:v>
                </c:pt>
                <c:pt idx="20">
                  <c:v>44484</c:v>
                </c:pt>
              </c:numCache>
            </c:numRef>
          </c:cat>
          <c:val>
            <c:numRef>
              <c:f>'Zadanie 8'!$D$2:$D$22</c:f>
              <c:numCache>
                <c:formatCode>General</c:formatCode>
                <c:ptCount val="21"/>
                <c:pt idx="0">
                  <c:v>0</c:v>
                </c:pt>
                <c:pt idx="1">
                  <c:v>1.03</c:v>
                </c:pt>
                <c:pt idx="2">
                  <c:v>0.14000000000000001</c:v>
                </c:pt>
                <c:pt idx="3">
                  <c:v>0.31</c:v>
                </c:pt>
                <c:pt idx="4">
                  <c:v>-0.52</c:v>
                </c:pt>
                <c:pt idx="5">
                  <c:v>0.03</c:v>
                </c:pt>
                <c:pt idx="6">
                  <c:v>0.02</c:v>
                </c:pt>
                <c:pt idx="7">
                  <c:v>0.69</c:v>
                </c:pt>
                <c:pt idx="8">
                  <c:v>0.35</c:v>
                </c:pt>
                <c:pt idx="9">
                  <c:v>0.61</c:v>
                </c:pt>
                <c:pt idx="10">
                  <c:v>-0.62</c:v>
                </c:pt>
                <c:pt idx="11">
                  <c:v>-0.78</c:v>
                </c:pt>
                <c:pt idx="12">
                  <c:v>0.81</c:v>
                </c:pt>
                <c:pt idx="13">
                  <c:v>0.77</c:v>
                </c:pt>
                <c:pt idx="14">
                  <c:v>-1.65</c:v>
                </c:pt>
                <c:pt idx="15">
                  <c:v>1.1200000000000001</c:v>
                </c:pt>
                <c:pt idx="16">
                  <c:v>0.22</c:v>
                </c:pt>
                <c:pt idx="17">
                  <c:v>-0.5</c:v>
                </c:pt>
                <c:pt idx="18">
                  <c:v>-7.0000000000000007E-2</c:v>
                </c:pt>
                <c:pt idx="19">
                  <c:v>-0.59</c:v>
                </c:pt>
                <c:pt idx="20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00-43C8-AC09-4C862F4DC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485424"/>
        <c:axId val="202482544"/>
      </c:barChart>
      <c:lineChart>
        <c:grouping val="standard"/>
        <c:varyColors val="0"/>
        <c:ser>
          <c:idx val="0"/>
          <c:order val="0"/>
          <c:tx>
            <c:strRef>
              <c:f>'Zadanie 8'!$C$1</c:f>
              <c:strCache>
                <c:ptCount val="1"/>
                <c:pt idx="0">
                  <c:v>Kurs Średnia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softEdge rad="6350"/>
            </a:effectLst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34925" cap="rnd" cmpd="thickThin">
                <a:solidFill>
                  <a:schemeClr val="accent1"/>
                </a:solidFill>
                <a:round/>
              </a:ln>
              <a:effectLst>
                <a:softEdge rad="6350"/>
              </a:effectLst>
            </c:spPr>
            <c:extLst>
              <c:ext xmlns:c16="http://schemas.microsoft.com/office/drawing/2014/chart" uri="{C3380CC4-5D6E-409C-BE32-E72D297353CC}">
                <c16:uniqueId val="{00000002-F400-43C8-AC09-4C862F4DC4B3}"/>
              </c:ext>
            </c:extLst>
          </c:dPt>
          <c:cat>
            <c:numRef>
              <c:f>'Zadanie 8'!$B$2:$B$22</c:f>
              <c:numCache>
                <c:formatCode>m/d/yyyy</c:formatCode>
                <c:ptCount val="21"/>
                <c:pt idx="0">
                  <c:v>44456</c:v>
                </c:pt>
                <c:pt idx="1">
                  <c:v>44459</c:v>
                </c:pt>
                <c:pt idx="2">
                  <c:v>44460</c:v>
                </c:pt>
                <c:pt idx="3">
                  <c:v>44461</c:v>
                </c:pt>
                <c:pt idx="4">
                  <c:v>44462</c:v>
                </c:pt>
                <c:pt idx="5">
                  <c:v>44463</c:v>
                </c:pt>
                <c:pt idx="6">
                  <c:v>44466</c:v>
                </c:pt>
                <c:pt idx="7">
                  <c:v>44467</c:v>
                </c:pt>
                <c:pt idx="8">
                  <c:v>44468</c:v>
                </c:pt>
                <c:pt idx="9">
                  <c:v>44469</c:v>
                </c:pt>
                <c:pt idx="10">
                  <c:v>44470</c:v>
                </c:pt>
                <c:pt idx="11">
                  <c:v>44473</c:v>
                </c:pt>
                <c:pt idx="12">
                  <c:v>44474</c:v>
                </c:pt>
                <c:pt idx="13">
                  <c:v>44475</c:v>
                </c:pt>
                <c:pt idx="14">
                  <c:v>44476</c:v>
                </c:pt>
                <c:pt idx="15">
                  <c:v>44477</c:v>
                </c:pt>
                <c:pt idx="16">
                  <c:v>44480</c:v>
                </c:pt>
                <c:pt idx="17">
                  <c:v>44481</c:v>
                </c:pt>
                <c:pt idx="18">
                  <c:v>44482</c:v>
                </c:pt>
                <c:pt idx="19">
                  <c:v>44483</c:v>
                </c:pt>
                <c:pt idx="20">
                  <c:v>44484</c:v>
                </c:pt>
              </c:numCache>
            </c:numRef>
          </c:cat>
          <c:val>
            <c:numRef>
              <c:f>'Zadanie 8'!$C$2:$C$22</c:f>
              <c:numCache>
                <c:formatCode>General</c:formatCode>
                <c:ptCount val="21"/>
                <c:pt idx="0">
                  <c:v>3.8881999999999999</c:v>
                </c:pt>
                <c:pt idx="1">
                  <c:v>3.9281999999999999</c:v>
                </c:pt>
                <c:pt idx="2">
                  <c:v>3.9337</c:v>
                </c:pt>
                <c:pt idx="3">
                  <c:v>3.9460000000000002</c:v>
                </c:pt>
                <c:pt idx="4">
                  <c:v>3.9256000000000002</c:v>
                </c:pt>
                <c:pt idx="5">
                  <c:v>3.9268000000000001</c:v>
                </c:pt>
                <c:pt idx="6">
                  <c:v>3.9276</c:v>
                </c:pt>
                <c:pt idx="7">
                  <c:v>3.9546000000000001</c:v>
                </c:pt>
                <c:pt idx="8">
                  <c:v>3.9683999999999999</c:v>
                </c:pt>
                <c:pt idx="9">
                  <c:v>3.9925000000000002</c:v>
                </c:pt>
                <c:pt idx="10">
                  <c:v>3.9678</c:v>
                </c:pt>
                <c:pt idx="11">
                  <c:v>3.9367999999999999</c:v>
                </c:pt>
                <c:pt idx="12">
                  <c:v>3.9687999999999999</c:v>
                </c:pt>
                <c:pt idx="13">
                  <c:v>3.9992000000000001</c:v>
                </c:pt>
                <c:pt idx="14">
                  <c:v>3.9333999999999998</c:v>
                </c:pt>
                <c:pt idx="15">
                  <c:v>3.9775</c:v>
                </c:pt>
                <c:pt idx="16">
                  <c:v>3.9862000000000002</c:v>
                </c:pt>
                <c:pt idx="17">
                  <c:v>3.9664000000000001</c:v>
                </c:pt>
                <c:pt idx="18">
                  <c:v>3.9638</c:v>
                </c:pt>
                <c:pt idx="19">
                  <c:v>3.9403000000000001</c:v>
                </c:pt>
                <c:pt idx="20">
                  <c:v>3.9413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0-43C8-AC09-4C862F4DC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8719536"/>
        <c:axId val="1468718576"/>
      </c:lineChart>
      <c:dateAx>
        <c:axId val="14687195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8718576"/>
        <c:crosses val="autoZero"/>
        <c:auto val="1"/>
        <c:lblOffset val="100"/>
        <c:baseTimeUnit val="days"/>
        <c:majorUnit val="1"/>
        <c:majorTimeUnit val="days"/>
      </c:dateAx>
      <c:valAx>
        <c:axId val="14687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8719536"/>
        <c:crosses val="autoZero"/>
        <c:crossBetween val="midCat"/>
      </c:valAx>
      <c:valAx>
        <c:axId val="20248254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485424"/>
        <c:crosses val="max"/>
        <c:crossBetween val="between"/>
      </c:valAx>
      <c:dateAx>
        <c:axId val="20248542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02482544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</xdr:colOff>
      <xdr:row>34</xdr:row>
      <xdr:rowOff>158114</xdr:rowOff>
    </xdr:from>
    <xdr:to>
      <xdr:col>12</xdr:col>
      <xdr:colOff>12142</xdr:colOff>
      <xdr:row>52</xdr:row>
      <xdr:rowOff>15240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3156A63-121D-4273-9372-098BF8CF9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9187814"/>
          <a:ext cx="3892627" cy="31489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619125</xdr:colOff>
      <xdr:row>2</xdr:row>
      <xdr:rowOff>161925</xdr:rowOff>
    </xdr:from>
    <xdr:to>
      <xdr:col>15</xdr:col>
      <xdr:colOff>351353</xdr:colOff>
      <xdr:row>23</xdr:row>
      <xdr:rowOff>179053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EE53F89-4ED4-409C-A0E6-18426D810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2785" y="542925"/>
          <a:ext cx="5355788" cy="4032868"/>
        </a:xfrm>
        <a:prstGeom prst="rect">
          <a:avLst/>
        </a:prstGeom>
      </xdr:spPr>
    </xdr:pic>
    <xdr:clientData/>
  </xdr:twoCellAnchor>
  <xdr:oneCellAnchor>
    <xdr:from>
      <xdr:col>7</xdr:col>
      <xdr:colOff>485775</xdr:colOff>
      <xdr:row>54</xdr:row>
      <xdr:rowOff>0</xdr:rowOff>
    </xdr:from>
    <xdr:ext cx="5218628" cy="4200508"/>
    <xdr:pic>
      <xdr:nvPicPr>
        <xdr:cNvPr id="3" name="Obraz 2">
          <a:extLst>
            <a:ext uri="{FF2B5EF4-FFF2-40B4-BE49-F238E27FC236}">
              <a16:creationId xmlns:a16="http://schemas.microsoft.com/office/drawing/2014/main" id="{EFCCC1CD-E085-4C23-8473-95C79919B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10315575"/>
          <a:ext cx="5218628" cy="420050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457200</xdr:colOff>
      <xdr:row>7</xdr:row>
      <xdr:rowOff>87630</xdr:rowOff>
    </xdr:from>
    <xdr:to>
      <xdr:col>20</xdr:col>
      <xdr:colOff>402489</xdr:colOff>
      <xdr:row>20</xdr:row>
      <xdr:rowOff>181629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E2701EF-A6F2-43BB-97E8-D303C3E6B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42120" y="1405890"/>
          <a:ext cx="4319169" cy="2471439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7</xdr:row>
      <xdr:rowOff>34290</xdr:rowOff>
    </xdr:from>
    <xdr:to>
      <xdr:col>13</xdr:col>
      <xdr:colOff>381000</xdr:colOff>
      <xdr:row>20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F021CF-B42C-1568-5F4E-CE5F31262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AD924-6362-420C-B2EA-2D025907A553}" name="Table1" displayName="Table1" ref="A4:E24" totalsRowShown="0" headerRowDxfId="8" dataDxfId="2" headerRowCellStyle="Normalny 2" dataCellStyle="Normalny 2">
  <autoFilter ref="A4:E24" xr:uid="{066AD924-6362-420C-B2EA-2D025907A553}"/>
  <tableColumns count="5">
    <tableColumn id="1" xr3:uid="{CD054EF3-F05B-4C50-A89A-4A243946A3CB}" name="Data" dataDxfId="7" dataCellStyle="Normalny 2"/>
    <tableColumn id="2" xr3:uid="{C5EA1E76-6513-4ABB-B706-E7B4C24D9310}" name="Liczba godzin pracy" dataDxfId="6" dataCellStyle="Normalny 2"/>
    <tableColumn id="3" xr3:uid="{51D64184-8192-4E71-AF20-4E0CA83858FD}" name="Cena" dataDxfId="5" dataCellStyle="Normalny 2"/>
    <tableColumn id="4" xr3:uid="{23920477-545D-428F-B18E-05A789E32399}" name="Koszt" dataDxfId="4" dataCellStyle="Normalny 2"/>
    <tableColumn id="5" xr3:uid="{A7172236-D144-4627-BE1F-58C37B534388}" name="Stosunek C/K" dataDxfId="3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CCB8A8-9B76-47F8-9368-5A8276C58D1A}" name="Table2" displayName="Table2" ref="A1:D35" totalsRowShown="0" headerRowCellStyle="Normalny 2" dataCellStyle="Normalny 2">
  <autoFilter ref="A1:D35" xr:uid="{12CCB8A8-9B76-47F8-9368-5A8276C58D1A}"/>
  <sortState xmlns:xlrd2="http://schemas.microsoft.com/office/spreadsheetml/2017/richdata2" ref="A2:D35">
    <sortCondition ref="C1:C35"/>
  </sortState>
  <tableColumns count="4">
    <tableColumn id="1" xr3:uid="{2AD2B019-5058-4407-B2A8-5FEFFC338452}" name="Numer" dataCellStyle="Normalny 2"/>
    <tableColumn id="2" xr3:uid="{5C426577-853A-4CB3-AA00-FE6F0703A36C}" name="Imię" dataCellStyle="Normalny 2"/>
    <tableColumn id="3" xr3:uid="{9DCD7992-0C1C-4EBC-AD57-E73AB4839FDB}" name="Liczba wystąpień" dataCellStyle="Normalny 2"/>
    <tableColumn id="4" xr3:uid="{F69AF400-F1A8-4312-BF91-07475F8BE022}" name="Liczba wystąpień w tys." dataDxfId="1" dataCellStyle="Normalny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A556D3-7AE7-4551-B2AF-0DF238C938C9}" name="Table4" displayName="Table4" ref="A1:D22" totalsRowShown="0" headerRowCellStyle="Normalny 2" dataCellStyle="Normalny 2">
  <autoFilter ref="A1:D22" xr:uid="{E3A556D3-7AE7-4551-B2AF-0DF238C938C9}"/>
  <sortState xmlns:xlrd2="http://schemas.microsoft.com/office/spreadsheetml/2017/richdata2" ref="A2:D22">
    <sortCondition ref="B1:B22"/>
  </sortState>
  <tableColumns count="4">
    <tableColumn id="1" xr3:uid="{7DBC2958-7A06-413F-85F0-B96064661544}" name="Tabela" dataCellStyle="Normalny 2"/>
    <tableColumn id="2" xr3:uid="{8A9FD956-F6A9-4952-960A-1CA16347196D}" name="Data" dataDxfId="0" dataCellStyle="Normalny 2"/>
    <tableColumn id="3" xr3:uid="{E066EF71-D42D-4173-A3A2-FBF1CBFE9F7C}" name="Kurs Średnia" dataCellStyle="Normalny 2"/>
    <tableColumn id="4" xr3:uid="{B178C5D9-E75C-4005-AD11-6625A10EAE79}" name="Zmiana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BADA-8A47-4044-A0F3-8916CD40D29F}">
  <dimension ref="A1:E4"/>
  <sheetViews>
    <sheetView zoomScaleNormal="100" workbookViewId="0">
      <selection activeCell="C2" sqref="C2"/>
    </sheetView>
  </sheetViews>
  <sheetFormatPr defaultColWidth="9.109375" defaultRowHeight="14.4" x14ac:dyDescent="0.3"/>
  <cols>
    <col min="1" max="1" width="11.77734375" style="5" bestFit="1" customWidth="1"/>
    <col min="2" max="3" width="9.109375" style="5" customWidth="1"/>
    <col min="4" max="4" width="73.5546875" style="5" customWidth="1"/>
    <col min="5" max="5" width="45.6640625" style="5" customWidth="1"/>
    <col min="6" max="16384" width="9.109375" style="5"/>
  </cols>
  <sheetData>
    <row r="1" spans="1:5" ht="50.1" customHeight="1" x14ac:dyDescent="0.3">
      <c r="A1" s="1" t="str">
        <f>B1&amp;" "&amp;C1</f>
        <v>Polecenie 1</v>
      </c>
      <c r="B1" s="2" t="s">
        <v>102</v>
      </c>
      <c r="C1" s="2">
        <v>1</v>
      </c>
      <c r="D1" s="3" t="s">
        <v>0</v>
      </c>
      <c r="E1" s="4" t="s">
        <v>101</v>
      </c>
    </row>
    <row r="2" spans="1:5" ht="50.1" customHeight="1" x14ac:dyDescent="0.3">
      <c r="A2" s="6" t="str">
        <f>B2&amp;" "&amp;C2</f>
        <v>Polecenie 2</v>
      </c>
      <c r="B2" s="5" t="s">
        <v>102</v>
      </c>
      <c r="C2" s="5">
        <v>2</v>
      </c>
      <c r="D2" s="60" t="s">
        <v>99</v>
      </c>
      <c r="E2" s="8"/>
    </row>
    <row r="3" spans="1:5" ht="50.1" customHeight="1" x14ac:dyDescent="0.3">
      <c r="A3" s="6" t="str">
        <f>B3&amp;" "&amp;C3</f>
        <v>Polecenie 3</v>
      </c>
      <c r="B3" s="5" t="s">
        <v>102</v>
      </c>
      <c r="C3" s="5">
        <v>3</v>
      </c>
      <c r="D3" s="7" t="s">
        <v>1</v>
      </c>
      <c r="E3" s="9"/>
    </row>
    <row r="4" spans="1:5" ht="50.1" customHeight="1" thickBot="1" x14ac:dyDescent="0.35">
      <c r="A4" s="10" t="str">
        <f>B4&amp;" "&amp;C4</f>
        <v>Polecenie 4</v>
      </c>
      <c r="B4" s="11" t="s">
        <v>102</v>
      </c>
      <c r="C4" s="11">
        <v>4</v>
      </c>
      <c r="D4" s="12" t="s">
        <v>2</v>
      </c>
      <c r="E4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8DCF-13F9-476F-B03A-51AB126560C0}">
  <dimension ref="A1:N53"/>
  <sheetViews>
    <sheetView topLeftCell="A31" zoomScaleNormal="100" workbookViewId="0">
      <selection activeCell="G27" sqref="G27"/>
    </sheetView>
  </sheetViews>
  <sheetFormatPr defaultColWidth="9.109375" defaultRowHeight="14.4" x14ac:dyDescent="0.3"/>
  <cols>
    <col min="1" max="1" width="9.109375" style="5"/>
    <col min="2" max="12" width="5.6640625" style="5" customWidth="1"/>
    <col min="13" max="16384" width="9.109375" style="5"/>
  </cols>
  <sheetData>
    <row r="1" spans="1:14" ht="15" thickBot="1" x14ac:dyDescent="0.35">
      <c r="A1" s="67" t="s">
        <v>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9"/>
    </row>
    <row r="2" spans="1:14" ht="15" thickBot="1" x14ac:dyDescent="0.3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ht="15" thickBot="1" x14ac:dyDescent="0.35">
      <c r="A3" s="14"/>
      <c r="B3" s="67" t="s">
        <v>4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9"/>
      <c r="N3" s="16"/>
    </row>
    <row r="4" spans="1:14" ht="15" thickBot="1" x14ac:dyDescent="0.3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 ht="24.9" customHeight="1" thickBot="1" x14ac:dyDescent="0.35">
      <c r="A5" s="14"/>
      <c r="B5" s="17"/>
      <c r="C5" s="18">
        <v>1</v>
      </c>
      <c r="D5" s="18">
        <v>2</v>
      </c>
      <c r="E5" s="18">
        <v>3</v>
      </c>
      <c r="F5" s="18">
        <v>4</v>
      </c>
      <c r="G5" s="18">
        <v>5</v>
      </c>
      <c r="H5" s="18">
        <v>6</v>
      </c>
      <c r="I5" s="18">
        <v>7</v>
      </c>
      <c r="J5" s="18">
        <v>8</v>
      </c>
      <c r="K5" s="18">
        <v>9</v>
      </c>
      <c r="L5" s="18">
        <v>10</v>
      </c>
      <c r="M5" s="15"/>
      <c r="N5" s="16"/>
    </row>
    <row r="6" spans="1:14" ht="24.9" customHeight="1" x14ac:dyDescent="0.3">
      <c r="A6" s="14"/>
      <c r="B6" s="19">
        <v>1</v>
      </c>
      <c r="C6" s="15">
        <f>C$5*$B6</f>
        <v>1</v>
      </c>
      <c r="D6" s="15">
        <f t="shared" ref="D6:L15" si="0">D$5*$B6</f>
        <v>2</v>
      </c>
      <c r="E6" s="15">
        <f t="shared" si="0"/>
        <v>3</v>
      </c>
      <c r="F6" s="15">
        <f t="shared" si="0"/>
        <v>4</v>
      </c>
      <c r="G6" s="15">
        <f t="shared" si="0"/>
        <v>5</v>
      </c>
      <c r="H6" s="15">
        <f t="shared" si="0"/>
        <v>6</v>
      </c>
      <c r="I6" s="15">
        <f t="shared" si="0"/>
        <v>7</v>
      </c>
      <c r="J6" s="15">
        <f t="shared" si="0"/>
        <v>8</v>
      </c>
      <c r="K6" s="15">
        <f t="shared" si="0"/>
        <v>9</v>
      </c>
      <c r="L6" s="15">
        <f t="shared" si="0"/>
        <v>10</v>
      </c>
      <c r="M6" s="15"/>
      <c r="N6" s="16"/>
    </row>
    <row r="7" spans="1:14" ht="24.9" customHeight="1" x14ac:dyDescent="0.3">
      <c r="A7" s="14"/>
      <c r="B7" s="19">
        <v>2</v>
      </c>
      <c r="C7" s="15">
        <f t="shared" ref="C7:C15" si="1">C$5*$B7</f>
        <v>2</v>
      </c>
      <c r="D7" s="15">
        <f t="shared" si="0"/>
        <v>4</v>
      </c>
      <c r="E7" s="15">
        <f t="shared" si="0"/>
        <v>6</v>
      </c>
      <c r="F7" s="15">
        <f t="shared" si="0"/>
        <v>8</v>
      </c>
      <c r="G7" s="15">
        <f t="shared" si="0"/>
        <v>10</v>
      </c>
      <c r="H7" s="15">
        <f t="shared" si="0"/>
        <v>12</v>
      </c>
      <c r="I7" s="15">
        <f t="shared" si="0"/>
        <v>14</v>
      </c>
      <c r="J7" s="15">
        <f t="shared" si="0"/>
        <v>16</v>
      </c>
      <c r="K7" s="15">
        <f t="shared" si="0"/>
        <v>18</v>
      </c>
      <c r="L7" s="15">
        <f t="shared" si="0"/>
        <v>20</v>
      </c>
      <c r="M7" s="15"/>
      <c r="N7" s="16"/>
    </row>
    <row r="8" spans="1:14" ht="24.9" customHeight="1" x14ac:dyDescent="0.3">
      <c r="A8" s="14"/>
      <c r="B8" s="19">
        <v>3</v>
      </c>
      <c r="C8" s="15">
        <f t="shared" si="1"/>
        <v>3</v>
      </c>
      <c r="D8" s="15">
        <f t="shared" si="0"/>
        <v>6</v>
      </c>
      <c r="E8" s="15">
        <f t="shared" si="0"/>
        <v>9</v>
      </c>
      <c r="F8" s="15">
        <f t="shared" si="0"/>
        <v>12</v>
      </c>
      <c r="G8" s="15">
        <f t="shared" si="0"/>
        <v>15</v>
      </c>
      <c r="H8" s="15">
        <f t="shared" si="0"/>
        <v>18</v>
      </c>
      <c r="I8" s="15">
        <f t="shared" si="0"/>
        <v>21</v>
      </c>
      <c r="J8" s="15">
        <f t="shared" si="0"/>
        <v>24</v>
      </c>
      <c r="K8" s="15">
        <f t="shared" si="0"/>
        <v>27</v>
      </c>
      <c r="L8" s="15">
        <f t="shared" si="0"/>
        <v>30</v>
      </c>
      <c r="M8" s="15"/>
      <c r="N8" s="16"/>
    </row>
    <row r="9" spans="1:14" ht="24.9" customHeight="1" x14ac:dyDescent="0.3">
      <c r="A9" s="14"/>
      <c r="B9" s="19">
        <v>4</v>
      </c>
      <c r="C9" s="15">
        <f t="shared" si="1"/>
        <v>4</v>
      </c>
      <c r="D9" s="15">
        <f t="shared" si="0"/>
        <v>8</v>
      </c>
      <c r="E9" s="15">
        <f t="shared" si="0"/>
        <v>12</v>
      </c>
      <c r="F9" s="15">
        <f t="shared" si="0"/>
        <v>16</v>
      </c>
      <c r="G9" s="15">
        <f t="shared" si="0"/>
        <v>20</v>
      </c>
      <c r="H9" s="15">
        <f t="shared" si="0"/>
        <v>24</v>
      </c>
      <c r="I9" s="15">
        <f t="shared" si="0"/>
        <v>28</v>
      </c>
      <c r="J9" s="15">
        <f t="shared" si="0"/>
        <v>32</v>
      </c>
      <c r="K9" s="15">
        <f t="shared" si="0"/>
        <v>36</v>
      </c>
      <c r="L9" s="15">
        <f t="shared" si="0"/>
        <v>40</v>
      </c>
      <c r="M9" s="15"/>
      <c r="N9" s="16"/>
    </row>
    <row r="10" spans="1:14" ht="24.9" customHeight="1" x14ac:dyDescent="0.3">
      <c r="A10" s="14"/>
      <c r="B10" s="19">
        <v>5</v>
      </c>
      <c r="C10" s="15">
        <f t="shared" si="1"/>
        <v>5</v>
      </c>
      <c r="D10" s="15">
        <f t="shared" si="0"/>
        <v>10</v>
      </c>
      <c r="E10" s="15">
        <f t="shared" si="0"/>
        <v>15</v>
      </c>
      <c r="F10" s="15">
        <f t="shared" si="0"/>
        <v>20</v>
      </c>
      <c r="G10" s="15">
        <f t="shared" si="0"/>
        <v>25</v>
      </c>
      <c r="H10" s="15">
        <f t="shared" si="0"/>
        <v>30</v>
      </c>
      <c r="I10" s="15">
        <f t="shared" si="0"/>
        <v>35</v>
      </c>
      <c r="J10" s="15">
        <f t="shared" si="0"/>
        <v>40</v>
      </c>
      <c r="K10" s="15">
        <f t="shared" si="0"/>
        <v>45</v>
      </c>
      <c r="L10" s="15">
        <f t="shared" si="0"/>
        <v>50</v>
      </c>
      <c r="M10" s="15"/>
      <c r="N10" s="16"/>
    </row>
    <row r="11" spans="1:14" ht="24.9" customHeight="1" x14ac:dyDescent="0.3">
      <c r="A11" s="14"/>
      <c r="B11" s="19">
        <v>6</v>
      </c>
      <c r="C11" s="15">
        <f t="shared" si="1"/>
        <v>6</v>
      </c>
      <c r="D11" s="15">
        <f t="shared" si="0"/>
        <v>12</v>
      </c>
      <c r="E11" s="15">
        <f t="shared" si="0"/>
        <v>18</v>
      </c>
      <c r="F11" s="15">
        <f t="shared" si="0"/>
        <v>24</v>
      </c>
      <c r="G11" s="15">
        <f t="shared" si="0"/>
        <v>30</v>
      </c>
      <c r="H11" s="15">
        <f t="shared" si="0"/>
        <v>36</v>
      </c>
      <c r="I11" s="15">
        <f t="shared" si="0"/>
        <v>42</v>
      </c>
      <c r="J11" s="15">
        <f t="shared" si="0"/>
        <v>48</v>
      </c>
      <c r="K11" s="15">
        <f t="shared" si="0"/>
        <v>54</v>
      </c>
      <c r="L11" s="15">
        <f t="shared" si="0"/>
        <v>60</v>
      </c>
      <c r="M11" s="15"/>
      <c r="N11" s="16"/>
    </row>
    <row r="12" spans="1:14" ht="24.9" customHeight="1" x14ac:dyDescent="0.3">
      <c r="A12" s="14"/>
      <c r="B12" s="19">
        <v>7</v>
      </c>
      <c r="C12" s="15">
        <f t="shared" si="1"/>
        <v>7</v>
      </c>
      <c r="D12" s="15">
        <f t="shared" si="0"/>
        <v>14</v>
      </c>
      <c r="E12" s="15">
        <f t="shared" si="0"/>
        <v>21</v>
      </c>
      <c r="F12" s="15">
        <f t="shared" si="0"/>
        <v>28</v>
      </c>
      <c r="G12" s="15">
        <f t="shared" si="0"/>
        <v>35</v>
      </c>
      <c r="H12" s="15">
        <f t="shared" si="0"/>
        <v>42</v>
      </c>
      <c r="I12" s="15">
        <f t="shared" si="0"/>
        <v>49</v>
      </c>
      <c r="J12" s="15">
        <f t="shared" si="0"/>
        <v>56</v>
      </c>
      <c r="K12" s="15">
        <f t="shared" si="0"/>
        <v>63</v>
      </c>
      <c r="L12" s="15">
        <f t="shared" si="0"/>
        <v>70</v>
      </c>
      <c r="M12" s="15"/>
      <c r="N12" s="16"/>
    </row>
    <row r="13" spans="1:14" ht="24.9" customHeight="1" x14ac:dyDescent="0.3">
      <c r="A13" s="14"/>
      <c r="B13" s="19">
        <v>8</v>
      </c>
      <c r="C13" s="15">
        <f t="shared" si="1"/>
        <v>8</v>
      </c>
      <c r="D13" s="15">
        <f t="shared" si="0"/>
        <v>16</v>
      </c>
      <c r="E13" s="15">
        <f t="shared" si="0"/>
        <v>24</v>
      </c>
      <c r="F13" s="15">
        <f t="shared" si="0"/>
        <v>32</v>
      </c>
      <c r="G13" s="15">
        <f t="shared" si="0"/>
        <v>40</v>
      </c>
      <c r="H13" s="15">
        <f t="shared" si="0"/>
        <v>48</v>
      </c>
      <c r="I13" s="15">
        <f t="shared" si="0"/>
        <v>56</v>
      </c>
      <c r="J13" s="15">
        <f t="shared" si="0"/>
        <v>64</v>
      </c>
      <c r="K13" s="15">
        <f t="shared" si="0"/>
        <v>72</v>
      </c>
      <c r="L13" s="15">
        <f t="shared" si="0"/>
        <v>80</v>
      </c>
      <c r="M13" s="15"/>
      <c r="N13" s="16"/>
    </row>
    <row r="14" spans="1:14" ht="24.9" customHeight="1" x14ac:dyDescent="0.3">
      <c r="A14" s="14"/>
      <c r="B14" s="19">
        <v>9</v>
      </c>
      <c r="C14" s="15">
        <f t="shared" si="1"/>
        <v>9</v>
      </c>
      <c r="D14" s="15">
        <f t="shared" si="0"/>
        <v>18</v>
      </c>
      <c r="E14" s="15">
        <f t="shared" si="0"/>
        <v>27</v>
      </c>
      <c r="F14" s="15">
        <f t="shared" si="0"/>
        <v>36</v>
      </c>
      <c r="G14" s="15">
        <f t="shared" si="0"/>
        <v>45</v>
      </c>
      <c r="H14" s="15">
        <f t="shared" si="0"/>
        <v>54</v>
      </c>
      <c r="I14" s="15">
        <f t="shared" si="0"/>
        <v>63</v>
      </c>
      <c r="J14" s="15">
        <f t="shared" si="0"/>
        <v>72</v>
      </c>
      <c r="K14" s="15">
        <f t="shared" si="0"/>
        <v>81</v>
      </c>
      <c r="L14" s="15">
        <f t="shared" si="0"/>
        <v>90</v>
      </c>
      <c r="M14" s="15"/>
      <c r="N14" s="16"/>
    </row>
    <row r="15" spans="1:14" ht="24.9" customHeight="1" x14ac:dyDescent="0.3">
      <c r="A15" s="14"/>
      <c r="B15" s="19">
        <v>10</v>
      </c>
      <c r="C15" s="15">
        <f t="shared" si="1"/>
        <v>10</v>
      </c>
      <c r="D15" s="15">
        <f t="shared" si="0"/>
        <v>20</v>
      </c>
      <c r="E15" s="15">
        <f t="shared" si="0"/>
        <v>30</v>
      </c>
      <c r="F15" s="15">
        <f t="shared" si="0"/>
        <v>40</v>
      </c>
      <c r="G15" s="15">
        <f t="shared" si="0"/>
        <v>50</v>
      </c>
      <c r="H15" s="15">
        <f t="shared" si="0"/>
        <v>60</v>
      </c>
      <c r="I15" s="15">
        <f t="shared" si="0"/>
        <v>70</v>
      </c>
      <c r="J15" s="15">
        <f t="shared" si="0"/>
        <v>80</v>
      </c>
      <c r="K15" s="15">
        <f t="shared" si="0"/>
        <v>90</v>
      </c>
      <c r="L15" s="15">
        <f t="shared" si="0"/>
        <v>100</v>
      </c>
      <c r="M15" s="15"/>
      <c r="N15" s="16"/>
    </row>
    <row r="16" spans="1:14" ht="15" thickBot="1" x14ac:dyDescent="0.3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</row>
    <row r="17" spans="1:14" ht="15.75" customHeight="1" thickBot="1" x14ac:dyDescent="0.35">
      <c r="A17" s="14"/>
      <c r="B17" s="70" t="s">
        <v>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2"/>
      <c r="N17" s="23" t="s">
        <v>6</v>
      </c>
    </row>
    <row r="18" spans="1:14" ht="15" thickBot="1" x14ac:dyDescent="0.35">
      <c r="A18" s="14"/>
      <c r="B18" s="73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5"/>
      <c r="N18" s="16"/>
    </row>
    <row r="19" spans="1:14" ht="15" thickBot="1" x14ac:dyDescent="0.3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  <row r="20" spans="1:14" ht="24.9" customHeight="1" x14ac:dyDescent="0.3">
      <c r="A20" s="14"/>
      <c r="B20" s="15"/>
      <c r="C20" s="114">
        <v>0.5</v>
      </c>
      <c r="D20" s="115">
        <v>1</v>
      </c>
      <c r="E20" s="115">
        <v>1.5</v>
      </c>
      <c r="F20" s="115">
        <v>2</v>
      </c>
      <c r="G20" s="115">
        <v>2.5</v>
      </c>
      <c r="H20" s="115">
        <v>3</v>
      </c>
      <c r="I20" s="115">
        <v>3.5</v>
      </c>
      <c r="J20" s="115">
        <v>4</v>
      </c>
      <c r="K20" s="115">
        <v>4.5</v>
      </c>
      <c r="L20" s="116">
        <v>5</v>
      </c>
      <c r="M20" s="15"/>
      <c r="N20" s="16"/>
    </row>
    <row r="21" spans="1:14" ht="24.9" customHeight="1" x14ac:dyDescent="0.3">
      <c r="A21" s="14"/>
      <c r="B21" s="15"/>
      <c r="C21" s="117">
        <v>1</v>
      </c>
      <c r="D21" s="118">
        <v>2</v>
      </c>
      <c r="E21" s="118">
        <v>3</v>
      </c>
      <c r="F21" s="118">
        <v>4</v>
      </c>
      <c r="G21" s="118">
        <v>5</v>
      </c>
      <c r="H21" s="118">
        <v>6</v>
      </c>
      <c r="I21" s="118">
        <v>7</v>
      </c>
      <c r="J21" s="118">
        <v>8</v>
      </c>
      <c r="K21" s="118">
        <v>9</v>
      </c>
      <c r="L21" s="119">
        <v>10</v>
      </c>
      <c r="M21" s="15"/>
      <c r="N21" s="16"/>
    </row>
    <row r="22" spans="1:14" ht="24.9" customHeight="1" x14ac:dyDescent="0.3">
      <c r="A22" s="14"/>
      <c r="B22" s="15"/>
      <c r="C22" s="117">
        <v>1.5</v>
      </c>
      <c r="D22" s="118">
        <v>3</v>
      </c>
      <c r="E22" s="118">
        <v>4.5</v>
      </c>
      <c r="F22" s="118">
        <v>6</v>
      </c>
      <c r="G22" s="118">
        <v>7.5</v>
      </c>
      <c r="H22" s="118">
        <v>9</v>
      </c>
      <c r="I22" s="118">
        <v>10.5</v>
      </c>
      <c r="J22" s="118">
        <v>12</v>
      </c>
      <c r="K22" s="118">
        <v>13.5</v>
      </c>
      <c r="L22" s="119">
        <v>15</v>
      </c>
      <c r="M22" s="15"/>
      <c r="N22" s="16"/>
    </row>
    <row r="23" spans="1:14" ht="24.9" customHeight="1" x14ac:dyDescent="0.3">
      <c r="A23" s="14"/>
      <c r="B23" s="15"/>
      <c r="C23" s="117">
        <v>2</v>
      </c>
      <c r="D23" s="118">
        <v>4</v>
      </c>
      <c r="E23" s="118">
        <v>6</v>
      </c>
      <c r="F23" s="118">
        <v>8</v>
      </c>
      <c r="G23" s="118">
        <v>10</v>
      </c>
      <c r="H23" s="118">
        <v>12</v>
      </c>
      <c r="I23" s="118">
        <v>14</v>
      </c>
      <c r="J23" s="118">
        <v>16</v>
      </c>
      <c r="K23" s="118">
        <v>18</v>
      </c>
      <c r="L23" s="119">
        <v>20</v>
      </c>
      <c r="M23" s="15"/>
      <c r="N23" s="16"/>
    </row>
    <row r="24" spans="1:14" ht="24.9" customHeight="1" x14ac:dyDescent="0.3">
      <c r="A24" s="14"/>
      <c r="B24" s="15"/>
      <c r="C24" s="117">
        <v>2.5</v>
      </c>
      <c r="D24" s="118">
        <v>5</v>
      </c>
      <c r="E24" s="118">
        <v>7.5</v>
      </c>
      <c r="F24" s="118">
        <v>10</v>
      </c>
      <c r="G24" s="118">
        <v>12.5</v>
      </c>
      <c r="H24" s="118">
        <v>15</v>
      </c>
      <c r="I24" s="118">
        <v>17.5</v>
      </c>
      <c r="J24" s="118">
        <v>20</v>
      </c>
      <c r="K24" s="118">
        <v>22.5</v>
      </c>
      <c r="L24" s="119">
        <v>25</v>
      </c>
      <c r="M24" s="15"/>
      <c r="N24" s="16"/>
    </row>
    <row r="25" spans="1:14" ht="24.9" customHeight="1" x14ac:dyDescent="0.3">
      <c r="A25" s="14"/>
      <c r="B25" s="15"/>
      <c r="C25" s="117">
        <v>3</v>
      </c>
      <c r="D25" s="118">
        <v>6</v>
      </c>
      <c r="E25" s="118">
        <v>9</v>
      </c>
      <c r="F25" s="118">
        <v>12</v>
      </c>
      <c r="G25" s="118">
        <v>15</v>
      </c>
      <c r="H25" s="118">
        <v>18</v>
      </c>
      <c r="I25" s="118">
        <v>21</v>
      </c>
      <c r="J25" s="118">
        <v>24</v>
      </c>
      <c r="K25" s="118">
        <v>27</v>
      </c>
      <c r="L25" s="119">
        <v>30</v>
      </c>
      <c r="M25" s="15"/>
      <c r="N25" s="16"/>
    </row>
    <row r="26" spans="1:14" ht="24.9" customHeight="1" x14ac:dyDescent="0.3">
      <c r="A26" s="14"/>
      <c r="B26" s="15"/>
      <c r="C26" s="117">
        <v>3.5</v>
      </c>
      <c r="D26" s="118">
        <v>7</v>
      </c>
      <c r="E26" s="118">
        <v>10.5</v>
      </c>
      <c r="F26" s="118">
        <v>14</v>
      </c>
      <c r="G26" s="118">
        <v>17.5</v>
      </c>
      <c r="H26" s="118">
        <v>21</v>
      </c>
      <c r="I26" s="118">
        <v>24.5</v>
      </c>
      <c r="J26" s="118">
        <v>28</v>
      </c>
      <c r="K26" s="118">
        <v>31.5</v>
      </c>
      <c r="L26" s="119">
        <v>35</v>
      </c>
      <c r="M26" s="15"/>
      <c r="N26" s="16"/>
    </row>
    <row r="27" spans="1:14" ht="24.9" customHeight="1" x14ac:dyDescent="0.3">
      <c r="A27" s="14"/>
      <c r="B27" s="15"/>
      <c r="C27" s="117">
        <v>4</v>
      </c>
      <c r="D27" s="118">
        <v>8</v>
      </c>
      <c r="E27" s="118">
        <v>12</v>
      </c>
      <c r="F27" s="118">
        <v>16</v>
      </c>
      <c r="G27" s="118">
        <v>20</v>
      </c>
      <c r="H27" s="118">
        <v>24</v>
      </c>
      <c r="I27" s="118">
        <v>28</v>
      </c>
      <c r="J27" s="118">
        <v>32</v>
      </c>
      <c r="K27" s="118">
        <v>36</v>
      </c>
      <c r="L27" s="119">
        <v>40</v>
      </c>
      <c r="M27" s="15"/>
      <c r="N27" s="16"/>
    </row>
    <row r="28" spans="1:14" ht="24.9" customHeight="1" x14ac:dyDescent="0.3">
      <c r="A28" s="14"/>
      <c r="B28" s="15"/>
      <c r="C28" s="117">
        <v>4.5</v>
      </c>
      <c r="D28" s="118">
        <v>9</v>
      </c>
      <c r="E28" s="118">
        <v>13.5</v>
      </c>
      <c r="F28" s="118">
        <v>18</v>
      </c>
      <c r="G28" s="118">
        <v>22.5</v>
      </c>
      <c r="H28" s="118">
        <v>27</v>
      </c>
      <c r="I28" s="118">
        <v>31.5</v>
      </c>
      <c r="J28" s="118">
        <v>36</v>
      </c>
      <c r="K28" s="118">
        <v>40.5</v>
      </c>
      <c r="L28" s="119">
        <v>45</v>
      </c>
      <c r="M28" s="15"/>
      <c r="N28" s="16"/>
    </row>
    <row r="29" spans="1:14" ht="24.9" customHeight="1" thickBot="1" x14ac:dyDescent="0.35">
      <c r="A29" s="14"/>
      <c r="B29" s="15"/>
      <c r="C29" s="120">
        <v>5</v>
      </c>
      <c r="D29" s="121">
        <v>10</v>
      </c>
      <c r="E29" s="121">
        <v>15</v>
      </c>
      <c r="F29" s="121">
        <v>20</v>
      </c>
      <c r="G29" s="121">
        <v>25</v>
      </c>
      <c r="H29" s="121">
        <v>30</v>
      </c>
      <c r="I29" s="121">
        <v>35</v>
      </c>
      <c r="J29" s="121">
        <v>40</v>
      </c>
      <c r="K29" s="121">
        <v>45</v>
      </c>
      <c r="L29" s="122">
        <v>50</v>
      </c>
      <c r="M29" s="15"/>
      <c r="N29" s="16"/>
    </row>
    <row r="30" spans="1:14" ht="15" thickBot="1" x14ac:dyDescent="0.3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14" ht="15" customHeight="1" x14ac:dyDescent="0.3">
      <c r="A31" s="14"/>
      <c r="B31" s="70" t="s">
        <v>7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2"/>
      <c r="N31" s="16"/>
    </row>
    <row r="32" spans="1:14" x14ac:dyDescent="0.3">
      <c r="A32" s="14"/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8"/>
      <c r="N32" s="16"/>
    </row>
    <row r="33" spans="1:14" x14ac:dyDescent="0.3">
      <c r="A33" s="14"/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8"/>
      <c r="N33" s="16"/>
    </row>
    <row r="34" spans="1:14" ht="15" thickBot="1" x14ac:dyDescent="0.35">
      <c r="A34" s="14"/>
      <c r="B34" s="73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5"/>
      <c r="N34" s="16"/>
    </row>
    <row r="35" spans="1:14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4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4" x14ac:dyDescent="0.3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6"/>
    </row>
    <row r="39" spans="1:14" x14ac:dyDescent="0.3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6"/>
    </row>
    <row r="40" spans="1:14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6"/>
    </row>
    <row r="41" spans="1:14" x14ac:dyDescent="0.3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6"/>
    </row>
    <row r="42" spans="1:14" x14ac:dyDescent="0.3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6"/>
    </row>
    <row r="43" spans="1:14" x14ac:dyDescent="0.3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6"/>
    </row>
    <row r="44" spans="1:14" x14ac:dyDescent="0.3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6"/>
    </row>
    <row r="45" spans="1:14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6"/>
    </row>
    <row r="46" spans="1:14" x14ac:dyDescent="0.3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6"/>
    </row>
    <row r="47" spans="1:14" x14ac:dyDescent="0.3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6"/>
    </row>
    <row r="48" spans="1:14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6"/>
    </row>
    <row r="49" spans="1:14" x14ac:dyDescent="0.3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6"/>
    </row>
    <row r="50" spans="1:14" x14ac:dyDescent="0.3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6"/>
    </row>
    <row r="51" spans="1:14" x14ac:dyDescent="0.3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6"/>
    </row>
    <row r="52" spans="1:14" x14ac:dyDescent="0.3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6"/>
    </row>
    <row r="53" spans="1:14" ht="15" thickBot="1" x14ac:dyDescent="0.35">
      <c r="A53" s="25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2"/>
    </row>
  </sheetData>
  <sheetProtection formatCells="0" formatColumns="0" formatRows="0" insertColumns="0" insertRows="0" insertHyperlinks="0" deleteColumns="0" deleteRows="0" sort="0" autoFilter="0" pivotTables="0"/>
  <mergeCells count="4">
    <mergeCell ref="A1:N1"/>
    <mergeCell ref="B3:M3"/>
    <mergeCell ref="B17:M18"/>
    <mergeCell ref="B31:M34"/>
  </mergeCells>
  <conditionalFormatting sqref="C20:L29">
    <cfRule type="colorScale" priority="1">
      <colorScale>
        <cfvo type="min"/>
        <cfvo type="max"/>
        <color theme="8" tint="0.39997558519241921"/>
        <color theme="8" tint="-0.499984740745262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4790-3962-4B71-9A54-1176794904F3}">
  <dimension ref="A1:Q78"/>
  <sheetViews>
    <sheetView workbookViewId="0">
      <selection activeCell="B4" sqref="B4"/>
    </sheetView>
  </sheetViews>
  <sheetFormatPr defaultColWidth="9.109375" defaultRowHeight="14.4" x14ac:dyDescent="0.3"/>
  <cols>
    <col min="1" max="1" width="27.33203125" style="15" bestFit="1" customWidth="1"/>
    <col min="2" max="2" width="16" style="15" customWidth="1"/>
    <col min="3" max="3" width="10.88671875" style="15" bestFit="1" customWidth="1"/>
    <col min="4" max="4" width="9.44140625" style="15" bestFit="1" customWidth="1"/>
    <col min="5" max="5" width="14.21875" style="15" customWidth="1"/>
    <col min="6" max="16384" width="9.109375" style="15"/>
  </cols>
  <sheetData>
    <row r="1" spans="1:17" ht="15" customHeight="1" x14ac:dyDescent="0.3">
      <c r="A1" s="70" t="s">
        <v>8</v>
      </c>
      <c r="B1" s="71"/>
      <c r="C1" s="71"/>
      <c r="D1" s="71"/>
      <c r="E1" s="71"/>
      <c r="F1" s="71"/>
      <c r="G1" s="72"/>
    </row>
    <row r="2" spans="1:17" ht="15" thickBot="1" x14ac:dyDescent="0.35">
      <c r="A2" s="73"/>
      <c r="B2" s="74"/>
      <c r="C2" s="74"/>
      <c r="D2" s="74"/>
      <c r="E2" s="74"/>
      <c r="F2" s="74"/>
      <c r="G2" s="7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6" customFormat="1" x14ac:dyDescent="0.3"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ht="28.2" customHeight="1" x14ac:dyDescent="0.3">
      <c r="A4" s="124" t="s">
        <v>9</v>
      </c>
      <c r="B4" s="129" t="s">
        <v>10</v>
      </c>
      <c r="C4" s="124" t="s">
        <v>11</v>
      </c>
      <c r="D4" s="124" t="s">
        <v>12</v>
      </c>
      <c r="E4" s="124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3">
      <c r="A5" s="125">
        <v>44408</v>
      </c>
      <c r="B5" s="126">
        <v>0.33333333333333331</v>
      </c>
      <c r="C5" s="127">
        <v>209</v>
      </c>
      <c r="D5" s="127">
        <v>343</v>
      </c>
      <c r="E5" s="128">
        <v>0.60932944606413997</v>
      </c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3">
      <c r="A6" s="125">
        <v>44220</v>
      </c>
      <c r="B6" s="126">
        <v>0.375</v>
      </c>
      <c r="C6" s="127">
        <v>1783</v>
      </c>
      <c r="D6" s="127">
        <v>461</v>
      </c>
      <c r="E6" s="128">
        <v>3.8676789587852496</v>
      </c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3">
      <c r="A7" s="125">
        <v>44508</v>
      </c>
      <c r="B7" s="126">
        <v>0.25</v>
      </c>
      <c r="C7" s="127">
        <v>344</v>
      </c>
      <c r="D7" s="127">
        <v>281</v>
      </c>
      <c r="E7" s="128">
        <v>1.2241992882562278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3">
      <c r="A8" s="125">
        <v>44282</v>
      </c>
      <c r="B8" s="126">
        <v>0.1875</v>
      </c>
      <c r="C8" s="127">
        <v>757</v>
      </c>
      <c r="D8" s="127">
        <v>198</v>
      </c>
      <c r="E8" s="128">
        <v>3.8232323232323231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3">
      <c r="A9" s="125">
        <v>44473</v>
      </c>
      <c r="B9" s="126">
        <v>0.17013888888888887</v>
      </c>
      <c r="C9" s="127">
        <v>390</v>
      </c>
      <c r="D9" s="127">
        <v>240</v>
      </c>
      <c r="E9" s="128">
        <v>1.625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3">
      <c r="A10" s="125">
        <v>44228</v>
      </c>
      <c r="B10" s="126">
        <v>8.3333333333333329E-2</v>
      </c>
      <c r="C10" s="127">
        <v>846</v>
      </c>
      <c r="D10" s="127">
        <v>259</v>
      </c>
      <c r="E10" s="128">
        <v>3.2664092664092665</v>
      </c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3">
      <c r="A11" s="125">
        <v>44145</v>
      </c>
      <c r="B11" s="126">
        <v>4.3055555555555562E-2</v>
      </c>
      <c r="C11" s="127">
        <v>589</v>
      </c>
      <c r="D11" s="127">
        <v>160</v>
      </c>
      <c r="E11" s="128">
        <v>3.6812499999999999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3">
      <c r="A12" s="125">
        <v>44416</v>
      </c>
      <c r="B12" s="126">
        <v>0.42499999999999999</v>
      </c>
      <c r="C12" s="127">
        <v>943</v>
      </c>
      <c r="D12" s="127">
        <v>492</v>
      </c>
      <c r="E12" s="128">
        <v>1.9166666666666667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3">
      <c r="A13" s="125">
        <v>44136</v>
      </c>
      <c r="B13" s="126">
        <v>0.375</v>
      </c>
      <c r="C13" s="127">
        <v>828</v>
      </c>
      <c r="D13" s="127">
        <v>481</v>
      </c>
      <c r="E13" s="128">
        <v>1.7214137214137215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3">
      <c r="A14" s="125">
        <v>44055</v>
      </c>
      <c r="B14" s="126">
        <v>0.375</v>
      </c>
      <c r="C14" s="127">
        <v>158</v>
      </c>
      <c r="D14" s="127">
        <v>404</v>
      </c>
      <c r="E14" s="128">
        <v>0.3910891089108911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">
      <c r="A15" s="125">
        <v>44295</v>
      </c>
      <c r="B15" s="126">
        <v>0.17013888888888887</v>
      </c>
      <c r="C15" s="127">
        <v>600</v>
      </c>
      <c r="D15" s="127">
        <v>281</v>
      </c>
      <c r="E15" s="128">
        <v>2.1352313167259784</v>
      </c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3">
      <c r="A16" s="125">
        <v>44525</v>
      </c>
      <c r="B16" s="126">
        <v>8.3333333333333329E-2</v>
      </c>
      <c r="C16" s="127">
        <v>730</v>
      </c>
      <c r="D16" s="127">
        <v>198</v>
      </c>
      <c r="E16" s="128">
        <v>3.6868686868686869</v>
      </c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3">
      <c r="A17" s="125">
        <v>44340</v>
      </c>
      <c r="B17" s="126">
        <v>4.3055555555555562E-2</v>
      </c>
      <c r="C17" s="127">
        <v>518</v>
      </c>
      <c r="D17" s="127">
        <v>381</v>
      </c>
      <c r="E17" s="128">
        <v>1.3595800524934383</v>
      </c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3">
      <c r="A18" s="125">
        <v>44699</v>
      </c>
      <c r="B18" s="126">
        <v>0.33333333333333331</v>
      </c>
      <c r="C18" s="127">
        <v>513</v>
      </c>
      <c r="D18" s="127">
        <v>239</v>
      </c>
      <c r="E18" s="128">
        <v>2.1464435146443517</v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3">
      <c r="A19" s="125">
        <v>44599</v>
      </c>
      <c r="B19" s="126">
        <v>0.375</v>
      </c>
      <c r="C19" s="127">
        <v>410</v>
      </c>
      <c r="D19" s="127">
        <v>269</v>
      </c>
      <c r="E19" s="128">
        <v>1.5241635687732342</v>
      </c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3">
      <c r="A20" s="125">
        <v>44236</v>
      </c>
      <c r="B20" s="126">
        <v>0.25</v>
      </c>
      <c r="C20" s="127">
        <v>710</v>
      </c>
      <c r="D20" s="127">
        <v>111</v>
      </c>
      <c r="E20" s="128">
        <v>6.3963963963963968</v>
      </c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">
      <c r="A21" s="125">
        <v>44735</v>
      </c>
      <c r="B21" s="126">
        <v>0.375</v>
      </c>
      <c r="C21" s="127">
        <v>670</v>
      </c>
      <c r="D21" s="127">
        <v>254</v>
      </c>
      <c r="E21" s="128">
        <v>2.6377952755905514</v>
      </c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3">
      <c r="A22" s="125">
        <v>44610</v>
      </c>
      <c r="B22" s="126">
        <v>4.3055555555555562E-2</v>
      </c>
      <c r="C22" s="127">
        <v>932</v>
      </c>
      <c r="D22" s="127">
        <v>180</v>
      </c>
      <c r="E22" s="128">
        <v>5.177777777777778</v>
      </c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3">
      <c r="A23" s="125">
        <v>44440</v>
      </c>
      <c r="B23" s="126">
        <v>0.33333333333333331</v>
      </c>
      <c r="C23" s="127">
        <v>452</v>
      </c>
      <c r="D23" s="127">
        <v>392</v>
      </c>
      <c r="E23" s="128">
        <v>1.153061224489796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125">
        <v>44322</v>
      </c>
      <c r="B24" s="126">
        <v>0.375</v>
      </c>
      <c r="C24" s="127">
        <v>459</v>
      </c>
      <c r="D24" s="127">
        <v>379</v>
      </c>
      <c r="E24" s="128">
        <v>1.2110817941952507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3"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3">
      <c r="H26" s="5"/>
      <c r="I26" s="5"/>
      <c r="J26" s="5"/>
      <c r="K26" s="5"/>
      <c r="L26" s="5"/>
      <c r="M26" s="5"/>
      <c r="N26" s="5"/>
      <c r="O26" s="5"/>
      <c r="P26" s="5"/>
      <c r="Q26" s="5"/>
    </row>
    <row r="49" spans="1:17" ht="15" thickBot="1" x14ac:dyDescent="0.35"/>
    <row r="50" spans="1:17" ht="15" thickBot="1" x14ac:dyDescent="0.35">
      <c r="A50" s="67" t="s">
        <v>14</v>
      </c>
      <c r="B50" s="68"/>
      <c r="C50" s="68"/>
      <c r="D50" s="68"/>
      <c r="E50" s="68"/>
      <c r="F50" s="69"/>
      <c r="G50" s="28"/>
    </row>
    <row r="51" spans="1:17" x14ac:dyDescent="0.3">
      <c r="A51" s="85" t="s">
        <v>15</v>
      </c>
      <c r="B51" s="86"/>
      <c r="C51" s="86"/>
      <c r="D51" s="86"/>
      <c r="E51" s="86"/>
      <c r="F51" s="87"/>
    </row>
    <row r="52" spans="1:17" x14ac:dyDescent="0.3">
      <c r="A52" s="85" t="s">
        <v>16</v>
      </c>
      <c r="B52" s="86"/>
      <c r="C52" s="86"/>
      <c r="D52" s="86"/>
      <c r="E52" s="86"/>
      <c r="F52" s="87"/>
    </row>
    <row r="53" spans="1:17" x14ac:dyDescent="0.3">
      <c r="A53" s="79" t="s">
        <v>17</v>
      </c>
      <c r="B53" s="80"/>
      <c r="C53" s="80"/>
      <c r="D53" s="80"/>
      <c r="E53" s="80"/>
      <c r="F53" s="81"/>
    </row>
    <row r="54" spans="1:17" x14ac:dyDescent="0.3">
      <c r="A54" s="79"/>
      <c r="B54" s="80"/>
      <c r="C54" s="80"/>
      <c r="D54" s="80"/>
      <c r="E54" s="80"/>
      <c r="F54" s="81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3">
      <c r="A55" s="79" t="s">
        <v>18</v>
      </c>
      <c r="B55" s="80"/>
      <c r="C55" s="80"/>
      <c r="D55" s="80"/>
      <c r="E55" s="80"/>
      <c r="F55" s="81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1:17" ht="15" thickBot="1" x14ac:dyDescent="0.35">
      <c r="A56" s="82"/>
      <c r="B56" s="83"/>
      <c r="C56" s="83"/>
      <c r="D56" s="83"/>
      <c r="E56" s="83"/>
      <c r="F56" s="84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3"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3">
      <c r="A58" s="15" t="s">
        <v>9</v>
      </c>
      <c r="B58" s="15" t="s">
        <v>10</v>
      </c>
      <c r="C58" s="15" t="s">
        <v>11</v>
      </c>
      <c r="D58" s="15" t="s">
        <v>12</v>
      </c>
      <c r="E58" s="15" t="s">
        <v>13</v>
      </c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3">
      <c r="A59" s="15">
        <v>44208</v>
      </c>
      <c r="B59" s="15">
        <v>0.33333333333333331</v>
      </c>
      <c r="C59" s="15">
        <v>209</v>
      </c>
      <c r="D59" s="15">
        <v>343</v>
      </c>
      <c r="E59" s="15">
        <v>0.60932944606413997</v>
      </c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3">
      <c r="A60" s="15">
        <v>44020</v>
      </c>
      <c r="B60" s="15">
        <v>0.375</v>
      </c>
      <c r="C60" s="15">
        <v>1783</v>
      </c>
      <c r="D60" s="15">
        <v>461</v>
      </c>
      <c r="E60" s="15">
        <v>3.8676789587852496</v>
      </c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3">
      <c r="A61" s="15">
        <v>44308</v>
      </c>
      <c r="B61" s="15">
        <v>0.25</v>
      </c>
      <c r="C61" s="15">
        <v>344</v>
      </c>
      <c r="D61" s="15">
        <v>281</v>
      </c>
      <c r="E61" s="15">
        <v>1.2241992882562278</v>
      </c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3">
      <c r="A62" s="15">
        <v>44082</v>
      </c>
      <c r="B62" s="15">
        <v>0.1875</v>
      </c>
      <c r="C62" s="15">
        <v>757</v>
      </c>
      <c r="D62" s="15">
        <v>198</v>
      </c>
      <c r="E62" s="15">
        <v>3.8232323232323231</v>
      </c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3">
      <c r="A63" s="15">
        <v>44273</v>
      </c>
      <c r="B63" s="15">
        <v>0.17013888888888887</v>
      </c>
      <c r="C63" s="15">
        <v>390</v>
      </c>
      <c r="D63" s="15">
        <v>240</v>
      </c>
      <c r="E63" s="15">
        <v>1.625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3">
      <c r="A64" s="15">
        <v>44028</v>
      </c>
      <c r="B64" s="15">
        <v>8.3333333333333329E-2</v>
      </c>
      <c r="C64" s="15">
        <v>846</v>
      </c>
      <c r="D64" s="15">
        <v>259</v>
      </c>
      <c r="E64" s="15">
        <v>3.2664092664092665</v>
      </c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3">
      <c r="A65" s="15">
        <v>43945</v>
      </c>
      <c r="B65" s="15">
        <v>4.3055555555555562E-2</v>
      </c>
      <c r="C65" s="15">
        <v>589</v>
      </c>
      <c r="D65" s="15">
        <v>160</v>
      </c>
      <c r="E65" s="15">
        <v>3.6812499999999999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3">
      <c r="A66" s="15">
        <v>44216</v>
      </c>
      <c r="B66" s="15">
        <v>0.42499999999999999</v>
      </c>
      <c r="C66" s="15">
        <v>943</v>
      </c>
      <c r="D66" s="15">
        <v>492</v>
      </c>
      <c r="E66" s="15">
        <v>1.9166666666666667</v>
      </c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3">
      <c r="A67" s="15">
        <v>43936</v>
      </c>
      <c r="B67" s="15">
        <v>0.375</v>
      </c>
      <c r="C67" s="15">
        <v>828</v>
      </c>
      <c r="D67" s="15">
        <v>481</v>
      </c>
      <c r="E67" s="15">
        <v>1.7214137214137215</v>
      </c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3">
      <c r="A68" s="15">
        <v>43855</v>
      </c>
      <c r="B68" s="15">
        <v>0.375</v>
      </c>
      <c r="C68" s="15">
        <v>158</v>
      </c>
      <c r="D68" s="15">
        <v>404</v>
      </c>
      <c r="E68" s="15">
        <v>0.3910891089108911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3">
      <c r="A69" s="15">
        <v>44095</v>
      </c>
      <c r="B69" s="15">
        <v>0.17013888888888887</v>
      </c>
      <c r="C69" s="15">
        <v>600</v>
      </c>
      <c r="D69" s="15">
        <v>281</v>
      </c>
      <c r="E69" s="15">
        <v>2.1352313167259784</v>
      </c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3">
      <c r="A70" s="15">
        <v>44325</v>
      </c>
      <c r="B70" s="15">
        <v>8.3333333333333329E-2</v>
      </c>
      <c r="C70" s="15">
        <v>730</v>
      </c>
      <c r="D70" s="15">
        <v>198</v>
      </c>
      <c r="E70" s="15">
        <v>3.6868686868686869</v>
      </c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3">
      <c r="A71" s="15">
        <v>44140</v>
      </c>
      <c r="B71" s="15">
        <v>4.3055555555555562E-2</v>
      </c>
      <c r="C71" s="15">
        <v>518</v>
      </c>
      <c r="D71" s="15">
        <v>381</v>
      </c>
      <c r="E71" s="15">
        <v>1.3595800524934383</v>
      </c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x14ac:dyDescent="0.3">
      <c r="A72" s="15">
        <v>44499</v>
      </c>
      <c r="B72" s="15">
        <v>0.33333333333333331</v>
      </c>
      <c r="C72" s="15">
        <v>513</v>
      </c>
      <c r="D72" s="15">
        <v>239</v>
      </c>
      <c r="E72" s="15">
        <v>2.1464435146443517</v>
      </c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x14ac:dyDescent="0.3">
      <c r="A73" s="15">
        <v>44399</v>
      </c>
      <c r="B73" s="15">
        <v>0.375</v>
      </c>
      <c r="C73" s="15">
        <v>410</v>
      </c>
      <c r="D73" s="15">
        <v>269</v>
      </c>
      <c r="E73" s="15">
        <v>1.5241635687732342</v>
      </c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3">
      <c r="A74" s="15">
        <v>44036</v>
      </c>
      <c r="B74" s="15">
        <v>0.25</v>
      </c>
      <c r="C74" s="15">
        <v>710</v>
      </c>
      <c r="D74" s="15">
        <v>111</v>
      </c>
      <c r="E74" s="15">
        <v>6.3963963963963968</v>
      </c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x14ac:dyDescent="0.3">
      <c r="A75" s="15">
        <v>44535</v>
      </c>
      <c r="B75" s="15">
        <v>0.375</v>
      </c>
      <c r="C75" s="15">
        <v>670</v>
      </c>
      <c r="D75" s="15">
        <v>254</v>
      </c>
      <c r="E75" s="15">
        <v>2.6377952755905514</v>
      </c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3">
      <c r="A76" s="15">
        <v>44410</v>
      </c>
      <c r="B76" s="15">
        <v>4.3055555555555562E-2</v>
      </c>
      <c r="C76" s="15">
        <v>932</v>
      </c>
      <c r="D76" s="15">
        <v>180</v>
      </c>
      <c r="E76" s="15">
        <v>5.177777777777778</v>
      </c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x14ac:dyDescent="0.3">
      <c r="A77" s="15">
        <v>44240</v>
      </c>
      <c r="B77" s="15">
        <v>0.33333333333333331</v>
      </c>
      <c r="C77" s="15">
        <v>452</v>
      </c>
      <c r="D77" s="15">
        <v>392</v>
      </c>
      <c r="E77" s="15">
        <v>1.153061224489796</v>
      </c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x14ac:dyDescent="0.3">
      <c r="A78" s="15">
        <v>44122</v>
      </c>
      <c r="B78" s="15">
        <v>0.375</v>
      </c>
      <c r="C78" s="15">
        <v>459</v>
      </c>
      <c r="D78" s="15">
        <v>379</v>
      </c>
      <c r="E78" s="15">
        <v>1.2110817941952507</v>
      </c>
      <c r="H78" s="5"/>
      <c r="I78" s="5"/>
      <c r="J78" s="5"/>
      <c r="K78" s="5"/>
      <c r="L78" s="5"/>
      <c r="M78" s="5"/>
      <c r="N78" s="5"/>
      <c r="O78" s="5"/>
      <c r="P78" s="5"/>
      <c r="Q78" s="5"/>
    </row>
  </sheetData>
  <mergeCells count="6">
    <mergeCell ref="A55:F56"/>
    <mergeCell ref="A1:G2"/>
    <mergeCell ref="A50:F50"/>
    <mergeCell ref="A51:F51"/>
    <mergeCell ref="A52:F52"/>
    <mergeCell ref="A53:F54"/>
  </mergeCell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90A9-93D9-4684-9F62-D2472E6D675C}">
  <dimension ref="A1:J48"/>
  <sheetViews>
    <sheetView workbookViewId="0">
      <selection activeCell="G23" sqref="G23"/>
    </sheetView>
  </sheetViews>
  <sheetFormatPr defaultColWidth="9.109375" defaultRowHeight="14.4" x14ac:dyDescent="0.3"/>
  <cols>
    <col min="1" max="1" width="14" style="5" customWidth="1"/>
    <col min="2" max="2" width="9.109375" style="5"/>
    <col min="3" max="3" width="10.44140625" style="5" customWidth="1"/>
    <col min="4" max="4" width="11.21875" style="5" customWidth="1"/>
    <col min="5" max="5" width="9.109375" style="5"/>
    <col min="6" max="6" width="10.5546875" style="5" bestFit="1" customWidth="1"/>
    <col min="7" max="7" width="10.44140625" style="5" customWidth="1"/>
    <col min="8" max="16384" width="9.109375" style="5"/>
  </cols>
  <sheetData>
    <row r="1" spans="1:10" ht="15" customHeight="1" x14ac:dyDescent="0.3">
      <c r="A1" s="70" t="s">
        <v>22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5" thickBot="1" x14ac:dyDescent="0.35">
      <c r="A2" s="73"/>
      <c r="B2" s="74"/>
      <c r="C2" s="74"/>
      <c r="D2" s="74"/>
      <c r="E2" s="74"/>
      <c r="F2" s="74"/>
      <c r="G2" s="74"/>
      <c r="H2" s="74"/>
      <c r="I2" s="74"/>
      <c r="J2" s="75"/>
    </row>
    <row r="3" spans="1:10" x14ac:dyDescent="0.3">
      <c r="A3" s="29"/>
      <c r="B3" s="30"/>
      <c r="C3" s="30"/>
      <c r="D3" s="30"/>
      <c r="E3" s="30"/>
      <c r="F3" s="30"/>
      <c r="G3" s="30"/>
      <c r="H3" s="30"/>
      <c r="I3" s="15"/>
      <c r="J3" s="16"/>
    </row>
    <row r="4" spans="1:10" x14ac:dyDescent="0.3">
      <c r="A4" s="130" t="s">
        <v>19</v>
      </c>
      <c r="B4" s="132" t="s">
        <v>11</v>
      </c>
      <c r="C4" s="131" t="s">
        <v>20</v>
      </c>
      <c r="D4" s="132" t="s">
        <v>21</v>
      </c>
      <c r="E4" s="15"/>
      <c r="F4" s="15"/>
      <c r="G4" s="15"/>
      <c r="H4" s="15"/>
      <c r="I4" s="15"/>
      <c r="J4" s="16"/>
    </row>
    <row r="5" spans="1:10" x14ac:dyDescent="0.3">
      <c r="A5" s="14">
        <v>1</v>
      </c>
      <c r="B5" s="123">
        <v>81</v>
      </c>
      <c r="C5" s="15">
        <v>11</v>
      </c>
      <c r="D5" s="123">
        <f>B5*C5</f>
        <v>891</v>
      </c>
      <c r="E5" s="15"/>
      <c r="F5" s="15"/>
      <c r="G5" s="15"/>
      <c r="H5" s="15"/>
      <c r="I5" s="15"/>
      <c r="J5" s="16"/>
    </row>
    <row r="6" spans="1:10" x14ac:dyDescent="0.3">
      <c r="A6" s="14">
        <v>2</v>
      </c>
      <c r="B6" s="123">
        <v>64</v>
      </c>
      <c r="C6" s="15">
        <v>14</v>
      </c>
      <c r="D6" s="123">
        <f t="shared" ref="D6:D33" si="0">B6*C6</f>
        <v>896</v>
      </c>
      <c r="E6" s="15"/>
      <c r="F6" s="15"/>
      <c r="G6" s="15"/>
      <c r="H6" s="15"/>
      <c r="I6" s="15"/>
      <c r="J6" s="16"/>
    </row>
    <row r="7" spans="1:10" x14ac:dyDescent="0.3">
      <c r="A7" s="14">
        <v>3</v>
      </c>
      <c r="B7" s="123">
        <v>29</v>
      </c>
      <c r="C7" s="15">
        <v>16</v>
      </c>
      <c r="D7" s="123">
        <f t="shared" si="0"/>
        <v>464</v>
      </c>
      <c r="E7" s="15"/>
      <c r="F7" s="15"/>
      <c r="G7" s="15"/>
      <c r="H7" s="15"/>
      <c r="I7" s="15"/>
      <c r="J7" s="16"/>
    </row>
    <row r="8" spans="1:10" x14ac:dyDescent="0.3">
      <c r="A8" s="14">
        <v>4</v>
      </c>
      <c r="B8" s="123">
        <v>43</v>
      </c>
      <c r="C8" s="15">
        <v>15</v>
      </c>
      <c r="D8" s="123">
        <f t="shared" si="0"/>
        <v>645</v>
      </c>
      <c r="E8" s="15"/>
      <c r="F8" s="15"/>
      <c r="G8" s="15"/>
      <c r="H8" s="15"/>
      <c r="I8" s="15"/>
      <c r="J8" s="16"/>
    </row>
    <row r="9" spans="1:10" x14ac:dyDescent="0.3">
      <c r="A9" s="14">
        <v>5</v>
      </c>
      <c r="B9" s="123">
        <v>15</v>
      </c>
      <c r="C9" s="15">
        <v>15</v>
      </c>
      <c r="D9" s="123">
        <f t="shared" si="0"/>
        <v>225</v>
      </c>
      <c r="E9" s="15"/>
      <c r="F9" s="15"/>
      <c r="G9" s="15"/>
      <c r="H9" s="15"/>
      <c r="I9" s="15"/>
      <c r="J9" s="16"/>
    </row>
    <row r="10" spans="1:10" x14ac:dyDescent="0.3">
      <c r="A10" s="14">
        <v>6</v>
      </c>
      <c r="B10" s="123">
        <v>59</v>
      </c>
      <c r="C10" s="15">
        <v>7</v>
      </c>
      <c r="D10" s="123">
        <f t="shared" si="0"/>
        <v>413</v>
      </c>
      <c r="E10" s="15"/>
      <c r="F10" s="15"/>
      <c r="G10" s="15"/>
      <c r="H10" s="15"/>
      <c r="I10" s="15"/>
      <c r="J10" s="16"/>
    </row>
    <row r="11" spans="1:10" x14ac:dyDescent="0.3">
      <c r="A11" s="14">
        <v>7</v>
      </c>
      <c r="B11" s="123">
        <v>32</v>
      </c>
      <c r="C11" s="15">
        <v>9</v>
      </c>
      <c r="D11" s="123">
        <f t="shared" si="0"/>
        <v>288</v>
      </c>
      <c r="E11" s="15"/>
      <c r="F11" s="15"/>
      <c r="G11" s="15"/>
      <c r="H11" s="15"/>
      <c r="I11" s="15"/>
      <c r="J11" s="16"/>
    </row>
    <row r="12" spans="1:10" x14ac:dyDescent="0.3">
      <c r="A12" s="14">
        <v>8</v>
      </c>
      <c r="B12" s="123">
        <v>77</v>
      </c>
      <c r="C12" s="15">
        <v>7</v>
      </c>
      <c r="D12" s="123">
        <f t="shared" si="0"/>
        <v>539</v>
      </c>
      <c r="E12" s="15"/>
      <c r="F12" s="15"/>
      <c r="G12" s="15"/>
      <c r="H12" s="15"/>
      <c r="I12" s="15"/>
      <c r="J12" s="16"/>
    </row>
    <row r="13" spans="1:10" x14ac:dyDescent="0.3">
      <c r="A13" s="14">
        <v>9</v>
      </c>
      <c r="B13" s="123">
        <v>36</v>
      </c>
      <c r="C13" s="15">
        <v>15</v>
      </c>
      <c r="D13" s="123">
        <f t="shared" si="0"/>
        <v>540</v>
      </c>
      <c r="E13" s="15"/>
      <c r="F13" s="15"/>
      <c r="G13" s="15"/>
      <c r="H13" s="15"/>
      <c r="I13" s="15"/>
      <c r="J13" s="16"/>
    </row>
    <row r="14" spans="1:10" x14ac:dyDescent="0.3">
      <c r="A14" s="14">
        <v>10</v>
      </c>
      <c r="B14" s="123">
        <v>79</v>
      </c>
      <c r="C14" s="15">
        <v>19</v>
      </c>
      <c r="D14" s="123">
        <f t="shared" si="0"/>
        <v>1501</v>
      </c>
      <c r="E14" s="15"/>
      <c r="F14" s="15"/>
      <c r="G14" s="15"/>
      <c r="H14" s="15"/>
      <c r="I14" s="15"/>
      <c r="J14" s="16"/>
    </row>
    <row r="15" spans="1:10" x14ac:dyDescent="0.3">
      <c r="A15" s="14">
        <v>11</v>
      </c>
      <c r="B15" s="123">
        <v>72</v>
      </c>
      <c r="C15" s="15">
        <v>5</v>
      </c>
      <c r="D15" s="123">
        <f t="shared" si="0"/>
        <v>360</v>
      </c>
      <c r="E15" s="15"/>
      <c r="F15" s="15"/>
      <c r="G15" s="15"/>
      <c r="H15" s="15"/>
      <c r="I15" s="15"/>
      <c r="J15" s="16"/>
    </row>
    <row r="16" spans="1:10" x14ac:dyDescent="0.3">
      <c r="A16" s="14">
        <v>12</v>
      </c>
      <c r="B16" s="123">
        <v>10</v>
      </c>
      <c r="C16" s="15">
        <v>9</v>
      </c>
      <c r="D16" s="123">
        <f t="shared" si="0"/>
        <v>90</v>
      </c>
      <c r="E16" s="15"/>
      <c r="F16" s="15"/>
      <c r="G16" s="15"/>
      <c r="H16" s="15"/>
      <c r="I16" s="15"/>
      <c r="J16" s="16"/>
    </row>
    <row r="17" spans="1:10" x14ac:dyDescent="0.3">
      <c r="A17" s="14">
        <v>13</v>
      </c>
      <c r="B17" s="123">
        <v>77</v>
      </c>
      <c r="C17" s="15">
        <v>16</v>
      </c>
      <c r="D17" s="123">
        <f t="shared" si="0"/>
        <v>1232</v>
      </c>
      <c r="E17" s="15"/>
      <c r="F17" s="15"/>
      <c r="G17" s="15"/>
      <c r="H17" s="15"/>
      <c r="I17" s="15"/>
      <c r="J17" s="16"/>
    </row>
    <row r="18" spans="1:10" x14ac:dyDescent="0.3">
      <c r="A18" s="14">
        <v>14</v>
      </c>
      <c r="B18" s="123">
        <v>56</v>
      </c>
      <c r="C18" s="15">
        <v>10</v>
      </c>
      <c r="D18" s="123">
        <f t="shared" si="0"/>
        <v>560</v>
      </c>
      <c r="E18" s="15"/>
      <c r="F18" s="15"/>
      <c r="G18" s="15"/>
      <c r="H18" s="15"/>
      <c r="I18" s="15"/>
      <c r="J18" s="16"/>
    </row>
    <row r="19" spans="1:10" x14ac:dyDescent="0.3">
      <c r="A19" s="14">
        <v>15</v>
      </c>
      <c r="B19" s="123">
        <v>91</v>
      </c>
      <c r="C19" s="15">
        <v>14</v>
      </c>
      <c r="D19" s="123">
        <f t="shared" si="0"/>
        <v>1274</v>
      </c>
      <c r="E19" s="15"/>
      <c r="F19" s="15"/>
      <c r="G19" s="15"/>
      <c r="H19" s="15"/>
      <c r="I19" s="15"/>
      <c r="J19" s="16"/>
    </row>
    <row r="20" spans="1:10" x14ac:dyDescent="0.3">
      <c r="A20" s="14">
        <v>16</v>
      </c>
      <c r="B20" s="123">
        <v>25</v>
      </c>
      <c r="C20" s="15">
        <v>3</v>
      </c>
      <c r="D20" s="123">
        <f t="shared" si="0"/>
        <v>75</v>
      </c>
      <c r="E20" s="15"/>
      <c r="F20" s="15"/>
      <c r="G20" s="15"/>
      <c r="H20" s="15"/>
      <c r="I20" s="15"/>
      <c r="J20" s="16"/>
    </row>
    <row r="21" spans="1:10" x14ac:dyDescent="0.3">
      <c r="A21" s="14">
        <v>17</v>
      </c>
      <c r="B21" s="123">
        <v>4</v>
      </c>
      <c r="C21" s="15">
        <v>1</v>
      </c>
      <c r="D21" s="123">
        <f t="shared" si="0"/>
        <v>4</v>
      </c>
      <c r="E21" s="15"/>
      <c r="F21" s="15"/>
      <c r="G21" s="15"/>
      <c r="H21" s="15"/>
      <c r="I21" s="15"/>
      <c r="J21" s="16"/>
    </row>
    <row r="22" spans="1:10" x14ac:dyDescent="0.3">
      <c r="A22" s="14">
        <v>18</v>
      </c>
      <c r="B22" s="123">
        <v>28</v>
      </c>
      <c r="C22" s="15">
        <v>16</v>
      </c>
      <c r="D22" s="123">
        <f t="shared" si="0"/>
        <v>448</v>
      </c>
      <c r="E22" s="15"/>
      <c r="F22" s="15"/>
      <c r="G22" s="15"/>
      <c r="H22" s="15"/>
      <c r="I22" s="15"/>
      <c r="J22" s="16"/>
    </row>
    <row r="23" spans="1:10" x14ac:dyDescent="0.3">
      <c r="A23" s="14">
        <v>19</v>
      </c>
      <c r="B23" s="123">
        <v>38</v>
      </c>
      <c r="C23" s="15">
        <v>4</v>
      </c>
      <c r="D23" s="123">
        <f t="shared" si="0"/>
        <v>152</v>
      </c>
      <c r="E23" s="15"/>
      <c r="F23" s="15"/>
      <c r="G23" s="15"/>
      <c r="H23" s="15"/>
      <c r="I23" s="15"/>
      <c r="J23" s="16"/>
    </row>
    <row r="24" spans="1:10" x14ac:dyDescent="0.3">
      <c r="A24" s="14">
        <v>20</v>
      </c>
      <c r="B24" s="123">
        <v>25</v>
      </c>
      <c r="C24" s="15">
        <v>5</v>
      </c>
      <c r="D24" s="123">
        <f t="shared" si="0"/>
        <v>125</v>
      </c>
      <c r="E24" s="15"/>
      <c r="F24" s="15"/>
      <c r="G24" s="15"/>
      <c r="H24" s="15"/>
      <c r="I24" s="15"/>
      <c r="J24" s="16"/>
    </row>
    <row r="25" spans="1:10" x14ac:dyDescent="0.3">
      <c r="A25" s="14">
        <v>21</v>
      </c>
      <c r="B25" s="123">
        <v>6</v>
      </c>
      <c r="C25" s="15">
        <v>17</v>
      </c>
      <c r="D25" s="123">
        <f t="shared" si="0"/>
        <v>102</v>
      </c>
      <c r="E25" s="15"/>
      <c r="F25" s="15"/>
      <c r="G25" s="15"/>
      <c r="H25" s="15"/>
      <c r="I25" s="15"/>
      <c r="J25" s="16"/>
    </row>
    <row r="26" spans="1:10" x14ac:dyDescent="0.3">
      <c r="A26" s="14">
        <v>22</v>
      </c>
      <c r="B26" s="123">
        <v>35</v>
      </c>
      <c r="C26" s="15">
        <v>19</v>
      </c>
      <c r="D26" s="123">
        <f t="shared" si="0"/>
        <v>665</v>
      </c>
      <c r="E26" s="15"/>
      <c r="F26" s="15"/>
      <c r="G26" s="15"/>
      <c r="H26" s="15"/>
      <c r="I26" s="15"/>
      <c r="J26" s="16"/>
    </row>
    <row r="27" spans="1:10" x14ac:dyDescent="0.3">
      <c r="A27" s="14">
        <v>23</v>
      </c>
      <c r="B27" s="123">
        <v>91</v>
      </c>
      <c r="C27" s="15">
        <v>1</v>
      </c>
      <c r="D27" s="123">
        <f t="shared" si="0"/>
        <v>91</v>
      </c>
      <c r="E27" s="15"/>
      <c r="F27" s="15"/>
      <c r="G27" s="15"/>
      <c r="H27" s="15"/>
      <c r="I27" s="15"/>
      <c r="J27" s="16"/>
    </row>
    <row r="28" spans="1:10" x14ac:dyDescent="0.3">
      <c r="A28" s="14">
        <v>24</v>
      </c>
      <c r="B28" s="123">
        <v>73</v>
      </c>
      <c r="C28" s="15">
        <v>12</v>
      </c>
      <c r="D28" s="123">
        <f t="shared" si="0"/>
        <v>876</v>
      </c>
      <c r="E28" s="15"/>
      <c r="F28" s="15"/>
      <c r="G28" s="15"/>
      <c r="H28" s="15"/>
      <c r="I28" s="15"/>
      <c r="J28" s="16"/>
    </row>
    <row r="29" spans="1:10" x14ac:dyDescent="0.3">
      <c r="A29" s="14">
        <v>25</v>
      </c>
      <c r="B29" s="123">
        <v>69</v>
      </c>
      <c r="C29" s="15">
        <v>20</v>
      </c>
      <c r="D29" s="123">
        <f t="shared" si="0"/>
        <v>1380</v>
      </c>
      <c r="E29" s="15"/>
      <c r="F29" s="15"/>
      <c r="G29" s="15"/>
      <c r="H29" s="15"/>
      <c r="I29" s="15"/>
      <c r="J29" s="16"/>
    </row>
    <row r="30" spans="1:10" x14ac:dyDescent="0.3">
      <c r="A30" s="14">
        <v>26</v>
      </c>
      <c r="B30" s="123">
        <v>34</v>
      </c>
      <c r="C30" s="15">
        <v>11</v>
      </c>
      <c r="D30" s="123">
        <f t="shared" si="0"/>
        <v>374</v>
      </c>
      <c r="E30" s="15"/>
      <c r="F30" s="15"/>
      <c r="G30" s="15"/>
      <c r="H30" s="15"/>
      <c r="I30" s="15"/>
      <c r="J30" s="16"/>
    </row>
    <row r="31" spans="1:10" x14ac:dyDescent="0.3">
      <c r="A31" s="14">
        <v>27</v>
      </c>
      <c r="B31" s="123">
        <v>79</v>
      </c>
      <c r="C31" s="15">
        <v>8</v>
      </c>
      <c r="D31" s="123">
        <f t="shared" si="0"/>
        <v>632</v>
      </c>
      <c r="E31" s="15"/>
      <c r="F31" s="15"/>
      <c r="G31" s="15"/>
      <c r="H31" s="15"/>
      <c r="I31" s="15"/>
      <c r="J31" s="16"/>
    </row>
    <row r="32" spans="1:10" x14ac:dyDescent="0.3">
      <c r="A32" s="14">
        <v>28</v>
      </c>
      <c r="B32" s="123">
        <v>18</v>
      </c>
      <c r="C32" s="15">
        <v>3</v>
      </c>
      <c r="D32" s="123">
        <f t="shared" si="0"/>
        <v>54</v>
      </c>
      <c r="E32" s="15"/>
      <c r="F32" s="15"/>
      <c r="G32" s="15"/>
      <c r="H32" s="15"/>
      <c r="I32" s="15"/>
      <c r="J32" s="16"/>
    </row>
    <row r="33" spans="1:10" x14ac:dyDescent="0.3">
      <c r="A33" s="14">
        <v>29</v>
      </c>
      <c r="B33" s="123">
        <v>25</v>
      </c>
      <c r="C33" s="15">
        <v>17</v>
      </c>
      <c r="D33" s="123">
        <f t="shared" si="0"/>
        <v>425</v>
      </c>
      <c r="E33" s="15"/>
      <c r="F33" s="15"/>
      <c r="G33" s="15"/>
      <c r="H33" s="15"/>
      <c r="I33" s="15"/>
      <c r="J33" s="16"/>
    </row>
    <row r="34" spans="1:10" ht="15" thickBot="1" x14ac:dyDescent="0.35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 ht="15" customHeight="1" x14ac:dyDescent="0.3">
      <c r="A35" s="70" t="s">
        <v>23</v>
      </c>
      <c r="B35" s="71"/>
      <c r="C35" s="71"/>
      <c r="D35" s="71"/>
      <c r="E35" s="71"/>
      <c r="F35" s="71"/>
      <c r="G35" s="71"/>
      <c r="H35" s="71"/>
      <c r="I35" s="71"/>
      <c r="J35" s="72"/>
    </row>
    <row r="36" spans="1:10" ht="15" thickBot="1" x14ac:dyDescent="0.35">
      <c r="A36" s="73"/>
      <c r="B36" s="74"/>
      <c r="C36" s="74"/>
      <c r="D36" s="74"/>
      <c r="E36" s="74"/>
      <c r="F36" s="74"/>
      <c r="G36" s="74"/>
      <c r="H36" s="74"/>
      <c r="I36" s="74"/>
      <c r="J36" s="75"/>
    </row>
    <row r="37" spans="1:10" ht="15" thickBot="1" x14ac:dyDescent="0.35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5" thickBot="1" x14ac:dyDescent="0.35">
      <c r="A38" s="92" t="s">
        <v>24</v>
      </c>
      <c r="B38" s="93"/>
      <c r="C38" s="93"/>
      <c r="D38" s="93"/>
      <c r="E38" s="15"/>
      <c r="F38" s="31">
        <f>SUM(C5:C33)</f>
        <v>319</v>
      </c>
      <c r="G38" s="15"/>
      <c r="H38" s="15"/>
      <c r="I38" s="15"/>
      <c r="J38" s="16"/>
    </row>
    <row r="39" spans="1:10" ht="15" thickBot="1" x14ac:dyDescent="0.35">
      <c r="A39" s="14"/>
      <c r="B39" s="15"/>
      <c r="C39" s="15"/>
      <c r="D39" s="15"/>
      <c r="E39" s="15"/>
      <c r="F39" s="15"/>
      <c r="G39" s="15"/>
      <c r="H39" s="15"/>
      <c r="I39" s="15"/>
      <c r="J39" s="16"/>
    </row>
    <row r="40" spans="1:10" ht="15" thickBot="1" x14ac:dyDescent="0.35">
      <c r="A40" s="92" t="s">
        <v>25</v>
      </c>
      <c r="B40" s="93"/>
      <c r="C40" s="93"/>
      <c r="D40" s="93"/>
      <c r="E40" s="15"/>
      <c r="F40" s="133">
        <f>AVERAGE(D5:D33)</f>
        <v>528.31034482758616</v>
      </c>
      <c r="G40" s="15"/>
      <c r="H40" s="15"/>
      <c r="I40" s="15"/>
      <c r="J40" s="16"/>
    </row>
    <row r="41" spans="1:10" ht="15" thickBot="1" x14ac:dyDescent="0.35">
      <c r="A41" s="14"/>
      <c r="B41" s="15"/>
      <c r="C41" s="15"/>
      <c r="D41" s="15"/>
      <c r="E41" s="15"/>
      <c r="F41" s="15"/>
      <c r="G41" s="15"/>
      <c r="H41" s="15"/>
      <c r="I41" s="15"/>
      <c r="J41" s="16"/>
    </row>
    <row r="42" spans="1:10" ht="15" thickBot="1" x14ac:dyDescent="0.35">
      <c r="A42" s="88" t="s">
        <v>26</v>
      </c>
      <c r="B42" s="89"/>
      <c r="C42" s="89"/>
      <c r="D42" s="89"/>
      <c r="E42" s="15"/>
      <c r="F42" s="133">
        <f>SUM(D5:D33)</f>
        <v>15321</v>
      </c>
      <c r="G42" s="15"/>
      <c r="H42" s="15"/>
      <c r="I42" s="15"/>
      <c r="J42" s="16"/>
    </row>
    <row r="43" spans="1:10" ht="15" thickBot="1" x14ac:dyDescent="0.35">
      <c r="A43" s="14"/>
      <c r="B43" s="15"/>
      <c r="C43" s="15"/>
      <c r="D43" s="15"/>
      <c r="E43" s="15"/>
      <c r="F43" s="15"/>
      <c r="G43" s="15"/>
      <c r="H43" s="15"/>
      <c r="I43" s="15"/>
      <c r="J43" s="16"/>
    </row>
    <row r="44" spans="1:10" ht="15" thickBot="1" x14ac:dyDescent="0.35">
      <c r="A44" s="88" t="s">
        <v>27</v>
      </c>
      <c r="B44" s="89"/>
      <c r="C44" s="89"/>
      <c r="D44" s="89"/>
      <c r="E44" s="15"/>
      <c r="F44" s="133">
        <f>MAX(D5:D33)</f>
        <v>1501</v>
      </c>
      <c r="G44" s="15"/>
      <c r="H44" s="15"/>
      <c r="I44" s="15"/>
      <c r="J44" s="16"/>
    </row>
    <row r="45" spans="1:10" ht="15" thickBot="1" x14ac:dyDescent="0.35">
      <c r="A45" s="14"/>
      <c r="B45" s="15"/>
      <c r="C45" s="15"/>
      <c r="D45" s="15"/>
      <c r="E45" s="15"/>
      <c r="F45" s="15"/>
      <c r="G45" s="15"/>
      <c r="H45" s="15"/>
      <c r="I45" s="15"/>
      <c r="J45" s="16"/>
    </row>
    <row r="46" spans="1:10" ht="15" thickBot="1" x14ac:dyDescent="0.35">
      <c r="A46" s="90" t="s">
        <v>28</v>
      </c>
      <c r="B46" s="91"/>
      <c r="C46" s="91"/>
      <c r="D46" s="91"/>
      <c r="E46" s="15"/>
      <c r="F46" s="134">
        <v>4</v>
      </c>
      <c r="G46" s="15"/>
      <c r="H46" s="15"/>
      <c r="I46" s="15"/>
      <c r="J46" s="16"/>
    </row>
    <row r="47" spans="1:10" x14ac:dyDescent="0.3">
      <c r="A47" s="90"/>
      <c r="B47" s="91"/>
      <c r="C47" s="91"/>
      <c r="D47" s="91"/>
      <c r="E47" s="15"/>
      <c r="F47" s="15"/>
      <c r="G47" s="15"/>
      <c r="H47" s="15"/>
      <c r="I47" s="15"/>
      <c r="J47" s="16"/>
    </row>
    <row r="48" spans="1:10" ht="15" thickBot="1" x14ac:dyDescent="0.35">
      <c r="A48" s="25"/>
      <c r="B48" s="21"/>
      <c r="C48" s="21"/>
      <c r="D48" s="21"/>
      <c r="E48" s="21"/>
      <c r="F48" s="21"/>
      <c r="G48" s="21"/>
      <c r="H48" s="21"/>
      <c r="I48" s="21"/>
      <c r="J48" s="22"/>
    </row>
  </sheetData>
  <mergeCells count="7">
    <mergeCell ref="A44:D44"/>
    <mergeCell ref="A46:D47"/>
    <mergeCell ref="A1:J2"/>
    <mergeCell ref="A35:J36"/>
    <mergeCell ref="A38:D38"/>
    <mergeCell ref="A40:D40"/>
    <mergeCell ref="A42: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FDCF-554A-448A-94BB-9B848FA38D90}">
  <dimension ref="A1:I25"/>
  <sheetViews>
    <sheetView topLeftCell="A10" workbookViewId="0">
      <selection activeCell="C25" sqref="C25"/>
    </sheetView>
  </sheetViews>
  <sheetFormatPr defaultColWidth="9.109375" defaultRowHeight="14.4" x14ac:dyDescent="0.3"/>
  <cols>
    <col min="1" max="16384" width="9.109375" style="15"/>
  </cols>
  <sheetData>
    <row r="1" spans="1:9" ht="15" customHeight="1" x14ac:dyDescent="0.3">
      <c r="A1" s="70" t="s">
        <v>29</v>
      </c>
      <c r="B1" s="71"/>
      <c r="C1" s="71"/>
      <c r="D1" s="71"/>
      <c r="E1" s="71"/>
      <c r="F1" s="71"/>
      <c r="G1" s="71"/>
      <c r="H1" s="71"/>
      <c r="I1" s="72"/>
    </row>
    <row r="2" spans="1:9" ht="15" thickBot="1" x14ac:dyDescent="0.35">
      <c r="A2" s="76"/>
      <c r="B2" s="77"/>
      <c r="C2" s="77"/>
      <c r="D2" s="77"/>
      <c r="E2" s="77"/>
      <c r="F2" s="77"/>
      <c r="G2" s="77"/>
      <c r="H2" s="77"/>
      <c r="I2" s="78"/>
    </row>
    <row r="3" spans="1:9" x14ac:dyDescent="0.3">
      <c r="A3" s="70" t="s">
        <v>30</v>
      </c>
      <c r="B3" s="71"/>
      <c r="C3" s="71"/>
      <c r="D3" s="71"/>
      <c r="E3" s="71"/>
      <c r="F3" s="71"/>
      <c r="G3" s="71"/>
      <c r="H3" s="71"/>
      <c r="I3" s="72"/>
    </row>
    <row r="4" spans="1:9" x14ac:dyDescent="0.3">
      <c r="A4" s="76"/>
      <c r="B4" s="77"/>
      <c r="C4" s="77"/>
      <c r="D4" s="77"/>
      <c r="E4" s="77"/>
      <c r="F4" s="77"/>
      <c r="G4" s="77"/>
      <c r="H4" s="77"/>
      <c r="I4" s="78"/>
    </row>
    <row r="5" spans="1:9" ht="15" customHeight="1" x14ac:dyDescent="0.3">
      <c r="A5" s="76" t="s">
        <v>31</v>
      </c>
      <c r="B5" s="77"/>
      <c r="C5" s="77"/>
      <c r="D5" s="77"/>
      <c r="E5" s="77"/>
      <c r="F5" s="77"/>
      <c r="G5" s="77"/>
      <c r="H5" s="77"/>
      <c r="I5" s="78"/>
    </row>
    <row r="6" spans="1:9" ht="15" thickBot="1" x14ac:dyDescent="0.35">
      <c r="A6" s="73"/>
      <c r="B6" s="74"/>
      <c r="C6" s="74"/>
      <c r="D6" s="74"/>
      <c r="E6" s="74"/>
      <c r="F6" s="74"/>
      <c r="G6" s="74"/>
      <c r="H6" s="74"/>
      <c r="I6" s="75"/>
    </row>
    <row r="8" spans="1:9" ht="15" thickBot="1" x14ac:dyDescent="0.35"/>
    <row r="9" spans="1:9" x14ac:dyDescent="0.3">
      <c r="C9" s="94" t="s">
        <v>20</v>
      </c>
      <c r="D9" s="95"/>
      <c r="E9" s="96"/>
    </row>
    <row r="10" spans="1:9" ht="15" thickBot="1" x14ac:dyDescent="0.35">
      <c r="C10" s="32" t="s">
        <v>32</v>
      </c>
      <c r="D10" s="33" t="s">
        <v>33</v>
      </c>
      <c r="E10" s="34" t="s">
        <v>34</v>
      </c>
    </row>
    <row r="11" spans="1:9" x14ac:dyDescent="0.3">
      <c r="A11" s="97" t="s">
        <v>35</v>
      </c>
      <c r="B11" s="35">
        <v>1</v>
      </c>
      <c r="C11" s="36">
        <v>2</v>
      </c>
      <c r="D11" s="37">
        <v>5</v>
      </c>
      <c r="E11" s="38">
        <v>1</v>
      </c>
    </row>
    <row r="12" spans="1:9" x14ac:dyDescent="0.3">
      <c r="A12" s="98"/>
      <c r="B12" s="39">
        <v>2</v>
      </c>
      <c r="C12" s="40">
        <v>2</v>
      </c>
      <c r="D12" s="41">
        <v>8</v>
      </c>
      <c r="E12" s="42">
        <v>1</v>
      </c>
    </row>
    <row r="13" spans="1:9" x14ac:dyDescent="0.3">
      <c r="A13" s="98"/>
      <c r="B13" s="39">
        <v>3</v>
      </c>
      <c r="C13" s="40">
        <v>5</v>
      </c>
      <c r="D13" s="41">
        <v>5</v>
      </c>
      <c r="E13" s="42">
        <v>0</v>
      </c>
    </row>
    <row r="14" spans="1:9" x14ac:dyDescent="0.3">
      <c r="A14" s="98"/>
      <c r="B14" s="39">
        <v>4</v>
      </c>
      <c r="C14" s="40">
        <v>10</v>
      </c>
      <c r="D14" s="41">
        <v>1</v>
      </c>
      <c r="E14" s="42">
        <v>1</v>
      </c>
    </row>
    <row r="15" spans="1:9" ht="15" thickBot="1" x14ac:dyDescent="0.35">
      <c r="A15" s="99"/>
      <c r="B15" s="43">
        <v>5</v>
      </c>
      <c r="C15" s="44">
        <v>12</v>
      </c>
      <c r="D15" s="45">
        <v>3</v>
      </c>
      <c r="E15" s="46">
        <v>10</v>
      </c>
    </row>
    <row r="16" spans="1:9" ht="15" thickBot="1" x14ac:dyDescent="0.35"/>
    <row r="17" spans="1:9" ht="15" thickBot="1" x14ac:dyDescent="0.35">
      <c r="A17" s="67" t="s">
        <v>36</v>
      </c>
      <c r="B17" s="68"/>
      <c r="C17" s="68"/>
      <c r="D17" s="68"/>
      <c r="E17" s="68"/>
      <c r="F17" s="68"/>
      <c r="G17" s="68"/>
      <c r="H17" s="68"/>
      <c r="I17" s="69"/>
    </row>
    <row r="19" spans="1:9" x14ac:dyDescent="0.3">
      <c r="C19" s="47" t="s">
        <v>33</v>
      </c>
      <c r="D19" s="48" t="s">
        <v>32</v>
      </c>
      <c r="E19" s="49" t="s">
        <v>34</v>
      </c>
    </row>
    <row r="20" spans="1:9" x14ac:dyDescent="0.3">
      <c r="C20" s="61">
        <f>AVERAGE(C11:C15)</f>
        <v>6.2</v>
      </c>
      <c r="D20" s="61">
        <f>AVERAGE(D11:D15)</f>
        <v>4.4000000000000004</v>
      </c>
      <c r="E20" s="61">
        <f>AVERAGE(E11:E15)</f>
        <v>2.6</v>
      </c>
    </row>
    <row r="21" spans="1:9" ht="15" thickBot="1" x14ac:dyDescent="0.35"/>
    <row r="22" spans="1:9" ht="15" thickBot="1" x14ac:dyDescent="0.35">
      <c r="A22" s="67" t="s">
        <v>37</v>
      </c>
      <c r="B22" s="68"/>
      <c r="C22" s="68"/>
      <c r="D22" s="68"/>
      <c r="E22" s="68"/>
      <c r="F22" s="68"/>
      <c r="G22" s="68"/>
      <c r="H22" s="68"/>
      <c r="I22" s="69"/>
    </row>
    <row r="24" spans="1:9" x14ac:dyDescent="0.3">
      <c r="C24" s="47" t="s">
        <v>32</v>
      </c>
      <c r="D24" s="48" t="s">
        <v>33</v>
      </c>
      <c r="E24" s="49" t="s">
        <v>34</v>
      </c>
    </row>
    <row r="25" spans="1:9" x14ac:dyDescent="0.3">
      <c r="C25" s="50">
        <f>_xlfn.MODE.SNGL(C$11:C$15)</f>
        <v>2</v>
      </c>
      <c r="D25" s="50">
        <f t="shared" ref="D25:E25" si="0">_xlfn.MODE.SNGL(D$11:D$15)</f>
        <v>5</v>
      </c>
      <c r="E25" s="50">
        <f t="shared" si="0"/>
        <v>1</v>
      </c>
    </row>
  </sheetData>
  <mergeCells count="7">
    <mergeCell ref="A22:I22"/>
    <mergeCell ref="A1:I2"/>
    <mergeCell ref="A3:I4"/>
    <mergeCell ref="A5:I6"/>
    <mergeCell ref="C9:E9"/>
    <mergeCell ref="A11:A15"/>
    <mergeCell ref="A17:I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DC32-817C-4B04-8B8B-60B017A2151C}">
  <dimension ref="A1:H15"/>
  <sheetViews>
    <sheetView workbookViewId="0">
      <selection activeCell="C15" sqref="C15"/>
    </sheetView>
  </sheetViews>
  <sheetFormatPr defaultColWidth="9.109375" defaultRowHeight="14.4" x14ac:dyDescent="0.3"/>
  <cols>
    <col min="1" max="1" width="32.33203125" style="15" bestFit="1" customWidth="1"/>
    <col min="2" max="3" width="10.109375" style="15" bestFit="1" customWidth="1"/>
    <col min="4" max="4" width="9.109375" style="15"/>
    <col min="5" max="7" width="10.109375" style="15" bestFit="1" customWidth="1"/>
    <col min="8" max="16384" width="9.109375" style="15"/>
  </cols>
  <sheetData>
    <row r="1" spans="1:8" ht="15" thickBot="1" x14ac:dyDescent="0.35">
      <c r="A1" s="100" t="s">
        <v>38</v>
      </c>
      <c r="B1" s="101"/>
      <c r="C1" s="101"/>
      <c r="D1" s="101"/>
      <c r="E1" s="101"/>
      <c r="F1" s="101"/>
      <c r="G1" s="101"/>
      <c r="H1" s="102"/>
    </row>
    <row r="2" spans="1:8" ht="15" thickBot="1" x14ac:dyDescent="0.35"/>
    <row r="3" spans="1:8" ht="30" customHeight="1" x14ac:dyDescent="0.3">
      <c r="A3" s="51" t="s">
        <v>39</v>
      </c>
      <c r="B3" s="62">
        <f ca="1">TODAY()</f>
        <v>45861</v>
      </c>
    </row>
    <row r="4" spans="1:8" ht="30" customHeight="1" x14ac:dyDescent="0.3">
      <c r="A4" s="52" t="s">
        <v>40</v>
      </c>
      <c r="B4" s="63">
        <f ca="1">DATE(YEAR(B3),12,31)</f>
        <v>46022</v>
      </c>
    </row>
    <row r="5" spans="1:8" ht="30" customHeight="1" x14ac:dyDescent="0.3">
      <c r="A5" s="52" t="s">
        <v>41</v>
      </c>
      <c r="B5" s="53">
        <f ca="1">B4-B3</f>
        <v>161</v>
      </c>
    </row>
    <row r="6" spans="1:8" ht="30" customHeight="1" thickBot="1" x14ac:dyDescent="0.35">
      <c r="A6" s="64" t="s">
        <v>100</v>
      </c>
      <c r="B6" s="54">
        <f ca="1">MONTH(B5)</f>
        <v>6</v>
      </c>
    </row>
    <row r="8" spans="1:8" ht="15" thickBot="1" x14ac:dyDescent="0.35"/>
    <row r="9" spans="1:8" x14ac:dyDescent="0.3">
      <c r="A9" s="70" t="s">
        <v>42</v>
      </c>
      <c r="B9" s="71"/>
      <c r="C9" s="71"/>
      <c r="D9" s="71"/>
      <c r="E9" s="71"/>
      <c r="F9" s="71"/>
      <c r="G9" s="71"/>
      <c r="H9" s="72"/>
    </row>
    <row r="10" spans="1:8" ht="15" thickBot="1" x14ac:dyDescent="0.35">
      <c r="A10" s="73"/>
      <c r="B10" s="74"/>
      <c r="C10" s="74"/>
      <c r="D10" s="74"/>
      <c r="E10" s="74"/>
      <c r="F10" s="74"/>
      <c r="G10" s="74"/>
      <c r="H10" s="75"/>
    </row>
    <row r="11" spans="1:8" ht="15" thickBot="1" x14ac:dyDescent="0.35">
      <c r="A11" s="20" t="s">
        <v>43</v>
      </c>
      <c r="B11" s="136">
        <f>NETWORKDAYS(E11,G11,F11:F12)</f>
        <v>20</v>
      </c>
      <c r="E11" s="135">
        <v>44501</v>
      </c>
      <c r="F11" s="135">
        <v>44501</v>
      </c>
      <c r="G11" s="135">
        <v>44530</v>
      </c>
    </row>
    <row r="12" spans="1:8" x14ac:dyDescent="0.3">
      <c r="B12" s="137"/>
      <c r="F12" s="135">
        <v>44511</v>
      </c>
    </row>
    <row r="15" spans="1:8" x14ac:dyDescent="0.3">
      <c r="C15" s="135">
        <f>WORKDAY(E11,7,F11:F12)</f>
        <v>44510</v>
      </c>
    </row>
  </sheetData>
  <mergeCells count="2">
    <mergeCell ref="A1:H1"/>
    <mergeCell ref="A9:H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9F16-4461-4B21-A2CA-AE46F0BDD387}">
  <dimension ref="A1:T37"/>
  <sheetViews>
    <sheetView zoomScaleNormal="100" workbookViewId="0">
      <selection activeCell="D2" sqref="D2"/>
    </sheetView>
  </sheetViews>
  <sheetFormatPr defaultColWidth="9.109375" defaultRowHeight="14.4" x14ac:dyDescent="0.3"/>
  <cols>
    <col min="1" max="2" width="9.109375" style="15"/>
    <col min="3" max="3" width="17" style="15" customWidth="1"/>
    <col min="4" max="4" width="22.88671875" style="15" bestFit="1" customWidth="1"/>
    <col min="5" max="7" width="9.109375" style="15"/>
    <col min="8" max="8" width="10" style="15" bestFit="1" customWidth="1"/>
    <col min="9" max="19" width="9.109375" style="15"/>
    <col min="20" max="20" width="10" style="15" bestFit="1" customWidth="1"/>
    <col min="21" max="16384" width="9.109375" style="15"/>
  </cols>
  <sheetData>
    <row r="1" spans="1:20" ht="15" thickBot="1" x14ac:dyDescent="0.35">
      <c r="A1" s="15" t="s">
        <v>44</v>
      </c>
      <c r="B1" s="15" t="s">
        <v>45</v>
      </c>
      <c r="C1" s="15" t="s">
        <v>46</v>
      </c>
      <c r="D1" s="138" t="s">
        <v>103</v>
      </c>
      <c r="G1" s="67" t="s">
        <v>47</v>
      </c>
      <c r="H1" s="68"/>
      <c r="I1" s="68"/>
      <c r="J1" s="68"/>
      <c r="K1" s="68"/>
      <c r="L1" s="68"/>
      <c r="M1" s="68"/>
      <c r="N1" s="68"/>
      <c r="O1" s="68"/>
      <c r="P1" s="68"/>
      <c r="Q1" s="69"/>
    </row>
    <row r="2" spans="1:20" ht="15" thickBot="1" x14ac:dyDescent="0.35">
      <c r="A2" s="15">
        <v>107</v>
      </c>
      <c r="B2" s="15" t="s">
        <v>59</v>
      </c>
      <c r="C2" s="15">
        <v>204476</v>
      </c>
      <c r="D2" s="139">
        <v>204476</v>
      </c>
      <c r="G2" s="103" t="s">
        <v>49</v>
      </c>
      <c r="H2" s="104"/>
      <c r="I2" s="104"/>
      <c r="J2" s="104"/>
      <c r="K2" s="104"/>
      <c r="L2" s="104"/>
      <c r="M2" s="104"/>
      <c r="N2" s="104"/>
      <c r="O2" s="104"/>
      <c r="P2" s="104"/>
      <c r="Q2" s="105"/>
      <c r="T2" s="65"/>
    </row>
    <row r="3" spans="1:20" ht="15" thickBot="1" x14ac:dyDescent="0.35">
      <c r="A3" s="15">
        <v>134</v>
      </c>
      <c r="B3" s="15" t="s">
        <v>91</v>
      </c>
      <c r="C3" s="15">
        <v>207864</v>
      </c>
      <c r="D3" s="139">
        <v>207864</v>
      </c>
      <c r="G3" s="103" t="s">
        <v>51</v>
      </c>
      <c r="H3" s="104"/>
      <c r="I3" s="104"/>
      <c r="J3" s="104"/>
      <c r="K3" s="104"/>
      <c r="L3" s="104"/>
      <c r="M3" s="104"/>
      <c r="N3" s="104"/>
      <c r="O3" s="104"/>
      <c r="P3" s="104"/>
      <c r="Q3" s="105"/>
    </row>
    <row r="4" spans="1:20" ht="15" thickBot="1" x14ac:dyDescent="0.35">
      <c r="A4" s="15">
        <v>121</v>
      </c>
      <c r="B4" s="15" t="s">
        <v>79</v>
      </c>
      <c r="C4" s="15">
        <v>217092</v>
      </c>
      <c r="D4" s="139">
        <v>217092</v>
      </c>
      <c r="G4" s="103" t="s">
        <v>52</v>
      </c>
      <c r="H4" s="104"/>
      <c r="I4" s="104"/>
      <c r="J4" s="104"/>
      <c r="K4" s="104"/>
      <c r="L4" s="104"/>
      <c r="M4" s="104"/>
      <c r="N4" s="104"/>
      <c r="O4" s="104"/>
      <c r="P4" s="104"/>
      <c r="Q4" s="105"/>
    </row>
    <row r="5" spans="1:20" ht="15" thickBot="1" x14ac:dyDescent="0.35">
      <c r="A5" s="15">
        <v>131</v>
      </c>
      <c r="B5" s="15" t="s">
        <v>88</v>
      </c>
      <c r="C5" s="15">
        <v>223330</v>
      </c>
      <c r="D5" s="139">
        <v>223330</v>
      </c>
      <c r="G5" s="103" t="s">
        <v>54</v>
      </c>
      <c r="H5" s="104"/>
      <c r="I5" s="104"/>
      <c r="J5" s="104"/>
      <c r="K5" s="104"/>
      <c r="L5" s="104"/>
      <c r="M5" s="104"/>
      <c r="N5" s="104"/>
      <c r="O5" s="104"/>
      <c r="P5" s="104"/>
      <c r="Q5" s="105"/>
    </row>
    <row r="6" spans="1:20" ht="15" thickBot="1" x14ac:dyDescent="0.35">
      <c r="A6" s="15">
        <v>114</v>
      </c>
      <c r="B6" s="15" t="s">
        <v>71</v>
      </c>
      <c r="C6" s="15">
        <v>231516</v>
      </c>
      <c r="D6" s="139">
        <v>231516</v>
      </c>
      <c r="G6" s="103" t="s">
        <v>56</v>
      </c>
      <c r="H6" s="104"/>
      <c r="I6" s="104"/>
      <c r="J6" s="104"/>
      <c r="K6" s="104"/>
      <c r="L6" s="104"/>
      <c r="M6" s="104"/>
      <c r="N6" s="104"/>
      <c r="O6" s="104"/>
      <c r="P6" s="104"/>
      <c r="Q6" s="105"/>
    </row>
    <row r="7" spans="1:20" ht="15" thickBot="1" x14ac:dyDescent="0.35">
      <c r="A7" s="15">
        <v>115</v>
      </c>
      <c r="B7" s="15" t="s">
        <v>72</v>
      </c>
      <c r="C7" s="15">
        <v>234817</v>
      </c>
      <c r="D7" s="139">
        <v>234817</v>
      </c>
    </row>
    <row r="8" spans="1:20" ht="15" thickBot="1" x14ac:dyDescent="0.35">
      <c r="A8" s="15">
        <v>112</v>
      </c>
      <c r="B8" s="15" t="s">
        <v>67</v>
      </c>
      <c r="C8" s="15">
        <v>235549</v>
      </c>
      <c r="D8" s="139">
        <v>235549</v>
      </c>
      <c r="J8" s="56" t="s">
        <v>20</v>
      </c>
    </row>
    <row r="9" spans="1:20" x14ac:dyDescent="0.3">
      <c r="A9" s="15">
        <v>119</v>
      </c>
      <c r="B9" s="15" t="s">
        <v>77</v>
      </c>
      <c r="C9" s="15">
        <v>241836</v>
      </c>
      <c r="D9" s="139">
        <v>241836</v>
      </c>
      <c r="I9" s="24" t="s">
        <v>60</v>
      </c>
      <c r="J9" s="57">
        <f>VLOOKUP(I9,Table2[[Imię]:[Liczba wystąpień]],2,0)</f>
        <v>612172</v>
      </c>
    </row>
    <row r="10" spans="1:20" ht="15" thickBot="1" x14ac:dyDescent="0.35">
      <c r="A10" s="15">
        <v>103</v>
      </c>
      <c r="B10" s="15" t="s">
        <v>53</v>
      </c>
      <c r="C10" s="15">
        <v>246237</v>
      </c>
      <c r="D10" s="139">
        <v>246237</v>
      </c>
      <c r="I10" s="14" t="s">
        <v>53</v>
      </c>
      <c r="J10" s="58">
        <f>VLOOKUP(I10,Table2[[Imię]:[Liczba wystąpień]],2,0)</f>
        <v>246237</v>
      </c>
    </row>
    <row r="11" spans="1:20" ht="15" thickBot="1" x14ac:dyDescent="0.35">
      <c r="A11" s="15">
        <v>117</v>
      </c>
      <c r="B11" s="15" t="s">
        <v>75</v>
      </c>
      <c r="C11" s="15">
        <v>250481</v>
      </c>
      <c r="D11" s="139">
        <v>250481</v>
      </c>
      <c r="G11" s="103" t="s">
        <v>63</v>
      </c>
      <c r="H11" s="104"/>
      <c r="I11" s="104"/>
      <c r="J11" s="104"/>
      <c r="K11" s="104"/>
      <c r="L11" s="104"/>
      <c r="M11" s="104"/>
      <c r="N11" s="104"/>
      <c r="O11" s="104"/>
      <c r="P11" s="104"/>
      <c r="Q11" s="105"/>
    </row>
    <row r="12" spans="1:20" ht="15" thickBot="1" x14ac:dyDescent="0.35">
      <c r="A12" s="15">
        <v>116</v>
      </c>
      <c r="B12" s="15" t="s">
        <v>74</v>
      </c>
      <c r="C12" s="15">
        <v>254457</v>
      </c>
      <c r="D12" s="139">
        <v>254457</v>
      </c>
    </row>
    <row r="13" spans="1:20" ht="15" thickBot="1" x14ac:dyDescent="0.35">
      <c r="A13" s="15">
        <v>113</v>
      </c>
      <c r="B13" s="15" t="s">
        <v>69</v>
      </c>
      <c r="C13" s="15">
        <v>255200</v>
      </c>
      <c r="D13" s="139">
        <v>255200</v>
      </c>
      <c r="H13" s="31">
        <f>AVERAGE(Table2[Liczba wystąpień])</f>
        <v>365877.4117647059</v>
      </c>
      <c r="I13" s="103" t="s">
        <v>66</v>
      </c>
      <c r="J13" s="104"/>
      <c r="K13" s="104"/>
      <c r="L13" s="104"/>
      <c r="M13" s="104"/>
      <c r="N13" s="104"/>
      <c r="O13" s="104"/>
      <c r="P13" s="104"/>
      <c r="Q13" s="105"/>
    </row>
    <row r="14" spans="1:20" ht="15" thickBot="1" x14ac:dyDescent="0.35">
      <c r="A14" s="15">
        <v>109</v>
      </c>
      <c r="B14" s="15" t="s">
        <v>62</v>
      </c>
      <c r="C14" s="15">
        <v>270924</v>
      </c>
      <c r="D14" s="139">
        <v>270924</v>
      </c>
      <c r="H14" s="66" cm="1">
        <f t="array" ref="H14">AVERAGE(IF(LEFT(Table2[Imię],1)="A",Table2[Liczba wystąpień]," "))</f>
        <v>560226.25</v>
      </c>
      <c r="I14" s="103" t="s">
        <v>68</v>
      </c>
      <c r="J14" s="104"/>
      <c r="K14" s="104"/>
      <c r="L14" s="104"/>
      <c r="M14" s="104"/>
      <c r="N14" s="104"/>
      <c r="O14" s="104"/>
      <c r="P14" s="104"/>
      <c r="Q14" s="105"/>
    </row>
    <row r="15" spans="1:20" ht="15" thickBot="1" x14ac:dyDescent="0.35">
      <c r="A15" s="15">
        <v>106</v>
      </c>
      <c r="B15" s="15" t="s">
        <v>58</v>
      </c>
      <c r="C15" s="15">
        <v>282256</v>
      </c>
      <c r="D15" s="139">
        <v>282256</v>
      </c>
      <c r="H15" s="66" cm="1">
        <f t="array" ref="H15">AVERAGE(IF(Table2[Numer]&gt;113,Table2[Liczba wystąpień]," "))</f>
        <v>344023.66666666669</v>
      </c>
      <c r="I15" s="103" t="s">
        <v>70</v>
      </c>
      <c r="J15" s="104"/>
      <c r="K15" s="104"/>
      <c r="L15" s="104"/>
      <c r="M15" s="104"/>
      <c r="N15" s="104"/>
      <c r="O15" s="104"/>
      <c r="P15" s="104"/>
      <c r="Q15" s="105"/>
    </row>
    <row r="16" spans="1:20" ht="15" thickBot="1" x14ac:dyDescent="0.35">
      <c r="A16" s="15">
        <v>128</v>
      </c>
      <c r="B16" s="15" t="s">
        <v>85</v>
      </c>
      <c r="C16" s="15">
        <v>287368</v>
      </c>
      <c r="D16" s="139">
        <v>287368</v>
      </c>
    </row>
    <row r="17" spans="1:17" x14ac:dyDescent="0.3">
      <c r="A17" s="15">
        <v>122</v>
      </c>
      <c r="B17" s="15" t="s">
        <v>80</v>
      </c>
      <c r="C17" s="15">
        <v>290055</v>
      </c>
      <c r="D17" s="139">
        <v>290055</v>
      </c>
      <c r="G17" s="106" t="s">
        <v>73</v>
      </c>
      <c r="H17" s="107"/>
      <c r="I17" s="107"/>
      <c r="J17" s="107"/>
      <c r="K17" s="107"/>
      <c r="L17" s="107"/>
      <c r="M17" s="107"/>
      <c r="N17" s="107"/>
      <c r="O17" s="107"/>
      <c r="P17" s="107"/>
      <c r="Q17" s="108"/>
    </row>
    <row r="18" spans="1:17" ht="15" thickBot="1" x14ac:dyDescent="0.35">
      <c r="A18" s="15">
        <v>120</v>
      </c>
      <c r="B18" s="15" t="s">
        <v>78</v>
      </c>
      <c r="C18" s="15">
        <v>290877</v>
      </c>
      <c r="D18" s="139">
        <v>290877</v>
      </c>
      <c r="G18" s="109"/>
      <c r="H18" s="110"/>
      <c r="I18" s="110"/>
      <c r="J18" s="110"/>
      <c r="K18" s="110"/>
      <c r="L18" s="110"/>
      <c r="M18" s="110"/>
      <c r="N18" s="110"/>
      <c r="O18" s="110"/>
      <c r="P18" s="110"/>
      <c r="Q18" s="111"/>
    </row>
    <row r="19" spans="1:17" ht="15" thickBot="1" x14ac:dyDescent="0.35">
      <c r="A19" s="15">
        <v>130</v>
      </c>
      <c r="B19" s="15" t="s">
        <v>87</v>
      </c>
      <c r="C19" s="15">
        <v>298975</v>
      </c>
      <c r="D19" s="139">
        <v>298975</v>
      </c>
      <c r="J19" s="19" t="s">
        <v>20</v>
      </c>
    </row>
    <row r="20" spans="1:17" x14ac:dyDescent="0.3">
      <c r="A20" s="15">
        <v>108</v>
      </c>
      <c r="B20" s="15" t="s">
        <v>61</v>
      </c>
      <c r="C20" s="15">
        <v>313019</v>
      </c>
      <c r="D20" s="139">
        <v>313019</v>
      </c>
      <c r="I20" s="24">
        <v>102</v>
      </c>
      <c r="J20" s="57" cm="1">
        <f t="array" ref="J20">HLOOKUP(I20,TRANSPOSE(Table2[#All]),3,0)</f>
        <v>386091</v>
      </c>
    </row>
    <row r="21" spans="1:17" ht="15" thickBot="1" x14ac:dyDescent="0.35">
      <c r="A21" s="15">
        <v>132</v>
      </c>
      <c r="B21" s="15" t="s">
        <v>89</v>
      </c>
      <c r="C21" s="15">
        <v>352407</v>
      </c>
      <c r="D21" s="139">
        <v>352407</v>
      </c>
      <c r="I21" s="25">
        <v>121</v>
      </c>
      <c r="J21" s="55" cm="1">
        <f t="array" ref="J21">HLOOKUP(I21,TRANSPOSE(Table2[#All]),3,0)</f>
        <v>217092</v>
      </c>
    </row>
    <row r="22" spans="1:17" x14ac:dyDescent="0.3">
      <c r="A22" s="15">
        <v>129</v>
      </c>
      <c r="B22" s="15" t="s">
        <v>86</v>
      </c>
      <c r="C22" s="15">
        <v>379443</v>
      </c>
      <c r="D22" s="139">
        <v>379443</v>
      </c>
    </row>
    <row r="23" spans="1:17" x14ac:dyDescent="0.3">
      <c r="A23" s="15">
        <v>133</v>
      </c>
      <c r="B23" s="15" t="s">
        <v>90</v>
      </c>
      <c r="C23" s="15">
        <v>382910</v>
      </c>
      <c r="D23" s="139">
        <v>382910</v>
      </c>
    </row>
    <row r="24" spans="1:17" x14ac:dyDescent="0.3">
      <c r="A24" s="15">
        <v>102</v>
      </c>
      <c r="B24" s="15" t="s">
        <v>50</v>
      </c>
      <c r="C24" s="15">
        <v>386091</v>
      </c>
      <c r="D24" s="139">
        <v>386091</v>
      </c>
    </row>
    <row r="25" spans="1:17" x14ac:dyDescent="0.3">
      <c r="A25" s="15">
        <v>118</v>
      </c>
      <c r="B25" s="15" t="s">
        <v>76</v>
      </c>
      <c r="C25" s="15">
        <v>406839</v>
      </c>
      <c r="D25" s="139">
        <v>406839</v>
      </c>
    </row>
    <row r="26" spans="1:17" x14ac:dyDescent="0.3">
      <c r="A26" s="15">
        <v>110</v>
      </c>
      <c r="B26" s="15" t="s">
        <v>64</v>
      </c>
      <c r="C26" s="15">
        <v>430898</v>
      </c>
      <c r="D26" s="139">
        <v>430898</v>
      </c>
    </row>
    <row r="27" spans="1:17" x14ac:dyDescent="0.3">
      <c r="A27" s="15">
        <v>125</v>
      </c>
      <c r="B27" s="15" t="s">
        <v>83</v>
      </c>
      <c r="C27" s="15">
        <v>434454</v>
      </c>
      <c r="D27" s="139">
        <v>434454</v>
      </c>
    </row>
    <row r="28" spans="1:17" x14ac:dyDescent="0.3">
      <c r="A28" s="15">
        <v>124</v>
      </c>
      <c r="B28" s="15" t="s">
        <v>82</v>
      </c>
      <c r="C28" s="15">
        <v>435588</v>
      </c>
      <c r="D28" s="139">
        <v>435588</v>
      </c>
    </row>
    <row r="29" spans="1:17" x14ac:dyDescent="0.3">
      <c r="A29" s="15">
        <v>111</v>
      </c>
      <c r="B29" s="15" t="s">
        <v>65</v>
      </c>
      <c r="C29" s="15">
        <v>484686</v>
      </c>
      <c r="D29" s="139">
        <v>484686</v>
      </c>
    </row>
    <row r="30" spans="1:17" x14ac:dyDescent="0.3">
      <c r="A30" s="15">
        <v>105</v>
      </c>
      <c r="B30" s="15" t="s">
        <v>57</v>
      </c>
      <c r="C30" s="15">
        <v>497422</v>
      </c>
      <c r="D30" s="139">
        <v>497422</v>
      </c>
    </row>
    <row r="31" spans="1:17" x14ac:dyDescent="0.3">
      <c r="A31" s="15">
        <v>101</v>
      </c>
      <c r="B31" s="15" t="s">
        <v>48</v>
      </c>
      <c r="C31" s="15">
        <v>551161</v>
      </c>
      <c r="D31" s="139">
        <v>551161</v>
      </c>
    </row>
    <row r="32" spans="1:17" x14ac:dyDescent="0.3">
      <c r="A32" s="15">
        <v>126</v>
      </c>
      <c r="B32" s="15" t="s">
        <v>84</v>
      </c>
      <c r="C32" s="15">
        <v>583972</v>
      </c>
      <c r="D32" s="139">
        <v>583972</v>
      </c>
    </row>
    <row r="33" spans="1:4" x14ac:dyDescent="0.3">
      <c r="A33" s="15">
        <v>123</v>
      </c>
      <c r="B33" s="15" t="s">
        <v>81</v>
      </c>
      <c r="C33" s="15">
        <v>608044</v>
      </c>
      <c r="D33" s="139">
        <v>608044</v>
      </c>
    </row>
    <row r="34" spans="1:4" x14ac:dyDescent="0.3">
      <c r="A34" s="15">
        <v>127</v>
      </c>
      <c r="B34" s="15" t="s">
        <v>60</v>
      </c>
      <c r="C34" s="15">
        <v>612172</v>
      </c>
      <c r="D34" s="139">
        <v>612172</v>
      </c>
    </row>
    <row r="35" spans="1:4" x14ac:dyDescent="0.3">
      <c r="A35" s="15">
        <v>104</v>
      </c>
      <c r="B35" s="15" t="s">
        <v>55</v>
      </c>
      <c r="C35" s="15">
        <v>1057416</v>
      </c>
      <c r="D35" s="139">
        <v>1057416</v>
      </c>
    </row>
    <row r="36" spans="1:4" x14ac:dyDescent="0.3">
      <c r="A36"/>
      <c r="B36"/>
      <c r="C36"/>
      <c r="D36"/>
    </row>
    <row r="37" spans="1:4" x14ac:dyDescent="0.3">
      <c r="A37"/>
      <c r="B37"/>
      <c r="C37"/>
      <c r="D37"/>
    </row>
  </sheetData>
  <mergeCells count="11">
    <mergeCell ref="G6:Q6"/>
    <mergeCell ref="G1:Q1"/>
    <mergeCell ref="G2:Q2"/>
    <mergeCell ref="G3:Q3"/>
    <mergeCell ref="G4:Q4"/>
    <mergeCell ref="G5:Q5"/>
    <mergeCell ref="G11:Q11"/>
    <mergeCell ref="I13:Q13"/>
    <mergeCell ref="I14:Q14"/>
    <mergeCell ref="I15:Q15"/>
    <mergeCell ref="G17:Q1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73F1-62A8-41AA-A774-ACA4A4DEF78C}">
  <dimension ref="A1:P22"/>
  <sheetViews>
    <sheetView tabSelected="1" workbookViewId="0">
      <selection activeCell="M6" sqref="M6"/>
    </sheetView>
  </sheetViews>
  <sheetFormatPr defaultColWidth="9.109375" defaultRowHeight="14.4" x14ac:dyDescent="0.3"/>
  <cols>
    <col min="1" max="1" width="15" style="15" bestFit="1" customWidth="1"/>
    <col min="2" max="2" width="10.109375" style="15" bestFit="1" customWidth="1"/>
    <col min="3" max="3" width="13.33203125" style="15" customWidth="1"/>
    <col min="4" max="16384" width="9.109375" style="15"/>
  </cols>
  <sheetData>
    <row r="1" spans="1:16" ht="15" thickBot="1" x14ac:dyDescent="0.35">
      <c r="A1" s="15" t="s">
        <v>104</v>
      </c>
      <c r="B1" s="15" t="s">
        <v>9</v>
      </c>
      <c r="C1" s="15" t="s">
        <v>105</v>
      </c>
      <c r="D1" s="15" t="s">
        <v>106</v>
      </c>
      <c r="G1" s="103" t="s">
        <v>92</v>
      </c>
      <c r="H1" s="104"/>
      <c r="I1" s="104"/>
      <c r="J1" s="104"/>
      <c r="K1" s="104"/>
      <c r="L1" s="104"/>
      <c r="M1" s="104"/>
      <c r="N1" s="104"/>
      <c r="O1" s="104"/>
      <c r="P1" s="105"/>
    </row>
    <row r="2" spans="1:16" ht="15" thickBot="1" x14ac:dyDescent="0.35">
      <c r="A2" s="15" t="s">
        <v>127</v>
      </c>
      <c r="B2" s="135">
        <v>44456</v>
      </c>
      <c r="C2" s="15">
        <v>3.8881999999999999</v>
      </c>
      <c r="D2" s="15">
        <v>0</v>
      </c>
      <c r="G2" s="103" t="s">
        <v>93</v>
      </c>
      <c r="H2" s="104"/>
      <c r="I2" s="104"/>
      <c r="J2" s="104"/>
      <c r="K2" s="104"/>
      <c r="L2" s="104"/>
      <c r="M2" s="104"/>
      <c r="N2" s="104"/>
      <c r="O2" s="104"/>
      <c r="P2" s="105"/>
    </row>
    <row r="3" spans="1:16" ht="15" thickBot="1" x14ac:dyDescent="0.35">
      <c r="A3" s="15" t="s">
        <v>126</v>
      </c>
      <c r="B3" s="135">
        <v>44459</v>
      </c>
      <c r="C3" s="15">
        <v>3.9281999999999999</v>
      </c>
      <c r="D3" s="15">
        <v>1.03</v>
      </c>
      <c r="G3" s="103" t="s">
        <v>94</v>
      </c>
      <c r="H3" s="104"/>
      <c r="I3" s="104"/>
      <c r="J3" s="104"/>
      <c r="K3" s="104"/>
      <c r="L3" s="104"/>
      <c r="M3" s="104"/>
      <c r="N3" s="104"/>
      <c r="O3" s="104"/>
      <c r="P3" s="105"/>
    </row>
    <row r="4" spans="1:16" x14ac:dyDescent="0.3">
      <c r="A4" s="15" t="s">
        <v>125</v>
      </c>
      <c r="B4" s="135">
        <v>44460</v>
      </c>
      <c r="C4" s="15">
        <v>3.9337</v>
      </c>
      <c r="D4" s="15">
        <v>0.14000000000000001</v>
      </c>
      <c r="G4" s="112" t="s">
        <v>95</v>
      </c>
      <c r="H4" s="112"/>
      <c r="I4" s="112"/>
      <c r="J4" s="112"/>
      <c r="K4" s="112"/>
      <c r="L4" s="113"/>
      <c r="M4" s="59">
        <f>AVERAGEIF(Table4[Zmiana],"&gt;0",Table4[Zmiana])</f>
        <v>0.47153846153846152</v>
      </c>
    </row>
    <row r="5" spans="1:16" x14ac:dyDescent="0.3">
      <c r="A5" s="15" t="s">
        <v>124</v>
      </c>
      <c r="B5" s="135">
        <v>44461</v>
      </c>
      <c r="C5" s="15">
        <v>3.9460000000000002</v>
      </c>
      <c r="D5" s="15">
        <v>0.31</v>
      </c>
      <c r="G5" s="112" t="s">
        <v>96</v>
      </c>
      <c r="H5" s="112"/>
      <c r="I5" s="112"/>
      <c r="J5" s="112"/>
      <c r="K5" s="112"/>
      <c r="L5" s="113"/>
      <c r="M5" s="59">
        <f>AVERAGEIF(Table4[Zmiana],"&lt;0",Table4[Zmiana])</f>
        <v>-0.67571428571428582</v>
      </c>
    </row>
    <row r="6" spans="1:16" ht="15" thickBot="1" x14ac:dyDescent="0.35">
      <c r="A6" s="15" t="s">
        <v>123</v>
      </c>
      <c r="B6" s="135">
        <v>44462</v>
      </c>
      <c r="C6" s="15">
        <v>3.9256000000000002</v>
      </c>
      <c r="D6" s="15">
        <v>-0.52</v>
      </c>
      <c r="G6" s="112" t="s">
        <v>97</v>
      </c>
      <c r="H6" s="112"/>
      <c r="I6" s="112"/>
      <c r="J6" s="112"/>
      <c r="K6" s="112"/>
      <c r="L6" s="113"/>
      <c r="M6" s="59">
        <f>COUNTIF(Table4[Zmiana],"&lt;0")</f>
        <v>7</v>
      </c>
    </row>
    <row r="7" spans="1:16" ht="15" thickBot="1" x14ac:dyDescent="0.35">
      <c r="A7" s="15" t="s">
        <v>122</v>
      </c>
      <c r="B7" s="135">
        <v>44463</v>
      </c>
      <c r="C7" s="15">
        <v>3.9268000000000001</v>
      </c>
      <c r="D7" s="15">
        <v>0.03</v>
      </c>
      <c r="G7" s="67" t="s">
        <v>98</v>
      </c>
      <c r="H7" s="68"/>
      <c r="I7" s="68"/>
      <c r="J7" s="68"/>
      <c r="K7" s="68"/>
      <c r="L7" s="68"/>
      <c r="M7" s="68"/>
      <c r="N7" s="68"/>
      <c r="O7" s="68"/>
      <c r="P7" s="69"/>
    </row>
    <row r="8" spans="1:16" x14ac:dyDescent="0.3">
      <c r="A8" s="15" t="s">
        <v>121</v>
      </c>
      <c r="B8" s="135">
        <v>44466</v>
      </c>
      <c r="C8" s="15">
        <v>3.9276</v>
      </c>
      <c r="D8" s="15">
        <v>0.02</v>
      </c>
    </row>
    <row r="9" spans="1:16" x14ac:dyDescent="0.3">
      <c r="A9" s="15" t="s">
        <v>120</v>
      </c>
      <c r="B9" s="135">
        <v>44467</v>
      </c>
      <c r="C9" s="15">
        <v>3.9546000000000001</v>
      </c>
      <c r="D9" s="15">
        <v>0.69</v>
      </c>
    </row>
    <row r="10" spans="1:16" x14ac:dyDescent="0.3">
      <c r="A10" s="15" t="s">
        <v>119</v>
      </c>
      <c r="B10" s="135">
        <v>44468</v>
      </c>
      <c r="C10" s="15">
        <v>3.9683999999999999</v>
      </c>
      <c r="D10" s="15">
        <v>0.35</v>
      </c>
    </row>
    <row r="11" spans="1:16" x14ac:dyDescent="0.3">
      <c r="A11" s="15" t="s">
        <v>118</v>
      </c>
      <c r="B11" s="135">
        <v>44469</v>
      </c>
      <c r="C11" s="15">
        <v>3.9925000000000002</v>
      </c>
      <c r="D11" s="15">
        <v>0.61</v>
      </c>
    </row>
    <row r="12" spans="1:16" x14ac:dyDescent="0.3">
      <c r="A12" s="15" t="s">
        <v>117</v>
      </c>
      <c r="B12" s="135">
        <v>44470</v>
      </c>
      <c r="C12" s="15">
        <v>3.9678</v>
      </c>
      <c r="D12" s="15">
        <v>-0.62</v>
      </c>
    </row>
    <row r="13" spans="1:16" x14ac:dyDescent="0.3">
      <c r="A13" s="15" t="s">
        <v>116</v>
      </c>
      <c r="B13" s="135">
        <v>44473</v>
      </c>
      <c r="C13" s="15">
        <v>3.9367999999999999</v>
      </c>
      <c r="D13" s="15">
        <v>-0.78</v>
      </c>
    </row>
    <row r="14" spans="1:16" x14ac:dyDescent="0.3">
      <c r="A14" s="15" t="s">
        <v>115</v>
      </c>
      <c r="B14" s="135">
        <v>44474</v>
      </c>
      <c r="C14" s="15">
        <v>3.9687999999999999</v>
      </c>
      <c r="D14" s="15">
        <v>0.81</v>
      </c>
    </row>
    <row r="15" spans="1:16" x14ac:dyDescent="0.3">
      <c r="A15" s="15" t="s">
        <v>114</v>
      </c>
      <c r="B15" s="135">
        <v>44475</v>
      </c>
      <c r="C15" s="15">
        <v>3.9992000000000001</v>
      </c>
      <c r="D15" s="15">
        <v>0.77</v>
      </c>
    </row>
    <row r="16" spans="1:16" x14ac:dyDescent="0.3">
      <c r="A16" s="15" t="s">
        <v>113</v>
      </c>
      <c r="B16" s="135">
        <v>44476</v>
      </c>
      <c r="C16" s="15">
        <v>3.9333999999999998</v>
      </c>
      <c r="D16" s="15">
        <v>-1.65</v>
      </c>
    </row>
    <row r="17" spans="1:4" x14ac:dyDescent="0.3">
      <c r="A17" s="15" t="s">
        <v>112</v>
      </c>
      <c r="B17" s="135">
        <v>44477</v>
      </c>
      <c r="C17" s="15">
        <v>3.9775</v>
      </c>
      <c r="D17" s="15">
        <v>1.1200000000000001</v>
      </c>
    </row>
    <row r="18" spans="1:4" x14ac:dyDescent="0.3">
      <c r="A18" s="15" t="s">
        <v>111</v>
      </c>
      <c r="B18" s="135">
        <v>44480</v>
      </c>
      <c r="C18" s="15">
        <v>3.9862000000000002</v>
      </c>
      <c r="D18" s="15">
        <v>0.22</v>
      </c>
    </row>
    <row r="19" spans="1:4" x14ac:dyDescent="0.3">
      <c r="A19" s="15" t="s">
        <v>110</v>
      </c>
      <c r="B19" s="135">
        <v>44481</v>
      </c>
      <c r="C19" s="15">
        <v>3.9664000000000001</v>
      </c>
      <c r="D19" s="15">
        <v>-0.5</v>
      </c>
    </row>
    <row r="20" spans="1:4" x14ac:dyDescent="0.3">
      <c r="A20" s="15" t="s">
        <v>109</v>
      </c>
      <c r="B20" s="135">
        <v>44482</v>
      </c>
      <c r="C20" s="15">
        <v>3.9638</v>
      </c>
      <c r="D20" s="15">
        <v>-7.0000000000000007E-2</v>
      </c>
    </row>
    <row r="21" spans="1:4" x14ac:dyDescent="0.3">
      <c r="A21" s="15" t="s">
        <v>108</v>
      </c>
      <c r="B21" s="135">
        <v>44483</v>
      </c>
      <c r="C21" s="15">
        <v>3.9403000000000001</v>
      </c>
      <c r="D21" s="15">
        <v>-0.59</v>
      </c>
    </row>
    <row r="22" spans="1:4" x14ac:dyDescent="0.3">
      <c r="A22" s="15" t="s">
        <v>107</v>
      </c>
      <c r="B22" s="135">
        <v>44484</v>
      </c>
      <c r="C22" s="15">
        <v>3.9413</v>
      </c>
      <c r="D22" s="15">
        <v>0.03</v>
      </c>
    </row>
  </sheetData>
  <mergeCells count="7">
    <mergeCell ref="G7:P7"/>
    <mergeCell ref="G1:P1"/>
    <mergeCell ref="G2:P2"/>
    <mergeCell ref="G3:P3"/>
    <mergeCell ref="G4:L4"/>
    <mergeCell ref="G5:L5"/>
    <mergeCell ref="G6:L6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F81D8-9D64-4420-BB6F-DBA12B4F2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Zadania 1</vt:lpstr>
      <vt:lpstr>Zadania 2</vt:lpstr>
      <vt:lpstr>Zadania 3</vt:lpstr>
      <vt:lpstr>Zadania 4</vt:lpstr>
      <vt:lpstr>Zadanie 5</vt:lpstr>
      <vt:lpstr>Zadania 6</vt:lpstr>
      <vt:lpstr>Zadanie 7</vt:lpstr>
      <vt:lpstr>Zadanie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Kalński</dc:creator>
  <cp:lastModifiedBy>Natalia Ostrowska</cp:lastModifiedBy>
  <dcterms:created xsi:type="dcterms:W3CDTF">2015-06-05T18:19:34Z</dcterms:created>
  <dcterms:modified xsi:type="dcterms:W3CDTF">2025-07-23T10:30:39Z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ef4c5-c818-41ba-ac89-c164c445b051_Enabled">
    <vt:lpwstr>true</vt:lpwstr>
  </property>
  <property fmtid="{D5CDD505-2E9C-101B-9397-08002B2CF9AE}" pid="3" name="MSIP_Label_8dbef4c5-c818-41ba-ac89-c164c445b051_SetDate">
    <vt:lpwstr>2023-08-22T14:19:12Z</vt:lpwstr>
  </property>
  <property fmtid="{D5CDD505-2E9C-101B-9397-08002B2CF9AE}" pid="4" name="MSIP_Label_8dbef4c5-c818-41ba-ac89-c164c445b051_Method">
    <vt:lpwstr>Standard</vt:lpwstr>
  </property>
  <property fmtid="{D5CDD505-2E9C-101B-9397-08002B2CF9AE}" pid="5" name="MSIP_Label_8dbef4c5-c818-41ba-ac89-c164c445b051_Name">
    <vt:lpwstr>8dbef4c5-c818-41ba-ac89-c164c445b051</vt:lpwstr>
  </property>
  <property fmtid="{D5CDD505-2E9C-101B-9397-08002B2CF9AE}" pid="6" name="MSIP_Label_8dbef4c5-c818-41ba-ac89-c164c445b051_SiteId">
    <vt:lpwstr>95924808-3044-4177-9c1b-713746ffab95</vt:lpwstr>
  </property>
  <property fmtid="{D5CDD505-2E9C-101B-9397-08002B2CF9AE}" pid="7" name="MSIP_Label_8dbef4c5-c818-41ba-ac89-c164c445b051_ActionId">
    <vt:lpwstr>4ad7552f-9f9b-4998-bd81-cc71f25f9600</vt:lpwstr>
  </property>
  <property fmtid="{D5CDD505-2E9C-101B-9397-08002B2CF9AE}" pid="8" name="MSIP_Label_8dbef4c5-c818-41ba-ac89-c164c445b051_ContentBits">
    <vt:lpwstr>0</vt:lpwstr>
  </property>
</Properties>
</file>