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Amanda\Desktop\"/>
    </mc:Choice>
  </mc:AlternateContent>
  <bookViews>
    <workbookView xWindow="0" yWindow="0" windowWidth="23040" windowHeight="9216"/>
  </bookViews>
  <sheets>
    <sheet name="GanttChart" sheetId="9" r:id="rId1"/>
  </sheets>
  <definedNames>
    <definedName name="_xlnm.Print_Area" localSheetId="0">GanttChart!$A$1:$BN$63</definedName>
    <definedName name="prevWBS" localSheetId="0">GanttChart!$A1048576</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9" i="9" l="1"/>
  <c r="F29" i="9"/>
  <c r="F30" i="9"/>
  <c r="F31" i="9"/>
  <c r="F32" i="9"/>
  <c r="F33" i="9"/>
  <c r="F27" i="9"/>
  <c r="F28" i="9"/>
  <c r="F34" i="9"/>
  <c r="F35" i="9"/>
  <c r="F36" i="9"/>
  <c r="F37" i="9"/>
  <c r="F38" i="9"/>
  <c r="F39" i="9"/>
  <c r="F40" i="9"/>
  <c r="F41" i="9"/>
  <c r="F42" i="9"/>
  <c r="F43" i="9"/>
  <c r="F44" i="9"/>
  <c r="F45" i="9"/>
  <c r="F46" i="9"/>
  <c r="F47" i="9"/>
  <c r="F48" i="9"/>
  <c r="F49" i="9"/>
  <c r="H46" i="9"/>
  <c r="H42" i="9"/>
  <c r="H22" i="9"/>
  <c r="F21" i="9"/>
  <c r="I21" i="9" s="1"/>
  <c r="F12" i="9"/>
  <c r="F13" i="9"/>
  <c r="F14" i="9"/>
  <c r="F15" i="9"/>
  <c r="F10" i="9"/>
  <c r="F11" i="9"/>
  <c r="F16" i="9"/>
  <c r="F17" i="9"/>
  <c r="F18" i="9"/>
  <c r="F19" i="9"/>
  <c r="F22" i="9"/>
  <c r="F23" i="9"/>
  <c r="F24" i="9"/>
  <c r="A66" i="9"/>
  <c r="A67" i="9" s="1"/>
  <c r="A68" i="9" s="1"/>
  <c r="A69" i="9" s="1"/>
  <c r="A8" i="9"/>
  <c r="A9" i="9" s="1"/>
  <c r="A10" i="9" s="1"/>
  <c r="A11" i="9" s="1"/>
  <c r="A12" i="9" s="1"/>
  <c r="A13" i="9" s="1"/>
  <c r="A14" i="9" s="1"/>
  <c r="A15" i="9" s="1"/>
  <c r="A16" i="9" l="1"/>
  <c r="A17" i="9" s="1"/>
  <c r="A18" i="9" s="1"/>
  <c r="A19" i="9" l="1"/>
  <c r="A20" i="9" s="1"/>
  <c r="I63" i="9"/>
  <c r="I62" i="9"/>
  <c r="A21" i="9" l="1"/>
  <c r="A22" i="9" s="1"/>
  <c r="F67" i="9"/>
  <c r="F68" i="9" s="1"/>
  <c r="I68" i="9" s="1"/>
  <c r="F66" i="9"/>
  <c r="I66" i="9" s="1"/>
  <c r="F8" i="9"/>
  <c r="I8" i="9" s="1"/>
  <c r="F56" i="9"/>
  <c r="I56" i="9" s="1"/>
  <c r="F50" i="9"/>
  <c r="I50" i="9" s="1"/>
  <c r="F25" i="9"/>
  <c r="I25" i="9" s="1"/>
  <c r="A23" i="9" l="1"/>
  <c r="A24" i="9" s="1"/>
  <c r="A25" i="9" s="1"/>
  <c r="A26" i="9" s="1"/>
  <c r="F69" i="9"/>
  <c r="I69" i="9" s="1"/>
  <c r="I67" i="9"/>
  <c r="A27" i="9" l="1"/>
  <c r="A28" i="9" s="1"/>
  <c r="A29" i="9" s="1"/>
  <c r="A30" i="9" s="1"/>
  <c r="A31" i="9" s="1"/>
  <c r="A32" i="9" s="1"/>
  <c r="A33" i="9" s="1"/>
  <c r="A34" i="9" s="1"/>
  <c r="A35" i="9" s="1"/>
  <c r="A36" i="9" s="1"/>
  <c r="A37" i="9" s="1"/>
  <c r="A38" i="9" s="1"/>
  <c r="A39" i="9" s="1"/>
  <c r="A40" i="9" s="1"/>
  <c r="A41" i="9" s="1"/>
  <c r="A42" i="9" s="1"/>
  <c r="F9" i="9"/>
  <c r="K6" i="9"/>
  <c r="K4" i="9" s="1"/>
  <c r="A43" i="9" l="1"/>
  <c r="A44" i="9" s="1"/>
  <c r="A45" i="9" s="1"/>
  <c r="A46" i="9" s="1"/>
  <c r="A47" i="9" s="1"/>
  <c r="A48" i="9" s="1"/>
  <c r="A49" i="9" s="1"/>
  <c r="A50" i="9" s="1"/>
  <c r="A51" i="9" s="1"/>
  <c r="A52" i="9" s="1"/>
  <c r="A53" i="9" s="1"/>
  <c r="A54" i="9" s="1"/>
  <c r="A55" i="9" s="1"/>
  <c r="A56" i="9" s="1"/>
  <c r="A57" i="9" s="1"/>
  <c r="A58" i="9" s="1"/>
  <c r="A59" i="9" s="1"/>
  <c r="A60" i="9" s="1"/>
  <c r="A61" i="9" s="1"/>
  <c r="I22" i="9"/>
  <c r="I18" i="9"/>
  <c r="I16" i="9"/>
  <c r="I9" i="9"/>
  <c r="I23" i="9"/>
  <c r="K7" i="9"/>
  <c r="I19" i="9" l="1"/>
  <c r="L6" i="9" l="1"/>
  <c r="I37" i="9" l="1"/>
  <c r="F26" i="9"/>
  <c r="I26" i="9" s="1"/>
  <c r="F52" i="9"/>
  <c r="I52" i="9" s="1"/>
  <c r="F51" i="9"/>
  <c r="I51" i="9" s="1"/>
  <c r="F58" i="9"/>
  <c r="I58" i="9" s="1"/>
  <c r="F57" i="9"/>
  <c r="I57" i="9" s="1"/>
  <c r="M6" i="9"/>
  <c r="F53" i="9"/>
  <c r="I53" i="9" s="1"/>
  <c r="F59" i="9" l="1"/>
  <c r="I59" i="9" s="1"/>
  <c r="N6" i="9"/>
  <c r="F60" i="9" l="1"/>
  <c r="I60" i="9" s="1"/>
  <c r="F54" i="9"/>
  <c r="I54" i="9" s="1"/>
  <c r="O6" i="9"/>
  <c r="I24" i="9"/>
  <c r="K5" i="9"/>
  <c r="F61" i="9" l="1"/>
  <c r="I61" i="9" s="1"/>
  <c r="F55" i="9"/>
  <c r="I55" i="9" s="1"/>
  <c r="I17" i="9"/>
  <c r="P6" i="9"/>
  <c r="L7" i="9"/>
  <c r="Q6" i="9" l="1"/>
  <c r="M7" i="9"/>
  <c r="R6" i="9" l="1"/>
  <c r="R4" i="9" s="1"/>
  <c r="N7" i="9"/>
  <c r="S6" i="9" l="1"/>
  <c r="O7" i="9"/>
  <c r="T6" i="9" l="1"/>
  <c r="P7" i="9"/>
  <c r="U6" i="9" l="1"/>
  <c r="Q7" i="9"/>
  <c r="V6" i="9" l="1"/>
  <c r="R7" i="9"/>
  <c r="R5" i="9"/>
  <c r="W6" i="9" l="1"/>
  <c r="S7" i="9"/>
  <c r="X6" i="9" l="1"/>
  <c r="T7" i="9"/>
  <c r="Y6" i="9" l="1"/>
  <c r="Y4" i="9" s="1"/>
  <c r="U7" i="9"/>
  <c r="Z6" i="9" l="1"/>
  <c r="V7" i="9"/>
  <c r="AA6" i="9" l="1"/>
  <c r="X7" i="9"/>
  <c r="W7" i="9"/>
  <c r="AB6" i="9" l="1"/>
  <c r="Y5" i="9"/>
  <c r="Y7" i="9"/>
  <c r="AC6" i="9" l="1"/>
  <c r="Z7" i="9"/>
  <c r="AD6" i="9" l="1"/>
  <c r="AA7" i="9"/>
  <c r="AE6" i="9" l="1"/>
  <c r="AB7" i="9"/>
  <c r="AF6" i="9" l="1"/>
  <c r="AF4" i="9" s="1"/>
  <c r="AC7" i="9"/>
  <c r="AG6" i="9" l="1"/>
  <c r="AD7" i="9"/>
  <c r="AH6" i="9" l="1"/>
  <c r="AE7" i="9"/>
  <c r="AI6" i="9" l="1"/>
  <c r="AF7" i="9"/>
  <c r="AF5" i="9"/>
  <c r="AJ6" i="9" l="1"/>
  <c r="AG7" i="9"/>
  <c r="AK6" i="9" l="1"/>
  <c r="AH7" i="9"/>
  <c r="AL6" i="9" l="1"/>
  <c r="AI7" i="9"/>
  <c r="AM6" i="9" l="1"/>
  <c r="AM4" i="9" s="1"/>
  <c r="AJ7" i="9"/>
  <c r="AN6" i="9" l="1"/>
  <c r="AK7" i="9"/>
  <c r="AO6" i="9" l="1"/>
  <c r="AL7" i="9"/>
  <c r="AP6" i="9" l="1"/>
  <c r="AM7" i="9"/>
  <c r="AM5" i="9"/>
  <c r="AQ6" i="9" l="1"/>
  <c r="AN7" i="9"/>
  <c r="AR6" i="9" l="1"/>
  <c r="AO7" i="9"/>
  <c r="AS6" i="9" l="1"/>
  <c r="AP7" i="9"/>
  <c r="AT6" i="9" l="1"/>
  <c r="AT4" i="9" s="1"/>
  <c r="AQ7" i="9"/>
  <c r="AU6" i="9" l="1"/>
  <c r="AR7" i="9"/>
  <c r="AV6" i="9" l="1"/>
  <c r="AS7" i="9"/>
  <c r="AW6" i="9" l="1"/>
  <c r="AT7" i="9"/>
  <c r="AT5" i="9"/>
  <c r="AX6" i="9" l="1"/>
  <c r="AU7" i="9"/>
  <c r="AY6" i="9" l="1"/>
  <c r="AV7" i="9"/>
  <c r="AZ6" i="9" l="1"/>
  <c r="AW7" i="9"/>
  <c r="BA6" i="9" l="1"/>
  <c r="BA4" i="9" s="1"/>
  <c r="AX7" i="9"/>
  <c r="BB6" i="9" l="1"/>
  <c r="AY7" i="9"/>
  <c r="BC6" i="9" l="1"/>
  <c r="AZ7" i="9"/>
  <c r="BD6" i="9" l="1"/>
  <c r="BA5" i="9"/>
  <c r="BA7" i="9"/>
  <c r="BE6" i="9" l="1"/>
  <c r="BB7" i="9"/>
  <c r="BF6" i="9" l="1"/>
  <c r="BC7" i="9"/>
  <c r="BG6" i="9" l="1"/>
  <c r="BD7" i="9"/>
  <c r="BH6" i="9" l="1"/>
  <c r="BH4" i="9" s="1"/>
  <c r="BE7" i="9"/>
  <c r="BI6" i="9" l="1"/>
  <c r="BF7" i="9"/>
  <c r="BJ6" i="9" l="1"/>
  <c r="BG7" i="9"/>
  <c r="BK6" i="9" l="1"/>
  <c r="BH7" i="9"/>
  <c r="BH5" i="9"/>
  <c r="BL6" i="9" l="1"/>
  <c r="BI7" i="9"/>
  <c r="BM6" i="9" l="1"/>
  <c r="BJ7" i="9"/>
  <c r="BN6" i="9" l="1"/>
  <c r="BK7" i="9"/>
  <c r="BL7" i="9" l="1"/>
  <c r="BM7" i="9" l="1"/>
  <c r="BN7" i="9" l="1"/>
  <c r="I42" i="9" l="1"/>
  <c r="I45" i="9" l="1"/>
  <c r="I46" i="9"/>
</calcChain>
</file>

<file path=xl/comments1.xml><?xml version="1.0" encoding="utf-8"?>
<comments xmlns="http://schemas.openxmlformats.org/spreadsheetml/2006/main">
  <authors>
    <author>Vertex42</author>
    <author>Vertex42.com Templates</author>
  </authors>
  <commentList>
    <comment ref="A7" authorId="0" shape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text>
        <r>
          <rPr>
            <b/>
            <sz val="9"/>
            <color indexed="81"/>
            <rFont val="Tahoma"/>
            <family val="2"/>
          </rPr>
          <t>Task Lead</t>
        </r>
        <r>
          <rPr>
            <sz val="9"/>
            <color indexed="81"/>
            <rFont val="Tahoma"/>
            <family val="2"/>
          </rPr>
          <t xml:space="preserve">
Enter the name of the Task Lead in this column.</t>
        </r>
      </text>
    </comment>
    <comment ref="D7"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<sst xmlns="http://schemas.openxmlformats.org/spreadsheetml/2006/main" count="73" uniqueCount="60">
  <si>
    <t>[Company Name]</t>
  </si>
  <si>
    <t>WBS</t>
  </si>
  <si>
    <t>TEMPLATE ROWS</t>
  </si>
  <si>
    <t>[Task Category]</t>
  </si>
  <si>
    <t>[Task]</t>
  </si>
  <si>
    <t>See the Help worksheet to learn how to use these rows. You can hide these rows before printing.</t>
  </si>
  <si>
    <t xml:space="preserve"> . [ Level 2 Task ]</t>
  </si>
  <si>
    <t xml:space="preserve"> . . [ Level 3 Task ]</t>
  </si>
  <si>
    <t xml:space="preserve"> . . . [ Level 4 Task ]</t>
  </si>
  <si>
    <t>TASK</t>
  </si>
  <si>
    <t>PREDECESSOR</t>
  </si>
  <si>
    <t>[ Level 1 Task or Phase ]</t>
  </si>
  <si>
    <t>Treinamento SPFA</t>
  </si>
  <si>
    <t>Aplicação do historicos Hieraquia Origem</t>
  </si>
  <si>
    <t>Documentação</t>
  </si>
  <si>
    <t>Homologação no módulo de ajuste</t>
  </si>
  <si>
    <t>MIS - WMS</t>
  </si>
  <si>
    <t>MIS - Latam</t>
  </si>
  <si>
    <t>Input de carga SSIS ATO/SPFA(AY5)</t>
  </si>
  <si>
    <t>Inclusão de de-paras WMS</t>
  </si>
  <si>
    <t>Homologação do módulo de ajuste</t>
  </si>
  <si>
    <t>Criação de SSIS de CP (ATO/spfa)</t>
  </si>
  <si>
    <t>Treinamento do novo Cubo</t>
  </si>
  <si>
    <t>SPFA</t>
  </si>
  <si>
    <t>WMS</t>
  </si>
  <si>
    <t>Latam</t>
  </si>
  <si>
    <t>INICIO</t>
  </si>
  <si>
    <t>FIM</t>
  </si>
  <si>
    <t xml:space="preserve">Display  </t>
  </si>
  <si>
    <t>Dias</t>
  </si>
  <si>
    <t>RESPONSÁVEL</t>
  </si>
  <si>
    <t>[Projeto Name] Projeto Schedule</t>
  </si>
  <si>
    <t xml:space="preserve">Projeto INICIO Date </t>
  </si>
  <si>
    <t xml:space="preserve">Projeto RESPONSÁVEL </t>
  </si>
  <si>
    <t>% STATUS</t>
  </si>
  <si>
    <t>Cubo CP DFA (ex ATO)</t>
  </si>
  <si>
    <t>Atualização do Glosário</t>
  </si>
  <si>
    <t>Criação do Tutorial de Dep e Material de Apoio</t>
  </si>
  <si>
    <t>Orientação de Treinamento</t>
  </si>
  <si>
    <t>Treinamento</t>
  </si>
  <si>
    <t>Treinamento WMS</t>
  </si>
  <si>
    <t>Treinamento Latam</t>
  </si>
  <si>
    <t>MIS - SPFA</t>
  </si>
  <si>
    <t>Mapeamento do cubo de CP da Ato (nomeclatura)</t>
  </si>
  <si>
    <t>Unificação de Estrutura DFA</t>
  </si>
  <si>
    <t>Unificação de Nomeclaturas SPFA x WMS x Latam</t>
  </si>
  <si>
    <t>Ajustes Ativ Bloc</t>
  </si>
  <si>
    <t>Trazer evento (pelo menos para WMS)</t>
  </si>
  <si>
    <t>Demandas</t>
  </si>
  <si>
    <t>Adaptações cubo único</t>
  </si>
  <si>
    <t>Mapeamento dos Pefis de Acesso</t>
  </si>
  <si>
    <t>Adaptação do módulo de ajustes</t>
  </si>
  <si>
    <t>Alterar carimbo Grup Area</t>
  </si>
  <si>
    <t>Alteração na Arquitura da Fato</t>
  </si>
  <si>
    <t>Alteração na estrutura da dimensao Ajuste</t>
  </si>
  <si>
    <t>Limpeza do banco de Dados</t>
  </si>
  <si>
    <t>Pacote para reprocessamento do orçado</t>
  </si>
  <si>
    <t>Estrutura para acessar reprocessamento do Orçado</t>
  </si>
  <si>
    <t>Estrutura para processar v1 e v2 no Cubo</t>
  </si>
  <si>
    <t>CUBO DEP DFA (ex 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</si>
</sst>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dddd\)"/>
    <numFmt numFmtId="165" formatCode="ddd\ m/dd/yy"/>
    <numFmt numFmtId="166" formatCode="d"/>
    <numFmt numFmtId="167" formatCode="d\ mmm\ yyyy"/>
  </numFmts>
  <fonts count="50"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b/>
      <sz val="9"/>
      <name val="Arial"/>
      <family val="2"/>
      <scheme val="minor"/>
    </font>
  </fonts>
  <fills count="26">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120">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3" borderId="10" xfId="0" applyNumberFormat="1" applyFont="1" applyFill="1" applyBorder="1" applyAlignment="1" applyProtection="1">
      <alignment horizontal="left" vertical="center"/>
    </xf>
    <xf numFmtId="0" fontId="34" fillId="23" borderId="10" xfId="0" applyFont="1" applyFill="1" applyBorder="1" applyAlignment="1" applyProtection="1">
      <alignment vertical="center"/>
    </xf>
    <xf numFmtId="0" fontId="30" fillId="23" borderId="10" xfId="0" applyFont="1" applyFill="1" applyBorder="1" applyAlignment="1" applyProtection="1">
      <alignment vertical="center"/>
    </xf>
    <xf numFmtId="0" fontId="30" fillId="23" borderId="10" xfId="0" applyNumberFormat="1" applyFont="1" applyFill="1" applyBorder="1" applyAlignment="1" applyProtection="1">
      <alignment horizontal="center" vertical="center"/>
    </xf>
    <xf numFmtId="1" fontId="30" fillId="23" borderId="10" xfId="40" applyNumberFormat="1" applyFont="1" applyFill="1" applyBorder="1" applyAlignment="1" applyProtection="1">
      <alignment horizontal="center" vertical="center"/>
    </xf>
    <xf numFmtId="9" fontId="30" fillId="23" borderId="10" xfId="40" applyFont="1" applyFill="1" applyBorder="1" applyAlignment="1" applyProtection="1">
      <alignment horizontal="center" vertical="center"/>
    </xf>
    <xf numFmtId="1" fontId="30" fillId="23"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5" borderId="12" xfId="0" applyNumberFormat="1" applyFont="1" applyFill="1" applyBorder="1" applyAlignment="1" applyProtection="1">
      <alignment horizontal="center" vertical="center"/>
    </xf>
    <xf numFmtId="9" fontId="35" fillId="25" borderId="12" xfId="40" applyFont="1" applyFill="1" applyBorder="1" applyAlignment="1" applyProtection="1">
      <alignment horizontal="center" vertical="center"/>
    </xf>
    <xf numFmtId="1" fontId="35" fillId="0" borderId="12" xfId="0" applyNumberFormat="1" applyFont="1" applyBorder="1" applyAlignment="1" applyProtection="1">
      <alignment horizontal="center" vertical="center"/>
    </xf>
    <xf numFmtId="0" fontId="36" fillId="0" borderId="10" xfId="0" applyFont="1" applyFill="1" applyBorder="1" applyAlignment="1" applyProtection="1">
      <alignment vertical="center"/>
    </xf>
    <xf numFmtId="0" fontId="30" fillId="0" borderId="10" xfId="0" applyNumberFormat="1" applyFont="1" applyFill="1" applyBorder="1" applyAlignment="1" applyProtection="1">
      <alignment horizontal="center" vertical="center"/>
    </xf>
    <xf numFmtId="1" fontId="30" fillId="0" borderId="10" xfId="40" applyNumberFormat="1" applyFont="1" applyFill="1" applyBorder="1" applyAlignment="1" applyProtection="1">
      <alignment horizontal="center" vertical="center"/>
    </xf>
    <xf numFmtId="9" fontId="30" fillId="0" borderId="10" xfId="40" applyFont="1" applyFill="1" applyBorder="1" applyAlignment="1" applyProtection="1">
      <alignment horizontal="center" vertical="center"/>
    </xf>
    <xf numFmtId="1" fontId="30" fillId="0" borderId="10" xfId="0" applyNumberFormat="1" applyFont="1" applyFill="1" applyBorder="1" applyAlignment="1" applyProtection="1">
      <alignment horizontal="center" vertical="center"/>
    </xf>
    <xf numFmtId="0" fontId="30" fillId="0" borderId="0" xfId="0" applyFont="1" applyFill="1" applyBorder="1" applyAlignment="1" applyProtection="1">
      <alignment vertical="center"/>
    </xf>
    <xf numFmtId="0" fontId="37" fillId="22" borderId="0" xfId="0" applyFont="1" applyFill="1" applyBorder="1" applyAlignment="1" applyProtection="1">
      <alignment vertical="center"/>
    </xf>
    <xf numFmtId="0" fontId="33" fillId="23" borderId="0" xfId="0" applyFont="1" applyFill="1" applyAlignment="1" applyProtection="1">
      <alignment vertical="center"/>
    </xf>
    <xf numFmtId="0" fontId="38" fillId="22" borderId="0" xfId="0" applyFont="1" applyFill="1" applyBorder="1" applyAlignment="1" applyProtection="1">
      <alignment vertical="center"/>
    </xf>
    <xf numFmtId="0" fontId="39" fillId="23" borderId="0" xfId="0" applyFont="1" applyFill="1" applyAlignment="1" applyProtection="1">
      <alignment vertical="center"/>
    </xf>
    <xf numFmtId="0" fontId="39" fillId="0" borderId="0" xfId="0" applyFont="1" applyFill="1" applyBorder="1" applyAlignment="1" applyProtection="1">
      <alignment vertical="center"/>
    </xf>
    <xf numFmtId="0" fontId="35" fillId="22" borderId="0" xfId="0" applyFont="1" applyFill="1" applyBorder="1" applyAlignment="1" applyProtection="1">
      <alignment vertical="center"/>
    </xf>
    <xf numFmtId="0" fontId="30" fillId="23" borderId="0" xfId="0" applyFont="1" applyFill="1" applyAlignment="1" applyProtection="1">
      <alignment vertical="center"/>
    </xf>
    <xf numFmtId="0" fontId="35" fillId="21" borderId="11" xfId="0" applyFont="1" applyFill="1" applyBorder="1" applyAlignment="1" applyProtection="1">
      <alignment vertical="center"/>
    </xf>
    <xf numFmtId="0" fontId="35" fillId="0" borderId="12" xfId="0" quotePrefix="1" applyFont="1" applyFill="1" applyBorder="1" applyAlignment="1" applyProtection="1">
      <alignment horizontal="center" vertical="center"/>
    </xf>
    <xf numFmtId="1" fontId="35" fillId="0" borderId="12" xfId="0" applyNumberFormat="1" applyFont="1" applyFill="1" applyBorder="1" applyAlignment="1" applyProtection="1">
      <alignment horizontal="center" vertical="center"/>
    </xf>
    <xf numFmtId="0" fontId="35" fillId="0" borderId="12" xfId="0" applyFont="1" applyBorder="1" applyAlignment="1" applyProtection="1">
      <alignment vertical="center"/>
    </xf>
    <xf numFmtId="0" fontId="35"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34" fillId="23" borderId="14" xfId="0" applyNumberFormat="1" applyFont="1" applyFill="1" applyBorder="1" applyAlignment="1" applyProtection="1">
      <alignment horizontal="left" vertical="center"/>
    </xf>
    <xf numFmtId="0" fontId="34" fillId="23" borderId="14" xfId="0" applyFont="1" applyFill="1" applyBorder="1" applyAlignment="1" applyProtection="1">
      <alignment vertical="center"/>
    </xf>
    <xf numFmtId="0" fontId="30" fillId="23" borderId="14" xfId="0" applyFont="1" applyFill="1" applyBorder="1" applyAlignment="1" applyProtection="1">
      <alignment vertical="center"/>
    </xf>
    <xf numFmtId="0" fontId="30" fillId="23" borderId="14" xfId="0" applyNumberFormat="1" applyFont="1" applyFill="1" applyBorder="1" applyAlignment="1" applyProtection="1">
      <alignment horizontal="center" vertical="center"/>
    </xf>
    <xf numFmtId="165" fontId="30" fillId="23" borderId="14" xfId="0" applyNumberFormat="1" applyFont="1" applyFill="1" applyBorder="1" applyAlignment="1" applyProtection="1">
      <alignment horizontal="right" vertical="center"/>
    </xf>
    <xf numFmtId="1" fontId="30" fillId="23" borderId="14" xfId="40" applyNumberFormat="1" applyFont="1" applyFill="1" applyBorder="1" applyAlignment="1" applyProtection="1">
      <alignment horizontal="center" vertical="center"/>
    </xf>
    <xf numFmtId="9" fontId="30" fillId="23" borderId="14" xfId="40" applyFont="1" applyFill="1" applyBorder="1" applyAlignment="1" applyProtection="1">
      <alignment horizontal="center" vertical="center"/>
    </xf>
    <xf numFmtId="1" fontId="30" fillId="23" borderId="14" xfId="0" applyNumberFormat="1" applyFont="1" applyFill="1" applyBorder="1" applyAlignment="1" applyProtection="1">
      <alignment horizontal="center" vertical="center"/>
    </xf>
    <xf numFmtId="166" fontId="3" fillId="0" borderId="16" xfId="0" applyNumberFormat="1" applyFont="1" applyFill="1" applyBorder="1" applyAlignment="1" applyProtection="1">
      <alignment horizontal="center" vertical="center" shrinkToFit="1"/>
    </xf>
    <xf numFmtId="166" fontId="3" fillId="0" borderId="17" xfId="0" applyNumberFormat="1" applyFont="1" applyFill="1" applyBorder="1" applyAlignment="1" applyProtection="1">
      <alignment horizontal="center" vertical="center" shrinkToFit="1"/>
    </xf>
    <xf numFmtId="1" fontId="41" fillId="23" borderId="14" xfId="0" applyNumberFormat="1" applyFont="1" applyFill="1" applyBorder="1" applyAlignment="1" applyProtection="1">
      <alignment horizontal="center" vertical="center"/>
    </xf>
    <xf numFmtId="1" fontId="42" fillId="0" borderId="12" xfId="0" applyNumberFormat="1" applyFont="1" applyBorder="1" applyAlignment="1" applyProtection="1">
      <alignment horizontal="center" vertical="center"/>
    </xf>
    <xf numFmtId="1" fontId="41" fillId="23" borderId="10" xfId="0" applyNumberFormat="1" applyFont="1" applyFill="1" applyBorder="1" applyAlignment="1" applyProtection="1">
      <alignment horizontal="center" vertical="center"/>
    </xf>
    <xf numFmtId="1" fontId="41" fillId="0" borderId="10" xfId="0" applyNumberFormat="1" applyFont="1" applyFill="1" applyBorder="1" applyAlignment="1" applyProtection="1">
      <alignment horizontal="center" vertical="center"/>
    </xf>
    <xf numFmtId="0" fontId="41" fillId="23" borderId="0" xfId="0" applyFont="1" applyFill="1" applyAlignment="1" applyProtection="1">
      <alignment vertical="center"/>
    </xf>
    <xf numFmtId="1" fontId="42" fillId="0" borderId="12" xfId="0" applyNumberFormat="1" applyFont="1" applyFill="1" applyBorder="1" applyAlignment="1" applyProtection="1">
      <alignment horizontal="center" vertical="center"/>
    </xf>
    <xf numFmtId="165" fontId="35" fillId="24" borderId="12" xfId="0" applyNumberFormat="1" applyFont="1" applyFill="1" applyBorder="1" applyAlignment="1" applyProtection="1">
      <alignment horizontal="center" vertical="center"/>
    </xf>
    <xf numFmtId="165" fontId="35" fillId="0" borderId="12" xfId="0" applyNumberFormat="1" applyFont="1" applyBorder="1" applyAlignment="1" applyProtection="1">
      <alignment horizontal="center" vertical="center"/>
    </xf>
    <xf numFmtId="165" fontId="30" fillId="23" borderId="10" xfId="0" applyNumberFormat="1" applyFont="1" applyFill="1" applyBorder="1" applyAlignment="1" applyProtection="1">
      <alignment horizontal="center" vertical="center"/>
    </xf>
    <xf numFmtId="0" fontId="36" fillId="0" borderId="10" xfId="0" applyFont="1" applyFill="1" applyBorder="1" applyAlignment="1" applyProtection="1">
      <alignment horizontal="center" vertical="center"/>
    </xf>
    <xf numFmtId="0" fontId="38" fillId="22" borderId="0" xfId="0" applyFont="1" applyFill="1" applyBorder="1" applyAlignment="1" applyProtection="1">
      <alignment horizontal="center" vertical="center"/>
    </xf>
    <xf numFmtId="0" fontId="30" fillId="23" borderId="0" xfId="0" applyFont="1" applyFill="1" applyAlignment="1" applyProtection="1">
      <alignment horizontal="center" vertical="center"/>
    </xf>
    <xf numFmtId="0" fontId="30" fillId="23" borderId="14"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0" fillId="23" borderId="10" xfId="0" applyFont="1" applyFill="1" applyBorder="1" applyAlignment="1" applyProtection="1">
      <alignment horizontal="left" vertical="center"/>
    </xf>
    <xf numFmtId="0" fontId="43" fillId="0" borderId="0" xfId="0" applyNumberFormat="1" applyFont="1" applyFill="1" applyBorder="1" applyProtection="1"/>
    <xf numFmtId="0" fontId="43" fillId="0" borderId="0" xfId="0" applyFont="1" applyFill="1" applyBorder="1" applyProtection="1"/>
    <xf numFmtId="0" fontId="1" fillId="0" borderId="0" xfId="0" applyFont="1" applyFill="1" applyBorder="1" applyProtection="1"/>
    <xf numFmtId="0" fontId="43" fillId="0" borderId="0" xfId="0" applyFont="1" applyProtection="1"/>
    <xf numFmtId="0" fontId="43" fillId="0" borderId="0" xfId="0" applyFont="1" applyFill="1" applyAlignment="1" applyProtection="1">
      <alignment horizontal="right" vertical="center"/>
    </xf>
    <xf numFmtId="165" fontId="30" fillId="23" borderId="14" xfId="0" applyNumberFormat="1" applyFont="1" applyFill="1" applyBorder="1" applyAlignment="1" applyProtection="1">
      <alignment horizontal="center" vertical="center"/>
    </xf>
    <xf numFmtId="0" fontId="44" fillId="0" borderId="18" xfId="0" applyNumberFormat="1" applyFont="1" applyFill="1" applyBorder="1" applyAlignment="1" applyProtection="1">
      <alignment horizontal="left" vertical="center"/>
    </xf>
    <xf numFmtId="0" fontId="44" fillId="0" borderId="18" xfId="0" applyFont="1" applyFill="1" applyBorder="1" applyAlignment="1" applyProtection="1">
      <alignment horizontal="left" vertical="center"/>
    </xf>
    <xf numFmtId="0" fontId="44" fillId="0" borderId="18" xfId="0" applyFont="1" applyFill="1" applyBorder="1" applyAlignment="1" applyProtection="1">
      <alignment horizontal="center" vertical="center" wrapText="1"/>
    </xf>
    <xf numFmtId="0" fontId="45" fillId="0" borderId="18" xfId="0" applyNumberFormat="1" applyFont="1" applyFill="1" applyBorder="1" applyAlignment="1" applyProtection="1">
      <alignment horizontal="center" vertical="center" wrapText="1"/>
    </xf>
    <xf numFmtId="0" fontId="44" fillId="0" borderId="18" xfId="0" applyFont="1" applyFill="1" applyBorder="1" applyAlignment="1" applyProtection="1">
      <alignment horizontal="center" vertical="center"/>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30" fillId="0" borderId="21"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6"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2" xfId="0" applyFont="1" applyFill="1" applyBorder="1" applyAlignment="1" applyProtection="1">
      <alignment horizontal="center" vertical="center"/>
    </xf>
    <xf numFmtId="0" fontId="30" fillId="0" borderId="10" xfId="0" applyFont="1" applyFill="1" applyBorder="1" applyAlignment="1" applyProtection="1">
      <alignment horizontal="left" vertical="center" wrapText="1" indent="1"/>
    </xf>
    <xf numFmtId="0" fontId="33" fillId="0" borderId="22" xfId="0" applyNumberFormat="1" applyFont="1" applyFill="1" applyBorder="1" applyAlignment="1" applyProtection="1">
      <alignment horizontal="center" vertical="center"/>
      <protection locked="0"/>
    </xf>
    <xf numFmtId="0" fontId="34" fillId="0" borderId="10" xfId="0" applyNumberFormat="1" applyFont="1" applyFill="1" applyBorder="1" applyAlignment="1" applyProtection="1">
      <alignment horizontal="left" vertical="center"/>
    </xf>
    <xf numFmtId="0" fontId="47" fillId="21" borderId="11" xfId="0" applyFont="1" applyFill="1" applyBorder="1" applyAlignment="1" applyProtection="1">
      <alignment vertical="center"/>
    </xf>
    <xf numFmtId="0" fontId="1" fillId="0" borderId="0" xfId="0" applyFont="1" applyAlignment="1" applyProtection="1">
      <alignment horizontal="right" vertical="center"/>
    </xf>
    <xf numFmtId="0" fontId="8" fillId="0" borderId="0" xfId="0" applyFont="1" applyAlignment="1" applyProtection="1">
      <protection locked="0"/>
    </xf>
    <xf numFmtId="0" fontId="2" fillId="0" borderId="0" xfId="34" applyNumberFormat="1" applyFill="1" applyBorder="1" applyAlignment="1" applyProtection="1"/>
    <xf numFmtId="0" fontId="48" fillId="0" borderId="0" xfId="34" applyFont="1" applyBorder="1" applyAlignment="1" applyProtection="1">
      <alignment horizontal="left" vertical="center"/>
    </xf>
    <xf numFmtId="164" fontId="33" fillId="0" borderId="15" xfId="0" applyNumberFormat="1" applyFont="1" applyFill="1" applyBorder="1" applyAlignment="1" applyProtection="1">
      <alignment horizontal="center" vertical="center" shrinkToFit="1"/>
      <protection locked="0"/>
    </xf>
    <xf numFmtId="0" fontId="40" fillId="0" borderId="16" xfId="0" applyNumberFormat="1" applyFont="1" applyFill="1" applyBorder="1" applyAlignment="1" applyProtection="1">
      <alignment horizontal="center" vertical="center"/>
    </xf>
    <xf numFmtId="0" fontId="40" fillId="0"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center" vertical="center"/>
    </xf>
    <xf numFmtId="164" fontId="33" fillId="0" borderId="22" xfId="0" applyNumberFormat="1" applyFont="1" applyFill="1" applyBorder="1" applyAlignment="1" applyProtection="1">
      <alignment horizontal="center" vertical="center" shrinkToFit="1"/>
      <protection locked="0"/>
    </xf>
    <xf numFmtId="167" fontId="33" fillId="0" borderId="16" xfId="0" applyNumberFormat="1" applyFont="1" applyFill="1" applyBorder="1" applyAlignment="1" applyProtection="1">
      <alignment horizontal="center" vertical="center"/>
    </xf>
    <xf numFmtId="167" fontId="33" fillId="0" borderId="13" xfId="0" applyNumberFormat="1" applyFont="1" applyFill="1" applyBorder="1" applyAlignment="1" applyProtection="1">
      <alignment horizontal="center" vertical="center"/>
    </xf>
    <xf numFmtId="167" fontId="33" fillId="0" borderId="17" xfId="0" applyNumberFormat="1" applyFont="1" applyFill="1" applyBorder="1" applyAlignment="1" applyProtection="1">
      <alignment horizontal="center" vertical="center"/>
    </xf>
    <xf numFmtId="0" fontId="35" fillId="0" borderId="0" xfId="0" applyFont="1" applyFill="1" applyBorder="1" applyAlignment="1" applyProtection="1">
      <alignment horizontal="center" vertical="center"/>
    </xf>
    <xf numFmtId="9" fontId="35" fillId="25" borderId="0" xfId="40" applyFont="1" applyFill="1" applyBorder="1" applyAlignment="1" applyProtection="1">
      <alignment horizontal="center" vertical="center"/>
    </xf>
    <xf numFmtId="1" fontId="35" fillId="0" borderId="0" xfId="0" applyNumberFormat="1" applyFont="1" applyBorder="1" applyAlignment="1" applyProtection="1">
      <alignment horizontal="center" vertical="center"/>
    </xf>
    <xf numFmtId="1" fontId="42" fillId="0" borderId="0" xfId="0" applyNumberFormat="1" applyFont="1" applyBorder="1" applyAlignment="1" applyProtection="1">
      <alignment horizontal="center" vertical="center"/>
    </xf>
    <xf numFmtId="0" fontId="30" fillId="0" borderId="10" xfId="0" applyFont="1" applyFill="1" applyBorder="1" applyAlignment="1" applyProtection="1">
      <alignment horizontal="left" vertical="center" wrapText="1" indent="2"/>
    </xf>
    <xf numFmtId="0" fontId="49" fillId="0" borderId="10" xfId="0" applyFont="1" applyFill="1" applyBorder="1" applyAlignment="1" applyProtection="1">
      <alignment vertical="center" wrapText="1"/>
    </xf>
    <xf numFmtId="0" fontId="30" fillId="0" borderId="10" xfId="0" applyFont="1" applyFill="1" applyBorder="1" applyAlignment="1" applyProtection="1">
      <alignment horizontal="left" vertical="center" indent="1"/>
    </xf>
    <xf numFmtId="0" fontId="30" fillId="0" borderId="10" xfId="0" applyFont="1" applyFill="1" applyBorder="1" applyAlignment="1" applyProtection="1">
      <alignment horizontal="left" vertical="center" wrapText="1" indent="3"/>
    </xf>
    <xf numFmtId="0" fontId="30" fillId="0" borderId="10" xfId="0" applyFont="1" applyFill="1" applyBorder="1" applyAlignment="1" applyProtection="1">
      <alignment horizontal="right" vertical="center" wrapText="1" indent="3"/>
    </xf>
    <xf numFmtId="0" fontId="30" fillId="0" borderId="10" xfId="0" applyNumberFormat="1" applyFont="1" applyFill="1" applyBorder="1" applyAlignment="1" applyProtection="1">
      <alignment horizontal="left" vertical="center" indent="2"/>
    </xf>
  </cellXfs>
  <cellStyles count="44">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29" builtinId="26" customBuiltin="1"/>
    <cellStyle name="Cálculo" xfId="26" builtinId="22" customBuiltin="1"/>
    <cellStyle name="Célula de Verificação" xfId="27" builtinId="23" customBuiltin="1"/>
    <cellStyle name="Célula Vinculada" xfId="36" builtinId="24" customBuiltin="1"/>
    <cellStyle name="Ênfase1" xfId="19" builtinId="29" customBuiltin="1"/>
    <cellStyle name="Ênfase2" xfId="20" builtinId="33" customBuiltin="1"/>
    <cellStyle name="Ênfase3" xfId="21" builtinId="37" customBuiltin="1"/>
    <cellStyle name="Ênfase4" xfId="22" builtinId="41" customBuiltin="1"/>
    <cellStyle name="Ênfase5" xfId="23" builtinId="45" customBuiltin="1"/>
    <cellStyle name="Ênfase6" xfId="24" builtinId="49" customBuiltin="1"/>
    <cellStyle name="Entrada" xfId="35" builtinId="20" customBuiltin="1"/>
    <cellStyle name="Hiperlink" xfId="34" builtinId="8"/>
    <cellStyle name="Incorreto" xfId="25" builtinId="27" customBuiltin="1"/>
    <cellStyle name="Neutra" xfId="37" builtinId="28" customBuiltin="1"/>
    <cellStyle name="Normal" xfId="0" builtinId="0"/>
    <cellStyle name="Nota" xfId="38" builtinId="10" customBuiltin="1"/>
    <cellStyle name="Porcentagem" xfId="40" builtinId="5"/>
    <cellStyle name="Saída" xfId="39" builtinId="21" customBuiltin="1"/>
    <cellStyle name="Texto de Aviso" xfId="43" builtinId="11" customBuiltin="1"/>
    <cellStyle name="Texto Explicativo" xfId="28" builtinId="53" customBuiltin="1"/>
    <cellStyle name="Título" xfId="41" builtinId="15" customBuiltin="1"/>
    <cellStyle name="Título 1" xfId="30" builtinId="16" customBuiltin="1"/>
    <cellStyle name="Título 2" xfId="31" builtinId="17" customBuiltin="1"/>
    <cellStyle name="Título 3" xfId="32" builtinId="18" customBuiltin="1"/>
    <cellStyle name="Título 4" xfId="33" builtinId="19" customBuiltin="1"/>
    <cellStyle name="Total" xfId="42" builtinId="25"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23</xdr:col>
      <xdr:colOff>99060</xdr:colOff>
      <xdr:row>5</xdr:row>
      <xdr:rowOff>142875</xdr:rowOff>
    </xdr:from>
    <xdr:to>
      <xdr:col>44</xdr:col>
      <xdr:colOff>125730</xdr:colOff>
      <xdr:row>15</xdr:row>
      <xdr:rowOff>149013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N70"/>
  <sheetViews>
    <sheetView showGridLines="0" tabSelected="1" zoomScaleNormal="100" workbookViewId="0">
      <pane ySplit="7" topLeftCell="A8" activePane="bottomLeft" state="frozen"/>
      <selection pane="bottomLeft" activeCell="B18" sqref="B18"/>
    </sheetView>
  </sheetViews>
  <sheetFormatPr defaultColWidth="9.109375" defaultRowHeight="13.2" outlineLevelRow="1" outlineLevelCol="1" x14ac:dyDescent="0.25"/>
  <cols>
    <col min="1" max="1" width="6.88671875" style="5" customWidth="1"/>
    <col min="2" max="2" width="19" style="1" customWidth="1"/>
    <col min="3" max="3" width="11.21875" style="1" hidden="1" customWidth="1" outlineLevel="1"/>
    <col min="4" max="4" width="6.88671875" style="6" hidden="1" customWidth="1" outlineLevel="1"/>
    <col min="5" max="6" width="12" style="1" hidden="1" customWidth="1" outlineLevel="1"/>
    <col min="7" max="7" width="6" style="1" hidden="1" customWidth="1" outlineLevel="1"/>
    <col min="8" max="8" width="6.6640625" style="1" customWidth="1" collapsed="1"/>
    <col min="9" max="9" width="6.44140625" style="1" customWidth="1"/>
    <col min="10" max="10" width="1.88671875" style="1" customWidth="1"/>
    <col min="11" max="66" width="2.44140625" style="1" customWidth="1"/>
    <col min="67" max="16384" width="9.109375" style="3"/>
  </cols>
  <sheetData>
    <row r="1" spans="1:66" ht="30" customHeight="1" x14ac:dyDescent="0.25">
      <c r="A1" s="91" t="s">
        <v>31</v>
      </c>
      <c r="B1" s="13"/>
      <c r="C1" s="13"/>
      <c r="D1" s="13"/>
      <c r="E1" s="13"/>
      <c r="F1" s="13"/>
      <c r="I1" s="98"/>
      <c r="K1" s="101"/>
      <c r="L1" s="101"/>
      <c r="M1" s="101"/>
      <c r="N1" s="101"/>
      <c r="O1" s="101"/>
      <c r="P1" s="101"/>
      <c r="Q1" s="101"/>
      <c r="R1" s="101"/>
      <c r="S1" s="101"/>
      <c r="T1" s="101"/>
      <c r="U1" s="101"/>
      <c r="V1" s="101"/>
      <c r="W1" s="101"/>
      <c r="X1" s="101"/>
      <c r="Y1" s="101"/>
      <c r="Z1" s="101"/>
      <c r="AA1" s="101"/>
      <c r="AB1" s="101"/>
      <c r="AC1" s="101"/>
      <c r="AD1" s="101"/>
      <c r="AE1" s="101"/>
    </row>
    <row r="2" spans="1:66" ht="18" customHeight="1" x14ac:dyDescent="0.25">
      <c r="A2" s="18" t="s">
        <v>0</v>
      </c>
      <c r="B2" s="7"/>
      <c r="C2" s="7"/>
      <c r="D2" s="12"/>
      <c r="E2" s="99"/>
      <c r="F2" s="99"/>
      <c r="H2" s="2"/>
    </row>
    <row r="3" spans="1:66" ht="13.8" x14ac:dyDescent="0.25">
      <c r="A3" s="18"/>
      <c r="B3" s="14"/>
      <c r="C3" s="4"/>
      <c r="D3" s="4"/>
      <c r="E3" s="4"/>
      <c r="F3" s="4"/>
      <c r="G3" s="4"/>
      <c r="H3" s="2"/>
      <c r="K3" s="8"/>
      <c r="L3" s="8"/>
      <c r="M3" s="8"/>
      <c r="N3" s="8"/>
      <c r="O3" s="8"/>
      <c r="P3" s="8"/>
      <c r="Q3" s="8"/>
      <c r="R3" s="8"/>
      <c r="S3" s="8"/>
      <c r="T3" s="8"/>
      <c r="U3" s="8"/>
      <c r="V3" s="8"/>
      <c r="W3" s="8"/>
      <c r="X3" s="8"/>
      <c r="Y3" s="8"/>
      <c r="Z3" s="8"/>
      <c r="AA3" s="8"/>
    </row>
    <row r="4" spans="1:66" ht="17.25" customHeight="1" x14ac:dyDescent="0.25">
      <c r="A4" s="76"/>
      <c r="B4" s="80" t="s">
        <v>32</v>
      </c>
      <c r="C4" s="106">
        <v>43955</v>
      </c>
      <c r="D4" s="106"/>
      <c r="E4" s="106"/>
      <c r="F4" s="77"/>
      <c r="G4" s="80" t="s">
        <v>28</v>
      </c>
      <c r="H4" s="95">
        <v>1</v>
      </c>
      <c r="I4" s="78"/>
      <c r="J4" s="16"/>
      <c r="K4" s="103" t="str">
        <f>"Semana "&amp;(K6-($C$4-WEEKDAY($C$4,1)+2))/7+1</f>
        <v>Semana 1</v>
      </c>
      <c r="L4" s="104"/>
      <c r="M4" s="104"/>
      <c r="N4" s="104"/>
      <c r="O4" s="104"/>
      <c r="P4" s="104"/>
      <c r="Q4" s="105"/>
      <c r="R4" s="103" t="str">
        <f>"Semana "&amp;(R6-($C$4-WEEKDAY($C$4,1)+2))/7+1</f>
        <v>Semana 2</v>
      </c>
      <c r="S4" s="104"/>
      <c r="T4" s="104"/>
      <c r="U4" s="104"/>
      <c r="V4" s="104"/>
      <c r="W4" s="104"/>
      <c r="X4" s="105"/>
      <c r="Y4" s="103" t="str">
        <f>"Semana "&amp;(Y6-($C$4-WEEKDAY($C$4,1)+2))/7+1</f>
        <v>Semana 3</v>
      </c>
      <c r="Z4" s="104"/>
      <c r="AA4" s="104"/>
      <c r="AB4" s="104"/>
      <c r="AC4" s="104"/>
      <c r="AD4" s="104"/>
      <c r="AE4" s="105"/>
      <c r="AF4" s="103" t="str">
        <f>"Semana "&amp;(AF6-($C$4-WEEKDAY($C$4,1)+2))/7+1</f>
        <v>Semana 4</v>
      </c>
      <c r="AG4" s="104"/>
      <c r="AH4" s="104"/>
      <c r="AI4" s="104"/>
      <c r="AJ4" s="104"/>
      <c r="AK4" s="104"/>
      <c r="AL4" s="105"/>
      <c r="AM4" s="103" t="str">
        <f>"Semana "&amp;(AM6-($C$4-WEEKDAY($C$4,1)+2))/7+1</f>
        <v>Semana 5</v>
      </c>
      <c r="AN4" s="104"/>
      <c r="AO4" s="104"/>
      <c r="AP4" s="104"/>
      <c r="AQ4" s="104"/>
      <c r="AR4" s="104"/>
      <c r="AS4" s="105"/>
      <c r="AT4" s="103" t="str">
        <f>"Semana "&amp;(AT6-($C$4-WEEKDAY($C$4,1)+2))/7+1</f>
        <v>Semana 6</v>
      </c>
      <c r="AU4" s="104"/>
      <c r="AV4" s="104"/>
      <c r="AW4" s="104"/>
      <c r="AX4" s="104"/>
      <c r="AY4" s="104"/>
      <c r="AZ4" s="105"/>
      <c r="BA4" s="103" t="str">
        <f>"Semana "&amp;(BA6-($C$4-WEEKDAY($C$4,1)+2))/7+1</f>
        <v>Semana 7</v>
      </c>
      <c r="BB4" s="104"/>
      <c r="BC4" s="104"/>
      <c r="BD4" s="104"/>
      <c r="BE4" s="104"/>
      <c r="BF4" s="104"/>
      <c r="BG4" s="105"/>
      <c r="BH4" s="103" t="str">
        <f>"Semana "&amp;(BH6-($C$4-WEEKDAY($C$4,1)+2))/7+1</f>
        <v>Semana 8</v>
      </c>
      <c r="BI4" s="104"/>
      <c r="BJ4" s="104"/>
      <c r="BK4" s="104"/>
      <c r="BL4" s="104"/>
      <c r="BM4" s="104"/>
      <c r="BN4" s="105"/>
    </row>
    <row r="5" spans="1:66" ht="17.25" customHeight="1" x14ac:dyDescent="0.25">
      <c r="A5" s="76"/>
      <c r="B5" s="80" t="s">
        <v>33</v>
      </c>
      <c r="C5" s="102"/>
      <c r="D5" s="102"/>
      <c r="E5" s="102"/>
      <c r="F5" s="79"/>
      <c r="G5" s="79"/>
      <c r="H5" s="79"/>
      <c r="I5" s="79"/>
      <c r="J5" s="16"/>
      <c r="K5" s="107">
        <f>K6</f>
        <v>43955</v>
      </c>
      <c r="L5" s="108"/>
      <c r="M5" s="108"/>
      <c r="N5" s="108"/>
      <c r="O5" s="108"/>
      <c r="P5" s="108"/>
      <c r="Q5" s="109"/>
      <c r="R5" s="107">
        <f>R6</f>
        <v>43962</v>
      </c>
      <c r="S5" s="108"/>
      <c r="T5" s="108"/>
      <c r="U5" s="108"/>
      <c r="V5" s="108"/>
      <c r="W5" s="108"/>
      <c r="X5" s="109"/>
      <c r="Y5" s="107">
        <f>Y6</f>
        <v>43969</v>
      </c>
      <c r="Z5" s="108"/>
      <c r="AA5" s="108"/>
      <c r="AB5" s="108"/>
      <c r="AC5" s="108"/>
      <c r="AD5" s="108"/>
      <c r="AE5" s="109"/>
      <c r="AF5" s="107">
        <f>AF6</f>
        <v>43976</v>
      </c>
      <c r="AG5" s="108"/>
      <c r="AH5" s="108"/>
      <c r="AI5" s="108"/>
      <c r="AJ5" s="108"/>
      <c r="AK5" s="108"/>
      <c r="AL5" s="109"/>
      <c r="AM5" s="107">
        <f>AM6</f>
        <v>43983</v>
      </c>
      <c r="AN5" s="108"/>
      <c r="AO5" s="108"/>
      <c r="AP5" s="108"/>
      <c r="AQ5" s="108"/>
      <c r="AR5" s="108"/>
      <c r="AS5" s="109"/>
      <c r="AT5" s="107">
        <f>AT6</f>
        <v>43990</v>
      </c>
      <c r="AU5" s="108"/>
      <c r="AV5" s="108"/>
      <c r="AW5" s="108"/>
      <c r="AX5" s="108"/>
      <c r="AY5" s="108"/>
      <c r="AZ5" s="109"/>
      <c r="BA5" s="107">
        <f>BA6</f>
        <v>43997</v>
      </c>
      <c r="BB5" s="108"/>
      <c r="BC5" s="108"/>
      <c r="BD5" s="108"/>
      <c r="BE5" s="108"/>
      <c r="BF5" s="108"/>
      <c r="BG5" s="109"/>
      <c r="BH5" s="107">
        <f>BH6</f>
        <v>44004</v>
      </c>
      <c r="BI5" s="108"/>
      <c r="BJ5" s="108"/>
      <c r="BK5" s="108"/>
      <c r="BL5" s="108"/>
      <c r="BM5" s="108"/>
      <c r="BN5" s="109"/>
    </row>
    <row r="6" spans="1:66" x14ac:dyDescent="0.25">
      <c r="A6" s="15"/>
      <c r="B6" s="16"/>
      <c r="C6" s="16"/>
      <c r="D6" s="17"/>
      <c r="E6" s="16"/>
      <c r="F6" s="16"/>
      <c r="G6" s="16"/>
      <c r="H6" s="16"/>
      <c r="I6" s="16"/>
      <c r="J6" s="16"/>
      <c r="K6" s="58">
        <f>C4-WEEKDAY(C4,1)+2+7*(H4-1)</f>
        <v>43955</v>
      </c>
      <c r="L6" s="49">
        <f t="shared" ref="L6:AQ6" si="0">K6+1</f>
        <v>43956</v>
      </c>
      <c r="M6" s="49">
        <f t="shared" si="0"/>
        <v>43957</v>
      </c>
      <c r="N6" s="49">
        <f t="shared" si="0"/>
        <v>43958</v>
      </c>
      <c r="O6" s="49">
        <f t="shared" si="0"/>
        <v>43959</v>
      </c>
      <c r="P6" s="49">
        <f t="shared" si="0"/>
        <v>43960</v>
      </c>
      <c r="Q6" s="59">
        <f t="shared" si="0"/>
        <v>43961</v>
      </c>
      <c r="R6" s="58">
        <f t="shared" si="0"/>
        <v>43962</v>
      </c>
      <c r="S6" s="49">
        <f t="shared" si="0"/>
        <v>43963</v>
      </c>
      <c r="T6" s="49">
        <f t="shared" si="0"/>
        <v>43964</v>
      </c>
      <c r="U6" s="49">
        <f t="shared" si="0"/>
        <v>43965</v>
      </c>
      <c r="V6" s="49">
        <f t="shared" si="0"/>
        <v>43966</v>
      </c>
      <c r="W6" s="49">
        <f t="shared" si="0"/>
        <v>43967</v>
      </c>
      <c r="X6" s="59">
        <f t="shared" si="0"/>
        <v>43968</v>
      </c>
      <c r="Y6" s="58">
        <f t="shared" si="0"/>
        <v>43969</v>
      </c>
      <c r="Z6" s="49">
        <f t="shared" si="0"/>
        <v>43970</v>
      </c>
      <c r="AA6" s="49">
        <f t="shared" si="0"/>
        <v>43971</v>
      </c>
      <c r="AB6" s="49">
        <f t="shared" si="0"/>
        <v>43972</v>
      </c>
      <c r="AC6" s="49">
        <f t="shared" si="0"/>
        <v>43973</v>
      </c>
      <c r="AD6" s="49">
        <f t="shared" si="0"/>
        <v>43974</v>
      </c>
      <c r="AE6" s="59">
        <f t="shared" si="0"/>
        <v>43975</v>
      </c>
      <c r="AF6" s="58">
        <f t="shared" si="0"/>
        <v>43976</v>
      </c>
      <c r="AG6" s="49">
        <f t="shared" si="0"/>
        <v>43977</v>
      </c>
      <c r="AH6" s="49">
        <f t="shared" si="0"/>
        <v>43978</v>
      </c>
      <c r="AI6" s="49">
        <f t="shared" si="0"/>
        <v>43979</v>
      </c>
      <c r="AJ6" s="49">
        <f t="shared" si="0"/>
        <v>43980</v>
      </c>
      <c r="AK6" s="49">
        <f t="shared" si="0"/>
        <v>43981</v>
      </c>
      <c r="AL6" s="59">
        <f t="shared" si="0"/>
        <v>43982</v>
      </c>
      <c r="AM6" s="58">
        <f t="shared" si="0"/>
        <v>43983</v>
      </c>
      <c r="AN6" s="49">
        <f t="shared" si="0"/>
        <v>43984</v>
      </c>
      <c r="AO6" s="49">
        <f t="shared" si="0"/>
        <v>43985</v>
      </c>
      <c r="AP6" s="49">
        <f t="shared" si="0"/>
        <v>43986</v>
      </c>
      <c r="AQ6" s="49">
        <f t="shared" si="0"/>
        <v>43987</v>
      </c>
      <c r="AR6" s="49">
        <f t="shared" ref="AR6:BN6" si="1">AQ6+1</f>
        <v>43988</v>
      </c>
      <c r="AS6" s="59">
        <f t="shared" si="1"/>
        <v>43989</v>
      </c>
      <c r="AT6" s="58">
        <f t="shared" si="1"/>
        <v>43990</v>
      </c>
      <c r="AU6" s="49">
        <f t="shared" si="1"/>
        <v>43991</v>
      </c>
      <c r="AV6" s="49">
        <f t="shared" si="1"/>
        <v>43992</v>
      </c>
      <c r="AW6" s="49">
        <f t="shared" si="1"/>
        <v>43993</v>
      </c>
      <c r="AX6" s="49">
        <f t="shared" si="1"/>
        <v>43994</v>
      </c>
      <c r="AY6" s="49">
        <f t="shared" si="1"/>
        <v>43995</v>
      </c>
      <c r="AZ6" s="59">
        <f t="shared" si="1"/>
        <v>43996</v>
      </c>
      <c r="BA6" s="58">
        <f t="shared" si="1"/>
        <v>43997</v>
      </c>
      <c r="BB6" s="49">
        <f t="shared" si="1"/>
        <v>43998</v>
      </c>
      <c r="BC6" s="49">
        <f t="shared" si="1"/>
        <v>43999</v>
      </c>
      <c r="BD6" s="49">
        <f t="shared" si="1"/>
        <v>44000</v>
      </c>
      <c r="BE6" s="49">
        <f t="shared" si="1"/>
        <v>44001</v>
      </c>
      <c r="BF6" s="49">
        <f t="shared" si="1"/>
        <v>44002</v>
      </c>
      <c r="BG6" s="59">
        <f t="shared" si="1"/>
        <v>44003</v>
      </c>
      <c r="BH6" s="58">
        <f t="shared" si="1"/>
        <v>44004</v>
      </c>
      <c r="BI6" s="49">
        <f t="shared" si="1"/>
        <v>44005</v>
      </c>
      <c r="BJ6" s="49">
        <f t="shared" si="1"/>
        <v>44006</v>
      </c>
      <c r="BK6" s="49">
        <f t="shared" si="1"/>
        <v>44007</v>
      </c>
      <c r="BL6" s="49">
        <f t="shared" si="1"/>
        <v>44008</v>
      </c>
      <c r="BM6" s="49">
        <f t="shared" si="1"/>
        <v>44009</v>
      </c>
      <c r="BN6" s="59">
        <f t="shared" si="1"/>
        <v>44010</v>
      </c>
    </row>
    <row r="7" spans="1:66" s="90" customFormat="1" ht="36.6" thickBot="1" x14ac:dyDescent="0.3">
      <c r="A7" s="82" t="s">
        <v>1</v>
      </c>
      <c r="B7" s="83" t="s">
        <v>9</v>
      </c>
      <c r="C7" s="84" t="s">
        <v>30</v>
      </c>
      <c r="D7" s="85" t="s">
        <v>10</v>
      </c>
      <c r="E7" s="86" t="s">
        <v>26</v>
      </c>
      <c r="F7" s="86" t="s">
        <v>27</v>
      </c>
      <c r="G7" s="84" t="s">
        <v>29</v>
      </c>
      <c r="H7" s="84" t="s">
        <v>34</v>
      </c>
      <c r="I7" s="84" t="s">
        <v>29</v>
      </c>
      <c r="J7" s="84"/>
      <c r="K7" s="87" t="str">
        <f t="shared" ref="K7:AP7" si="2">CHOOSE(WEEKDAY(K6,1),"S","M","T","W","T","F","S")</f>
        <v>M</v>
      </c>
      <c r="L7" s="88" t="str">
        <f t="shared" si="2"/>
        <v>T</v>
      </c>
      <c r="M7" s="88" t="str">
        <f t="shared" si="2"/>
        <v>W</v>
      </c>
      <c r="N7" s="88" t="str">
        <f t="shared" si="2"/>
        <v>T</v>
      </c>
      <c r="O7" s="88" t="str">
        <f t="shared" si="2"/>
        <v>F</v>
      </c>
      <c r="P7" s="88" t="str">
        <f t="shared" si="2"/>
        <v>S</v>
      </c>
      <c r="Q7" s="89" t="str">
        <f t="shared" si="2"/>
        <v>S</v>
      </c>
      <c r="R7" s="87" t="str">
        <f t="shared" si="2"/>
        <v>M</v>
      </c>
      <c r="S7" s="88" t="str">
        <f t="shared" si="2"/>
        <v>T</v>
      </c>
      <c r="T7" s="88" t="str">
        <f t="shared" si="2"/>
        <v>W</v>
      </c>
      <c r="U7" s="88" t="str">
        <f t="shared" si="2"/>
        <v>T</v>
      </c>
      <c r="V7" s="88" t="str">
        <f t="shared" si="2"/>
        <v>F</v>
      </c>
      <c r="W7" s="88" t="str">
        <f t="shared" si="2"/>
        <v>S</v>
      </c>
      <c r="X7" s="89" t="str">
        <f t="shared" si="2"/>
        <v>S</v>
      </c>
      <c r="Y7" s="87" t="str">
        <f t="shared" si="2"/>
        <v>M</v>
      </c>
      <c r="Z7" s="88" t="str">
        <f t="shared" si="2"/>
        <v>T</v>
      </c>
      <c r="AA7" s="88" t="str">
        <f t="shared" si="2"/>
        <v>W</v>
      </c>
      <c r="AB7" s="88" t="str">
        <f t="shared" si="2"/>
        <v>T</v>
      </c>
      <c r="AC7" s="88" t="str">
        <f t="shared" si="2"/>
        <v>F</v>
      </c>
      <c r="AD7" s="88" t="str">
        <f t="shared" si="2"/>
        <v>S</v>
      </c>
      <c r="AE7" s="89" t="str">
        <f t="shared" si="2"/>
        <v>S</v>
      </c>
      <c r="AF7" s="87" t="str">
        <f t="shared" si="2"/>
        <v>M</v>
      </c>
      <c r="AG7" s="88" t="str">
        <f t="shared" si="2"/>
        <v>T</v>
      </c>
      <c r="AH7" s="88" t="str">
        <f t="shared" si="2"/>
        <v>W</v>
      </c>
      <c r="AI7" s="88" t="str">
        <f t="shared" si="2"/>
        <v>T</v>
      </c>
      <c r="AJ7" s="88" t="str">
        <f t="shared" si="2"/>
        <v>F</v>
      </c>
      <c r="AK7" s="88" t="str">
        <f t="shared" si="2"/>
        <v>S</v>
      </c>
      <c r="AL7" s="89" t="str">
        <f t="shared" si="2"/>
        <v>S</v>
      </c>
      <c r="AM7" s="87" t="str">
        <f t="shared" si="2"/>
        <v>M</v>
      </c>
      <c r="AN7" s="88" t="str">
        <f t="shared" si="2"/>
        <v>T</v>
      </c>
      <c r="AO7" s="88" t="str">
        <f t="shared" si="2"/>
        <v>W</v>
      </c>
      <c r="AP7" s="88" t="str">
        <f t="shared" si="2"/>
        <v>T</v>
      </c>
      <c r="AQ7" s="88" t="str">
        <f t="shared" ref="AQ7:BN7" si="3">CHOOSE(WEEKDAY(AQ6,1),"S","M","T","W","T","F","S")</f>
        <v>F</v>
      </c>
      <c r="AR7" s="88" t="str">
        <f t="shared" si="3"/>
        <v>S</v>
      </c>
      <c r="AS7" s="89" t="str">
        <f t="shared" si="3"/>
        <v>S</v>
      </c>
      <c r="AT7" s="87" t="str">
        <f t="shared" si="3"/>
        <v>M</v>
      </c>
      <c r="AU7" s="88" t="str">
        <f t="shared" si="3"/>
        <v>T</v>
      </c>
      <c r="AV7" s="88" t="str">
        <f t="shared" si="3"/>
        <v>W</v>
      </c>
      <c r="AW7" s="88" t="str">
        <f t="shared" si="3"/>
        <v>T</v>
      </c>
      <c r="AX7" s="88" t="str">
        <f t="shared" si="3"/>
        <v>F</v>
      </c>
      <c r="AY7" s="88" t="str">
        <f t="shared" si="3"/>
        <v>S</v>
      </c>
      <c r="AZ7" s="89" t="str">
        <f t="shared" si="3"/>
        <v>S</v>
      </c>
      <c r="BA7" s="87" t="str">
        <f t="shared" si="3"/>
        <v>M</v>
      </c>
      <c r="BB7" s="88" t="str">
        <f t="shared" si="3"/>
        <v>T</v>
      </c>
      <c r="BC7" s="88" t="str">
        <f t="shared" si="3"/>
        <v>W</v>
      </c>
      <c r="BD7" s="88" t="str">
        <f t="shared" si="3"/>
        <v>T</v>
      </c>
      <c r="BE7" s="88" t="str">
        <f t="shared" si="3"/>
        <v>F</v>
      </c>
      <c r="BF7" s="88" t="str">
        <f t="shared" si="3"/>
        <v>S</v>
      </c>
      <c r="BG7" s="89" t="str">
        <f t="shared" si="3"/>
        <v>S</v>
      </c>
      <c r="BH7" s="87" t="str">
        <f t="shared" si="3"/>
        <v>M</v>
      </c>
      <c r="BI7" s="88" t="str">
        <f t="shared" si="3"/>
        <v>T</v>
      </c>
      <c r="BJ7" s="88" t="str">
        <f t="shared" si="3"/>
        <v>W</v>
      </c>
      <c r="BK7" s="88" t="str">
        <f t="shared" si="3"/>
        <v>T</v>
      </c>
      <c r="BL7" s="88" t="str">
        <f t="shared" si="3"/>
        <v>F</v>
      </c>
      <c r="BM7" s="88" t="str">
        <f t="shared" si="3"/>
        <v>S</v>
      </c>
      <c r="BN7" s="89" t="str">
        <f t="shared" si="3"/>
        <v>S</v>
      </c>
    </row>
    <row r="8" spans="1:66" s="21" customFormat="1" ht="17.399999999999999" x14ac:dyDescent="0.25">
      <c r="A8" s="50" t="str">
        <f>IF(ISERROR(VALUE(SUBSTITUTE(prevWBS,".",""))),"1",IF(ISERROR(FIND("`",SUBSTITUTE(prevWBS,".","`",1))),TEXT(VALUE(prevWBS)+1,"#"),TEXT(VALUE(LEFT(prevWBS,FIND("`",SUBSTITUTE(prevWBS,".","`",1))-1))+1,"#")))</f>
        <v>1</v>
      </c>
      <c r="B8" s="51" t="s">
        <v>59</v>
      </c>
      <c r="C8" s="52"/>
      <c r="D8" s="53"/>
      <c r="E8" s="54"/>
      <c r="F8" s="81" t="str">
        <f>IF(ISBLANK(E8)," - ",IF(G8=0,E8,E8+G8-1))</f>
        <v xml:space="preserve"> - </v>
      </c>
      <c r="G8" s="55"/>
      <c r="H8" s="56"/>
      <c r="I8" s="57" t="str">
        <f t="shared" ref="I8:I63" si="4">IF(OR(F8=0,E8=0)," - ",NETWORKDAYS(E8,F8))</f>
        <v xml:space="preserve"> - </v>
      </c>
      <c r="J8" s="60"/>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row>
    <row r="9" spans="1:66" s="27" customFormat="1" ht="17.399999999999999" x14ac:dyDescent="0.25">
      <c r="A9" s="26" t="str">
        <f t="shared" ref="A9:A22"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15" t="s">
        <v>39</v>
      </c>
      <c r="D9" s="93"/>
      <c r="E9" s="66">
        <v>43955</v>
      </c>
      <c r="F9" s="67">
        <f>IF(ISBLANK(E9)," - ",IF(G9=0,E9,E9+G9-1))</f>
        <v>43959</v>
      </c>
      <c r="G9" s="28">
        <v>5</v>
      </c>
      <c r="H9" s="29">
        <f>AVERAGE(H10:H15)</f>
        <v>0.8833333333333333</v>
      </c>
      <c r="I9" s="30">
        <f t="shared" si="4"/>
        <v>5</v>
      </c>
      <c r="J9" s="61"/>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row>
    <row r="10" spans="1:66" s="27" customFormat="1" ht="22.8" hidden="1" outlineLevel="1" x14ac:dyDescent="0.25">
      <c r="A10"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10" s="114" t="s">
        <v>36</v>
      </c>
      <c r="D10" s="93"/>
      <c r="E10" s="66">
        <v>43955</v>
      </c>
      <c r="F10" s="67">
        <f t="shared" ref="F10:F24" si="6">IF(ISBLANK(E10)," - ",IF(G10=0,E10,E10+G10-1))</f>
        <v>43959</v>
      </c>
      <c r="G10" s="28">
        <v>5</v>
      </c>
      <c r="H10" s="29">
        <v>1</v>
      </c>
      <c r="I10" s="30"/>
      <c r="J10" s="61"/>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row>
    <row r="11" spans="1:66" s="27" customFormat="1" ht="22.8" hidden="1" outlineLevel="1" x14ac:dyDescent="0.25">
      <c r="A11"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1.1.2</v>
      </c>
      <c r="B11" s="114" t="s">
        <v>38</v>
      </c>
      <c r="D11" s="93"/>
      <c r="E11" s="66">
        <v>43955</v>
      </c>
      <c r="F11" s="67">
        <f t="shared" si="6"/>
        <v>43959</v>
      </c>
      <c r="G11" s="28">
        <v>5</v>
      </c>
      <c r="H11" s="29">
        <v>1</v>
      </c>
      <c r="I11" s="30"/>
      <c r="J11" s="61"/>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row>
    <row r="12" spans="1:66" s="27" customFormat="1" ht="17.399999999999999" hidden="1" outlineLevel="1" x14ac:dyDescent="0.25">
      <c r="A12"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1.1.3</v>
      </c>
      <c r="B12" s="114" t="s">
        <v>40</v>
      </c>
      <c r="D12" s="93"/>
      <c r="E12" s="66">
        <v>43955</v>
      </c>
      <c r="F12" s="67">
        <f t="shared" si="6"/>
        <v>43959</v>
      </c>
      <c r="G12" s="28">
        <v>5</v>
      </c>
      <c r="H12" s="29">
        <v>1</v>
      </c>
      <c r="I12" s="30"/>
      <c r="J12" s="61"/>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row>
    <row r="13" spans="1:66" s="27" customFormat="1" ht="17.399999999999999" hidden="1" outlineLevel="1" x14ac:dyDescent="0.25">
      <c r="A13"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1.1.4</v>
      </c>
      <c r="B13" s="114" t="s">
        <v>41</v>
      </c>
      <c r="D13" s="93"/>
      <c r="E13" s="66">
        <v>43955</v>
      </c>
      <c r="F13" s="67">
        <f t="shared" si="6"/>
        <v>43959</v>
      </c>
      <c r="G13" s="28">
        <v>5</v>
      </c>
      <c r="H13" s="29">
        <v>1</v>
      </c>
      <c r="I13" s="30"/>
      <c r="J13" s="61"/>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row>
    <row r="14" spans="1:66" s="27" customFormat="1" ht="17.399999999999999" hidden="1" outlineLevel="1" x14ac:dyDescent="0.25">
      <c r="A14"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1.1.5</v>
      </c>
      <c r="B14" s="114" t="s">
        <v>12</v>
      </c>
      <c r="D14" s="93"/>
      <c r="E14" s="66">
        <v>43955</v>
      </c>
      <c r="F14" s="67">
        <f t="shared" si="6"/>
        <v>43959</v>
      </c>
      <c r="G14" s="28">
        <v>5</v>
      </c>
      <c r="H14" s="29">
        <v>0.5</v>
      </c>
      <c r="I14" s="30"/>
      <c r="J14" s="61"/>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row>
    <row r="15" spans="1:66" s="27" customFormat="1" ht="34.200000000000003" hidden="1" outlineLevel="1" x14ac:dyDescent="0.25">
      <c r="A15"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1.1.6</v>
      </c>
      <c r="B15" s="114" t="s">
        <v>37</v>
      </c>
      <c r="D15" s="93"/>
      <c r="E15" s="66">
        <v>43955</v>
      </c>
      <c r="F15" s="67">
        <f t="shared" si="6"/>
        <v>43959</v>
      </c>
      <c r="G15" s="28">
        <v>5</v>
      </c>
      <c r="H15" s="29">
        <v>0.8</v>
      </c>
      <c r="I15" s="30"/>
      <c r="J15" s="61"/>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row>
    <row r="16" spans="1:66" s="27" customFormat="1" ht="22.8" collapsed="1" x14ac:dyDescent="0.25">
      <c r="A16" s="26" t="str">
        <f t="shared" si="5"/>
        <v>1.2</v>
      </c>
      <c r="B16" s="92" t="s">
        <v>13</v>
      </c>
      <c r="D16" s="93"/>
      <c r="E16" s="66">
        <v>43955</v>
      </c>
      <c r="F16" s="67">
        <f t="shared" si="6"/>
        <v>43959</v>
      </c>
      <c r="G16" s="28">
        <v>5</v>
      </c>
      <c r="H16" s="29">
        <v>0.6</v>
      </c>
      <c r="I16" s="30">
        <f t="shared" si="4"/>
        <v>5</v>
      </c>
      <c r="J16" s="61"/>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row>
    <row r="17" spans="1:66" s="27" customFormat="1" ht="17.399999999999999" x14ac:dyDescent="0.25">
      <c r="A17" s="26" t="str">
        <f t="shared" si="5"/>
        <v>1.3</v>
      </c>
      <c r="B17" s="92" t="s">
        <v>14</v>
      </c>
      <c r="D17" s="93"/>
      <c r="E17" s="66">
        <v>43955</v>
      </c>
      <c r="F17" s="67">
        <f t="shared" si="6"/>
        <v>43959</v>
      </c>
      <c r="G17" s="28">
        <v>5</v>
      </c>
      <c r="H17" s="29">
        <v>0</v>
      </c>
      <c r="I17" s="30">
        <f t="shared" si="4"/>
        <v>5</v>
      </c>
      <c r="J17" s="61"/>
      <c r="K17" s="73"/>
      <c r="L17" s="73"/>
      <c r="M17" s="74"/>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row>
    <row r="18" spans="1:66" s="27" customFormat="1" ht="24" x14ac:dyDescent="0.25">
      <c r="A18" s="26" t="str">
        <f t="shared" si="5"/>
        <v>1.4</v>
      </c>
      <c r="B18" s="115" t="s">
        <v>15</v>
      </c>
      <c r="D18" s="93"/>
      <c r="E18" s="66">
        <v>43955</v>
      </c>
      <c r="F18" s="67">
        <f t="shared" si="6"/>
        <v>43959</v>
      </c>
      <c r="G18" s="28">
        <v>5</v>
      </c>
      <c r="H18" s="29">
        <v>0.75</v>
      </c>
      <c r="I18" s="30">
        <f t="shared" si="4"/>
        <v>5</v>
      </c>
      <c r="J18" s="61"/>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row>
    <row r="19" spans="1:66" s="27" customFormat="1" ht="17.399999999999999" hidden="1" outlineLevel="1" x14ac:dyDescent="0.25">
      <c r="A19"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9" s="114" t="s">
        <v>16</v>
      </c>
      <c r="D19" s="93"/>
      <c r="E19" s="66">
        <v>43955</v>
      </c>
      <c r="F19" s="67">
        <f t="shared" si="6"/>
        <v>43959</v>
      </c>
      <c r="G19" s="28">
        <v>5</v>
      </c>
      <c r="H19" s="29">
        <v>0</v>
      </c>
      <c r="I19" s="30">
        <f t="shared" si="4"/>
        <v>5</v>
      </c>
      <c r="J19" s="61"/>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row>
    <row r="20" spans="1:66" s="27" customFormat="1" ht="17.399999999999999" hidden="1" outlineLevel="1" x14ac:dyDescent="0.25">
      <c r="A20"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20" s="114" t="s">
        <v>42</v>
      </c>
      <c r="D20" s="93"/>
      <c r="E20" s="66"/>
      <c r="F20" s="67"/>
      <c r="G20" s="28"/>
      <c r="H20" s="29"/>
      <c r="I20" s="30"/>
      <c r="J20" s="61"/>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row>
    <row r="21" spans="1:66" s="27" customFormat="1" ht="17.399999999999999" hidden="1" outlineLevel="1" x14ac:dyDescent="0.25">
      <c r="A21"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1.4.3</v>
      </c>
      <c r="B21" s="114" t="s">
        <v>17</v>
      </c>
      <c r="D21" s="93"/>
      <c r="E21" s="66">
        <v>43955</v>
      </c>
      <c r="F21" s="67">
        <f t="shared" si="6"/>
        <v>43959</v>
      </c>
      <c r="G21" s="28">
        <v>5</v>
      </c>
      <c r="H21" s="29">
        <v>0</v>
      </c>
      <c r="I21" s="30">
        <f t="shared" si="4"/>
        <v>5</v>
      </c>
      <c r="J21" s="61"/>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row>
    <row r="22" spans="1:66" s="27" customFormat="1" ht="24" collapsed="1" x14ac:dyDescent="0.25">
      <c r="A22" s="26" t="str">
        <f t="shared" si="5"/>
        <v>1.5</v>
      </c>
      <c r="B22" s="115" t="s">
        <v>44</v>
      </c>
      <c r="D22" s="93"/>
      <c r="E22" s="66">
        <v>43955</v>
      </c>
      <c r="F22" s="67">
        <f t="shared" si="6"/>
        <v>43957</v>
      </c>
      <c r="G22" s="28">
        <v>3</v>
      </c>
      <c r="H22" s="29">
        <f>AVERAGE(H23:H24)</f>
        <v>0.5</v>
      </c>
      <c r="I22" s="30">
        <f t="shared" si="4"/>
        <v>3</v>
      </c>
      <c r="J22" s="61"/>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row>
    <row r="23" spans="1:66" s="27" customFormat="1" ht="17.399999999999999" hidden="1" outlineLevel="1" x14ac:dyDescent="0.25">
      <c r="A23"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1.5.1</v>
      </c>
      <c r="B23" s="116" t="s">
        <v>18</v>
      </c>
      <c r="D23" s="93"/>
      <c r="E23" s="66">
        <v>43955</v>
      </c>
      <c r="F23" s="67">
        <f t="shared" si="6"/>
        <v>43959</v>
      </c>
      <c r="G23" s="28">
        <v>5</v>
      </c>
      <c r="H23" s="29">
        <v>1</v>
      </c>
      <c r="I23" s="30">
        <f t="shared" si="4"/>
        <v>5</v>
      </c>
      <c r="J23" s="61"/>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row>
    <row r="24" spans="1:66" s="27" customFormat="1" ht="17.399999999999999" hidden="1" outlineLevel="1" x14ac:dyDescent="0.25">
      <c r="A24"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1.5.2</v>
      </c>
      <c r="B24" s="116" t="s">
        <v>43</v>
      </c>
      <c r="D24" s="93"/>
      <c r="E24" s="66">
        <v>43955</v>
      </c>
      <c r="F24" s="67">
        <f t="shared" si="6"/>
        <v>43959</v>
      </c>
      <c r="G24" s="28">
        <v>5</v>
      </c>
      <c r="H24" s="29">
        <v>0</v>
      </c>
      <c r="I24" s="30">
        <f t="shared" si="4"/>
        <v>5</v>
      </c>
      <c r="J24" s="61"/>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row>
    <row r="25" spans="1:66" s="21" customFormat="1" ht="17.399999999999999" collapsed="1" x14ac:dyDescent="0.25">
      <c r="A25" s="19" t="str">
        <f>IF(ISERROR(VALUE(SUBSTITUTE(prevWBS,".",""))),"1",IF(ISERROR(FIND("`",SUBSTITUTE(prevWBS,".","`",1))),TEXT(VALUE(prevWBS)+1,"#"),TEXT(VALUE(LEFT(prevWBS,FIND("`",SUBSTITUTE(prevWBS,".","`",1))-1))+1,"#")))</f>
        <v>2</v>
      </c>
      <c r="B25" s="20" t="s">
        <v>35</v>
      </c>
      <c r="D25" s="22"/>
      <c r="E25" s="68"/>
      <c r="F25" s="68" t="str">
        <f t="shared" ref="F25:F61" si="7">IF(ISBLANK(E25)," - ",IF(G25=0,E25,E25+G25-1))</f>
        <v xml:space="preserve"> - </v>
      </c>
      <c r="G25" s="23"/>
      <c r="H25" s="24"/>
      <c r="I25" s="25" t="str">
        <f t="shared" si="4"/>
        <v xml:space="preserve"> - </v>
      </c>
      <c r="J25" s="62"/>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row>
    <row r="26" spans="1:66" s="27" customFormat="1" ht="17.399999999999999" x14ac:dyDescent="0.25">
      <c r="A26"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6" s="115" t="s">
        <v>48</v>
      </c>
      <c r="D26" s="93"/>
      <c r="E26" s="66">
        <v>43955</v>
      </c>
      <c r="F26" s="67">
        <f t="shared" si="7"/>
        <v>43959</v>
      </c>
      <c r="G26" s="28">
        <v>5</v>
      </c>
      <c r="H26" s="29">
        <v>0</v>
      </c>
      <c r="I26" s="30">
        <f t="shared" si="4"/>
        <v>5</v>
      </c>
      <c r="J26" s="61"/>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row>
    <row r="27" spans="1:66" s="27" customFormat="1" ht="22.8" x14ac:dyDescent="0.25">
      <c r="A27"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27" s="114" t="s">
        <v>55</v>
      </c>
      <c r="D27" s="93"/>
      <c r="E27" s="66">
        <v>44011</v>
      </c>
      <c r="F27" s="67">
        <f t="shared" si="7"/>
        <v>44015</v>
      </c>
      <c r="G27" s="28">
        <v>5</v>
      </c>
      <c r="H27" s="29"/>
      <c r="I27" s="30"/>
      <c r="J27" s="61"/>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row>
    <row r="28" spans="1:66" s="27" customFormat="1" ht="34.200000000000003" x14ac:dyDescent="0.25">
      <c r="A28"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2.1.2</v>
      </c>
      <c r="B28" s="114" t="s">
        <v>58</v>
      </c>
      <c r="D28" s="93"/>
      <c r="E28" s="66">
        <v>44011</v>
      </c>
      <c r="F28" s="67">
        <f t="shared" si="7"/>
        <v>44015</v>
      </c>
      <c r="G28" s="28">
        <v>5</v>
      </c>
      <c r="H28" s="29"/>
      <c r="I28" s="30"/>
      <c r="J28" s="61"/>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row>
    <row r="29" spans="1:66" s="27" customFormat="1" ht="45.6" x14ac:dyDescent="0.25">
      <c r="A29"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2.1.3</v>
      </c>
      <c r="B29" s="114" t="s">
        <v>57</v>
      </c>
      <c r="D29" s="93"/>
      <c r="E29" s="66">
        <v>44011</v>
      </c>
      <c r="F29" s="67">
        <f t="shared" si="7"/>
        <v>44015</v>
      </c>
      <c r="G29" s="28">
        <v>5</v>
      </c>
      <c r="H29" s="29"/>
      <c r="I29" s="30"/>
      <c r="J29" s="61"/>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row>
    <row r="30" spans="1:66" s="27" customFormat="1" ht="17.399999999999999" x14ac:dyDescent="0.25">
      <c r="A30"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2.1.4</v>
      </c>
      <c r="B30" s="119" t="s">
        <v>56</v>
      </c>
      <c r="D30" s="93"/>
      <c r="E30" s="66"/>
      <c r="F30" s="67" t="str">
        <f t="shared" si="7"/>
        <v xml:space="preserve"> - </v>
      </c>
      <c r="G30" s="28">
        <v>5</v>
      </c>
      <c r="H30" s="29"/>
      <c r="I30" s="30"/>
      <c r="J30" s="61"/>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row>
    <row r="31" spans="1:66" s="27" customFormat="1" ht="22.8" x14ac:dyDescent="0.25">
      <c r="A31"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2.1.5</v>
      </c>
      <c r="B31" s="117" t="s">
        <v>52</v>
      </c>
      <c r="D31" s="93"/>
      <c r="E31" s="66">
        <v>43955</v>
      </c>
      <c r="F31" s="67">
        <f t="shared" si="7"/>
        <v>43959</v>
      </c>
      <c r="G31" s="28">
        <v>5</v>
      </c>
      <c r="H31" s="29"/>
      <c r="I31" s="30"/>
      <c r="J31" s="61"/>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row>
    <row r="32" spans="1:66" s="27" customFormat="1" ht="34.200000000000003" x14ac:dyDescent="0.25">
      <c r="A32"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2.1.6</v>
      </c>
      <c r="B32" s="117" t="s">
        <v>54</v>
      </c>
      <c r="D32" s="93"/>
      <c r="E32" s="66"/>
      <c r="F32" s="67" t="str">
        <f t="shared" si="7"/>
        <v xml:space="preserve"> - </v>
      </c>
      <c r="G32" s="28">
        <v>5</v>
      </c>
      <c r="H32" s="29"/>
      <c r="I32" s="30"/>
      <c r="J32" s="61"/>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row>
    <row r="33" spans="1:66" s="27" customFormat="1" ht="22.8" x14ac:dyDescent="0.25">
      <c r="A33"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2.1.7</v>
      </c>
      <c r="B33" s="118" t="s">
        <v>53</v>
      </c>
      <c r="D33" s="93"/>
      <c r="E33" s="66">
        <v>43955</v>
      </c>
      <c r="F33" s="67">
        <f t="shared" si="7"/>
        <v>43959</v>
      </c>
      <c r="G33" s="28">
        <v>5</v>
      </c>
      <c r="H33" s="29"/>
      <c r="I33" s="30"/>
      <c r="J33" s="61"/>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row>
    <row r="34" spans="1:66" s="27" customFormat="1" ht="34.200000000000003" x14ac:dyDescent="0.25">
      <c r="A34"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2.1.8</v>
      </c>
      <c r="B34" s="117" t="s">
        <v>47</v>
      </c>
      <c r="D34" s="93"/>
      <c r="E34" s="66">
        <v>43955</v>
      </c>
      <c r="F34" s="67">
        <f t="shared" si="7"/>
        <v>43959</v>
      </c>
      <c r="G34" s="28">
        <v>5</v>
      </c>
      <c r="H34" s="29"/>
      <c r="I34" s="30"/>
      <c r="J34" s="61"/>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row>
    <row r="35" spans="1:66" s="27" customFormat="1" ht="17.399999999999999" x14ac:dyDescent="0.25">
      <c r="A35"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2.1.9</v>
      </c>
      <c r="B35" s="117" t="s">
        <v>46</v>
      </c>
      <c r="D35" s="93"/>
      <c r="E35" s="66">
        <v>43955</v>
      </c>
      <c r="F35" s="67">
        <f t="shared" si="7"/>
        <v>43959</v>
      </c>
      <c r="G35" s="28">
        <v>5</v>
      </c>
      <c r="H35" s="29"/>
      <c r="I35" s="30"/>
      <c r="J35" s="61"/>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row>
    <row r="36" spans="1:66" s="27" customFormat="1" ht="22.8" x14ac:dyDescent="0.25">
      <c r="A36"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36" s="117" t="s">
        <v>19</v>
      </c>
      <c r="D36" s="93"/>
      <c r="E36" s="66">
        <v>43955</v>
      </c>
      <c r="F36" s="67">
        <f t="shared" si="7"/>
        <v>43959</v>
      </c>
      <c r="G36" s="28">
        <v>5</v>
      </c>
      <c r="H36" s="29">
        <v>0.7</v>
      </c>
      <c r="I36" s="30"/>
      <c r="J36" s="61"/>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row>
    <row r="37" spans="1:66" s="27" customFormat="1" ht="24" x14ac:dyDescent="0.25">
      <c r="A37"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37" s="115" t="s">
        <v>49</v>
      </c>
      <c r="D37" s="93"/>
      <c r="E37" s="66">
        <v>43955</v>
      </c>
      <c r="F37" s="67">
        <f t="shared" si="7"/>
        <v>43959</v>
      </c>
      <c r="G37" s="28">
        <v>5</v>
      </c>
      <c r="H37" s="29">
        <v>1</v>
      </c>
      <c r="I37" s="30">
        <f t="shared" si="4"/>
        <v>5</v>
      </c>
      <c r="J37" s="61"/>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row>
    <row r="38" spans="1:66" s="27" customFormat="1" ht="34.200000000000003" x14ac:dyDescent="0.25">
      <c r="A38"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2.3.1</v>
      </c>
      <c r="B38" s="114" t="s">
        <v>45</v>
      </c>
      <c r="D38" s="93"/>
      <c r="E38" s="66">
        <v>43955</v>
      </c>
      <c r="F38" s="67">
        <f t="shared" si="7"/>
        <v>43959</v>
      </c>
      <c r="G38" s="28">
        <v>5</v>
      </c>
      <c r="H38" s="29">
        <v>1</v>
      </c>
      <c r="I38" s="30"/>
      <c r="J38" s="61"/>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row>
    <row r="39" spans="1:66" s="27" customFormat="1" ht="22.8" x14ac:dyDescent="0.25">
      <c r="A39"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2.3.2</v>
      </c>
      <c r="B39" s="114" t="s">
        <v>50</v>
      </c>
      <c r="D39" s="93"/>
      <c r="E39" s="66">
        <v>43955</v>
      </c>
      <c r="F39" s="67">
        <f t="shared" si="7"/>
        <v>43959</v>
      </c>
      <c r="G39" s="28">
        <v>5</v>
      </c>
      <c r="H39" s="29"/>
      <c r="I39" s="30"/>
      <c r="J39" s="61"/>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row>
    <row r="40" spans="1:66" s="27" customFormat="1" ht="22.8" x14ac:dyDescent="0.25">
      <c r="A40"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2.3.3</v>
      </c>
      <c r="B40" s="114" t="s">
        <v>51</v>
      </c>
      <c r="D40" s="93"/>
      <c r="E40" s="66">
        <v>43955</v>
      </c>
      <c r="F40" s="67">
        <f t="shared" si="7"/>
        <v>43959</v>
      </c>
      <c r="G40" s="28">
        <v>5</v>
      </c>
      <c r="H40" s="29"/>
      <c r="I40" s="30"/>
      <c r="J40" s="61"/>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row>
    <row r="41" spans="1:66" s="27" customFormat="1" ht="22.8" x14ac:dyDescent="0.25">
      <c r="A41"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2.3.4</v>
      </c>
      <c r="B41" s="114" t="s">
        <v>21</v>
      </c>
      <c r="D41" s="93"/>
      <c r="E41" s="66">
        <v>43955</v>
      </c>
      <c r="F41" s="67">
        <f t="shared" si="7"/>
        <v>43959</v>
      </c>
      <c r="G41" s="28">
        <v>5</v>
      </c>
      <c r="H41" s="29"/>
      <c r="I41" s="30"/>
      <c r="J41" s="61"/>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row>
    <row r="42" spans="1:66" s="27" customFormat="1" ht="24" x14ac:dyDescent="0.25">
      <c r="A42"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42" s="115" t="s">
        <v>20</v>
      </c>
      <c r="D42" s="93"/>
      <c r="E42" s="66">
        <v>43955</v>
      </c>
      <c r="F42" s="67">
        <f t="shared" si="7"/>
        <v>43959</v>
      </c>
      <c r="G42" s="28">
        <v>5</v>
      </c>
      <c r="H42" s="29">
        <f>AVERAGE(H43:H44)</f>
        <v>0</v>
      </c>
      <c r="I42" s="30">
        <f t="shared" si="4"/>
        <v>5</v>
      </c>
      <c r="J42" s="61"/>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row>
    <row r="43" spans="1:66" s="27" customFormat="1" ht="17.399999999999999" x14ac:dyDescent="0.25">
      <c r="A43"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2.4.1</v>
      </c>
      <c r="B43" s="94" t="s">
        <v>17</v>
      </c>
      <c r="D43" s="93"/>
      <c r="E43" s="66">
        <v>43955</v>
      </c>
      <c r="F43" s="67">
        <f t="shared" si="7"/>
        <v>43959</v>
      </c>
      <c r="G43" s="28">
        <v>5</v>
      </c>
      <c r="H43" s="29">
        <v>0</v>
      </c>
      <c r="I43" s="30"/>
      <c r="J43" s="61"/>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row>
    <row r="44" spans="1:66" s="27" customFormat="1" ht="17.399999999999999" x14ac:dyDescent="0.25">
      <c r="A44"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2.4.2</v>
      </c>
      <c r="B44" s="94" t="s">
        <v>16</v>
      </c>
      <c r="D44" s="93"/>
      <c r="E44" s="66">
        <v>43955</v>
      </c>
      <c r="F44" s="67">
        <f t="shared" si="7"/>
        <v>43959</v>
      </c>
      <c r="G44" s="28">
        <v>5</v>
      </c>
      <c r="H44" s="29">
        <v>0</v>
      </c>
      <c r="I44" s="30"/>
      <c r="J44" s="61"/>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row>
    <row r="45" spans="1:66" s="27" customFormat="1" ht="17.399999999999999" x14ac:dyDescent="0.25">
      <c r="A45"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2.4.3</v>
      </c>
      <c r="D45" s="93"/>
      <c r="E45" s="66">
        <v>43955</v>
      </c>
      <c r="F45" s="67">
        <f t="shared" si="7"/>
        <v>43959</v>
      </c>
      <c r="G45" s="28">
        <v>5</v>
      </c>
      <c r="H45" s="29">
        <v>0</v>
      </c>
      <c r="I45" s="30">
        <f t="shared" si="4"/>
        <v>5</v>
      </c>
      <c r="J45" s="61"/>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row>
    <row r="46" spans="1:66" s="27" customFormat="1" ht="24" x14ac:dyDescent="0.25">
      <c r="A46"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46" s="115" t="s">
        <v>22</v>
      </c>
      <c r="D46" s="93"/>
      <c r="E46" s="66">
        <v>43955</v>
      </c>
      <c r="F46" s="67">
        <f t="shared" si="7"/>
        <v>43959</v>
      </c>
      <c r="G46" s="28">
        <v>5</v>
      </c>
      <c r="H46" s="29">
        <f>AVERAGE(H47:H49)</f>
        <v>0.73333333333333339</v>
      </c>
      <c r="I46" s="30">
        <f t="shared" si="4"/>
        <v>5</v>
      </c>
      <c r="J46" s="61"/>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row>
    <row r="47" spans="1:66" s="27" customFormat="1" ht="17.399999999999999" x14ac:dyDescent="0.25">
      <c r="A47"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2.5.1</v>
      </c>
      <c r="B47" s="94" t="s">
        <v>23</v>
      </c>
      <c r="D47" s="110"/>
      <c r="E47" s="66">
        <v>43955</v>
      </c>
      <c r="F47" s="67">
        <f t="shared" si="7"/>
        <v>43959</v>
      </c>
      <c r="G47" s="28">
        <v>5</v>
      </c>
      <c r="H47" s="111">
        <v>0.2</v>
      </c>
      <c r="I47" s="112"/>
      <c r="J47" s="11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row>
    <row r="48" spans="1:66" s="27" customFormat="1" ht="17.399999999999999" x14ac:dyDescent="0.25">
      <c r="A48"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2.5.2</v>
      </c>
      <c r="B48" s="94" t="s">
        <v>24</v>
      </c>
      <c r="D48" s="110"/>
      <c r="E48" s="66">
        <v>43955</v>
      </c>
      <c r="F48" s="67">
        <f t="shared" si="7"/>
        <v>43959</v>
      </c>
      <c r="G48" s="28">
        <v>5</v>
      </c>
      <c r="H48" s="111">
        <v>1</v>
      </c>
      <c r="I48" s="112"/>
      <c r="J48" s="11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row>
    <row r="49" spans="1:66" s="27" customFormat="1" ht="17.399999999999999" x14ac:dyDescent="0.25">
      <c r="A49"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2.5.3</v>
      </c>
      <c r="B49" s="94" t="s">
        <v>25</v>
      </c>
      <c r="D49" s="110"/>
      <c r="E49" s="66">
        <v>43955</v>
      </c>
      <c r="F49" s="67">
        <f t="shared" si="7"/>
        <v>43959</v>
      </c>
      <c r="G49" s="28">
        <v>5</v>
      </c>
      <c r="H49" s="111">
        <v>1</v>
      </c>
      <c r="I49" s="112"/>
      <c r="J49" s="11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row>
    <row r="50" spans="1:66" s="21" customFormat="1" ht="17.399999999999999" x14ac:dyDescent="0.25">
      <c r="A50" s="19" t="str">
        <f>IF(ISERROR(VALUE(SUBSTITUTE(prevWBS,".",""))),"1",IF(ISERROR(FIND("`",SUBSTITUTE(prevWBS,".","`",1))),TEXT(VALUE(prevWBS)+1,"#"),TEXT(VALUE(LEFT(prevWBS,FIND("`",SUBSTITUTE(prevWBS,".","`",1))-1))+1,"#")))</f>
        <v>3</v>
      </c>
      <c r="B50" s="20" t="s">
        <v>3</v>
      </c>
      <c r="D50" s="22"/>
      <c r="E50" s="68"/>
      <c r="F50" s="68" t="str">
        <f t="shared" si="7"/>
        <v xml:space="preserve"> - </v>
      </c>
      <c r="G50" s="23"/>
      <c r="H50" s="24"/>
      <c r="I50" s="25" t="str">
        <f t="shared" si="4"/>
        <v xml:space="preserve"> - </v>
      </c>
      <c r="J50" s="62"/>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c r="AW50" s="75"/>
      <c r="AX50" s="75"/>
      <c r="AY50" s="75"/>
      <c r="AZ50" s="75"/>
      <c r="BA50" s="75"/>
      <c r="BB50" s="75"/>
      <c r="BC50" s="75"/>
      <c r="BD50" s="75"/>
      <c r="BE50" s="75"/>
      <c r="BF50" s="75"/>
      <c r="BG50" s="75"/>
      <c r="BH50" s="75"/>
      <c r="BI50" s="75"/>
      <c r="BJ50" s="75"/>
      <c r="BK50" s="75"/>
      <c r="BL50" s="75"/>
      <c r="BM50" s="75"/>
      <c r="BN50" s="75"/>
    </row>
    <row r="51" spans="1:66" s="27" customFormat="1" ht="17.399999999999999" x14ac:dyDescent="0.25">
      <c r="A51"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51" s="92" t="s">
        <v>4</v>
      </c>
      <c r="D51" s="93"/>
      <c r="E51" s="66">
        <v>43141</v>
      </c>
      <c r="F51" s="67">
        <f t="shared" si="7"/>
        <v>43144</v>
      </c>
      <c r="G51" s="28">
        <v>4</v>
      </c>
      <c r="H51" s="29">
        <v>0</v>
      </c>
      <c r="I51" s="30">
        <f t="shared" si="4"/>
        <v>2</v>
      </c>
      <c r="J51" s="61"/>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row>
    <row r="52" spans="1:66" s="27" customFormat="1" ht="17.399999999999999" x14ac:dyDescent="0.25">
      <c r="A52"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52" s="92" t="s">
        <v>4</v>
      </c>
      <c r="D52" s="93"/>
      <c r="E52" s="66">
        <v>43145</v>
      </c>
      <c r="F52" s="67">
        <f t="shared" si="7"/>
        <v>43147</v>
      </c>
      <c r="G52" s="28">
        <v>3</v>
      </c>
      <c r="H52" s="29">
        <v>0</v>
      </c>
      <c r="I52" s="30">
        <f t="shared" si="4"/>
        <v>3</v>
      </c>
      <c r="J52" s="61"/>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row>
    <row r="53" spans="1:66" s="27" customFormat="1" ht="17.399999999999999" x14ac:dyDescent="0.25">
      <c r="A53"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53" s="92" t="s">
        <v>4</v>
      </c>
      <c r="D53" s="93"/>
      <c r="E53" s="66">
        <v>43145</v>
      </c>
      <c r="F53" s="67">
        <f t="shared" si="7"/>
        <v>43147</v>
      </c>
      <c r="G53" s="28">
        <v>3</v>
      </c>
      <c r="H53" s="29">
        <v>0</v>
      </c>
      <c r="I53" s="30">
        <f t="shared" si="4"/>
        <v>3</v>
      </c>
      <c r="J53" s="61"/>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row>
    <row r="54" spans="1:66" s="27" customFormat="1" ht="17.399999999999999" x14ac:dyDescent="0.25">
      <c r="A54"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54" s="92" t="s">
        <v>4</v>
      </c>
      <c r="D54" s="93"/>
      <c r="E54" s="66">
        <v>43148</v>
      </c>
      <c r="F54" s="67">
        <f t="shared" si="7"/>
        <v>43153</v>
      </c>
      <c r="G54" s="28">
        <v>6</v>
      </c>
      <c r="H54" s="29">
        <v>0</v>
      </c>
      <c r="I54" s="30">
        <f t="shared" si="4"/>
        <v>4</v>
      </c>
      <c r="J54" s="61"/>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row>
    <row r="55" spans="1:66" s="27" customFormat="1" ht="17.399999999999999" x14ac:dyDescent="0.25">
      <c r="A55"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55" s="92" t="s">
        <v>4</v>
      </c>
      <c r="D55" s="93"/>
      <c r="E55" s="66">
        <v>43154</v>
      </c>
      <c r="F55" s="67">
        <f t="shared" si="7"/>
        <v>43156</v>
      </c>
      <c r="G55" s="28">
        <v>3</v>
      </c>
      <c r="H55" s="29">
        <v>0</v>
      </c>
      <c r="I55" s="30">
        <f t="shared" si="4"/>
        <v>1</v>
      </c>
      <c r="J55" s="61"/>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row>
    <row r="56" spans="1:66" s="21" customFormat="1" ht="17.399999999999999" x14ac:dyDescent="0.25">
      <c r="A56" s="19" t="str">
        <f>IF(ISERROR(VALUE(SUBSTITUTE(prevWBS,".",""))),"1",IF(ISERROR(FIND("`",SUBSTITUTE(prevWBS,".","`",1))),TEXT(VALUE(prevWBS)+1,"#"),TEXT(VALUE(LEFT(prevWBS,FIND("`",SUBSTITUTE(prevWBS,".","`",1))-1))+1,"#")))</f>
        <v>4</v>
      </c>
      <c r="B56" s="20" t="s">
        <v>3</v>
      </c>
      <c r="D56" s="22"/>
      <c r="E56" s="68"/>
      <c r="F56" s="68" t="str">
        <f t="shared" si="7"/>
        <v xml:space="preserve"> - </v>
      </c>
      <c r="G56" s="23"/>
      <c r="H56" s="24"/>
      <c r="I56" s="25" t="str">
        <f t="shared" si="4"/>
        <v xml:space="preserve"> - </v>
      </c>
      <c r="J56" s="62"/>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c r="BE56" s="75"/>
      <c r="BF56" s="75"/>
      <c r="BG56" s="75"/>
      <c r="BH56" s="75"/>
      <c r="BI56" s="75"/>
      <c r="BJ56" s="75"/>
      <c r="BK56" s="75"/>
      <c r="BL56" s="75"/>
      <c r="BM56" s="75"/>
      <c r="BN56" s="75"/>
    </row>
    <row r="57" spans="1:66" s="27" customFormat="1" ht="17.399999999999999" x14ac:dyDescent="0.25">
      <c r="A57"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57" s="92" t="s">
        <v>4</v>
      </c>
      <c r="D57" s="93"/>
      <c r="E57" s="66">
        <v>43129</v>
      </c>
      <c r="F57" s="67">
        <f t="shared" si="7"/>
        <v>43129</v>
      </c>
      <c r="G57" s="28">
        <v>1</v>
      </c>
      <c r="H57" s="29">
        <v>0</v>
      </c>
      <c r="I57" s="30">
        <f t="shared" si="4"/>
        <v>1</v>
      </c>
      <c r="J57" s="61"/>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row>
    <row r="58" spans="1:66" s="27" customFormat="1" ht="17.399999999999999" x14ac:dyDescent="0.25">
      <c r="A58"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58" s="92" t="s">
        <v>4</v>
      </c>
      <c r="D58" s="93"/>
      <c r="E58" s="66">
        <v>43130</v>
      </c>
      <c r="F58" s="67">
        <f t="shared" si="7"/>
        <v>43130</v>
      </c>
      <c r="G58" s="28">
        <v>1</v>
      </c>
      <c r="H58" s="29">
        <v>0</v>
      </c>
      <c r="I58" s="30">
        <f t="shared" si="4"/>
        <v>1</v>
      </c>
      <c r="J58" s="61"/>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row>
    <row r="59" spans="1:66" s="27" customFormat="1" ht="17.399999999999999" x14ac:dyDescent="0.25">
      <c r="A59"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59" s="92" t="s">
        <v>4</v>
      </c>
      <c r="D59" s="93"/>
      <c r="E59" s="66">
        <v>43131</v>
      </c>
      <c r="F59" s="67">
        <f t="shared" si="7"/>
        <v>43131</v>
      </c>
      <c r="G59" s="28">
        <v>1</v>
      </c>
      <c r="H59" s="29">
        <v>0</v>
      </c>
      <c r="I59" s="30">
        <f t="shared" si="4"/>
        <v>1</v>
      </c>
      <c r="J59" s="61"/>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row>
    <row r="60" spans="1:66" s="27" customFormat="1" ht="17.399999999999999" x14ac:dyDescent="0.25">
      <c r="A60"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60" s="92" t="s">
        <v>4</v>
      </c>
      <c r="D60" s="93"/>
      <c r="E60" s="66">
        <v>43132</v>
      </c>
      <c r="F60" s="67">
        <f t="shared" si="7"/>
        <v>43132</v>
      </c>
      <c r="G60" s="28">
        <v>1</v>
      </c>
      <c r="H60" s="29">
        <v>0</v>
      </c>
      <c r="I60" s="30">
        <f t="shared" si="4"/>
        <v>1</v>
      </c>
      <c r="J60" s="61"/>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row>
    <row r="61" spans="1:66" s="27" customFormat="1" ht="17.399999999999999" x14ac:dyDescent="0.25">
      <c r="A61"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61" s="92" t="s">
        <v>4</v>
      </c>
      <c r="D61" s="93"/>
      <c r="E61" s="66">
        <v>43133</v>
      </c>
      <c r="F61" s="67">
        <f t="shared" si="7"/>
        <v>43133</v>
      </c>
      <c r="G61" s="28">
        <v>1</v>
      </c>
      <c r="H61" s="29">
        <v>0</v>
      </c>
      <c r="I61" s="30">
        <f t="shared" si="4"/>
        <v>1</v>
      </c>
      <c r="J61" s="61"/>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row>
    <row r="62" spans="1:66" s="36" customFormat="1" ht="17.399999999999999" x14ac:dyDescent="0.25">
      <c r="A62" s="26"/>
      <c r="B62" s="31"/>
      <c r="C62" s="31"/>
      <c r="D62" s="32"/>
      <c r="E62" s="69"/>
      <c r="F62" s="69"/>
      <c r="G62" s="33"/>
      <c r="H62" s="34"/>
      <c r="I62" s="35" t="str">
        <f t="shared" si="4"/>
        <v xml:space="preserve"> - </v>
      </c>
      <c r="J62" s="6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row>
    <row r="63" spans="1:66" s="36" customFormat="1" ht="17.399999999999999" x14ac:dyDescent="0.25">
      <c r="A63" s="26"/>
      <c r="B63" s="31"/>
      <c r="C63" s="31"/>
      <c r="D63" s="32"/>
      <c r="E63" s="69"/>
      <c r="F63" s="69"/>
      <c r="G63" s="33"/>
      <c r="H63" s="34"/>
      <c r="I63" s="35" t="str">
        <f t="shared" si="4"/>
        <v xml:space="preserve"> - </v>
      </c>
      <c r="J63" s="6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row>
    <row r="64" spans="1:66" s="41" customFormat="1" ht="17.399999999999999" x14ac:dyDescent="0.25">
      <c r="A64" s="37" t="s">
        <v>2</v>
      </c>
      <c r="B64" s="38"/>
      <c r="C64" s="39"/>
      <c r="D64" s="39"/>
      <c r="E64" s="70"/>
      <c r="F64" s="70"/>
      <c r="G64" s="40"/>
      <c r="H64" s="40"/>
      <c r="I64" s="40"/>
      <c r="J64" s="64"/>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row>
    <row r="65" spans="1:66" s="36" customFormat="1" ht="17.399999999999999" x14ac:dyDescent="0.25">
      <c r="A65" s="42" t="s">
        <v>5</v>
      </c>
      <c r="B65" s="43"/>
      <c r="C65" s="43"/>
      <c r="D65" s="43"/>
      <c r="E65" s="71"/>
      <c r="F65" s="71"/>
      <c r="G65" s="43"/>
      <c r="H65" s="43"/>
      <c r="I65" s="43"/>
      <c r="J65" s="64"/>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row>
    <row r="66" spans="1:66" s="36" customFormat="1" ht="17.399999999999999" x14ac:dyDescent="0.25">
      <c r="A66" s="96" t="str">
        <f>IF(ISERROR(VALUE(SUBSTITUTE(prevWBS,".",""))),"1",IF(ISERROR(FIND("`",SUBSTITUTE(prevWBS,".","`",1))),TEXT(VALUE(prevWBS)+1,"#"),TEXT(VALUE(LEFT(prevWBS,FIND("`",SUBSTITUTE(prevWBS,".","`",1))-1))+1,"#")))</f>
        <v>1</v>
      </c>
      <c r="B66" s="97" t="s">
        <v>11</v>
      </c>
      <c r="C66" s="44"/>
      <c r="D66" s="45"/>
      <c r="E66" s="66"/>
      <c r="F66" s="67" t="str">
        <f t="shared" ref="F66:F69" si="8">IF(ISBLANK(E66)," - ",IF(G66=0,E66,E66+G66-1))</f>
        <v xml:space="preserve"> - </v>
      </c>
      <c r="G66" s="28"/>
      <c r="H66" s="29"/>
      <c r="I66" s="46" t="str">
        <f>IF(OR(F66=0,E66=0)," - ",NETWORKDAYS(E66,F66))</f>
        <v xml:space="preserve"> - </v>
      </c>
      <c r="J66" s="65"/>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row>
    <row r="67" spans="1:66" s="36" customFormat="1" ht="17.399999999999999" x14ac:dyDescent="0.25">
      <c r="A67" s="2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67" s="47" t="s">
        <v>6</v>
      </c>
      <c r="C67" s="47"/>
      <c r="D67" s="45"/>
      <c r="E67" s="66"/>
      <c r="F67" s="67" t="str">
        <f t="shared" si="8"/>
        <v xml:space="preserve"> - </v>
      </c>
      <c r="G67" s="28"/>
      <c r="H67" s="29"/>
      <c r="I67" s="46" t="str">
        <f t="shared" ref="I67:I69" si="9">IF(OR(F67=0,E67=0)," - ",NETWORKDAYS(E67,F67))</f>
        <v xml:space="preserve"> - </v>
      </c>
      <c r="J67" s="65"/>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row>
    <row r="68" spans="1:66" s="36" customFormat="1" ht="17.399999999999999" x14ac:dyDescent="0.25">
      <c r="A68" s="2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68" s="48" t="s">
        <v>7</v>
      </c>
      <c r="C68" s="47"/>
      <c r="D68" s="45"/>
      <c r="E68" s="66"/>
      <c r="F68" s="67" t="str">
        <f t="shared" si="8"/>
        <v xml:space="preserve"> - </v>
      </c>
      <c r="G68" s="28"/>
      <c r="H68" s="29"/>
      <c r="I68" s="46" t="str">
        <f t="shared" si="9"/>
        <v xml:space="preserve"> - </v>
      </c>
      <c r="J68" s="65"/>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row>
    <row r="69" spans="1:66" s="36" customFormat="1" ht="17.399999999999999" x14ac:dyDescent="0.25">
      <c r="A69" s="2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69" s="48" t="s">
        <v>8</v>
      </c>
      <c r="C69" s="47"/>
      <c r="D69" s="45"/>
      <c r="E69" s="66"/>
      <c r="F69" s="67" t="str">
        <f t="shared" si="8"/>
        <v xml:space="preserve"> - </v>
      </c>
      <c r="G69" s="28"/>
      <c r="H69" s="29"/>
      <c r="I69" s="46" t="str">
        <f t="shared" si="9"/>
        <v xml:space="preserve"> - </v>
      </c>
      <c r="J69" s="65"/>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row>
    <row r="70" spans="1:66" s="11" customFormat="1" x14ac:dyDescent="0.25">
      <c r="A70" s="100"/>
      <c r="B70" s="9"/>
      <c r="C70" s="9"/>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69">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8:BN69">
    <cfRule type="expression" dxfId="2" priority="48">
      <formula>AND($E8&lt;=K$6,ROUNDDOWN(($F8-$E8+1)*$H8,0)+$E8-1&gt;=K$6)</formula>
    </cfRule>
    <cfRule type="expression" dxfId="1" priority="49">
      <formula>AND(NOT(ISBLANK($E8)),$E8&lt;=K$6,$F8&gt;=K$6)</formula>
    </cfRule>
  </conditionalFormatting>
  <conditionalFormatting sqref="K6:BN69">
    <cfRule type="expression" dxfId="0" priority="8">
      <formula>K$6=TODAY()</formula>
    </cfRule>
  </conditionalFormatting>
  <dataValidations disablePrompts="1" count="1">
    <dataValidation allowBlank="1" showInputMessage="1" promptTitle="Display Week" prompt="Enter the week number to display first in the Gantt Chart. The weeks are numbered starting from the week containing the Project Start Date." sqref="H4"/>
  </dataValidations>
  <pageMargins left="0.25" right="0.25" top="0.5" bottom="0.5" header="0.5" footer="0.25"/>
  <pageSetup scale="63" fitToHeight="0" orientation="landscape" r:id="rId1"/>
  <headerFooter alignWithMargins="0"/>
  <ignoredErrors>
    <ignoredError sqref="A62:B63 B57 B58:B60 B51:B54 A65:B65 B64 E25 E50 E56 E62:H65 G25:H25 G50:H50 G56:H60 H45 G66 G67:G68 G69 H51:H54" unlockedFormula="1"/>
    <ignoredError sqref="A56 A50 A25" formula="1"/>
    <ignoredError sqref="H9" formulaRange="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H8:H69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3</vt:i4>
      </vt:variant>
    </vt:vector>
  </HeadingPairs>
  <TitlesOfParts>
    <vt:vector size="4" baseType="lpstr">
      <vt:lpstr>GanttChart</vt:lpstr>
      <vt:lpstr>GanttChart!Area_de_impressao</vt:lpstr>
      <vt:lpstr>GanttChart!prevWBS</vt:lpstr>
      <vt:lpstr>GanttChart!Titulos_de_impressao</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Amanda Oliveira</cp:lastModifiedBy>
  <cp:lastPrinted>2018-02-12T20:25:38Z</cp:lastPrinted>
  <dcterms:created xsi:type="dcterms:W3CDTF">2010-06-09T16:05:03Z</dcterms:created>
  <dcterms:modified xsi:type="dcterms:W3CDTF">2020-07-01T05:17:39Z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