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anda\Desktop\"/>
    </mc:Choice>
  </mc:AlternateContent>
  <bookViews>
    <workbookView xWindow="0" yWindow="0" windowWidth="23040" windowHeight="9216"/>
  </bookViews>
  <sheets>
    <sheet name="Plan - acesso" sheetId="13" r:id="rId1"/>
    <sheet name="Plan - Projeto" sheetId="9" r:id="rId2"/>
  </sheets>
  <definedNames>
    <definedName name="_xlnm.Print_Area" localSheetId="0">'Plan - acesso'!$A$1:$BL$71</definedName>
    <definedName name="_xlnm.Print_Area" localSheetId="1">'Plan - Projeto'!$A$1:$BL$88</definedName>
    <definedName name="prevWBS" localSheetId="0">'Plan - acesso'!$A1048576</definedName>
    <definedName name="prevWBS" localSheetId="1">'Plan - Projeto'!$A1048576</definedName>
    <definedName name="_xlnm.Print_Titles" localSheetId="0">'Plan - acesso'!$4:$7</definedName>
    <definedName name="_xlnm.Print_Titles" localSheetId="1">'Plan - Projeto'!$4:$7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3" l="1"/>
  <c r="G9" i="9"/>
  <c r="E14" i="9"/>
  <c r="G14" i="9"/>
  <c r="G9" i="13"/>
  <c r="G23" i="9"/>
  <c r="E77" i="13"/>
  <c r="E76" i="13"/>
  <c r="E75" i="13"/>
  <c r="E74" i="13"/>
  <c r="A74" i="13"/>
  <c r="A75" i="13" s="1"/>
  <c r="A76" i="13" s="1"/>
  <c r="A77" i="13" s="1"/>
  <c r="E69" i="13"/>
  <c r="E68" i="13"/>
  <c r="E67" i="13"/>
  <c r="E66" i="13"/>
  <c r="E65" i="13"/>
  <c r="E64" i="13"/>
  <c r="E63" i="13"/>
  <c r="E62" i="13"/>
  <c r="E61" i="13"/>
  <c r="E60" i="13"/>
  <c r="E59" i="13"/>
  <c r="E58" i="13"/>
  <c r="E56" i="13"/>
  <c r="E55" i="13"/>
  <c r="E54" i="13"/>
  <c r="G52" i="13"/>
  <c r="F52" i="13"/>
  <c r="D52" i="13"/>
  <c r="G49" i="13"/>
  <c r="E48" i="13"/>
  <c r="E47" i="13"/>
  <c r="H46" i="13"/>
  <c r="G46" i="13"/>
  <c r="F46" i="13"/>
  <c r="D46" i="13"/>
  <c r="E45" i="13"/>
  <c r="E44" i="13"/>
  <c r="E43" i="13"/>
  <c r="G42" i="13"/>
  <c r="F42" i="13"/>
  <c r="D42" i="13"/>
  <c r="E41" i="13"/>
  <c r="E40" i="13"/>
  <c r="E39" i="13"/>
  <c r="E38" i="13"/>
  <c r="E37" i="13"/>
  <c r="E36" i="13"/>
  <c r="E35" i="13"/>
  <c r="E34" i="13"/>
  <c r="G32" i="13"/>
  <c r="F32" i="13"/>
  <c r="D32" i="13"/>
  <c r="E31" i="13"/>
  <c r="E30" i="13"/>
  <c r="E29" i="13"/>
  <c r="E28" i="13"/>
  <c r="E27" i="13"/>
  <c r="E26" i="13"/>
  <c r="E25" i="13"/>
  <c r="G24" i="13"/>
  <c r="F24" i="13"/>
  <c r="D24" i="13"/>
  <c r="E23" i="13"/>
  <c r="E22" i="13"/>
  <c r="G21" i="13"/>
  <c r="E21" i="13"/>
  <c r="E20" i="13"/>
  <c r="E19" i="13"/>
  <c r="H18" i="13"/>
  <c r="G18" i="13"/>
  <c r="F18" i="13"/>
  <c r="D18" i="13"/>
  <c r="E17" i="13"/>
  <c r="G16" i="13"/>
  <c r="E16" i="13"/>
  <c r="E15" i="13"/>
  <c r="E14" i="13"/>
  <c r="G13" i="13"/>
  <c r="E13" i="13"/>
  <c r="E11" i="13"/>
  <c r="E10" i="13"/>
  <c r="H9" i="13"/>
  <c r="F9" i="13"/>
  <c r="E9" i="13" s="1"/>
  <c r="E8" i="13"/>
  <c r="A8" i="13"/>
  <c r="A9" i="13" s="1"/>
  <c r="A10" i="13" s="1"/>
  <c r="A11" i="13" s="1"/>
  <c r="A12" i="13" s="1"/>
  <c r="I6" i="13"/>
  <c r="J6" i="13" s="1"/>
  <c r="G57" i="9"/>
  <c r="G65" i="9"/>
  <c r="G36" i="9"/>
  <c r="D36" i="9"/>
  <c r="F36" i="9"/>
  <c r="G68" i="9"/>
  <c r="F68" i="9"/>
  <c r="D68" i="9"/>
  <c r="F27" i="9"/>
  <c r="D27" i="9"/>
  <c r="F20" i="9"/>
  <c r="D20" i="9"/>
  <c r="E15" i="9"/>
  <c r="E16" i="9"/>
  <c r="E17" i="9"/>
  <c r="E46" i="9"/>
  <c r="F62" i="9"/>
  <c r="D62" i="9"/>
  <c r="E64" i="9"/>
  <c r="E63" i="9"/>
  <c r="H62" i="9"/>
  <c r="G62" i="9"/>
  <c r="E45" i="9"/>
  <c r="E47" i="9"/>
  <c r="E18" i="9"/>
  <c r="E19" i="9"/>
  <c r="E21" i="9"/>
  <c r="E10" i="9"/>
  <c r="F57" i="9"/>
  <c r="D57" i="9"/>
  <c r="E59" i="9"/>
  <c r="E60" i="9"/>
  <c r="E58" i="9"/>
  <c r="H20" i="9"/>
  <c r="H9" i="9"/>
  <c r="F9" i="9"/>
  <c r="E9" i="9" s="1"/>
  <c r="G20" i="9"/>
  <c r="G17" i="9"/>
  <c r="E22" i="9"/>
  <c r="E12" i="9"/>
  <c r="E73" i="9"/>
  <c r="E71" i="9"/>
  <c r="E72" i="9"/>
  <c r="E24" i="9"/>
  <c r="E25" i="9"/>
  <c r="E26" i="9"/>
  <c r="G27" i="9"/>
  <c r="E37" i="9"/>
  <c r="E51" i="9"/>
  <c r="E61" i="9"/>
  <c r="E52" i="9"/>
  <c r="E53" i="9"/>
  <c r="E54" i="9"/>
  <c r="E56" i="9"/>
  <c r="E70" i="9"/>
  <c r="E30" i="9"/>
  <c r="E31" i="9"/>
  <c r="E33" i="9"/>
  <c r="E34" i="9"/>
  <c r="E28" i="9"/>
  <c r="E29" i="9"/>
  <c r="E23" i="9"/>
  <c r="A91" i="9"/>
  <c r="A92" i="9" s="1"/>
  <c r="A93" i="9" s="1"/>
  <c r="A94" i="9" s="1"/>
  <c r="A8" i="9"/>
  <c r="E18" i="13" l="1"/>
  <c r="E46" i="13"/>
  <c r="E52" i="13"/>
  <c r="A14" i="13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G8" i="13"/>
  <c r="E42" i="13"/>
  <c r="G31" i="13"/>
  <c r="I4" i="13"/>
  <c r="E24" i="13"/>
  <c r="E32" i="13"/>
  <c r="K6" i="13"/>
  <c r="J7" i="13"/>
  <c r="I5" i="13"/>
  <c r="I7" i="13"/>
  <c r="G35" i="9"/>
  <c r="G8" i="9"/>
  <c r="E36" i="9"/>
  <c r="E68" i="9"/>
  <c r="E20" i="9"/>
  <c r="E27" i="9"/>
  <c r="E62" i="9"/>
  <c r="E57" i="9"/>
  <c r="A34" i="13" l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L6" i="13"/>
  <c r="K7" i="13"/>
  <c r="E92" i="9"/>
  <c r="E91" i="9"/>
  <c r="E8" i="9"/>
  <c r="E81" i="9"/>
  <c r="E75" i="9"/>
  <c r="E35" i="9"/>
  <c r="L7" i="13" l="1"/>
  <c r="M6" i="13"/>
  <c r="E93" i="9"/>
  <c r="E94" i="9"/>
  <c r="M7" i="13" l="1"/>
  <c r="N6" i="13"/>
  <c r="I6" i="9"/>
  <c r="N7" i="13" l="1"/>
  <c r="O6" i="13"/>
  <c r="I4" i="9"/>
  <c r="I7" i="9"/>
  <c r="O7" i="13" l="1"/>
  <c r="P6" i="13"/>
  <c r="J6" i="9"/>
  <c r="J7" i="9" s="1"/>
  <c r="P4" i="13" l="1"/>
  <c r="Q6" i="13"/>
  <c r="P7" i="13"/>
  <c r="P5" i="13"/>
  <c r="E77" i="9"/>
  <c r="E76" i="9"/>
  <c r="E83" i="9"/>
  <c r="E82" i="9"/>
  <c r="K6" i="9"/>
  <c r="K7" i="9" s="1"/>
  <c r="E78" i="9"/>
  <c r="R6" i="13" l="1"/>
  <c r="Q7" i="13"/>
  <c r="E84" i="9"/>
  <c r="L6" i="9"/>
  <c r="L7" i="9" s="1"/>
  <c r="S6" i="13" l="1"/>
  <c r="R7" i="13"/>
  <c r="E85" i="9"/>
  <c r="E79" i="9"/>
  <c r="M6" i="9"/>
  <c r="M7" i="9" s="1"/>
  <c r="I5" i="9"/>
  <c r="T6" i="13" l="1"/>
  <c r="S7" i="13"/>
  <c r="E86" i="9"/>
  <c r="E80" i="9"/>
  <c r="N6" i="9"/>
  <c r="N7" i="9" s="1"/>
  <c r="T7" i="13" l="1"/>
  <c r="U6" i="13"/>
  <c r="O6" i="9"/>
  <c r="O7" i="9" s="1"/>
  <c r="U7" i="13" l="1"/>
  <c r="V6" i="13"/>
  <c r="P6" i="9"/>
  <c r="V7" i="13" l="1"/>
  <c r="W6" i="13"/>
  <c r="P4" i="9"/>
  <c r="P7" i="9"/>
  <c r="Q6" i="9"/>
  <c r="Q7" i="9" s="1"/>
  <c r="W4" i="13" l="1"/>
  <c r="X6" i="13"/>
  <c r="W5" i="13"/>
  <c r="W7" i="13"/>
  <c r="R6" i="9"/>
  <c r="R7" i="9" s="1"/>
  <c r="X7" i="13" l="1"/>
  <c r="Y6" i="13"/>
  <c r="S6" i="9"/>
  <c r="S7" i="9" s="1"/>
  <c r="Z6" i="13" l="1"/>
  <c r="Y7" i="13"/>
  <c r="T6" i="9"/>
  <c r="T7" i="9" s="1"/>
  <c r="P5" i="9"/>
  <c r="AA6" i="13" l="1"/>
  <c r="Z7" i="13"/>
  <c r="U6" i="9"/>
  <c r="U7" i="9" s="1"/>
  <c r="AA7" i="13" l="1"/>
  <c r="AB6" i="13"/>
  <c r="V6" i="9"/>
  <c r="V7" i="9" s="1"/>
  <c r="AC6" i="13" l="1"/>
  <c r="AB7" i="13"/>
  <c r="W6" i="9"/>
  <c r="AC7" i="13" l="1"/>
  <c r="AD6" i="13"/>
  <c r="W4" i="9"/>
  <c r="W7" i="9"/>
  <c r="X6" i="9"/>
  <c r="X7" i="9" s="1"/>
  <c r="AD7" i="13" l="1"/>
  <c r="AD5" i="13"/>
  <c r="AE6" i="13"/>
  <c r="AD4" i="13"/>
  <c r="Y6" i="9"/>
  <c r="Y7" i="9" s="1"/>
  <c r="AE7" i="13" l="1"/>
  <c r="AF6" i="13"/>
  <c r="Z6" i="9"/>
  <c r="Z7" i="9" s="1"/>
  <c r="W5" i="9"/>
  <c r="AG6" i="13" l="1"/>
  <c r="AF7" i="13"/>
  <c r="AA6" i="9"/>
  <c r="AA7" i="9" s="1"/>
  <c r="AH6" i="13" l="1"/>
  <c r="AG7" i="13"/>
  <c r="AB6" i="9"/>
  <c r="AB7" i="9" s="1"/>
  <c r="AI6" i="13" l="1"/>
  <c r="AH7" i="13"/>
  <c r="AC6" i="9"/>
  <c r="AC7" i="9" s="1"/>
  <c r="AJ6" i="13" l="1"/>
  <c r="AI7" i="13"/>
  <c r="AD6" i="9"/>
  <c r="AJ7" i="13" l="1"/>
  <c r="AK6" i="13"/>
  <c r="AD4" i="9"/>
  <c r="AD7" i="9"/>
  <c r="AE6" i="9"/>
  <c r="AE7" i="9" s="1"/>
  <c r="AK7" i="13" l="1"/>
  <c r="AK5" i="13"/>
  <c r="AK4" i="13"/>
  <c r="AL6" i="13"/>
  <c r="AF6" i="9"/>
  <c r="AF7" i="9" s="1"/>
  <c r="AL7" i="13" l="1"/>
  <c r="AM6" i="13"/>
  <c r="AG6" i="9"/>
  <c r="AG7" i="9" s="1"/>
  <c r="AD5" i="9"/>
  <c r="AM7" i="13" l="1"/>
  <c r="AN6" i="13"/>
  <c r="AH6" i="9"/>
  <c r="AH7" i="9" s="1"/>
  <c r="AO6" i="13" l="1"/>
  <c r="AN7" i="13"/>
  <c r="AI6" i="9"/>
  <c r="AI7" i="9" s="1"/>
  <c r="AP6" i="13" l="1"/>
  <c r="AO7" i="13"/>
  <c r="AJ6" i="9"/>
  <c r="AJ7" i="9" s="1"/>
  <c r="AQ6" i="13" l="1"/>
  <c r="AP7" i="13"/>
  <c r="AK6" i="9"/>
  <c r="AQ7" i="13" l="1"/>
  <c r="AR6" i="13"/>
  <c r="AK4" i="9"/>
  <c r="AK7" i="9"/>
  <c r="AL6" i="9"/>
  <c r="AL7" i="9" s="1"/>
  <c r="AR5" i="13" l="1"/>
  <c r="AR7" i="13"/>
  <c r="AS6" i="13"/>
  <c r="AR4" i="13"/>
  <c r="AM6" i="9"/>
  <c r="AM7" i="9" s="1"/>
  <c r="AS7" i="13" l="1"/>
  <c r="AT6" i="13"/>
  <c r="AN6" i="9"/>
  <c r="AN7" i="9" s="1"/>
  <c r="AK5" i="9"/>
  <c r="AT7" i="13" l="1"/>
  <c r="AU6" i="13"/>
  <c r="AO6" i="9"/>
  <c r="AO7" i="9" s="1"/>
  <c r="AV6" i="13" l="1"/>
  <c r="AU7" i="13"/>
  <c r="AP6" i="9"/>
  <c r="AP7" i="9" s="1"/>
  <c r="AW6" i="13" l="1"/>
  <c r="AV7" i="13"/>
  <c r="AQ6" i="9"/>
  <c r="AQ7" i="9" s="1"/>
  <c r="AX6" i="13" l="1"/>
  <c r="AW7" i="13"/>
  <c r="AR6" i="9"/>
  <c r="AY6" i="13" l="1"/>
  <c r="AX7" i="13"/>
  <c r="AR4" i="9"/>
  <c r="AR7" i="9"/>
  <c r="AS6" i="9"/>
  <c r="AS7" i="9" s="1"/>
  <c r="AZ6" i="13" l="1"/>
  <c r="AY4" i="13"/>
  <c r="AY7" i="13"/>
  <c r="AY5" i="13"/>
  <c r="AT6" i="9"/>
  <c r="AT7" i="9" s="1"/>
  <c r="BA6" i="13" l="1"/>
  <c r="AZ7" i="13"/>
  <c r="AU6" i="9"/>
  <c r="AU7" i="9" s="1"/>
  <c r="AR5" i="9"/>
  <c r="BA7" i="13" l="1"/>
  <c r="BB6" i="13"/>
  <c r="AV6" i="9"/>
  <c r="AV7" i="9" s="1"/>
  <c r="BB7" i="13" l="1"/>
  <c r="BC6" i="13"/>
  <c r="AW6" i="9"/>
  <c r="AW7" i="9" s="1"/>
  <c r="BC7" i="13" l="1"/>
  <c r="BD6" i="13"/>
  <c r="AX6" i="9"/>
  <c r="AX7" i="9" s="1"/>
  <c r="BE6" i="13" l="1"/>
  <c r="BD7" i="13"/>
  <c r="AY6" i="9"/>
  <c r="BF6" i="13" l="1"/>
  <c r="BE7" i="13"/>
  <c r="AY4" i="9"/>
  <c r="AY7" i="9"/>
  <c r="AZ6" i="9"/>
  <c r="AZ7" i="9" s="1"/>
  <c r="BG6" i="13" l="1"/>
  <c r="BF4" i="13"/>
  <c r="BF7" i="13"/>
  <c r="BF5" i="13"/>
  <c r="BA6" i="9"/>
  <c r="BA7" i="9" s="1"/>
  <c r="BG7" i="13" l="1"/>
  <c r="BH6" i="13"/>
  <c r="BB6" i="9"/>
  <c r="BB7" i="9" s="1"/>
  <c r="AY5" i="9"/>
  <c r="BH7" i="13" l="1"/>
  <c r="BI6" i="13"/>
  <c r="BC6" i="9"/>
  <c r="BC7" i="9" s="1"/>
  <c r="BI7" i="13" l="1"/>
  <c r="BJ6" i="13"/>
  <c r="BD6" i="9"/>
  <c r="BD7" i="9" s="1"/>
  <c r="BJ7" i="13" l="1"/>
  <c r="BK6" i="13"/>
  <c r="BE6" i="9"/>
  <c r="BE7" i="9" s="1"/>
  <c r="BL6" i="13" l="1"/>
  <c r="BK7" i="13"/>
  <c r="BF6" i="9"/>
  <c r="BL7" i="13" l="1"/>
  <c r="BM6" i="13"/>
  <c r="BF4" i="9"/>
  <c r="BF7" i="9"/>
  <c r="BG6" i="9"/>
  <c r="BG7" i="9" s="1"/>
  <c r="BM4" i="13" l="1"/>
  <c r="BN6" i="13"/>
  <c r="BM7" i="13"/>
  <c r="BM5" i="13"/>
  <c r="BH6" i="9"/>
  <c r="BH7" i="9" s="1"/>
  <c r="BO6" i="13" l="1"/>
  <c r="BN7" i="13"/>
  <c r="BI6" i="9"/>
  <c r="BI7" i="9" s="1"/>
  <c r="BF5" i="9"/>
  <c r="BP6" i="13" l="1"/>
  <c r="BO7" i="13"/>
  <c r="BJ6" i="9"/>
  <c r="BJ7" i="9" s="1"/>
  <c r="BP7" i="13" l="1"/>
  <c r="BQ6" i="13"/>
  <c r="BK6" i="9"/>
  <c r="BK7" i="9" s="1"/>
  <c r="BQ7" i="13" l="1"/>
  <c r="BR6" i="13"/>
  <c r="BL6" i="9"/>
  <c r="BR7" i="13" l="1"/>
  <c r="BS6" i="13"/>
  <c r="BL7" i="9"/>
  <c r="BM6" i="9"/>
  <c r="BS7" i="13" l="1"/>
  <c r="BT6" i="13"/>
  <c r="BM4" i="9"/>
  <c r="BN6" i="9"/>
  <c r="BM7" i="9"/>
  <c r="BM5" i="9"/>
  <c r="BT4" i="13" l="1"/>
  <c r="BU6" i="13"/>
  <c r="BT5" i="13"/>
  <c r="BT7" i="13"/>
  <c r="BN7" i="9"/>
  <c r="BO6" i="9"/>
  <c r="BV6" i="13" l="1"/>
  <c r="BU7" i="13"/>
  <c r="BP6" i="9"/>
  <c r="BO7" i="9"/>
  <c r="BW6" i="13" l="1"/>
  <c r="BV7" i="13"/>
  <c r="BQ6" i="9"/>
  <c r="BP7" i="9"/>
  <c r="BW7" i="13" l="1"/>
  <c r="BX6" i="13"/>
  <c r="BQ7" i="9"/>
  <c r="BR6" i="9"/>
  <c r="BY6" i="13" l="1"/>
  <c r="BX7" i="13"/>
  <c r="BS6" i="9"/>
  <c r="BR7" i="9"/>
  <c r="BY7" i="13" l="1"/>
  <c r="BZ6" i="13"/>
  <c r="BT6" i="9"/>
  <c r="BS7" i="9"/>
  <c r="BZ7" i="13" l="1"/>
  <c r="CA6" i="13"/>
  <c r="BT4" i="9"/>
  <c r="BT5" i="9"/>
  <c r="BT7" i="9"/>
  <c r="BU6" i="9"/>
  <c r="CA4" i="13" l="1"/>
  <c r="CB6" i="13"/>
  <c r="CA5" i="13"/>
  <c r="CA7" i="13"/>
  <c r="BU7" i="9"/>
  <c r="BV6" i="9"/>
  <c r="CC6" i="13" l="1"/>
  <c r="CB7" i="13"/>
  <c r="BV7" i="9"/>
  <c r="BW6" i="9"/>
  <c r="CD6" i="13" l="1"/>
  <c r="CC7" i="13"/>
  <c r="BW7" i="9"/>
  <c r="BX6" i="9"/>
  <c r="CE6" i="13" l="1"/>
  <c r="CD7" i="13"/>
  <c r="BX7" i="9"/>
  <c r="BY6" i="9"/>
  <c r="CF6" i="13" l="1"/>
  <c r="CE7" i="13"/>
  <c r="BY7" i="9"/>
  <c r="BZ6" i="9"/>
  <c r="CF7" i="13" l="1"/>
  <c r="CG6" i="13"/>
  <c r="CG7" i="13" s="1"/>
  <c r="BZ7" i="9"/>
  <c r="CA6" i="9"/>
  <c r="CA4" i="9" l="1"/>
  <c r="CA5" i="9"/>
  <c r="CA7" i="9"/>
  <c r="CB6" i="9"/>
  <c r="CB7" i="9" l="1"/>
  <c r="CC6" i="9"/>
  <c r="CC7" i="9" l="1"/>
  <c r="CD6" i="9"/>
  <c r="CD7" i="9" l="1"/>
  <c r="CE6" i="9"/>
  <c r="CF6" i="9" l="1"/>
  <c r="CE7" i="9"/>
  <c r="CG6" i="9" l="1"/>
  <c r="CG7" i="9" s="1"/>
  <c r="CF7" i="9"/>
  <c r="A9" i="9"/>
  <c r="A10" i="9" s="1"/>
  <c r="A11" i="9" l="1"/>
  <c r="A12" i="9" s="1"/>
  <c r="A13" i="9" l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l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</calcChain>
</file>

<file path=xl/sharedStrings.xml><?xml version="1.0" encoding="utf-8"?>
<sst xmlns="http://schemas.openxmlformats.org/spreadsheetml/2006/main" count="206" uniqueCount="86">
  <si>
    <t>WBS</t>
  </si>
  <si>
    <t>TEMPLATE ROWS</t>
  </si>
  <si>
    <t>[Task]</t>
  </si>
  <si>
    <t>See the Help worksheet to learn how to use these rows. You can hide these rows before printing.</t>
  </si>
  <si>
    <t xml:space="preserve"> . [ Level 2 Task ]</t>
  </si>
  <si>
    <t xml:space="preserve"> . . [ Level 3 Task ]</t>
  </si>
  <si>
    <t xml:space="preserve"> . . . [ Level 4 Task ]</t>
  </si>
  <si>
    <t>[ Level 1 Task or Phase ]</t>
  </si>
  <si>
    <t>Treinamento SPFA</t>
  </si>
  <si>
    <t>Aplicação do historicos Hieraquia Origem</t>
  </si>
  <si>
    <t>Documentação</t>
  </si>
  <si>
    <t>MIS - WMS</t>
  </si>
  <si>
    <t>MIS - Latam</t>
  </si>
  <si>
    <t>Input de carga SSIS ATO/SPFA(AY5)</t>
  </si>
  <si>
    <t>Inclusão de de-paras WMS</t>
  </si>
  <si>
    <t>Criação de SSIS de CP (ATO/spfa)</t>
  </si>
  <si>
    <t>SPFA</t>
  </si>
  <si>
    <t>WMS</t>
  </si>
  <si>
    <t>Latam</t>
  </si>
  <si>
    <t>INICIO</t>
  </si>
  <si>
    <t>FIM</t>
  </si>
  <si>
    <t xml:space="preserve">Display  </t>
  </si>
  <si>
    <t>Dias</t>
  </si>
  <si>
    <t>RESPONSÁVEL</t>
  </si>
  <si>
    <t xml:space="preserve">Projeto INICIO Date </t>
  </si>
  <si>
    <t xml:space="preserve">Projeto RESPONSÁVEL </t>
  </si>
  <si>
    <t>% STATUS</t>
  </si>
  <si>
    <t>Cubo CP DFA (ex ATO)</t>
  </si>
  <si>
    <t>Atualização do Glosário</t>
  </si>
  <si>
    <t>Criação do Tutorial de Dep e Material de Apoio</t>
  </si>
  <si>
    <t>Orientação de Treinamento</t>
  </si>
  <si>
    <t>Treinamento</t>
  </si>
  <si>
    <t>Treinamento WMS</t>
  </si>
  <si>
    <t>Treinamento Latam</t>
  </si>
  <si>
    <t>Unificação de Estrutura DFA</t>
  </si>
  <si>
    <t>Unificação de Nomeclaturas SPFA x WMS x Latam</t>
  </si>
  <si>
    <t>Ajustes Ativ Bloc</t>
  </si>
  <si>
    <t>Trazer evento (pelo menos para WMS)</t>
  </si>
  <si>
    <t>Demandas</t>
  </si>
  <si>
    <t>Mapeamento dos Pefis de Acesso</t>
  </si>
  <si>
    <t>Adaptação do módulo de ajustes</t>
  </si>
  <si>
    <t>Alterar carimbo Grup Area</t>
  </si>
  <si>
    <t>Alteração na estrutura da dimensao Ajuste</t>
  </si>
  <si>
    <t>Limpeza do banco de Dados</t>
  </si>
  <si>
    <t>Pacote para reprocessamento do orçado</t>
  </si>
  <si>
    <t>Estrutura para processar v1 e v2 no Cubo</t>
  </si>
  <si>
    <t>CUBO DEP DFA (ex Ato)</t>
  </si>
  <si>
    <t>Horas</t>
  </si>
  <si>
    <t>Reprocessamento Histórico</t>
  </si>
  <si>
    <t>Inclusao do historico 2019 e 2020</t>
  </si>
  <si>
    <t>TAREFAS</t>
  </si>
  <si>
    <t>CUSTO - SPFA</t>
  </si>
  <si>
    <t>Teste e validação</t>
  </si>
  <si>
    <t>Publico ex DFA (ex: Tesouraria)</t>
  </si>
  <si>
    <t>Criação do Tutorial de CP e Material de Apoio</t>
  </si>
  <si>
    <t>Reprocessamento do histórico da nova estrutura</t>
  </si>
  <si>
    <t>Estrutura de SSIS para os de-paras</t>
  </si>
  <si>
    <t>CUBO DEP DFA (LATAM/SPFA/WMS/ATO)</t>
  </si>
  <si>
    <t>CUBO CP DFA (LATAM/SPFA/WMS/ATO)</t>
  </si>
  <si>
    <t>MIS WMS</t>
  </si>
  <si>
    <t>MIS Latam</t>
  </si>
  <si>
    <t>Homologação Cubo - Desenvolvimento</t>
  </si>
  <si>
    <t>Aldelir</t>
  </si>
  <si>
    <t>Aldelir/Ramon/Marcos</t>
  </si>
  <si>
    <t>Aldelir/Cesar/Marcos</t>
  </si>
  <si>
    <t>Inclusao do custo Hieraquia Origem</t>
  </si>
  <si>
    <t>Amanda/Marcos</t>
  </si>
  <si>
    <t>Marcos</t>
  </si>
  <si>
    <t>Ramon</t>
  </si>
  <si>
    <t>Mapeamento da Estrutura de CP da ATO</t>
  </si>
  <si>
    <t>Cesar</t>
  </si>
  <si>
    <t>Inclusao de De-paras WMS e Latam</t>
  </si>
  <si>
    <t>Homologação do Sintetico - Latam</t>
  </si>
  <si>
    <t>Desenvolvimento da Estrutura de Ajuste Ativ Bloc</t>
  </si>
  <si>
    <t>Ramon/Amanda</t>
  </si>
  <si>
    <t>Amanda</t>
  </si>
  <si>
    <t>Alexandre</t>
  </si>
  <si>
    <t>Treinamento Novo Cubo</t>
  </si>
  <si>
    <t>Imput do de-para de Hierarquia</t>
  </si>
  <si>
    <t>Alteração da estrutura do modulo de ajuste</t>
  </si>
  <si>
    <t>Módulo de ajuste</t>
  </si>
  <si>
    <t>Automatização da Assimetria</t>
  </si>
  <si>
    <t>Alteração pontos da Arquitetura da Fato</t>
  </si>
  <si>
    <t xml:space="preserve">Padronizar Projeto SSIS </t>
  </si>
  <si>
    <t>Padronizar Estrutura no SQL Server</t>
  </si>
  <si>
    <t>Atualizar formato de arquivos externo de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</si>
</sst>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yy\ \(dddd\)"/>
    <numFmt numFmtId="165" formatCode="ddd\ m/dd/yy"/>
    <numFmt numFmtId="166" formatCode="d"/>
    <numFmt numFmtId="167" formatCode="d\ mmm\ yyyy"/>
  </numFmts>
  <fonts count="44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i/>
      <sz val="9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sz val="16"/>
      <color theme="4" tint="-0.249977111117893"/>
      <name val="Arial"/>
      <family val="1"/>
      <scheme val="major"/>
    </font>
    <font>
      <b/>
      <sz val="11"/>
      <color rgb="FF000000"/>
      <name val="Arial"/>
      <family val="2"/>
      <scheme val="minor"/>
    </font>
    <font>
      <i/>
      <sz val="8"/>
      <color theme="1" tint="0.34998626667073579"/>
      <name val="Arial"/>
      <family val="2"/>
    </font>
    <font>
      <b/>
      <sz val="9"/>
      <name val="Arial"/>
      <family val="2"/>
      <scheme val="minor"/>
    </font>
    <font>
      <sz val="9"/>
      <name val="Arial"/>
      <family val="2"/>
      <scheme val="major"/>
    </font>
    <font>
      <sz val="9"/>
      <color rgb="FFFF0000"/>
      <name val="Aria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theme="0" tint="-0.14999847407452621"/>
      </top>
      <bottom style="thin">
        <color indexed="22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</borders>
  <cellStyleXfs count="44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16" borderId="0" applyNumberFormat="0" applyBorder="0" applyAlignment="0" applyProtection="0"/>
    <xf numFmtId="0" fontId="11" fillId="17" borderId="1" applyNumberFormat="0" applyAlignment="0" applyProtection="0"/>
    <xf numFmtId="0" fontId="12" fillId="18" borderId="2" applyNumberFormat="0" applyAlignment="0" applyProtection="0"/>
    <xf numFmtId="0" fontId="13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8" fillId="11" borderId="1" applyNumberFormat="0" applyAlignment="0" applyProtection="0"/>
    <xf numFmtId="0" fontId="19" fillId="0" borderId="6" applyNumberFormat="0" applyFill="0" applyAlignment="0" applyProtection="0"/>
    <xf numFmtId="0" fontId="20" fillId="5" borderId="0" applyNumberFormat="0" applyBorder="0" applyAlignment="0" applyProtection="0"/>
    <xf numFmtId="0" fontId="4" fillId="5" borderId="7" applyNumberFormat="0" applyFont="0" applyAlignment="0" applyProtection="0"/>
    <xf numFmtId="0" fontId="21" fillId="17" borderId="8" applyNumberFormat="0" applyAlignment="0" applyProtection="0"/>
    <xf numFmtId="9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Protection="1"/>
    <xf numFmtId="0" fontId="0" fillId="20" borderId="0" xfId="0" applyFill="1" applyBorder="1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6" fillId="0" borderId="0" xfId="0" applyNumberFormat="1" applyFont="1" applyAlignment="1" applyProtection="1">
      <protection locked="0"/>
    </xf>
    <xf numFmtId="0" fontId="2" fillId="0" borderId="0" xfId="34" applyAlignment="1" applyProtection="1">
      <alignment horizontal="left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/>
    <xf numFmtId="0" fontId="26" fillId="0" borderId="0" xfId="0" applyNumberFormat="1" applyFont="1" applyFill="1" applyBorder="1" applyProtection="1"/>
    <xf numFmtId="0" fontId="26" fillId="0" borderId="0" xfId="0" applyFont="1" applyProtection="1"/>
    <xf numFmtId="0" fontId="27" fillId="0" borderId="0" xfId="0" applyNumberFormat="1" applyFont="1" applyAlignment="1" applyProtection="1">
      <alignment vertical="center"/>
      <protection locked="0"/>
    </xf>
    <xf numFmtId="0" fontId="29" fillId="23" borderId="10" xfId="0" applyNumberFormat="1" applyFont="1" applyFill="1" applyBorder="1" applyAlignment="1" applyProtection="1">
      <alignment horizontal="left" vertical="center"/>
    </xf>
    <xf numFmtId="0" fontId="29" fillId="23" borderId="10" xfId="0" applyFont="1" applyFill="1" applyBorder="1" applyAlignment="1" applyProtection="1">
      <alignment vertical="center"/>
    </xf>
    <xf numFmtId="0" fontId="25" fillId="23" borderId="10" xfId="0" applyFont="1" applyFill="1" applyBorder="1" applyAlignment="1" applyProtection="1">
      <alignment vertical="center"/>
    </xf>
    <xf numFmtId="1" fontId="25" fillId="23" borderId="10" xfId="40" applyNumberFormat="1" applyFont="1" applyFill="1" applyBorder="1" applyAlignment="1" applyProtection="1">
      <alignment horizontal="center" vertical="center"/>
    </xf>
    <xf numFmtId="9" fontId="25" fillId="23" borderId="10" xfId="40" applyFont="1" applyFill="1" applyBorder="1" applyAlignment="1" applyProtection="1">
      <alignment horizontal="center" vertical="center"/>
    </xf>
    <xf numFmtId="1" fontId="25" fillId="23" borderId="10" xfId="0" applyNumberFormat="1" applyFont="1" applyFill="1" applyBorder="1" applyAlignment="1" applyProtection="1">
      <alignment horizontal="center" vertical="center"/>
    </xf>
    <xf numFmtId="0" fontId="25" fillId="0" borderId="10" xfId="0" applyNumberFormat="1" applyFont="1" applyFill="1" applyBorder="1" applyAlignment="1" applyProtection="1">
      <alignment horizontal="left" vertical="center"/>
    </xf>
    <xf numFmtId="0" fontId="25" fillId="0" borderId="10" xfId="0" applyFont="1" applyFill="1" applyBorder="1" applyAlignment="1" applyProtection="1">
      <alignment vertical="center"/>
    </xf>
    <xf numFmtId="1" fontId="30" fillId="25" borderId="12" xfId="0" applyNumberFormat="1" applyFont="1" applyFill="1" applyBorder="1" applyAlignment="1" applyProtection="1">
      <alignment horizontal="center" vertical="center"/>
    </xf>
    <xf numFmtId="9" fontId="30" fillId="25" borderId="12" xfId="40" applyFont="1" applyFill="1" applyBorder="1" applyAlignment="1" applyProtection="1">
      <alignment horizontal="center" vertical="center"/>
    </xf>
    <xf numFmtId="1" fontId="30" fillId="0" borderId="12" xfId="0" applyNumberFormat="1" applyFont="1" applyBorder="1" applyAlignment="1" applyProtection="1">
      <alignment horizontal="center" vertical="center"/>
    </xf>
    <xf numFmtId="0" fontId="31" fillId="0" borderId="10" xfId="0" applyFont="1" applyFill="1" applyBorder="1" applyAlignment="1" applyProtection="1">
      <alignment vertical="center"/>
    </xf>
    <xf numFmtId="1" fontId="25" fillId="0" borderId="10" xfId="40" applyNumberFormat="1" applyFont="1" applyFill="1" applyBorder="1" applyAlignment="1" applyProtection="1">
      <alignment horizontal="center" vertical="center"/>
    </xf>
    <xf numFmtId="9" fontId="25" fillId="0" borderId="10" xfId="40" applyFont="1" applyFill="1" applyBorder="1" applyAlignment="1" applyProtection="1">
      <alignment horizontal="center" vertical="center"/>
    </xf>
    <xf numFmtId="1" fontId="25" fillId="0" borderId="10" xfId="0" applyNumberFormat="1" applyFont="1" applyFill="1" applyBorder="1" applyAlignment="1" applyProtection="1">
      <alignment horizontal="center" vertical="center"/>
    </xf>
    <xf numFmtId="0" fontId="25" fillId="0" borderId="0" xfId="0" applyFont="1" applyFill="1" applyBorder="1" applyAlignment="1" applyProtection="1">
      <alignment vertical="center"/>
    </xf>
    <xf numFmtId="0" fontId="32" fillId="22" borderId="0" xfId="0" applyFont="1" applyFill="1" applyBorder="1" applyAlignment="1" applyProtection="1">
      <alignment vertical="center"/>
    </xf>
    <xf numFmtId="0" fontId="28" fillId="23" borderId="0" xfId="0" applyFont="1" applyFill="1" applyAlignment="1" applyProtection="1">
      <alignment vertical="center"/>
    </xf>
    <xf numFmtId="0" fontId="33" fillId="22" borderId="0" xfId="0" applyFont="1" applyFill="1" applyBorder="1" applyAlignment="1" applyProtection="1">
      <alignment vertical="center"/>
    </xf>
    <xf numFmtId="0" fontId="34" fillId="23" borderId="0" xfId="0" applyFont="1" applyFill="1" applyAlignment="1" applyProtection="1">
      <alignment vertical="center"/>
    </xf>
    <xf numFmtId="0" fontId="34" fillId="0" borderId="0" xfId="0" applyFont="1" applyFill="1" applyBorder="1" applyAlignment="1" applyProtection="1">
      <alignment vertical="center"/>
    </xf>
    <xf numFmtId="0" fontId="30" fillId="22" borderId="0" xfId="0" applyFont="1" applyFill="1" applyBorder="1" applyAlignment="1" applyProtection="1">
      <alignment vertical="center"/>
    </xf>
    <xf numFmtId="0" fontId="25" fillId="23" borderId="0" xfId="0" applyFont="1" applyFill="1" applyAlignment="1" applyProtection="1">
      <alignment vertical="center"/>
    </xf>
    <xf numFmtId="0" fontId="30" fillId="21" borderId="11" xfId="0" applyFont="1" applyFill="1" applyBorder="1" applyAlignment="1" applyProtection="1">
      <alignment vertical="center"/>
    </xf>
    <xf numFmtId="1" fontId="30" fillId="0" borderId="12" xfId="0" applyNumberFormat="1" applyFont="1" applyFill="1" applyBorder="1" applyAlignment="1" applyProtection="1">
      <alignment horizontal="center" vertical="center"/>
    </xf>
    <xf numFmtId="0" fontId="30" fillId="0" borderId="12" xfId="0" applyFont="1" applyBorder="1" applyAlignment="1" applyProtection="1">
      <alignment vertical="center"/>
    </xf>
    <xf numFmtId="0" fontId="30" fillId="0" borderId="12" xfId="0" applyFont="1" applyBorder="1" applyAlignment="1" applyProtection="1">
      <alignment horizontal="left" vertical="center"/>
    </xf>
    <xf numFmtId="166" fontId="3" fillId="0" borderId="13" xfId="0" applyNumberFormat="1" applyFont="1" applyFill="1" applyBorder="1" applyAlignment="1" applyProtection="1">
      <alignment horizontal="center" vertical="center" shrinkToFit="1"/>
    </xf>
    <xf numFmtId="0" fontId="29" fillId="23" borderId="14" xfId="0" applyNumberFormat="1" applyFont="1" applyFill="1" applyBorder="1" applyAlignment="1" applyProtection="1">
      <alignment horizontal="left" vertical="center"/>
    </xf>
    <xf numFmtId="0" fontId="29" fillId="23" borderId="14" xfId="0" applyFont="1" applyFill="1" applyBorder="1" applyAlignment="1" applyProtection="1">
      <alignment vertical="center"/>
    </xf>
    <xf numFmtId="0" fontId="25" fillId="23" borderId="14" xfId="0" applyFont="1" applyFill="1" applyBorder="1" applyAlignment="1" applyProtection="1">
      <alignment vertical="center"/>
    </xf>
    <xf numFmtId="165" fontId="25" fillId="23" borderId="14" xfId="0" applyNumberFormat="1" applyFont="1" applyFill="1" applyBorder="1" applyAlignment="1" applyProtection="1">
      <alignment horizontal="right" vertical="center"/>
    </xf>
    <xf numFmtId="1" fontId="25" fillId="23" borderId="14" xfId="40" applyNumberFormat="1" applyFont="1" applyFill="1" applyBorder="1" applyAlignment="1" applyProtection="1">
      <alignment horizontal="center" vertical="center"/>
    </xf>
    <xf numFmtId="1" fontId="25" fillId="23" borderId="14" xfId="0" applyNumberFormat="1" applyFont="1" applyFill="1" applyBorder="1" applyAlignment="1" applyProtection="1">
      <alignment horizontal="center" vertical="center"/>
    </xf>
    <xf numFmtId="166" fontId="3" fillId="0" borderId="16" xfId="0" applyNumberFormat="1" applyFont="1" applyFill="1" applyBorder="1" applyAlignment="1" applyProtection="1">
      <alignment horizontal="center" vertical="center" shrinkToFit="1"/>
    </xf>
    <xf numFmtId="166" fontId="3" fillId="0" borderId="17" xfId="0" applyNumberFormat="1" applyFont="1" applyFill="1" applyBorder="1" applyAlignment="1" applyProtection="1">
      <alignment horizontal="center" vertical="center" shrinkToFit="1"/>
    </xf>
    <xf numFmtId="165" fontId="30" fillId="24" borderId="12" xfId="0" applyNumberFormat="1" applyFont="1" applyFill="1" applyBorder="1" applyAlignment="1" applyProtection="1">
      <alignment horizontal="center" vertical="center"/>
    </xf>
    <xf numFmtId="165" fontId="30" fillId="0" borderId="12" xfId="0" applyNumberFormat="1" applyFont="1" applyBorder="1" applyAlignment="1" applyProtection="1">
      <alignment horizontal="center" vertical="center"/>
    </xf>
    <xf numFmtId="165" fontId="25" fillId="23" borderId="10" xfId="0" applyNumberFormat="1" applyFont="1" applyFill="1" applyBorder="1" applyAlignment="1" applyProtection="1">
      <alignment horizontal="center" vertical="center"/>
    </xf>
    <xf numFmtId="0" fontId="31" fillId="0" borderId="10" xfId="0" applyFont="1" applyFill="1" applyBorder="1" applyAlignment="1" applyProtection="1">
      <alignment horizontal="center" vertical="center"/>
    </xf>
    <xf numFmtId="0" fontId="33" fillId="22" borderId="0" xfId="0" applyFont="1" applyFill="1" applyBorder="1" applyAlignment="1" applyProtection="1">
      <alignment horizontal="center" vertical="center"/>
    </xf>
    <xf numFmtId="0" fontId="25" fillId="23" borderId="0" xfId="0" applyFont="1" applyFill="1" applyAlignment="1" applyProtection="1">
      <alignment horizontal="center" vertical="center"/>
    </xf>
    <xf numFmtId="0" fontId="25" fillId="23" borderId="14" xfId="0" applyFont="1" applyFill="1" applyBorder="1" applyAlignment="1" applyProtection="1">
      <alignment horizontal="left" vertical="center"/>
    </xf>
    <xf numFmtId="0" fontId="25" fillId="0" borderId="10" xfId="0" applyFont="1" applyFill="1" applyBorder="1" applyAlignment="1" applyProtection="1">
      <alignment horizontal="left" vertical="center"/>
    </xf>
    <xf numFmtId="9" fontId="25" fillId="0" borderId="10" xfId="0" applyNumberFormat="1" applyFont="1" applyFill="1" applyBorder="1" applyAlignment="1" applyProtection="1">
      <alignment horizontal="left" vertical="center"/>
    </xf>
    <xf numFmtId="0" fontId="25" fillId="23" borderId="10" xfId="0" applyFont="1" applyFill="1" applyBorder="1" applyAlignment="1" applyProtection="1">
      <alignment horizontal="left" vertical="center"/>
    </xf>
    <xf numFmtId="0" fontId="36" fillId="0" borderId="0" xfId="0" applyNumberFormat="1" applyFont="1" applyFill="1" applyBorder="1" applyProtection="1"/>
    <xf numFmtId="0" fontId="36" fillId="0" borderId="0" xfId="0" applyFont="1" applyFill="1" applyBorder="1" applyProtection="1"/>
    <xf numFmtId="0" fontId="36" fillId="0" borderId="0" xfId="0" applyFont="1" applyProtection="1"/>
    <xf numFmtId="0" fontId="36" fillId="0" borderId="0" xfId="0" applyFont="1" applyFill="1" applyAlignment="1" applyProtection="1">
      <alignment horizontal="right" vertical="center"/>
    </xf>
    <xf numFmtId="165" fontId="25" fillId="23" borderId="14" xfId="0" applyNumberFormat="1" applyFont="1" applyFill="1" applyBorder="1" applyAlignment="1" applyProtection="1">
      <alignment horizontal="center" vertical="center"/>
    </xf>
    <xf numFmtId="0" fontId="37" fillId="0" borderId="18" xfId="0" applyNumberFormat="1" applyFont="1" applyFill="1" applyBorder="1" applyAlignment="1" applyProtection="1">
      <alignment horizontal="left" vertical="center"/>
    </xf>
    <xf numFmtId="0" fontId="37" fillId="0" borderId="18" xfId="0" applyFont="1" applyFill="1" applyBorder="1" applyAlignment="1" applyProtection="1">
      <alignment horizontal="left" vertical="center"/>
    </xf>
    <xf numFmtId="0" fontId="37" fillId="0" borderId="18" xfId="0" applyFont="1" applyFill="1" applyBorder="1" applyAlignment="1" applyProtection="1">
      <alignment horizontal="center" vertical="center" wrapText="1"/>
    </xf>
    <xf numFmtId="0" fontId="37" fillId="0" borderId="18" xfId="0" applyFont="1" applyFill="1" applyBorder="1" applyAlignment="1" applyProtection="1">
      <alignment horizontal="center" vertical="center"/>
    </xf>
    <xf numFmtId="0" fontId="25" fillId="0" borderId="19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38" fillId="0" borderId="0" xfId="0" applyNumberFormat="1" applyFont="1" applyFill="1" applyBorder="1" applyAlignment="1" applyProtection="1">
      <alignment vertical="center"/>
      <protection locked="0"/>
    </xf>
    <xf numFmtId="0" fontId="25" fillId="0" borderId="10" xfId="0" applyFont="1" applyFill="1" applyBorder="1" applyAlignment="1" applyProtection="1">
      <alignment vertical="center" wrapText="1"/>
    </xf>
    <xf numFmtId="0" fontId="25" fillId="0" borderId="10" xfId="0" applyFont="1" applyFill="1" applyBorder="1" applyAlignment="1" applyProtection="1">
      <alignment horizontal="left" vertical="center" wrapText="1" indent="1"/>
    </xf>
    <xf numFmtId="0" fontId="28" fillId="0" borderId="20" xfId="0" applyNumberFormat="1" applyFont="1" applyFill="1" applyBorder="1" applyAlignment="1" applyProtection="1">
      <alignment horizontal="center" vertical="center"/>
      <protection locked="0"/>
    </xf>
    <xf numFmtId="0" fontId="29" fillId="0" borderId="10" xfId="0" applyNumberFormat="1" applyFont="1" applyFill="1" applyBorder="1" applyAlignment="1" applyProtection="1">
      <alignment horizontal="left" vertical="center"/>
    </xf>
    <xf numFmtId="0" fontId="39" fillId="21" borderId="11" xfId="0" applyFont="1" applyFill="1" applyBorder="1" applyAlignment="1" applyProtection="1">
      <alignment vertical="center"/>
    </xf>
    <xf numFmtId="0" fontId="7" fillId="0" borderId="0" xfId="0" applyFont="1" applyAlignment="1" applyProtection="1">
      <protection locked="0"/>
    </xf>
    <xf numFmtId="0" fontId="2" fillId="0" borderId="0" xfId="34" applyNumberFormat="1" applyFill="1" applyBorder="1" applyAlignment="1" applyProtection="1"/>
    <xf numFmtId="0" fontId="40" fillId="0" borderId="0" xfId="34" applyFont="1" applyBorder="1" applyAlignment="1" applyProtection="1">
      <alignment horizontal="left" vertical="center"/>
    </xf>
    <xf numFmtId="164" fontId="28" fillId="0" borderId="15" xfId="0" applyNumberFormat="1" applyFont="1" applyFill="1" applyBorder="1" applyAlignment="1" applyProtection="1">
      <alignment horizontal="center" vertical="center" shrinkToFit="1"/>
      <protection locked="0"/>
    </xf>
    <xf numFmtId="0" fontId="35" fillId="0" borderId="16" xfId="0" applyNumberFormat="1" applyFont="1" applyFill="1" applyBorder="1" applyAlignment="1" applyProtection="1">
      <alignment horizontal="center" vertical="center"/>
    </xf>
    <xf numFmtId="0" fontId="35" fillId="0" borderId="13" xfId="0" applyNumberFormat="1" applyFont="1" applyFill="1" applyBorder="1" applyAlignment="1" applyProtection="1">
      <alignment horizontal="center" vertical="center"/>
    </xf>
    <xf numFmtId="0" fontId="35" fillId="0" borderId="17" xfId="0" applyNumberFormat="1" applyFont="1" applyFill="1" applyBorder="1" applyAlignment="1" applyProtection="1">
      <alignment horizontal="center" vertical="center"/>
    </xf>
    <xf numFmtId="164" fontId="28" fillId="0" borderId="20" xfId="0" applyNumberFormat="1" applyFont="1" applyFill="1" applyBorder="1" applyAlignment="1" applyProtection="1">
      <alignment horizontal="center" vertical="center" shrinkToFit="1"/>
      <protection locked="0"/>
    </xf>
    <xf numFmtId="167" fontId="28" fillId="0" borderId="16" xfId="0" applyNumberFormat="1" applyFont="1" applyFill="1" applyBorder="1" applyAlignment="1" applyProtection="1">
      <alignment horizontal="center" vertical="center"/>
    </xf>
    <xf numFmtId="167" fontId="28" fillId="0" borderId="13" xfId="0" applyNumberFormat="1" applyFont="1" applyFill="1" applyBorder="1" applyAlignment="1" applyProtection="1">
      <alignment horizontal="center" vertical="center"/>
    </xf>
    <xf numFmtId="167" fontId="28" fillId="0" borderId="17" xfId="0" applyNumberFormat="1" applyFont="1" applyFill="1" applyBorder="1" applyAlignment="1" applyProtection="1">
      <alignment horizontal="center" vertical="center"/>
    </xf>
    <xf numFmtId="9" fontId="30" fillId="25" borderId="0" xfId="40" applyFont="1" applyFill="1" applyBorder="1" applyAlignment="1" applyProtection="1">
      <alignment horizontal="center" vertical="center"/>
    </xf>
    <xf numFmtId="1" fontId="30" fillId="0" borderId="0" xfId="0" applyNumberFormat="1" applyFont="1" applyBorder="1" applyAlignment="1" applyProtection="1">
      <alignment horizontal="center" vertical="center"/>
    </xf>
    <xf numFmtId="0" fontId="25" fillId="0" borderId="10" xfId="0" applyFont="1" applyFill="1" applyBorder="1" applyAlignment="1" applyProtection="1">
      <alignment horizontal="left" vertical="center" wrapText="1" indent="2"/>
    </xf>
    <xf numFmtId="0" fontId="41" fillId="0" borderId="10" xfId="0" applyFont="1" applyFill="1" applyBorder="1" applyAlignment="1" applyProtection="1">
      <alignment vertical="center" wrapText="1"/>
    </xf>
    <xf numFmtId="0" fontId="25" fillId="0" borderId="10" xfId="0" applyFont="1" applyFill="1" applyBorder="1" applyAlignment="1" applyProtection="1">
      <alignment horizontal="left" vertical="center" indent="1"/>
    </xf>
    <xf numFmtId="0" fontId="41" fillId="0" borderId="10" xfId="0" applyFont="1" applyFill="1" applyBorder="1" applyAlignment="1" applyProtection="1">
      <alignment vertical="center"/>
    </xf>
    <xf numFmtId="0" fontId="41" fillId="0" borderId="10" xfId="0" applyFont="1" applyFill="1" applyBorder="1" applyAlignment="1" applyProtection="1">
      <alignment horizontal="left" vertical="center" wrapText="1"/>
    </xf>
    <xf numFmtId="0" fontId="29" fillId="23" borderId="10" xfId="0" applyFont="1" applyFill="1" applyBorder="1" applyAlignment="1" applyProtection="1">
      <alignment vertical="center" wrapText="1"/>
    </xf>
    <xf numFmtId="0" fontId="25" fillId="23" borderId="21" xfId="0" applyFont="1" applyFill="1" applyBorder="1" applyAlignment="1" applyProtection="1">
      <alignment vertical="center"/>
    </xf>
    <xf numFmtId="0" fontId="25" fillId="0" borderId="14" xfId="0" applyFont="1" applyFill="1" applyBorder="1" applyAlignment="1" applyProtection="1">
      <alignment vertical="center"/>
    </xf>
    <xf numFmtId="0" fontId="25" fillId="0" borderId="21" xfId="0" applyFont="1" applyFill="1" applyBorder="1" applyAlignment="1" applyProtection="1">
      <alignment vertical="center"/>
    </xf>
    <xf numFmtId="0" fontId="25" fillId="23" borderId="22" xfId="0" applyFont="1" applyFill="1" applyBorder="1" applyAlignment="1" applyProtection="1">
      <alignment vertical="center"/>
    </xf>
    <xf numFmtId="0" fontId="41" fillId="0" borderId="10" xfId="0" applyFont="1" applyFill="1" applyBorder="1" applyAlignment="1" applyProtection="1">
      <alignment horizontal="left" vertical="center"/>
    </xf>
    <xf numFmtId="0" fontId="41" fillId="25" borderId="23" xfId="0" applyFont="1" applyFill="1" applyBorder="1" applyAlignment="1" applyProtection="1">
      <alignment vertical="center" textRotation="90"/>
    </xf>
    <xf numFmtId="0" fontId="41" fillId="25" borderId="0" xfId="0" applyFont="1" applyFill="1" applyBorder="1" applyAlignment="1" applyProtection="1">
      <alignment vertical="center" textRotation="90"/>
    </xf>
    <xf numFmtId="0" fontId="41" fillId="25" borderId="14" xfId="0" applyFont="1" applyFill="1" applyBorder="1" applyAlignment="1" applyProtection="1">
      <alignment vertical="center" textRotation="90"/>
    </xf>
    <xf numFmtId="0" fontId="41" fillId="25" borderId="21" xfId="0" applyFont="1" applyFill="1" applyBorder="1" applyAlignment="1" applyProtection="1">
      <alignment vertical="center" textRotation="90"/>
    </xf>
    <xf numFmtId="0" fontId="25" fillId="0" borderId="21" xfId="0" applyFont="1" applyFill="1" applyBorder="1" applyAlignment="1" applyProtection="1">
      <alignment horizontal="left" vertical="center"/>
    </xf>
    <xf numFmtId="0" fontId="25" fillId="0" borderId="14" xfId="0" applyFont="1" applyFill="1" applyBorder="1" applyAlignment="1" applyProtection="1">
      <alignment horizontal="left" vertical="center"/>
    </xf>
    <xf numFmtId="0" fontId="25" fillId="0" borderId="0" xfId="0" applyFont="1" applyFill="1" applyBorder="1" applyAlignment="1" applyProtection="1">
      <alignment horizontal="left" vertical="center"/>
    </xf>
    <xf numFmtId="0" fontId="6" fillId="0" borderId="0" xfId="0" applyFont="1" applyProtection="1"/>
    <xf numFmtId="0" fontId="42" fillId="0" borderId="0" xfId="0" applyFont="1" applyProtection="1"/>
    <xf numFmtId="0" fontId="6" fillId="0" borderId="0" xfId="0" applyFont="1" applyProtection="1">
      <protection locked="0"/>
    </xf>
    <xf numFmtId="0" fontId="41" fillId="25" borderId="24" xfId="0" applyFont="1" applyFill="1" applyBorder="1" applyAlignment="1" applyProtection="1">
      <alignment vertical="center" textRotation="90"/>
    </xf>
    <xf numFmtId="9" fontId="41" fillId="23" borderId="10" xfId="40" applyFont="1" applyFill="1" applyBorder="1" applyAlignment="1" applyProtection="1">
      <alignment horizontal="center" vertical="center"/>
    </xf>
    <xf numFmtId="9" fontId="41" fillId="23" borderId="14" xfId="40" applyFont="1" applyFill="1" applyBorder="1" applyAlignment="1" applyProtection="1">
      <alignment horizontal="center" vertical="center"/>
    </xf>
    <xf numFmtId="0" fontId="43" fillId="0" borderId="10" xfId="0" applyFont="1" applyFill="1" applyBorder="1" applyAlignment="1" applyProtection="1">
      <alignment horizontal="left" vertical="center" indent="1"/>
    </xf>
    <xf numFmtId="0" fontId="43" fillId="0" borderId="10" xfId="0" applyFont="1" applyFill="1" applyBorder="1" applyAlignment="1" applyProtection="1">
      <alignment horizontal="left" vertical="center" wrapText="1" indent="1"/>
    </xf>
    <xf numFmtId="0" fontId="43" fillId="0" borderId="10" xfId="0" applyNumberFormat="1" applyFont="1" applyFill="1" applyBorder="1" applyAlignment="1" applyProtection="1">
      <alignment horizontal="left" vertical="center" indent="1"/>
    </xf>
    <xf numFmtId="9" fontId="29" fillId="23" borderId="10" xfId="40" applyFont="1" applyFill="1" applyBorder="1" applyAlignment="1" applyProtection="1">
      <alignment horizontal="center" vertical="center"/>
    </xf>
    <xf numFmtId="9" fontId="29" fillId="23" borderId="14" xfId="40" applyFont="1" applyFill="1" applyBorder="1" applyAlignment="1" applyProtection="1">
      <alignment horizontal="center" vertical="center"/>
    </xf>
  </cellXfs>
  <cellStyles count="44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29" builtinId="26" customBuiltin="1"/>
    <cellStyle name="Cálculo" xfId="26" builtinId="22" customBuiltin="1"/>
    <cellStyle name="Célula de Verificação" xfId="27" builtinId="23" customBuiltin="1"/>
    <cellStyle name="Célula Vinculada" xfId="36" builtinId="24" customBuiltin="1"/>
    <cellStyle name="Ênfase1" xfId="19" builtinId="29" customBuiltin="1"/>
    <cellStyle name="Ênfase2" xfId="20" builtinId="33" customBuiltin="1"/>
    <cellStyle name="Ênfase3" xfId="21" builtinId="37" customBuiltin="1"/>
    <cellStyle name="Ênfase4" xfId="22" builtinId="41" customBuiltin="1"/>
    <cellStyle name="Ênfase5" xfId="23" builtinId="45" customBuiltin="1"/>
    <cellStyle name="Ênfase6" xfId="24" builtinId="49" customBuiltin="1"/>
    <cellStyle name="Entrada" xfId="35" builtinId="20" customBuiltin="1"/>
    <cellStyle name="Hiperlink" xfId="34" builtinId="8"/>
    <cellStyle name="Incorreto" xfId="25" builtinId="27" customBuiltin="1"/>
    <cellStyle name="Neutra" xfId="37" builtinId="28" customBuiltin="1"/>
    <cellStyle name="Normal" xfId="0" builtinId="0"/>
    <cellStyle name="Nota" xfId="38" builtinId="10" customBuiltin="1"/>
    <cellStyle name="Porcentagem" xfId="40" builtinId="5"/>
    <cellStyle name="Saída" xfId="39" builtinId="21" customBuiltin="1"/>
    <cellStyle name="Texto de Aviso" xfId="43" builtinId="11" customBuiltin="1"/>
    <cellStyle name="Texto Explicativo" xfId="28" builtinId="53" customBuiltin="1"/>
    <cellStyle name="Título" xfId="41" builtinId="15" customBuiltin="1"/>
    <cellStyle name="Título 1" xfId="30" builtinId="16" customBuiltin="1"/>
    <cellStyle name="Título 2" xfId="31" builtinId="17" customBuiltin="1"/>
    <cellStyle name="Título 3" xfId="32" builtinId="18" customBuiltin="1"/>
    <cellStyle name="Título 4" xfId="33" builtinId="19" customBuiltin="1"/>
    <cellStyle name="Total" xfId="42" builtinId="25" customBuiltin="1"/>
  </cellStyles>
  <dxfs count="34"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G$4" horiz="1" max="100" min="1" page="0"/>
</file>

<file path=xl/ctrlProps/ctrlProp2.xml><?xml version="1.0" encoding="utf-8"?>
<formControlPr xmlns="http://schemas.microsoft.com/office/spreadsheetml/2009/9/main" objectType="Scroll" dx="22" fmlaLink="$G$4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65</xdr:col>
      <xdr:colOff>30480</xdr:colOff>
      <xdr:row>5</xdr:row>
      <xdr:rowOff>142875</xdr:rowOff>
    </xdr:from>
    <xdr:to>
      <xdr:col>85</xdr:col>
      <xdr:colOff>491490</xdr:colOff>
      <xdr:row>20</xdr:row>
      <xdr:rowOff>11853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5082540" y="1354455"/>
          <a:ext cx="3547110" cy="108055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99060</xdr:colOff>
          <xdr:row>1</xdr:row>
          <xdr:rowOff>121920</xdr:rowOff>
        </xdr:from>
        <xdr:to>
          <xdr:col>74</xdr:col>
          <xdr:colOff>15240</xdr:colOff>
          <xdr:row>2</xdr:row>
          <xdr:rowOff>114300</xdr:rowOff>
        </xdr:to>
        <xdr:sp macro="" textlink="">
          <xdr:nvSpPr>
            <xdr:cNvPr id="12289" name="Scroll Bar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65</xdr:col>
      <xdr:colOff>30480</xdr:colOff>
      <xdr:row>5</xdr:row>
      <xdr:rowOff>142875</xdr:rowOff>
    </xdr:from>
    <xdr:to>
      <xdr:col>85</xdr:col>
      <xdr:colOff>491490</xdr:colOff>
      <xdr:row>12</xdr:row>
      <xdr:rowOff>103293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99060</xdr:colOff>
          <xdr:row>1</xdr:row>
          <xdr:rowOff>121920</xdr:rowOff>
        </xdr:from>
        <xdr:to>
          <xdr:col>74</xdr:col>
          <xdr:colOff>15240</xdr:colOff>
          <xdr:row>2</xdr:row>
          <xdr:rowOff>114300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G78"/>
  <sheetViews>
    <sheetView showGridLines="0" tabSelected="1" zoomScaleNormal="100" workbookViewId="0">
      <pane ySplit="7" topLeftCell="A8" activePane="bottomLeft" state="frozen"/>
      <selection pane="bottomLeft" activeCell="B13" sqref="B13"/>
    </sheetView>
  </sheetViews>
  <sheetFormatPr defaultColWidth="9.109375" defaultRowHeight="13.2" outlineLevelRow="1" outlineLevelCol="1" x14ac:dyDescent="0.25"/>
  <cols>
    <col min="1" max="1" width="6.88671875" style="5" customWidth="1"/>
    <col min="2" max="2" width="31.44140625" style="1" customWidth="1"/>
    <col min="3" max="3" width="16.77734375" style="1" hidden="1" customWidth="1" outlineLevel="1"/>
    <col min="4" max="5" width="12" style="1" hidden="1" customWidth="1" outlineLevel="1"/>
    <col min="6" max="6" width="6" style="1" hidden="1" customWidth="1" outlineLevel="1"/>
    <col min="7" max="7" width="10.109375" style="1" customWidth="1" collapsed="1"/>
    <col min="8" max="8" width="5.77734375" style="109" customWidth="1"/>
    <col min="9" max="15" width="2.44140625" style="1" customWidth="1"/>
    <col min="16" max="63" width="2.44140625" style="1" hidden="1" customWidth="1"/>
    <col min="64" max="64" width="4.88671875" style="1" hidden="1" customWidth="1"/>
    <col min="65" max="65" width="2.33203125" style="1" customWidth="1"/>
    <col min="66" max="68" width="2.33203125" style="3" bestFit="1" customWidth="1"/>
    <col min="69" max="70" width="2.21875" style="3" bestFit="1" customWidth="1"/>
    <col min="71" max="71" width="2.33203125" style="3" bestFit="1" customWidth="1"/>
    <col min="72" max="72" width="1.88671875" style="3" bestFit="1" customWidth="1"/>
    <col min="73" max="73" width="1.77734375" style="3" bestFit="1" customWidth="1"/>
    <col min="74" max="75" width="2.109375" style="3" bestFit="1" customWidth="1"/>
    <col min="76" max="85" width="2.33203125" style="3" bestFit="1" customWidth="1"/>
    <col min="86" max="16384" width="9.109375" style="3"/>
  </cols>
  <sheetData>
    <row r="1" spans="1:85" ht="30" customHeight="1" x14ac:dyDescent="0.25">
      <c r="A1" s="72"/>
      <c r="B1" s="10"/>
      <c r="C1" s="10"/>
      <c r="D1" s="10"/>
      <c r="E1" s="1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</row>
    <row r="2" spans="1:85" ht="18" customHeight="1" x14ac:dyDescent="0.25">
      <c r="A2" s="14"/>
      <c r="B2" s="6"/>
      <c r="C2" s="6"/>
      <c r="D2" s="78"/>
      <c r="E2" s="78"/>
      <c r="G2" s="2"/>
    </row>
    <row r="3" spans="1:85" ht="13.8" x14ac:dyDescent="0.25">
      <c r="A3" s="14"/>
      <c r="B3" s="11"/>
      <c r="C3" s="4"/>
      <c r="D3" s="4"/>
      <c r="E3" s="4"/>
      <c r="F3" s="4"/>
      <c r="G3" s="2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85" ht="17.25" customHeight="1" x14ac:dyDescent="0.25">
      <c r="A4" s="61"/>
      <c r="B4" s="64" t="s">
        <v>24</v>
      </c>
      <c r="C4" s="85">
        <v>43955</v>
      </c>
      <c r="D4" s="85"/>
      <c r="E4" s="62"/>
      <c r="F4" s="64" t="s">
        <v>21</v>
      </c>
      <c r="G4" s="75">
        <v>1</v>
      </c>
      <c r="H4" s="110"/>
      <c r="I4" s="82" t="str">
        <f>"Semana "&amp;(I6-($C$4-WEEKDAY($C$4,1)+2))/7+1</f>
        <v>Semana 1</v>
      </c>
      <c r="J4" s="83"/>
      <c r="K4" s="83"/>
      <c r="L4" s="83"/>
      <c r="M4" s="83"/>
      <c r="N4" s="83"/>
      <c r="O4" s="84"/>
      <c r="P4" s="82" t="str">
        <f>"Semana "&amp;(P6-($C$4-WEEKDAY($C$4,1)+2))/7+1</f>
        <v>Semana 2</v>
      </c>
      <c r="Q4" s="83"/>
      <c r="R4" s="83"/>
      <c r="S4" s="83"/>
      <c r="T4" s="83"/>
      <c r="U4" s="83"/>
      <c r="V4" s="84"/>
      <c r="W4" s="82" t="str">
        <f>"Semana "&amp;(W6-($C$4-WEEKDAY($C$4,1)+2))/7+1</f>
        <v>Semana 3</v>
      </c>
      <c r="X4" s="83"/>
      <c r="Y4" s="83"/>
      <c r="Z4" s="83"/>
      <c r="AA4" s="83"/>
      <c r="AB4" s="83"/>
      <c r="AC4" s="84"/>
      <c r="AD4" s="82" t="str">
        <f>"Semana "&amp;(AD6-($C$4-WEEKDAY($C$4,1)+2))/7+1</f>
        <v>Semana 4</v>
      </c>
      <c r="AE4" s="83"/>
      <c r="AF4" s="83"/>
      <c r="AG4" s="83"/>
      <c r="AH4" s="83"/>
      <c r="AI4" s="83"/>
      <c r="AJ4" s="84"/>
      <c r="AK4" s="82" t="str">
        <f>"Semana "&amp;(AK6-($C$4-WEEKDAY($C$4,1)+2))/7+1</f>
        <v>Semana 5</v>
      </c>
      <c r="AL4" s="83"/>
      <c r="AM4" s="83"/>
      <c r="AN4" s="83"/>
      <c r="AO4" s="83"/>
      <c r="AP4" s="83"/>
      <c r="AQ4" s="84"/>
      <c r="AR4" s="82" t="str">
        <f>"Semana "&amp;(AR6-($C$4-WEEKDAY($C$4,1)+2))/7+1</f>
        <v>Semana 6</v>
      </c>
      <c r="AS4" s="83"/>
      <c r="AT4" s="83"/>
      <c r="AU4" s="83"/>
      <c r="AV4" s="83"/>
      <c r="AW4" s="83"/>
      <c r="AX4" s="84"/>
      <c r="AY4" s="82" t="str">
        <f>"Semana "&amp;(AY6-($C$4-WEEKDAY($C$4,1)+2))/7+1</f>
        <v>Semana 7</v>
      </c>
      <c r="AZ4" s="83"/>
      <c r="BA4" s="83"/>
      <c r="BB4" s="83"/>
      <c r="BC4" s="83"/>
      <c r="BD4" s="83"/>
      <c r="BE4" s="84"/>
      <c r="BF4" s="82" t="str">
        <f>"Semana "&amp;(BF6-($C$4-WEEKDAY($C$4,1)+2))/7+1</f>
        <v>Semana 8</v>
      </c>
      <c r="BG4" s="83"/>
      <c r="BH4" s="83"/>
      <c r="BI4" s="83"/>
      <c r="BJ4" s="83"/>
      <c r="BK4" s="83"/>
      <c r="BL4" s="84"/>
      <c r="BM4" s="82" t="str">
        <f>"Semana "&amp;(BM6-($C$4-WEEKDAY($C$4,1)+2))/7+1</f>
        <v>Semana 9</v>
      </c>
      <c r="BN4" s="83"/>
      <c r="BO4" s="83"/>
      <c r="BP4" s="83"/>
      <c r="BQ4" s="83"/>
      <c r="BR4" s="83"/>
      <c r="BS4" s="84"/>
      <c r="BT4" s="82" t="str">
        <f>"Semana "&amp;(BT6-($C$4-WEEKDAY($C$4,1)+2))/7+1</f>
        <v>Semana 10</v>
      </c>
      <c r="BU4" s="83"/>
      <c r="BV4" s="83"/>
      <c r="BW4" s="83"/>
      <c r="BX4" s="83"/>
      <c r="BY4" s="83"/>
      <c r="BZ4" s="84"/>
      <c r="CA4" s="82" t="str">
        <f>"Semana "&amp;(CA6-($C$4-WEEKDAY($C$4,1)+2))/7+1</f>
        <v>Semana 11</v>
      </c>
      <c r="CB4" s="83"/>
      <c r="CC4" s="83"/>
      <c r="CD4" s="83"/>
      <c r="CE4" s="83"/>
      <c r="CF4" s="83"/>
      <c r="CG4" s="84"/>
    </row>
    <row r="5" spans="1:85" ht="17.25" customHeight="1" x14ac:dyDescent="0.25">
      <c r="A5" s="61"/>
      <c r="B5" s="64" t="s">
        <v>25</v>
      </c>
      <c r="C5" s="81"/>
      <c r="D5" s="81"/>
      <c r="E5" s="63"/>
      <c r="F5" s="63"/>
      <c r="G5" s="63"/>
      <c r="H5" s="110"/>
      <c r="I5" s="86">
        <f>I6</f>
        <v>43955</v>
      </c>
      <c r="J5" s="87"/>
      <c r="K5" s="87"/>
      <c r="L5" s="87"/>
      <c r="M5" s="87"/>
      <c r="N5" s="87"/>
      <c r="O5" s="88"/>
      <c r="P5" s="86">
        <f>P6</f>
        <v>43962</v>
      </c>
      <c r="Q5" s="87"/>
      <c r="R5" s="87"/>
      <c r="S5" s="87"/>
      <c r="T5" s="87"/>
      <c r="U5" s="87"/>
      <c r="V5" s="88"/>
      <c r="W5" s="86">
        <f>W6</f>
        <v>43969</v>
      </c>
      <c r="X5" s="87"/>
      <c r="Y5" s="87"/>
      <c r="Z5" s="87"/>
      <c r="AA5" s="87"/>
      <c r="AB5" s="87"/>
      <c r="AC5" s="88"/>
      <c r="AD5" s="86">
        <f>AD6</f>
        <v>43976</v>
      </c>
      <c r="AE5" s="87"/>
      <c r="AF5" s="87"/>
      <c r="AG5" s="87"/>
      <c r="AH5" s="87"/>
      <c r="AI5" s="87"/>
      <c r="AJ5" s="88"/>
      <c r="AK5" s="86">
        <f>AK6</f>
        <v>43983</v>
      </c>
      <c r="AL5" s="87"/>
      <c r="AM5" s="87"/>
      <c r="AN5" s="87"/>
      <c r="AO5" s="87"/>
      <c r="AP5" s="87"/>
      <c r="AQ5" s="88"/>
      <c r="AR5" s="86">
        <f>AR6</f>
        <v>43990</v>
      </c>
      <c r="AS5" s="87"/>
      <c r="AT5" s="87"/>
      <c r="AU5" s="87"/>
      <c r="AV5" s="87"/>
      <c r="AW5" s="87"/>
      <c r="AX5" s="88"/>
      <c r="AY5" s="86">
        <f>AY6</f>
        <v>43997</v>
      </c>
      <c r="AZ5" s="87"/>
      <c r="BA5" s="87"/>
      <c r="BB5" s="87"/>
      <c r="BC5" s="87"/>
      <c r="BD5" s="87"/>
      <c r="BE5" s="88"/>
      <c r="BF5" s="86">
        <f>BF6</f>
        <v>44004</v>
      </c>
      <c r="BG5" s="87"/>
      <c r="BH5" s="87"/>
      <c r="BI5" s="87"/>
      <c r="BJ5" s="87"/>
      <c r="BK5" s="87"/>
      <c r="BL5" s="88"/>
      <c r="BM5" s="86">
        <f>BM6</f>
        <v>44011</v>
      </c>
      <c r="BN5" s="87"/>
      <c r="BO5" s="87"/>
      <c r="BP5" s="87"/>
      <c r="BQ5" s="87"/>
      <c r="BR5" s="87"/>
      <c r="BS5" s="88"/>
      <c r="BT5" s="86">
        <f>BT6</f>
        <v>44018</v>
      </c>
      <c r="BU5" s="87"/>
      <c r="BV5" s="87"/>
      <c r="BW5" s="87"/>
      <c r="BX5" s="87"/>
      <c r="BY5" s="87"/>
      <c r="BZ5" s="88"/>
      <c r="CA5" s="86">
        <f>CA6</f>
        <v>44025</v>
      </c>
      <c r="CB5" s="87"/>
      <c r="CC5" s="87"/>
      <c r="CD5" s="87"/>
      <c r="CE5" s="87"/>
      <c r="CF5" s="87"/>
      <c r="CG5" s="88"/>
    </row>
    <row r="6" spans="1:85" x14ac:dyDescent="0.25">
      <c r="A6" s="12"/>
      <c r="B6" s="13"/>
      <c r="C6" s="13"/>
      <c r="D6" s="13"/>
      <c r="E6" s="13"/>
      <c r="F6" s="13"/>
      <c r="G6" s="13"/>
      <c r="H6" s="110"/>
      <c r="I6" s="49">
        <f>C4-WEEKDAY(C4,1)+2+7*(G4-1)</f>
        <v>43955</v>
      </c>
      <c r="J6" s="42">
        <f t="shared" ref="J6:BU6" si="0">I6+1</f>
        <v>43956</v>
      </c>
      <c r="K6" s="42">
        <f t="shared" si="0"/>
        <v>43957</v>
      </c>
      <c r="L6" s="42">
        <f t="shared" si="0"/>
        <v>43958</v>
      </c>
      <c r="M6" s="42">
        <f t="shared" si="0"/>
        <v>43959</v>
      </c>
      <c r="N6" s="42">
        <f t="shared" si="0"/>
        <v>43960</v>
      </c>
      <c r="O6" s="50">
        <f t="shared" si="0"/>
        <v>43961</v>
      </c>
      <c r="P6" s="49">
        <f>O6+1</f>
        <v>43962</v>
      </c>
      <c r="Q6" s="42">
        <f t="shared" si="0"/>
        <v>43963</v>
      </c>
      <c r="R6" s="42">
        <f t="shared" si="0"/>
        <v>43964</v>
      </c>
      <c r="S6" s="42">
        <f t="shared" si="0"/>
        <v>43965</v>
      </c>
      <c r="T6" s="42">
        <f t="shared" si="0"/>
        <v>43966</v>
      </c>
      <c r="U6" s="42">
        <f t="shared" si="0"/>
        <v>43967</v>
      </c>
      <c r="V6" s="50">
        <f t="shared" si="0"/>
        <v>43968</v>
      </c>
      <c r="W6" s="49">
        <f t="shared" si="0"/>
        <v>43969</v>
      </c>
      <c r="X6" s="42">
        <f t="shared" si="0"/>
        <v>43970</v>
      </c>
      <c r="Y6" s="42">
        <f t="shared" si="0"/>
        <v>43971</v>
      </c>
      <c r="Z6" s="42">
        <f t="shared" si="0"/>
        <v>43972</v>
      </c>
      <c r="AA6" s="42">
        <f t="shared" si="0"/>
        <v>43973</v>
      </c>
      <c r="AB6" s="42">
        <f t="shared" si="0"/>
        <v>43974</v>
      </c>
      <c r="AC6" s="50">
        <f t="shared" si="0"/>
        <v>43975</v>
      </c>
      <c r="AD6" s="49">
        <f t="shared" si="0"/>
        <v>43976</v>
      </c>
      <c r="AE6" s="42">
        <f t="shared" si="0"/>
        <v>43977</v>
      </c>
      <c r="AF6" s="42">
        <f t="shared" si="0"/>
        <v>43978</v>
      </c>
      <c r="AG6" s="42">
        <f t="shared" si="0"/>
        <v>43979</v>
      </c>
      <c r="AH6" s="42">
        <f t="shared" si="0"/>
        <v>43980</v>
      </c>
      <c r="AI6" s="42">
        <f t="shared" si="0"/>
        <v>43981</v>
      </c>
      <c r="AJ6" s="50">
        <f t="shared" si="0"/>
        <v>43982</v>
      </c>
      <c r="AK6" s="49">
        <f t="shared" si="0"/>
        <v>43983</v>
      </c>
      <c r="AL6" s="42">
        <f t="shared" si="0"/>
        <v>43984</v>
      </c>
      <c r="AM6" s="42">
        <f t="shared" si="0"/>
        <v>43985</v>
      </c>
      <c r="AN6" s="42">
        <f t="shared" si="0"/>
        <v>43986</v>
      </c>
      <c r="AO6" s="42">
        <f t="shared" si="0"/>
        <v>43987</v>
      </c>
      <c r="AP6" s="42">
        <f t="shared" si="0"/>
        <v>43988</v>
      </c>
      <c r="AQ6" s="50">
        <f t="shared" si="0"/>
        <v>43989</v>
      </c>
      <c r="AR6" s="49">
        <f t="shared" si="0"/>
        <v>43990</v>
      </c>
      <c r="AS6" s="42">
        <f t="shared" si="0"/>
        <v>43991</v>
      </c>
      <c r="AT6" s="42">
        <f t="shared" si="0"/>
        <v>43992</v>
      </c>
      <c r="AU6" s="42">
        <f t="shared" si="0"/>
        <v>43993</v>
      </c>
      <c r="AV6" s="42">
        <f t="shared" si="0"/>
        <v>43994</v>
      </c>
      <c r="AW6" s="42">
        <f t="shared" si="0"/>
        <v>43995</v>
      </c>
      <c r="AX6" s="50">
        <f t="shared" si="0"/>
        <v>43996</v>
      </c>
      <c r="AY6" s="49">
        <f t="shared" si="0"/>
        <v>43997</v>
      </c>
      <c r="AZ6" s="42">
        <f t="shared" si="0"/>
        <v>43998</v>
      </c>
      <c r="BA6" s="42">
        <f t="shared" si="0"/>
        <v>43999</v>
      </c>
      <c r="BB6" s="42">
        <f t="shared" si="0"/>
        <v>44000</v>
      </c>
      <c r="BC6" s="42">
        <f t="shared" si="0"/>
        <v>44001</v>
      </c>
      <c r="BD6" s="42">
        <f t="shared" si="0"/>
        <v>44002</v>
      </c>
      <c r="BE6" s="50">
        <f t="shared" si="0"/>
        <v>44003</v>
      </c>
      <c r="BF6" s="49">
        <f t="shared" si="0"/>
        <v>44004</v>
      </c>
      <c r="BG6" s="42">
        <f t="shared" si="0"/>
        <v>44005</v>
      </c>
      <c r="BH6" s="42">
        <f t="shared" si="0"/>
        <v>44006</v>
      </c>
      <c r="BI6" s="42">
        <f t="shared" si="0"/>
        <v>44007</v>
      </c>
      <c r="BJ6" s="42">
        <f t="shared" si="0"/>
        <v>44008</v>
      </c>
      <c r="BK6" s="42">
        <f t="shared" si="0"/>
        <v>44009</v>
      </c>
      <c r="BL6" s="50">
        <f t="shared" si="0"/>
        <v>44010</v>
      </c>
      <c r="BM6" s="49">
        <f t="shared" si="0"/>
        <v>44011</v>
      </c>
      <c r="BN6" s="49">
        <f t="shared" si="0"/>
        <v>44012</v>
      </c>
      <c r="BO6" s="49">
        <f t="shared" si="0"/>
        <v>44013</v>
      </c>
      <c r="BP6" s="49">
        <f t="shared" si="0"/>
        <v>44014</v>
      </c>
      <c r="BQ6" s="49">
        <f t="shared" si="0"/>
        <v>44015</v>
      </c>
      <c r="BR6" s="49">
        <f t="shared" si="0"/>
        <v>44016</v>
      </c>
      <c r="BS6" s="50">
        <f t="shared" si="0"/>
        <v>44017</v>
      </c>
      <c r="BT6" s="49">
        <f t="shared" si="0"/>
        <v>44018</v>
      </c>
      <c r="BU6" s="49">
        <f t="shared" si="0"/>
        <v>44019</v>
      </c>
      <c r="BV6" s="49">
        <f t="shared" ref="BV6:CG6" si="1">BU6+1</f>
        <v>44020</v>
      </c>
      <c r="BW6" s="49">
        <f t="shared" si="1"/>
        <v>44021</v>
      </c>
      <c r="BX6" s="49">
        <f t="shared" si="1"/>
        <v>44022</v>
      </c>
      <c r="BY6" s="49">
        <f t="shared" si="1"/>
        <v>44023</v>
      </c>
      <c r="BZ6" s="50">
        <f t="shared" si="1"/>
        <v>44024</v>
      </c>
      <c r="CA6" s="49">
        <f t="shared" si="1"/>
        <v>44025</v>
      </c>
      <c r="CB6" s="49">
        <f t="shared" si="1"/>
        <v>44026</v>
      </c>
      <c r="CC6" s="49">
        <f t="shared" si="1"/>
        <v>44027</v>
      </c>
      <c r="CD6" s="49">
        <f t="shared" si="1"/>
        <v>44028</v>
      </c>
      <c r="CE6" s="49">
        <f t="shared" si="1"/>
        <v>44029</v>
      </c>
      <c r="CF6" s="49">
        <f t="shared" si="1"/>
        <v>44030</v>
      </c>
      <c r="CG6" s="50">
        <f t="shared" si="1"/>
        <v>44031</v>
      </c>
    </row>
    <row r="7" spans="1:85" s="71" customFormat="1" ht="13.8" thickBot="1" x14ac:dyDescent="0.3">
      <c r="A7" s="66" t="s">
        <v>0</v>
      </c>
      <c r="B7" s="67" t="s">
        <v>50</v>
      </c>
      <c r="C7" s="68" t="s">
        <v>23</v>
      </c>
      <c r="D7" s="69" t="s">
        <v>19</v>
      </c>
      <c r="E7" s="69" t="s">
        <v>20</v>
      </c>
      <c r="F7" s="68" t="s">
        <v>22</v>
      </c>
      <c r="G7" s="68" t="s">
        <v>26</v>
      </c>
      <c r="H7" s="68" t="s">
        <v>47</v>
      </c>
      <c r="I7" s="70" t="str">
        <f>CHOOSE(WEEKDAY(I6,1),"D","S","T","Q","Q","S","S")</f>
        <v>S</v>
      </c>
      <c r="J7" s="70" t="str">
        <f t="shared" ref="J7:BU7" si="2">CHOOSE(WEEKDAY(J6,1),"D","S","T","Q","Q","S","S")</f>
        <v>T</v>
      </c>
      <c r="K7" s="70" t="str">
        <f t="shared" si="2"/>
        <v>Q</v>
      </c>
      <c r="L7" s="70" t="str">
        <f t="shared" si="2"/>
        <v>Q</v>
      </c>
      <c r="M7" s="70" t="str">
        <f t="shared" si="2"/>
        <v>S</v>
      </c>
      <c r="N7" s="70" t="str">
        <f t="shared" si="2"/>
        <v>S</v>
      </c>
      <c r="O7" s="70" t="str">
        <f t="shared" si="2"/>
        <v>D</v>
      </c>
      <c r="P7" s="70" t="str">
        <f t="shared" si="2"/>
        <v>S</v>
      </c>
      <c r="Q7" s="70" t="str">
        <f t="shared" si="2"/>
        <v>T</v>
      </c>
      <c r="R7" s="70" t="str">
        <f t="shared" si="2"/>
        <v>Q</v>
      </c>
      <c r="S7" s="70" t="str">
        <f t="shared" si="2"/>
        <v>Q</v>
      </c>
      <c r="T7" s="70" t="str">
        <f t="shared" si="2"/>
        <v>S</v>
      </c>
      <c r="U7" s="70" t="str">
        <f t="shared" si="2"/>
        <v>S</v>
      </c>
      <c r="V7" s="70" t="str">
        <f t="shared" si="2"/>
        <v>D</v>
      </c>
      <c r="W7" s="70" t="str">
        <f t="shared" si="2"/>
        <v>S</v>
      </c>
      <c r="X7" s="70" t="str">
        <f t="shared" si="2"/>
        <v>T</v>
      </c>
      <c r="Y7" s="70" t="str">
        <f t="shared" si="2"/>
        <v>Q</v>
      </c>
      <c r="Z7" s="70" t="str">
        <f t="shared" si="2"/>
        <v>Q</v>
      </c>
      <c r="AA7" s="70" t="str">
        <f t="shared" si="2"/>
        <v>S</v>
      </c>
      <c r="AB7" s="70" t="str">
        <f t="shared" si="2"/>
        <v>S</v>
      </c>
      <c r="AC7" s="70" t="str">
        <f t="shared" si="2"/>
        <v>D</v>
      </c>
      <c r="AD7" s="70" t="str">
        <f t="shared" si="2"/>
        <v>S</v>
      </c>
      <c r="AE7" s="70" t="str">
        <f t="shared" si="2"/>
        <v>T</v>
      </c>
      <c r="AF7" s="70" t="str">
        <f t="shared" si="2"/>
        <v>Q</v>
      </c>
      <c r="AG7" s="70" t="str">
        <f t="shared" si="2"/>
        <v>Q</v>
      </c>
      <c r="AH7" s="70" t="str">
        <f t="shared" si="2"/>
        <v>S</v>
      </c>
      <c r="AI7" s="70" t="str">
        <f t="shared" si="2"/>
        <v>S</v>
      </c>
      <c r="AJ7" s="70" t="str">
        <f t="shared" si="2"/>
        <v>D</v>
      </c>
      <c r="AK7" s="70" t="str">
        <f t="shared" si="2"/>
        <v>S</v>
      </c>
      <c r="AL7" s="70" t="str">
        <f t="shared" si="2"/>
        <v>T</v>
      </c>
      <c r="AM7" s="70" t="str">
        <f t="shared" si="2"/>
        <v>Q</v>
      </c>
      <c r="AN7" s="70" t="str">
        <f t="shared" si="2"/>
        <v>Q</v>
      </c>
      <c r="AO7" s="70" t="str">
        <f t="shared" si="2"/>
        <v>S</v>
      </c>
      <c r="AP7" s="70" t="str">
        <f t="shared" si="2"/>
        <v>S</v>
      </c>
      <c r="AQ7" s="70" t="str">
        <f t="shared" si="2"/>
        <v>D</v>
      </c>
      <c r="AR7" s="70" t="str">
        <f t="shared" si="2"/>
        <v>S</v>
      </c>
      <c r="AS7" s="70" t="str">
        <f t="shared" si="2"/>
        <v>T</v>
      </c>
      <c r="AT7" s="70" t="str">
        <f t="shared" si="2"/>
        <v>Q</v>
      </c>
      <c r="AU7" s="70" t="str">
        <f t="shared" si="2"/>
        <v>Q</v>
      </c>
      <c r="AV7" s="70" t="str">
        <f t="shared" si="2"/>
        <v>S</v>
      </c>
      <c r="AW7" s="70" t="str">
        <f t="shared" si="2"/>
        <v>S</v>
      </c>
      <c r="AX7" s="70" t="str">
        <f t="shared" si="2"/>
        <v>D</v>
      </c>
      <c r="AY7" s="70" t="str">
        <f t="shared" si="2"/>
        <v>S</v>
      </c>
      <c r="AZ7" s="70" t="str">
        <f t="shared" si="2"/>
        <v>T</v>
      </c>
      <c r="BA7" s="70" t="str">
        <f t="shared" si="2"/>
        <v>Q</v>
      </c>
      <c r="BB7" s="70" t="str">
        <f t="shared" si="2"/>
        <v>Q</v>
      </c>
      <c r="BC7" s="70" t="str">
        <f t="shared" si="2"/>
        <v>S</v>
      </c>
      <c r="BD7" s="70" t="str">
        <f t="shared" si="2"/>
        <v>S</v>
      </c>
      <c r="BE7" s="70" t="str">
        <f t="shared" si="2"/>
        <v>D</v>
      </c>
      <c r="BF7" s="70" t="str">
        <f t="shared" si="2"/>
        <v>S</v>
      </c>
      <c r="BG7" s="70" t="str">
        <f t="shared" si="2"/>
        <v>T</v>
      </c>
      <c r="BH7" s="70" t="str">
        <f t="shared" si="2"/>
        <v>Q</v>
      </c>
      <c r="BI7" s="70" t="str">
        <f t="shared" si="2"/>
        <v>Q</v>
      </c>
      <c r="BJ7" s="70" t="str">
        <f t="shared" si="2"/>
        <v>S</v>
      </c>
      <c r="BK7" s="70" t="str">
        <f t="shared" si="2"/>
        <v>S</v>
      </c>
      <c r="BL7" s="70" t="str">
        <f t="shared" si="2"/>
        <v>D</v>
      </c>
      <c r="BM7" s="70" t="str">
        <f t="shared" si="2"/>
        <v>S</v>
      </c>
      <c r="BN7" s="70" t="str">
        <f t="shared" si="2"/>
        <v>T</v>
      </c>
      <c r="BO7" s="70" t="str">
        <f t="shared" si="2"/>
        <v>Q</v>
      </c>
      <c r="BP7" s="70" t="str">
        <f t="shared" si="2"/>
        <v>Q</v>
      </c>
      <c r="BQ7" s="70" t="str">
        <f t="shared" si="2"/>
        <v>S</v>
      </c>
      <c r="BR7" s="70" t="str">
        <f t="shared" si="2"/>
        <v>S</v>
      </c>
      <c r="BS7" s="70" t="str">
        <f t="shared" si="2"/>
        <v>D</v>
      </c>
      <c r="BT7" s="70" t="str">
        <f t="shared" si="2"/>
        <v>S</v>
      </c>
      <c r="BU7" s="70" t="str">
        <f t="shared" si="2"/>
        <v>T</v>
      </c>
      <c r="BV7" s="70" t="str">
        <f t="shared" ref="BV7:CG7" si="3">CHOOSE(WEEKDAY(BV6,1),"D","S","T","Q","Q","S","S")</f>
        <v>Q</v>
      </c>
      <c r="BW7" s="70" t="str">
        <f t="shared" si="3"/>
        <v>Q</v>
      </c>
      <c r="BX7" s="70" t="str">
        <f t="shared" si="3"/>
        <v>S</v>
      </c>
      <c r="BY7" s="70" t="str">
        <f t="shared" si="3"/>
        <v>S</v>
      </c>
      <c r="BZ7" s="70" t="str">
        <f t="shared" si="3"/>
        <v>D</v>
      </c>
      <c r="CA7" s="70" t="str">
        <f t="shared" si="3"/>
        <v>S</v>
      </c>
      <c r="CB7" s="70" t="str">
        <f t="shared" si="3"/>
        <v>T</v>
      </c>
      <c r="CC7" s="70" t="str">
        <f t="shared" si="3"/>
        <v>Q</v>
      </c>
      <c r="CD7" s="70" t="str">
        <f t="shared" si="3"/>
        <v>Q</v>
      </c>
      <c r="CE7" s="70" t="str">
        <f t="shared" si="3"/>
        <v>S</v>
      </c>
      <c r="CF7" s="70" t="str">
        <f t="shared" si="3"/>
        <v>S</v>
      </c>
      <c r="CG7" s="70" t="str">
        <f t="shared" si="3"/>
        <v>D</v>
      </c>
    </row>
    <row r="8" spans="1:85" s="17" customFormat="1" ht="13.8" x14ac:dyDescent="0.25">
      <c r="A8" s="43" t="str">
        <f>IF(ISERROR(VALUE(SUBSTITUTE(prevWBS,".",""))),"1",IF(ISERROR(FIND("`",SUBSTITUTE(prevWBS,".","`",1))),TEXT(VALUE(prevWBS)+1,"#"),TEXT(VALUE(LEFT(prevWBS,FIND("`",SUBSTITUTE(prevWBS,".","`",1))-1))+1,"#")))</f>
        <v>1</v>
      </c>
      <c r="B8" s="44" t="s">
        <v>46</v>
      </c>
      <c r="C8" s="45"/>
      <c r="D8" s="46"/>
      <c r="E8" s="65" t="str">
        <f>IF(ISBLANK(D8)," - ",IF(F8=0,D8,D8+F8-1))</f>
        <v xml:space="preserve"> - </v>
      </c>
      <c r="F8" s="47"/>
      <c r="G8" s="119">
        <f>AVERAGE(G9,G13,G16,G18,G21,G24)</f>
        <v>0.73333333333333339</v>
      </c>
      <c r="H8" s="48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T8" s="57"/>
      <c r="BX8" s="57"/>
      <c r="CC8" s="97"/>
      <c r="CD8" s="97"/>
      <c r="CE8" s="97"/>
    </row>
    <row r="9" spans="1:85" s="22" customFormat="1" ht="13.2" customHeight="1" x14ac:dyDescent="0.25">
      <c r="A9" s="21" t="str">
        <f t="shared" ref="A9:A18" si="4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101" t="s">
        <v>38</v>
      </c>
      <c r="D9" s="51">
        <v>43955</v>
      </c>
      <c r="E9" s="52">
        <f>IF(ISBLANK(D9)," - ",IF(F9=0,D9,D9+F9-1))</f>
        <v>43958</v>
      </c>
      <c r="F9" s="23">
        <f>F11</f>
        <v>4</v>
      </c>
      <c r="G9" s="24">
        <f>AVERAGE(G10:G12)</f>
        <v>0.93333333333333324</v>
      </c>
      <c r="H9" s="25">
        <f>SUM(H11)</f>
        <v>13</v>
      </c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X9" s="105"/>
      <c r="CC9" s="103"/>
    </row>
    <row r="10" spans="1:85" s="22" customFormat="1" ht="11.4" hidden="1" outlineLevel="1" x14ac:dyDescent="0.25">
      <c r="A10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10" s="93" t="s">
        <v>71</v>
      </c>
      <c r="C10" s="22" t="s">
        <v>67</v>
      </c>
      <c r="D10" s="51">
        <v>43958</v>
      </c>
      <c r="E10" s="52">
        <f>IF(ISBLANK(D10)," - ",IF(F10=0,D10,D10+F10-1))</f>
        <v>43958</v>
      </c>
      <c r="F10" s="23">
        <v>1</v>
      </c>
      <c r="G10" s="24">
        <v>1</v>
      </c>
      <c r="H10" s="25">
        <v>1</v>
      </c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X10" s="103"/>
      <c r="CC10" s="103"/>
    </row>
    <row r="11" spans="1:85" s="22" customFormat="1" ht="11.4" hidden="1" outlineLevel="1" x14ac:dyDescent="0.25">
      <c r="A11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1.1.2</v>
      </c>
      <c r="B11" s="93" t="s">
        <v>65</v>
      </c>
      <c r="C11" s="22" t="s">
        <v>66</v>
      </c>
      <c r="D11" s="51">
        <v>43955</v>
      </c>
      <c r="E11" s="52">
        <f>IF(ISBLANK(D11)," - ",IF(F11=0,D11,D11+F11-1))</f>
        <v>43958</v>
      </c>
      <c r="F11" s="23">
        <v>4</v>
      </c>
      <c r="G11" s="24">
        <v>1</v>
      </c>
      <c r="H11" s="25">
        <v>13</v>
      </c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X11" s="103"/>
      <c r="CC11" s="103"/>
    </row>
    <row r="12" spans="1:85" s="22" customFormat="1" ht="22.8" hidden="1" outlineLevel="1" x14ac:dyDescent="0.25">
      <c r="A12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1.1.3</v>
      </c>
      <c r="B12" s="74" t="s">
        <v>45</v>
      </c>
      <c r="D12" s="51"/>
      <c r="E12" s="52"/>
      <c r="F12" s="23"/>
      <c r="G12" s="24">
        <v>0.8</v>
      </c>
      <c r="H12" s="25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X12" s="103"/>
      <c r="CC12" s="103"/>
    </row>
    <row r="13" spans="1:85" s="22" customFormat="1" ht="12" collapsed="1" x14ac:dyDescent="0.25">
      <c r="A13" s="21" t="str">
        <f t="shared" ref="A13:A24" si="5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13" s="92" t="s">
        <v>80</v>
      </c>
      <c r="D13" s="51"/>
      <c r="E13" s="52" t="str">
        <f t="shared" ref="E13:E20" si="6">IF(ISBLANK(D13)," - ",IF(F13=0,D13,D13+F13-1))</f>
        <v xml:space="preserve"> - </v>
      </c>
      <c r="F13" s="23"/>
      <c r="G13" s="24">
        <f>AVERAGE(G14:G15)</f>
        <v>0</v>
      </c>
      <c r="H13" s="25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X13" s="103"/>
      <c r="CC13" s="103"/>
    </row>
    <row r="14" spans="1:85" s="22" customFormat="1" ht="17.399999999999999" hidden="1" customHeight="1" outlineLevel="1" x14ac:dyDescent="0.25">
      <c r="A14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1.2.1</v>
      </c>
      <c r="B14" s="91" t="s">
        <v>11</v>
      </c>
      <c r="D14" s="51"/>
      <c r="E14" s="52" t="str">
        <f t="shared" si="6"/>
        <v xml:space="preserve"> - </v>
      </c>
      <c r="F14" s="23"/>
      <c r="G14" s="24">
        <v>0</v>
      </c>
      <c r="H14" s="25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X14" s="103"/>
      <c r="CC14" s="103"/>
    </row>
    <row r="15" spans="1:85" s="22" customFormat="1" ht="17.399999999999999" hidden="1" customHeight="1" outlineLevel="1" x14ac:dyDescent="0.25">
      <c r="A15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1.2.2</v>
      </c>
      <c r="B15" s="91" t="s">
        <v>12</v>
      </c>
      <c r="D15" s="51"/>
      <c r="E15" s="52" t="str">
        <f t="shared" si="6"/>
        <v xml:space="preserve"> - </v>
      </c>
      <c r="F15" s="23"/>
      <c r="G15" s="24">
        <v>0</v>
      </c>
      <c r="H15" s="25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X15" s="103"/>
      <c r="CC15" s="103"/>
    </row>
    <row r="16" spans="1:85" s="22" customFormat="1" ht="12" collapsed="1" x14ac:dyDescent="0.25">
      <c r="A16" s="21" t="str">
        <f t="shared" si="5"/>
        <v>1.3</v>
      </c>
      <c r="B16" s="92" t="s">
        <v>34</v>
      </c>
      <c r="D16" s="51"/>
      <c r="E16" s="52" t="str">
        <f t="shared" si="6"/>
        <v xml:space="preserve"> - </v>
      </c>
      <c r="F16" s="23"/>
      <c r="G16" s="24">
        <f>AVERAGE(G17:G17)</f>
        <v>1</v>
      </c>
      <c r="H16" s="25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X16" s="103"/>
      <c r="CC16" s="103"/>
    </row>
    <row r="17" spans="1:84" s="22" customFormat="1" ht="17.399999999999999" hidden="1" customHeight="1" outlineLevel="1" x14ac:dyDescent="0.25">
      <c r="A17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1.3.1</v>
      </c>
      <c r="B17" s="93" t="s">
        <v>13</v>
      </c>
      <c r="D17" s="51"/>
      <c r="E17" s="52" t="str">
        <f t="shared" si="6"/>
        <v xml:space="preserve"> - </v>
      </c>
      <c r="F17" s="23"/>
      <c r="G17" s="24">
        <v>1</v>
      </c>
      <c r="H17" s="25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X17" s="103"/>
      <c r="CC17" s="103"/>
    </row>
    <row r="18" spans="1:84" s="22" customFormat="1" ht="17.399999999999999" customHeight="1" collapsed="1" x14ac:dyDescent="0.25">
      <c r="A18" s="21" t="str">
        <f t="shared" si="4"/>
        <v>1.4</v>
      </c>
      <c r="B18" s="101" t="s">
        <v>61</v>
      </c>
      <c r="D18" s="51">
        <f>SMALL(D19:D20,1)</f>
        <v>43955</v>
      </c>
      <c r="E18" s="52">
        <f>LARGE(E19:E20,1)</f>
        <v>43958</v>
      </c>
      <c r="F18" s="23">
        <f>LARGE(F19:F20,1)</f>
        <v>3</v>
      </c>
      <c r="G18" s="24">
        <f>AVERAGE(G19:G20)</f>
        <v>1</v>
      </c>
      <c r="H18" s="25">
        <f>SUM(H19:H20)</f>
        <v>0</v>
      </c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X18" s="103"/>
      <c r="CC18" s="103"/>
    </row>
    <row r="19" spans="1:84" s="22" customFormat="1" ht="17.399999999999999" hidden="1" customHeight="1" outlineLevel="1" x14ac:dyDescent="0.25">
      <c r="A19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19" s="93" t="s">
        <v>60</v>
      </c>
      <c r="C19" s="22" t="s">
        <v>62</v>
      </c>
      <c r="D19" s="51">
        <v>43955</v>
      </c>
      <c r="E19" s="52">
        <f t="shared" si="6"/>
        <v>43957</v>
      </c>
      <c r="F19" s="23">
        <v>3</v>
      </c>
      <c r="G19" s="24">
        <v>1</v>
      </c>
      <c r="H19" s="25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X19" s="103"/>
      <c r="CC19" s="103"/>
    </row>
    <row r="20" spans="1:84" s="22" customFormat="1" ht="17.399999999999999" hidden="1" customHeight="1" outlineLevel="1" x14ac:dyDescent="0.25">
      <c r="A20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1.4.2</v>
      </c>
      <c r="B20" s="93" t="s">
        <v>59</v>
      </c>
      <c r="C20" s="22" t="s">
        <v>67</v>
      </c>
      <c r="D20" s="51">
        <v>43956</v>
      </c>
      <c r="E20" s="52">
        <f t="shared" si="6"/>
        <v>43958</v>
      </c>
      <c r="F20" s="23">
        <v>3</v>
      </c>
      <c r="G20" s="24">
        <v>1</v>
      </c>
      <c r="H20" s="25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X20" s="103"/>
      <c r="CC20" s="103"/>
    </row>
    <row r="21" spans="1:84" s="22" customFormat="1" ht="12" collapsed="1" x14ac:dyDescent="0.25">
      <c r="A21" s="21" t="str">
        <f t="shared" si="5"/>
        <v>1.5</v>
      </c>
      <c r="B21" s="94" t="s">
        <v>48</v>
      </c>
      <c r="D21" s="51">
        <v>43955</v>
      </c>
      <c r="E21" s="52">
        <f>IF(ISBLANK(D21)," - ",IF(F21=0,D21,D21+F21-1))</f>
        <v>43959</v>
      </c>
      <c r="F21" s="23">
        <v>5</v>
      </c>
      <c r="G21" s="24">
        <f>AVERAGE(G22:G23)</f>
        <v>0.55000000000000004</v>
      </c>
      <c r="H21" s="25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X21" s="103"/>
      <c r="CC21" s="103"/>
      <c r="CF21" s="30"/>
    </row>
    <row r="22" spans="1:84" s="22" customFormat="1" ht="22.8" hidden="1" customHeight="1" outlineLevel="1" x14ac:dyDescent="0.25">
      <c r="A22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1.5.1</v>
      </c>
      <c r="B22" s="74" t="s">
        <v>9</v>
      </c>
      <c r="C22" s="22" t="s">
        <v>75</v>
      </c>
      <c r="D22" s="51">
        <v>44013</v>
      </c>
      <c r="E22" s="52">
        <f>IF(ISBLANK(D22)," - ",IF(F22=0,D22,D22+F22-1))</f>
        <v>44015</v>
      </c>
      <c r="F22" s="23">
        <v>3</v>
      </c>
      <c r="G22" s="24">
        <v>0.1</v>
      </c>
      <c r="H22" s="25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X22" s="103"/>
      <c r="CC22" s="103"/>
      <c r="CF22" s="98"/>
    </row>
    <row r="23" spans="1:84" s="22" customFormat="1" ht="17.399999999999999" hidden="1" customHeight="1" outlineLevel="1" x14ac:dyDescent="0.25">
      <c r="A23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1.5.2</v>
      </c>
      <c r="B23" s="74" t="s">
        <v>49</v>
      </c>
      <c r="C23" s="22" t="s">
        <v>76</v>
      </c>
      <c r="D23" s="51">
        <v>44004</v>
      </c>
      <c r="E23" s="52">
        <f>IF(ISBLANK(D23)," - ",IF(F23=0,D23,D23+F23-1))</f>
        <v>44008</v>
      </c>
      <c r="F23" s="23">
        <v>5</v>
      </c>
      <c r="G23" s="24">
        <v>1</v>
      </c>
      <c r="H23" s="25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X23" s="103"/>
      <c r="CC23" s="103"/>
    </row>
    <row r="24" spans="1:84" s="22" customFormat="1" ht="17.399999999999999" customHeight="1" collapsed="1" x14ac:dyDescent="0.25">
      <c r="A24" s="21" t="str">
        <f t="shared" si="5"/>
        <v>1.6</v>
      </c>
      <c r="B24" s="92" t="s">
        <v>31</v>
      </c>
      <c r="D24" s="51">
        <f>SMALL(D25:D30,1)</f>
        <v>43955</v>
      </c>
      <c r="E24" s="52">
        <f>LARGE(E25:E30,1)</f>
        <v>43959</v>
      </c>
      <c r="F24" s="23">
        <f>LARGE(F25:F30,1)</f>
        <v>2</v>
      </c>
      <c r="G24" s="24">
        <f>AVERAGE(G25:G30)</f>
        <v>0.91666666666666663</v>
      </c>
      <c r="H24" s="25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X24" s="103"/>
      <c r="CC24" s="103"/>
    </row>
    <row r="25" spans="1:84" s="22" customFormat="1" ht="17.399999999999999" hidden="1" customHeight="1" outlineLevel="1" x14ac:dyDescent="0.25">
      <c r="A25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1.6.1</v>
      </c>
      <c r="B25" s="74" t="s">
        <v>28</v>
      </c>
      <c r="C25" s="22" t="s">
        <v>63</v>
      </c>
      <c r="D25" s="51">
        <v>43959</v>
      </c>
      <c r="E25" s="52">
        <f>IF(ISBLANK(D25)," - ",IF(F25=0,D25,D25+F25-1))</f>
        <v>43959</v>
      </c>
      <c r="F25" s="23">
        <v>1</v>
      </c>
      <c r="G25" s="24">
        <v>1</v>
      </c>
      <c r="H25" s="25">
        <v>2</v>
      </c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X25" s="103"/>
      <c r="CC25" s="103"/>
    </row>
    <row r="26" spans="1:84" s="22" customFormat="1" ht="17.399999999999999" hidden="1" customHeight="1" outlineLevel="1" x14ac:dyDescent="0.25">
      <c r="A26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1.6.2</v>
      </c>
      <c r="B26" s="74" t="s">
        <v>30</v>
      </c>
      <c r="C26" s="22" t="s">
        <v>62</v>
      </c>
      <c r="D26" s="51">
        <v>43955</v>
      </c>
      <c r="E26" s="52">
        <f>IF(ISBLANK(D26)," - ",IF(F26=0,D26,D26+F26-1))</f>
        <v>43955</v>
      </c>
      <c r="F26" s="23">
        <v>1</v>
      </c>
      <c r="G26" s="24">
        <v>1</v>
      </c>
      <c r="H26" s="25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X26" s="103"/>
      <c r="CC26" s="103"/>
    </row>
    <row r="27" spans="1:84" s="22" customFormat="1" ht="17.399999999999999" hidden="1" customHeight="1" outlineLevel="1" x14ac:dyDescent="0.25">
      <c r="A27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1.6.3</v>
      </c>
      <c r="B27" s="74" t="s">
        <v>32</v>
      </c>
      <c r="C27" s="22" t="s">
        <v>67</v>
      </c>
      <c r="D27" s="51">
        <v>43955</v>
      </c>
      <c r="E27" s="52">
        <f>IF(ISBLANK(D27)," - ",IF(F27=0,D27,D27+F27-1))</f>
        <v>43955</v>
      </c>
      <c r="F27" s="23">
        <v>1</v>
      </c>
      <c r="G27" s="24">
        <v>1</v>
      </c>
      <c r="H27" s="25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X27" s="103"/>
      <c r="CC27" s="103"/>
    </row>
    <row r="28" spans="1:84" s="22" customFormat="1" ht="17.399999999999999" hidden="1" customHeight="1" outlineLevel="1" x14ac:dyDescent="0.25">
      <c r="A28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1.6.4</v>
      </c>
      <c r="B28" s="74" t="s">
        <v>33</v>
      </c>
      <c r="D28" s="51">
        <v>43955</v>
      </c>
      <c r="E28" s="52">
        <f>IF(ISBLANK(D28)," - ",IF(F28=0,D28,D28+F28-1))</f>
        <v>43955</v>
      </c>
      <c r="F28" s="23">
        <v>1</v>
      </c>
      <c r="G28" s="24">
        <v>1</v>
      </c>
      <c r="H28" s="25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X28" s="103"/>
      <c r="CC28" s="103"/>
    </row>
    <row r="29" spans="1:84" s="22" customFormat="1" ht="17.399999999999999" hidden="1" customHeight="1" outlineLevel="1" x14ac:dyDescent="0.25">
      <c r="A29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1.6.5</v>
      </c>
      <c r="B29" s="74" t="s">
        <v>8</v>
      </c>
      <c r="C29" s="22" t="s">
        <v>68</v>
      </c>
      <c r="D29" s="51">
        <v>43958</v>
      </c>
      <c r="E29" s="52">
        <f>IF(ISBLANK(D29)," - ",IF(F29=0,D29,D29+F29-1))</f>
        <v>43959</v>
      </c>
      <c r="F29" s="23">
        <v>2</v>
      </c>
      <c r="G29" s="24">
        <v>0.5</v>
      </c>
      <c r="H29" s="25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X29" s="103"/>
      <c r="CC29" s="103"/>
    </row>
    <row r="30" spans="1:84" s="22" customFormat="1" ht="22.8" hidden="1" customHeight="1" outlineLevel="1" x14ac:dyDescent="0.25">
      <c r="A30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1.6.6</v>
      </c>
      <c r="B30" s="74" t="s">
        <v>29</v>
      </c>
      <c r="C30" s="22" t="s">
        <v>64</v>
      </c>
      <c r="D30" s="51">
        <v>43959</v>
      </c>
      <c r="E30" s="52">
        <f>IF(ISBLANK(D30)," - ",IF(F30=0,D30,D30+F30-1))</f>
        <v>43959</v>
      </c>
      <c r="F30" s="23">
        <v>1</v>
      </c>
      <c r="G30" s="24">
        <v>1</v>
      </c>
      <c r="H30" s="25">
        <v>2</v>
      </c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X30" s="104"/>
      <c r="CC30" s="112"/>
      <c r="CF30" s="99"/>
    </row>
    <row r="31" spans="1:84" s="17" customFormat="1" ht="13.8" collapsed="1" x14ac:dyDescent="0.25">
      <c r="A31" s="15" t="str">
        <f>IF(ISERROR(VALUE(SUBSTITUTE(prevWBS,".",""))),"1",IF(ISERROR(FIND("`",SUBSTITUTE(prevWBS,".","`",1))),TEXT(VALUE(prevWBS)+1,"#"),TEXT(VALUE(LEFT(prevWBS,FIND("`",SUBSTITUTE(prevWBS,".","`",1))-1))+1,"#")))</f>
        <v>2</v>
      </c>
      <c r="B31" s="16" t="s">
        <v>27</v>
      </c>
      <c r="D31" s="53"/>
      <c r="E31" s="53" t="str">
        <f t="shared" ref="E31:E69" si="7">IF(ISBLANK(D31)," - ",IF(F31=0,D31,D31+F31-1))</f>
        <v xml:space="preserve"> - </v>
      </c>
      <c r="F31" s="18"/>
      <c r="G31" s="118">
        <f>AVERAGE(G32,G38,G42,G46,G49,G52)</f>
        <v>0.45277777777777778</v>
      </c>
      <c r="H31" s="2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CC31" s="100"/>
    </row>
    <row r="32" spans="1:84" s="22" customFormat="1" ht="12" x14ac:dyDescent="0.25">
      <c r="A32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32" s="92" t="s">
        <v>38</v>
      </c>
      <c r="D32" s="51">
        <f>SMALL(D33:D36,1)</f>
        <v>43955</v>
      </c>
      <c r="E32" s="52">
        <f>LARGE(E33:E37,1)</f>
        <v>43959</v>
      </c>
      <c r="F32" s="23">
        <f>LARGE(F33:F36,1)</f>
        <v>3</v>
      </c>
      <c r="G32" s="24">
        <f>AVERAGE(G33:G37)</f>
        <v>0.8</v>
      </c>
      <c r="H32" s="25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CA32" s="104"/>
      <c r="CD32" s="104"/>
      <c r="CE32" s="104"/>
    </row>
    <row r="33" spans="1:83" s="22" customFormat="1" ht="22.8" hidden="1" outlineLevel="1" x14ac:dyDescent="0.25">
      <c r="A33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</v>
      </c>
      <c r="B33" s="74" t="s">
        <v>45</v>
      </c>
      <c r="D33" s="51"/>
      <c r="E33" s="52"/>
      <c r="F33" s="23"/>
      <c r="G33" s="24">
        <v>0.8</v>
      </c>
      <c r="H33" s="25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</row>
    <row r="34" spans="1:83" s="22" customFormat="1" ht="11.4" hidden="1" outlineLevel="1" x14ac:dyDescent="0.25">
      <c r="A34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2.1.2</v>
      </c>
      <c r="B34" s="74" t="s">
        <v>72</v>
      </c>
      <c r="D34" s="51">
        <v>43955</v>
      </c>
      <c r="E34" s="52">
        <f t="shared" ref="E34:E36" si="8">IF(ISBLANK(D34)," - ",IF(F34=0,D34,D34+F34-1))</f>
        <v>43957</v>
      </c>
      <c r="F34" s="23">
        <v>3</v>
      </c>
      <c r="G34" s="24">
        <v>0.8</v>
      </c>
      <c r="H34" s="25">
        <v>7</v>
      </c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</row>
    <row r="35" spans="1:83" s="22" customFormat="1" ht="22.8" hidden="1" outlineLevel="1" x14ac:dyDescent="0.25">
      <c r="A35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2.1.3</v>
      </c>
      <c r="B35" s="74" t="s">
        <v>73</v>
      </c>
      <c r="C35" s="22" t="s">
        <v>74</v>
      </c>
      <c r="D35" s="51">
        <v>43957</v>
      </c>
      <c r="E35" s="52">
        <f t="shared" si="8"/>
        <v>43958</v>
      </c>
      <c r="F35" s="23">
        <v>2</v>
      </c>
      <c r="G35" s="24">
        <v>1</v>
      </c>
      <c r="H35" s="25">
        <v>8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</row>
    <row r="36" spans="1:83" s="22" customFormat="1" ht="11.4" hidden="1" outlineLevel="1" x14ac:dyDescent="0.25">
      <c r="A36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2.1.4</v>
      </c>
      <c r="B36" s="74" t="s">
        <v>14</v>
      </c>
      <c r="D36" s="51">
        <v>43957</v>
      </c>
      <c r="E36" s="52">
        <f t="shared" si="8"/>
        <v>43959</v>
      </c>
      <c r="F36" s="23">
        <v>3</v>
      </c>
      <c r="G36" s="24">
        <v>0.5</v>
      </c>
      <c r="H36" s="25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</row>
    <row r="37" spans="1:83" s="22" customFormat="1" ht="11.4" hidden="1" outlineLevel="1" x14ac:dyDescent="0.25">
      <c r="A37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2.1.5</v>
      </c>
      <c r="B37" s="93" t="s">
        <v>56</v>
      </c>
      <c r="D37" s="51">
        <v>43957</v>
      </c>
      <c r="E37" s="52">
        <f>IF(ISBLANK(D37)," - ",IF(F37=0,D37,D37+F37-1))</f>
        <v>43959</v>
      </c>
      <c r="F37" s="23">
        <v>3</v>
      </c>
      <c r="G37" s="24">
        <v>0.9</v>
      </c>
      <c r="H37" s="25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</row>
    <row r="38" spans="1:83" s="22" customFormat="1" ht="12" collapsed="1" x14ac:dyDescent="0.25">
      <c r="A38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38" s="92" t="s">
        <v>80</v>
      </c>
      <c r="D38" s="51"/>
      <c r="E38" s="52" t="str">
        <f>IF(ISBLANK(D38)," - ",IF(F38=0,D38,D38+F38-1))</f>
        <v xml:space="preserve"> - </v>
      </c>
      <c r="F38" s="23"/>
      <c r="G38" s="24">
        <v>0</v>
      </c>
      <c r="H38" s="25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CA38" s="103"/>
      <c r="CD38" s="103"/>
      <c r="CE38" s="103"/>
    </row>
    <row r="39" spans="1:83" s="22" customFormat="1" ht="17.399999999999999" hidden="1" customHeight="1" outlineLevel="1" x14ac:dyDescent="0.25">
      <c r="A39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2.2.1</v>
      </c>
      <c r="B39" s="74" t="s">
        <v>12</v>
      </c>
      <c r="D39" s="51">
        <v>43955</v>
      </c>
      <c r="E39" s="52">
        <f>IF(ISBLANK(D39)," - ",IF(F39=0,D39,D39+F39-1))</f>
        <v>43959</v>
      </c>
      <c r="F39" s="23">
        <v>5</v>
      </c>
      <c r="G39" s="24">
        <v>0</v>
      </c>
      <c r="H39" s="25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CA39" s="103"/>
      <c r="CD39" s="103"/>
      <c r="CE39" s="103"/>
    </row>
    <row r="40" spans="1:83" s="22" customFormat="1" ht="17.399999999999999" hidden="1" customHeight="1" outlineLevel="1" x14ac:dyDescent="0.25">
      <c r="A40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2.2.2</v>
      </c>
      <c r="B40" s="74" t="s">
        <v>11</v>
      </c>
      <c r="D40" s="51">
        <v>43955</v>
      </c>
      <c r="E40" s="52">
        <f>IF(ISBLANK(D40)," - ",IF(F40=0,D40,D40+F40-1))</f>
        <v>43959</v>
      </c>
      <c r="F40" s="23">
        <v>5</v>
      </c>
      <c r="G40" s="24">
        <v>0</v>
      </c>
      <c r="H40" s="25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CA40" s="103"/>
      <c r="CD40" s="103"/>
      <c r="CE40" s="103"/>
    </row>
    <row r="41" spans="1:83" s="22" customFormat="1" ht="17.399999999999999" hidden="1" customHeight="1" outlineLevel="1" x14ac:dyDescent="0.25">
      <c r="A41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2.2.3</v>
      </c>
      <c r="B41" s="93" t="s">
        <v>79</v>
      </c>
      <c r="D41" s="51">
        <v>43955</v>
      </c>
      <c r="E41" s="52">
        <f>IF(ISBLANK(D41)," - ",IF(F41=0,D41,D41+F41-1))</f>
        <v>43959</v>
      </c>
      <c r="F41" s="23">
        <v>5</v>
      </c>
      <c r="G41" s="24">
        <v>0</v>
      </c>
      <c r="H41" s="25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106"/>
      <c r="CA41" s="103"/>
      <c r="CD41" s="103"/>
      <c r="CE41" s="103"/>
    </row>
    <row r="42" spans="1:83" s="22" customFormat="1" ht="21" customHeight="1" collapsed="1" x14ac:dyDescent="0.25">
      <c r="A42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42" s="92" t="s">
        <v>34</v>
      </c>
      <c r="D42" s="51">
        <f>SMALL(D43:D45,1)</f>
        <v>43955</v>
      </c>
      <c r="E42" s="52">
        <f>IF(ISBLANK(D42)," - ",IF(F42=0,D42,D42+F42-1))</f>
        <v>43959</v>
      </c>
      <c r="F42" s="23">
        <f>LARGE(F43:F45,1)</f>
        <v>5</v>
      </c>
      <c r="G42" s="24">
        <f>AVERAGE(G43:G45)</f>
        <v>0.66666666666666663</v>
      </c>
      <c r="H42" s="25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108"/>
      <c r="CA42" s="103"/>
      <c r="CD42" s="103"/>
      <c r="CE42" s="103"/>
    </row>
    <row r="43" spans="1:83" s="22" customFormat="1" ht="22.8" hidden="1" outlineLevel="1" x14ac:dyDescent="0.25">
      <c r="A43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2.3.1</v>
      </c>
      <c r="B43" s="74" t="s">
        <v>69</v>
      </c>
      <c r="C43" s="22" t="s">
        <v>70</v>
      </c>
      <c r="D43" s="51">
        <v>43957</v>
      </c>
      <c r="E43" s="52">
        <f>IF(ISBLANK(D43)," - ",IF(F43=0,D43,D43+F43-1))</f>
        <v>43957</v>
      </c>
      <c r="F43" s="23">
        <v>1</v>
      </c>
      <c r="G43" s="24">
        <v>1</v>
      </c>
      <c r="H43" s="25">
        <v>2</v>
      </c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108"/>
      <c r="CA43" s="103"/>
      <c r="CD43" s="103"/>
      <c r="CE43" s="103"/>
    </row>
    <row r="44" spans="1:83" s="22" customFormat="1" ht="22.8" hidden="1" customHeight="1" outlineLevel="1" x14ac:dyDescent="0.25">
      <c r="A44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2.3.2</v>
      </c>
      <c r="B44" s="74" t="s">
        <v>35</v>
      </c>
      <c r="D44" s="51">
        <v>43957</v>
      </c>
      <c r="E44" s="52">
        <f t="shared" si="7"/>
        <v>43958</v>
      </c>
      <c r="F44" s="23">
        <v>2</v>
      </c>
      <c r="G44" s="24">
        <v>1</v>
      </c>
      <c r="H44" s="25">
        <v>4</v>
      </c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107"/>
      <c r="CA44" s="103"/>
      <c r="CD44" s="103"/>
      <c r="CE44" s="103"/>
    </row>
    <row r="45" spans="1:83" s="22" customFormat="1" ht="17.399999999999999" hidden="1" customHeight="1" outlineLevel="1" x14ac:dyDescent="0.25">
      <c r="A45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2.3.3</v>
      </c>
      <c r="B45" s="74" t="s">
        <v>40</v>
      </c>
      <c r="D45" s="51">
        <v>43955</v>
      </c>
      <c r="E45" s="52">
        <f t="shared" si="7"/>
        <v>43959</v>
      </c>
      <c r="F45" s="23">
        <v>5</v>
      </c>
      <c r="G45" s="24">
        <v>0</v>
      </c>
      <c r="H45" s="25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CA45" s="103"/>
      <c r="CD45" s="103"/>
      <c r="CE45" s="103"/>
    </row>
    <row r="46" spans="1:83" s="22" customFormat="1" ht="17.399999999999999" customHeight="1" collapsed="1" x14ac:dyDescent="0.25">
      <c r="A46" s="21" t="str">
        <f t="shared" ref="A46" si="9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46" s="101" t="s">
        <v>61</v>
      </c>
      <c r="D46" s="51">
        <f>SMALL(D47:D48,1)</f>
        <v>43955</v>
      </c>
      <c r="E46" s="52">
        <f>LARGE(E47:E48,1)</f>
        <v>43958</v>
      </c>
      <c r="F46" s="23">
        <f>LARGE(F47:F48,1)</f>
        <v>3</v>
      </c>
      <c r="G46" s="24">
        <f>AVERAGE(G47:G48)</f>
        <v>1</v>
      </c>
      <c r="H46" s="25">
        <f>SUM(H47:H48)</f>
        <v>4</v>
      </c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CA46" s="103"/>
      <c r="CD46" s="103"/>
      <c r="CE46" s="103"/>
    </row>
    <row r="47" spans="1:83" s="22" customFormat="1" ht="17.399999999999999" hidden="1" customHeight="1" outlineLevel="1" x14ac:dyDescent="0.25">
      <c r="A47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2.4.1</v>
      </c>
      <c r="B47" s="93" t="s">
        <v>60</v>
      </c>
      <c r="C47" s="22" t="s">
        <v>62</v>
      </c>
      <c r="D47" s="51">
        <v>43955</v>
      </c>
      <c r="E47" s="52">
        <f t="shared" si="7"/>
        <v>43957</v>
      </c>
      <c r="F47" s="23">
        <v>3</v>
      </c>
      <c r="G47" s="24">
        <v>1</v>
      </c>
      <c r="H47" s="25">
        <v>2</v>
      </c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CA47" s="103"/>
      <c r="CD47" s="103"/>
      <c r="CE47" s="103"/>
    </row>
    <row r="48" spans="1:83" s="22" customFormat="1" ht="17.399999999999999" hidden="1" customHeight="1" outlineLevel="1" x14ac:dyDescent="0.25">
      <c r="A48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2.4.2</v>
      </c>
      <c r="B48" s="93" t="s">
        <v>59</v>
      </c>
      <c r="C48" s="22" t="s">
        <v>67</v>
      </c>
      <c r="D48" s="51">
        <v>43956</v>
      </c>
      <c r="E48" s="52">
        <f t="shared" si="7"/>
        <v>43958</v>
      </c>
      <c r="F48" s="23">
        <v>3</v>
      </c>
      <c r="G48" s="24">
        <v>1</v>
      </c>
      <c r="H48" s="25">
        <v>2</v>
      </c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CA48" s="103"/>
      <c r="CD48" s="103"/>
      <c r="CE48" s="103"/>
    </row>
    <row r="49" spans="1:83" s="22" customFormat="1" ht="12" collapsed="1" x14ac:dyDescent="0.25">
      <c r="A49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49" s="95" t="s">
        <v>48</v>
      </c>
      <c r="D49" s="51"/>
      <c r="E49" s="52"/>
      <c r="F49" s="23"/>
      <c r="G49" s="24">
        <f>AVERAGE(G50:G51)</f>
        <v>0.05</v>
      </c>
      <c r="H49" s="2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CA49" s="103"/>
      <c r="CD49" s="103"/>
      <c r="CE49" s="103"/>
    </row>
    <row r="50" spans="1:83" s="22" customFormat="1" ht="17.399999999999999" hidden="1" customHeight="1" outlineLevel="1" x14ac:dyDescent="0.25">
      <c r="A50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2.5.1</v>
      </c>
      <c r="B50" s="74" t="s">
        <v>36</v>
      </c>
      <c r="D50" s="51"/>
      <c r="E50" s="52"/>
      <c r="F50" s="23"/>
      <c r="G50" s="24">
        <v>0.1</v>
      </c>
      <c r="H50" s="2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CA50" s="103"/>
      <c r="CD50" s="103"/>
      <c r="CE50" s="103"/>
    </row>
    <row r="51" spans="1:83" s="22" customFormat="1" ht="22.8" hidden="1" customHeight="1" outlineLevel="1" x14ac:dyDescent="0.25">
      <c r="A51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2.5.2</v>
      </c>
      <c r="B51" s="74" t="s">
        <v>55</v>
      </c>
      <c r="D51" s="51"/>
      <c r="E51" s="52"/>
      <c r="F51" s="23"/>
      <c r="G51" s="24">
        <v>0</v>
      </c>
      <c r="H51" s="25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CA51" s="103"/>
      <c r="CD51" s="103"/>
      <c r="CE51" s="103"/>
    </row>
    <row r="52" spans="1:83" s="22" customFormat="1" ht="17.399999999999999" customHeight="1" collapsed="1" x14ac:dyDescent="0.25">
      <c r="A52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2.6</v>
      </c>
      <c r="B52" s="92" t="s">
        <v>77</v>
      </c>
      <c r="D52" s="51">
        <f>SMALL(D53:D56,1)</f>
        <v>43955</v>
      </c>
      <c r="E52" s="52">
        <f>LARGE(E53:E56,1)</f>
        <v>43955</v>
      </c>
      <c r="F52" s="23">
        <f>LARGE(F53:F56,1)</f>
        <v>2</v>
      </c>
      <c r="G52" s="24">
        <f>AVERAGE(G53:G57)</f>
        <v>0.2</v>
      </c>
      <c r="H52" s="25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CA52" s="105"/>
      <c r="CD52" s="102"/>
      <c r="CE52" s="102"/>
    </row>
    <row r="53" spans="1:83" s="22" customFormat="1" ht="17.399999999999999" hidden="1" customHeight="1" outlineLevel="1" x14ac:dyDescent="0.25">
      <c r="A53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2.6.1</v>
      </c>
      <c r="B53" s="74" t="s">
        <v>16</v>
      </c>
      <c r="D53" s="51"/>
      <c r="E53" s="52"/>
      <c r="F53" s="23">
        <v>2</v>
      </c>
      <c r="G53" s="89">
        <v>0</v>
      </c>
      <c r="H53" s="90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CA53" s="103"/>
      <c r="CD53" s="103"/>
      <c r="CE53" s="103"/>
    </row>
    <row r="54" spans="1:83" s="22" customFormat="1" ht="17.399999999999999" hidden="1" customHeight="1" outlineLevel="1" x14ac:dyDescent="0.25">
      <c r="A54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2.6.2</v>
      </c>
      <c r="B54" s="74" t="s">
        <v>17</v>
      </c>
      <c r="D54" s="51">
        <v>43955</v>
      </c>
      <c r="E54" s="52">
        <f>IF(ISBLANK(D54)," - ",IF(F54=0,D54,D54+F54-1))</f>
        <v>43955</v>
      </c>
      <c r="F54" s="23">
        <v>1</v>
      </c>
      <c r="G54" s="89">
        <v>0</v>
      </c>
      <c r="H54" s="90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CA54" s="103"/>
      <c r="CD54" s="103"/>
      <c r="CE54" s="103"/>
    </row>
    <row r="55" spans="1:83" s="22" customFormat="1" ht="17.399999999999999" hidden="1" customHeight="1" outlineLevel="1" x14ac:dyDescent="0.25">
      <c r="A55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2.6.3</v>
      </c>
      <c r="B55" s="74" t="s">
        <v>18</v>
      </c>
      <c r="D55" s="51">
        <v>43955</v>
      </c>
      <c r="E55" s="52">
        <f t="shared" ref="E55" si="10">IF(ISBLANK(D55)," - ",IF(F55=0,D55,D55+F55-1))</f>
        <v>43955</v>
      </c>
      <c r="F55" s="23">
        <v>1</v>
      </c>
      <c r="G55" s="89">
        <v>0</v>
      </c>
      <c r="H55" s="90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CA55" s="103"/>
      <c r="CD55" s="103"/>
      <c r="CE55" s="103"/>
    </row>
    <row r="56" spans="1:83" s="22" customFormat="1" ht="17.399999999999999" hidden="1" customHeight="1" outlineLevel="1" x14ac:dyDescent="0.25">
      <c r="A56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2.6.4</v>
      </c>
      <c r="B56" s="74" t="s">
        <v>28</v>
      </c>
      <c r="D56" s="51">
        <v>43955</v>
      </c>
      <c r="E56" s="52">
        <f t="shared" ref="E56" si="11">IF(ISBLANK(D56)," - ",IF(F56=0,D56,D56+F56-1))</f>
        <v>43955</v>
      </c>
      <c r="F56" s="23">
        <v>1</v>
      </c>
      <c r="G56" s="24">
        <v>1</v>
      </c>
      <c r="H56" s="25">
        <v>2</v>
      </c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CA56" s="103"/>
      <c r="CD56" s="103"/>
      <c r="CE56" s="103"/>
    </row>
    <row r="57" spans="1:83" s="22" customFormat="1" ht="22.8" hidden="1" customHeight="1" outlineLevel="1" x14ac:dyDescent="0.25">
      <c r="A57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2.6.5</v>
      </c>
      <c r="B57" s="74" t="s">
        <v>54</v>
      </c>
      <c r="D57" s="51"/>
      <c r="E57" s="52"/>
      <c r="F57" s="23"/>
      <c r="G57" s="24">
        <v>0</v>
      </c>
      <c r="H57" s="25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CA57" s="103"/>
      <c r="CD57" s="103"/>
      <c r="CE57" s="103"/>
    </row>
    <row r="58" spans="1:83" s="17" customFormat="1" ht="35.4" customHeight="1" collapsed="1" x14ac:dyDescent="0.25">
      <c r="A58" s="15" t="str">
        <f>IF(ISERROR(VALUE(SUBSTITUTE(prevWBS,".",""))),"1",IF(ISERROR(FIND("`",SUBSTITUTE(prevWBS,".","`",1))),TEXT(VALUE(prevWBS)+1,"#"),TEXT(VALUE(LEFT(prevWBS,FIND("`",SUBSTITUTE(prevWBS,".","`",1))-1))+1,"#")))</f>
        <v>3</v>
      </c>
      <c r="B58" s="96" t="s">
        <v>57</v>
      </c>
      <c r="D58" s="53"/>
      <c r="E58" s="53" t="str">
        <f t="shared" si="7"/>
        <v xml:space="preserve"> - </v>
      </c>
      <c r="F58" s="18"/>
      <c r="G58" s="19">
        <v>0</v>
      </c>
      <c r="H58" s="2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</row>
    <row r="59" spans="1:83" s="22" customFormat="1" ht="11.4" hidden="1" outlineLevel="1" x14ac:dyDescent="0.25">
      <c r="A59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59" s="73" t="s">
        <v>2</v>
      </c>
      <c r="D59" s="51"/>
      <c r="E59" s="52" t="str">
        <f t="shared" si="7"/>
        <v xml:space="preserve"> - </v>
      </c>
      <c r="F59" s="23"/>
      <c r="G59" s="24">
        <v>0</v>
      </c>
      <c r="H59" s="25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</row>
    <row r="60" spans="1:83" s="22" customFormat="1" ht="11.4" hidden="1" outlineLevel="1" x14ac:dyDescent="0.25">
      <c r="A60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60" s="73" t="s">
        <v>2</v>
      </c>
      <c r="D60" s="51"/>
      <c r="E60" s="52" t="str">
        <f t="shared" si="7"/>
        <v xml:space="preserve"> - </v>
      </c>
      <c r="F60" s="23"/>
      <c r="G60" s="24">
        <v>0</v>
      </c>
      <c r="H60" s="25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</row>
    <row r="61" spans="1:83" s="22" customFormat="1" ht="11.4" hidden="1" outlineLevel="1" x14ac:dyDescent="0.25">
      <c r="A61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61" s="73" t="s">
        <v>2</v>
      </c>
      <c r="D61" s="51"/>
      <c r="E61" s="52" t="str">
        <f t="shared" si="7"/>
        <v xml:space="preserve"> - </v>
      </c>
      <c r="F61" s="23"/>
      <c r="G61" s="24">
        <v>0</v>
      </c>
      <c r="H61" s="25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</row>
    <row r="62" spans="1:83" s="22" customFormat="1" ht="11.4" hidden="1" outlineLevel="1" x14ac:dyDescent="0.25">
      <c r="A62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62" s="73" t="s">
        <v>2</v>
      </c>
      <c r="D62" s="51"/>
      <c r="E62" s="52" t="str">
        <f t="shared" si="7"/>
        <v xml:space="preserve"> - </v>
      </c>
      <c r="F62" s="23"/>
      <c r="G62" s="24">
        <v>0</v>
      </c>
      <c r="H62" s="25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</row>
    <row r="63" spans="1:83" s="22" customFormat="1" ht="11.4" hidden="1" outlineLevel="1" x14ac:dyDescent="0.25">
      <c r="A63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63" s="73" t="s">
        <v>2</v>
      </c>
      <c r="D63" s="51"/>
      <c r="E63" s="52" t="str">
        <f t="shared" si="7"/>
        <v xml:space="preserve"> - </v>
      </c>
      <c r="F63" s="23"/>
      <c r="G63" s="24">
        <v>0</v>
      </c>
      <c r="H63" s="25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</row>
    <row r="64" spans="1:83" s="17" customFormat="1" ht="27.6" collapsed="1" x14ac:dyDescent="0.25">
      <c r="A64" s="15" t="str">
        <f>IF(ISERROR(VALUE(SUBSTITUTE(prevWBS,".",""))),"1",IF(ISERROR(FIND("`",SUBSTITUTE(prevWBS,".","`",1))),TEXT(VALUE(prevWBS)+1,"#"),TEXT(VALUE(LEFT(prevWBS,FIND("`",SUBSTITUTE(prevWBS,".","`",1))-1))+1,"#")))</f>
        <v>4</v>
      </c>
      <c r="B64" s="96" t="s">
        <v>58</v>
      </c>
      <c r="D64" s="53"/>
      <c r="E64" s="53" t="str">
        <f t="shared" si="7"/>
        <v xml:space="preserve"> - </v>
      </c>
      <c r="F64" s="18"/>
      <c r="G64" s="19"/>
      <c r="H64" s="2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</row>
    <row r="65" spans="1:65" s="22" customFormat="1" ht="11.4" hidden="1" outlineLevel="1" x14ac:dyDescent="0.25">
      <c r="A65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65" s="73" t="s">
        <v>2</v>
      </c>
      <c r="D65" s="51"/>
      <c r="E65" s="52" t="str">
        <f t="shared" si="7"/>
        <v xml:space="preserve"> - </v>
      </c>
      <c r="F65" s="23"/>
      <c r="G65" s="24">
        <v>0</v>
      </c>
      <c r="H65" s="25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</row>
    <row r="66" spans="1:65" s="22" customFormat="1" ht="11.4" hidden="1" outlineLevel="1" x14ac:dyDescent="0.25">
      <c r="A66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66" s="73" t="s">
        <v>2</v>
      </c>
      <c r="D66" s="51"/>
      <c r="E66" s="52" t="str">
        <f t="shared" si="7"/>
        <v xml:space="preserve"> - </v>
      </c>
      <c r="F66" s="23"/>
      <c r="G66" s="24">
        <v>0</v>
      </c>
      <c r="H66" s="25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</row>
    <row r="67" spans="1:65" s="22" customFormat="1" ht="11.4" hidden="1" outlineLevel="1" x14ac:dyDescent="0.25">
      <c r="A67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67" s="73" t="s">
        <v>2</v>
      </c>
      <c r="D67" s="51"/>
      <c r="E67" s="52" t="str">
        <f t="shared" si="7"/>
        <v xml:space="preserve"> - </v>
      </c>
      <c r="F67" s="23"/>
      <c r="G67" s="24">
        <v>0</v>
      </c>
      <c r="H67" s="25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</row>
    <row r="68" spans="1:65" s="22" customFormat="1" ht="11.4" hidden="1" outlineLevel="1" x14ac:dyDescent="0.25">
      <c r="A68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68" s="73" t="s">
        <v>2</v>
      </c>
      <c r="D68" s="51"/>
      <c r="E68" s="52" t="str">
        <f t="shared" si="7"/>
        <v xml:space="preserve"> - </v>
      </c>
      <c r="F68" s="23"/>
      <c r="G68" s="24">
        <v>0</v>
      </c>
      <c r="H68" s="25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</row>
    <row r="69" spans="1:65" s="22" customFormat="1" ht="11.4" hidden="1" outlineLevel="1" x14ac:dyDescent="0.25">
      <c r="A69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4.5</v>
      </c>
      <c r="B69" s="73" t="s">
        <v>2</v>
      </c>
      <c r="D69" s="51"/>
      <c r="E69" s="52" t="str">
        <f t="shared" si="7"/>
        <v xml:space="preserve"> - </v>
      </c>
      <c r="F69" s="23"/>
      <c r="G69" s="24">
        <v>0</v>
      </c>
      <c r="H69" s="25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</row>
    <row r="70" spans="1:65" s="30" customFormat="1" ht="11.4" collapsed="1" x14ac:dyDescent="0.25">
      <c r="A70" s="21"/>
      <c r="B70" s="26"/>
      <c r="C70" s="26"/>
      <c r="D70" s="54"/>
      <c r="E70" s="54"/>
      <c r="F70" s="27"/>
      <c r="G70" s="28"/>
      <c r="H70" s="29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</row>
    <row r="71" spans="1:65" s="30" customFormat="1" ht="11.4" x14ac:dyDescent="0.25">
      <c r="A71" s="21"/>
      <c r="B71" s="26"/>
      <c r="C71" s="26"/>
      <c r="D71" s="54"/>
      <c r="E71" s="54"/>
      <c r="F71" s="27"/>
      <c r="G71" s="28"/>
      <c r="H71" s="29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</row>
    <row r="72" spans="1:65" s="35" customFormat="1" x14ac:dyDescent="0.25">
      <c r="A72" s="31" t="s">
        <v>1</v>
      </c>
      <c r="B72" s="32"/>
      <c r="C72" s="33"/>
      <c r="D72" s="55"/>
      <c r="E72" s="55"/>
      <c r="F72" s="34"/>
      <c r="G72" s="34"/>
      <c r="H72" s="37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</row>
    <row r="73" spans="1:65" s="30" customFormat="1" ht="11.4" x14ac:dyDescent="0.25">
      <c r="A73" s="36" t="s">
        <v>3</v>
      </c>
      <c r="B73" s="37"/>
      <c r="C73" s="37"/>
      <c r="D73" s="56"/>
      <c r="E73" s="56"/>
      <c r="F73" s="37"/>
      <c r="G73" s="37"/>
      <c r="H73" s="37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</row>
    <row r="74" spans="1:65" s="30" customFormat="1" ht="13.8" x14ac:dyDescent="0.25">
      <c r="A74" s="76" t="str">
        <f>IF(ISERROR(VALUE(SUBSTITUTE(prevWBS,".",""))),"1",IF(ISERROR(FIND("`",SUBSTITUTE(prevWBS,".","`",1))),TEXT(VALUE(prevWBS)+1,"#"),TEXT(VALUE(LEFT(prevWBS,FIND("`",SUBSTITUTE(prevWBS,".","`",1))-1))+1,"#")))</f>
        <v>1</v>
      </c>
      <c r="B74" s="77" t="s">
        <v>7</v>
      </c>
      <c r="C74" s="38"/>
      <c r="D74" s="51"/>
      <c r="E74" s="52" t="str">
        <f t="shared" ref="E74:E77" si="12">IF(ISBLANK(D74)," - ",IF(F74=0,D74,D74+F74-1))</f>
        <v xml:space="preserve"> - </v>
      </c>
      <c r="F74" s="23"/>
      <c r="G74" s="24"/>
      <c r="H74" s="39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</row>
    <row r="75" spans="1:65" s="30" customFormat="1" ht="11.4" x14ac:dyDescent="0.25">
      <c r="A75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75" s="40" t="s">
        <v>4</v>
      </c>
      <c r="C75" s="40"/>
      <c r="D75" s="51"/>
      <c r="E75" s="52" t="str">
        <f t="shared" si="12"/>
        <v xml:space="preserve"> - </v>
      </c>
      <c r="F75" s="23"/>
      <c r="G75" s="24"/>
      <c r="H75" s="39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</row>
    <row r="76" spans="1:65" s="30" customFormat="1" ht="11.4" x14ac:dyDescent="0.25">
      <c r="A76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76" s="41" t="s">
        <v>5</v>
      </c>
      <c r="C76" s="40"/>
      <c r="D76" s="51"/>
      <c r="E76" s="52" t="str">
        <f t="shared" si="12"/>
        <v xml:space="preserve"> - </v>
      </c>
      <c r="F76" s="23"/>
      <c r="G76" s="24"/>
      <c r="H76" s="39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</row>
    <row r="77" spans="1:65" s="30" customFormat="1" ht="11.4" x14ac:dyDescent="0.25">
      <c r="A77" s="21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1.1.1.1</v>
      </c>
      <c r="B77" s="41" t="s">
        <v>6</v>
      </c>
      <c r="C77" s="40"/>
      <c r="D77" s="51"/>
      <c r="E77" s="52" t="str">
        <f t="shared" si="12"/>
        <v xml:space="preserve"> - </v>
      </c>
      <c r="F77" s="23"/>
      <c r="G77" s="24"/>
      <c r="H77" s="39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</row>
    <row r="78" spans="1:65" s="9" customFormat="1" x14ac:dyDescent="0.25">
      <c r="A78" s="79"/>
      <c r="B78" s="8"/>
      <c r="C78" s="8"/>
      <c r="D78" s="8"/>
      <c r="E78" s="8"/>
      <c r="F78" s="8"/>
      <c r="G78" s="8"/>
      <c r="H78" s="111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</sheetData>
  <sheetProtection formatCells="0" formatColumns="0" formatRows="0" insertRows="0" deleteRows="0"/>
  <mergeCells count="25">
    <mergeCell ref="BM5:BS5"/>
    <mergeCell ref="BT5:BZ5"/>
    <mergeCell ref="CA5:CG5"/>
    <mergeCell ref="CA4:CG4"/>
    <mergeCell ref="C5:D5"/>
    <mergeCell ref="I5:O5"/>
    <mergeCell ref="P5:V5"/>
    <mergeCell ref="W5:AC5"/>
    <mergeCell ref="AD5:AJ5"/>
    <mergeCell ref="AK5:AQ5"/>
    <mergeCell ref="AR5:AX5"/>
    <mergeCell ref="AY5:BE5"/>
    <mergeCell ref="BF5:BL5"/>
    <mergeCell ref="AK4:AQ4"/>
    <mergeCell ref="AR4:AX4"/>
    <mergeCell ref="AY4:BE4"/>
    <mergeCell ref="BF4:BL4"/>
    <mergeCell ref="BM4:BS4"/>
    <mergeCell ref="BT4:BZ4"/>
    <mergeCell ref="I1:AC1"/>
    <mergeCell ref="C4:D4"/>
    <mergeCell ref="I4:O4"/>
    <mergeCell ref="P4:V4"/>
    <mergeCell ref="W4:AC4"/>
    <mergeCell ref="AD4:AJ4"/>
  </mergeCells>
  <conditionalFormatting sqref="G57:G77 G8:G11 G13:G55">
    <cfRule type="dataBar" priority="1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{4D9E2124-C445-43C6-B641-3F1F2B7C1EC1}</x14:id>
        </ext>
      </extLst>
    </cfRule>
  </conditionalFormatting>
  <conditionalFormatting sqref="I6:BL7">
    <cfRule type="expression" dxfId="33" priority="19">
      <formula>I$6=TODAY()</formula>
    </cfRule>
  </conditionalFormatting>
  <conditionalFormatting sqref="BT8 BX8 I8:BM77">
    <cfRule type="expression" dxfId="32" priority="20">
      <formula>AND($D8&lt;=I$6,ROUNDDOWN(($E8-$D8+1)*$G8,0)+$D8-1&gt;=I$6)</formula>
    </cfRule>
    <cfRule type="expression" dxfId="31" priority="21">
      <formula>AND(NOT(ISBLANK($D8)),$D8&lt;=I$6,$E8&gt;=I$6)</formula>
    </cfRule>
  </conditionalFormatting>
  <conditionalFormatting sqref="I6:BL8 I58:BL77 I57:BM57 I9:BM55">
    <cfRule type="expression" dxfId="30" priority="18">
      <formula>I$6=TODAY()</formula>
    </cfRule>
  </conditionalFormatting>
  <conditionalFormatting sqref="G56">
    <cfRule type="dataBar" priority="1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{658DD888-A695-415F-967B-9AD65582C6CD}</x14:id>
        </ext>
      </extLst>
    </cfRule>
  </conditionalFormatting>
  <conditionalFormatting sqref="I56:BL56">
    <cfRule type="expression" dxfId="29" priority="16">
      <formula>I$6=TODAY()</formula>
    </cfRule>
  </conditionalFormatting>
  <conditionalFormatting sqref="BM6:BR6 BT6:BY6 CA6:CF6">
    <cfRule type="expression" dxfId="28" priority="14">
      <formula>BM$6=TODAY()</formula>
    </cfRule>
  </conditionalFormatting>
  <conditionalFormatting sqref="BM6:BR6 BM8 BT6:BY6 BT8 CA6:CF6 BM58:BM77">
    <cfRule type="expression" dxfId="27" priority="13">
      <formula>BM$6=TODAY()</formula>
    </cfRule>
  </conditionalFormatting>
  <conditionalFormatting sqref="BM56">
    <cfRule type="expression" dxfId="26" priority="12">
      <formula>BM$6=TODAY()</formula>
    </cfRule>
  </conditionalFormatting>
  <conditionalFormatting sqref="BS6 BZ6 CG6">
    <cfRule type="expression" dxfId="25" priority="11">
      <formula>BS$6=TODAY()</formula>
    </cfRule>
  </conditionalFormatting>
  <conditionalFormatting sqref="BS6 BZ6 CG6">
    <cfRule type="expression" dxfId="24" priority="10">
      <formula>BS$6=TODAY()</formula>
    </cfRule>
  </conditionalFormatting>
  <conditionalFormatting sqref="BM7:CG7">
    <cfRule type="expression" dxfId="23" priority="9">
      <formula>BM$6=TODAY()</formula>
    </cfRule>
  </conditionalFormatting>
  <conditionalFormatting sqref="BM7:CG7">
    <cfRule type="expression" dxfId="22" priority="8">
      <formula>BM$6=TODAY()</formula>
    </cfRule>
  </conditionalFormatting>
  <conditionalFormatting sqref="BX8">
    <cfRule type="expression" dxfId="21" priority="7">
      <formula>BX$6=TODAY()</formula>
    </cfRule>
  </conditionalFormatting>
  <conditionalFormatting sqref="G17">
    <cfRule type="cellIs" dxfId="20" priority="6" operator="equal">
      <formula>"x"</formula>
    </cfRule>
  </conditionalFormatting>
  <conditionalFormatting sqref="G12">
    <cfRule type="dataBar" priority="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{DFB29588-DB13-4204-A716-C3FBF13871B1}</x14:id>
        </ext>
      </extLst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G4"/>
  </dataValidations>
  <pageMargins left="0.25" right="0.25" top="0.5" bottom="0.5" header="0.5" footer="0.25"/>
  <pageSetup scale="63" fitToHeight="0" orientation="landscape" r:id="rId1"/>
  <headerFooter alignWithMargins="0"/>
  <ignoredErrors>
    <ignoredError sqref="G52 G32" formulaRange="1"/>
    <ignoredError sqref="A13 A16 A18 A21 A24 A38 A42 A46 A49 A52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Scroll Bar 1">
              <controlPr defaultSize="0" print="0" autoPict="0">
                <anchor moveWithCells="1">
                  <from>
                    <xdr:col>7</xdr:col>
                    <xdr:colOff>99060</xdr:colOff>
                    <xdr:row>1</xdr:row>
                    <xdr:rowOff>121920</xdr:rowOff>
                  </from>
                  <to>
                    <xdr:col>74</xdr:col>
                    <xdr:colOff>15240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9E2124-C445-43C6-B641-3F1F2B7C1E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G57:G77 G8:G11 G13:G55</xm:sqref>
        </x14:conditionalFormatting>
        <x14:conditionalFormatting xmlns:xm="http://schemas.microsoft.com/office/excel/2006/main">
          <x14:cfRule type="dataBar" id="{658DD888-A695-415F-967B-9AD65582C6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G56</xm:sqref>
        </x14:conditionalFormatting>
        <x14:conditionalFormatting xmlns:xm="http://schemas.microsoft.com/office/excel/2006/main">
          <x14:cfRule type="dataBar" id="{DFB29588-DB13-4204-A716-C3FBF13871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CG95"/>
  <sheetViews>
    <sheetView showGridLines="0" zoomScaleNormal="100" workbookViewId="0">
      <pane ySplit="7" topLeftCell="A54" activePane="bottomLeft" state="frozen"/>
      <selection pane="bottomLeft" activeCell="B63" sqref="B63"/>
    </sheetView>
  </sheetViews>
  <sheetFormatPr defaultColWidth="9.109375" defaultRowHeight="13.2" outlineLevelRow="1" outlineLevelCol="1" x14ac:dyDescent="0.25"/>
  <cols>
    <col min="1" max="1" width="6.88671875" style="5" customWidth="1"/>
    <col min="2" max="2" width="31.44140625" style="1" customWidth="1"/>
    <col min="3" max="3" width="16.77734375" style="1" hidden="1" customWidth="1" outlineLevel="1"/>
    <col min="4" max="5" width="12" style="1" hidden="1" customWidth="1" outlineLevel="1"/>
    <col min="6" max="6" width="6" style="1" hidden="1" customWidth="1" outlineLevel="1"/>
    <col min="7" max="7" width="10.109375" style="1" customWidth="1" collapsed="1"/>
    <col min="8" max="8" width="5.77734375" style="109" customWidth="1"/>
    <col min="9" max="15" width="2.44140625" style="1" customWidth="1"/>
    <col min="16" max="63" width="2.44140625" style="1" hidden="1" customWidth="1"/>
    <col min="64" max="64" width="4.88671875" style="1" hidden="1" customWidth="1"/>
    <col min="65" max="65" width="2.33203125" style="1" customWidth="1"/>
    <col min="66" max="68" width="2.33203125" style="3" bestFit="1" customWidth="1"/>
    <col min="69" max="70" width="2.21875" style="3" bestFit="1" customWidth="1"/>
    <col min="71" max="71" width="2.33203125" style="3" bestFit="1" customWidth="1"/>
    <col min="72" max="72" width="1.88671875" style="3" bestFit="1" customWidth="1"/>
    <col min="73" max="73" width="1.77734375" style="3" bestFit="1" customWidth="1"/>
    <col min="74" max="75" width="2.109375" style="3" bestFit="1" customWidth="1"/>
    <col min="76" max="85" width="2.33203125" style="3" bestFit="1" customWidth="1"/>
    <col min="86" max="16384" width="9.109375" style="3"/>
  </cols>
  <sheetData>
    <row r="1" spans="1:85" ht="30" customHeight="1" x14ac:dyDescent="0.25">
      <c r="A1" s="72"/>
      <c r="B1" s="10"/>
      <c r="C1" s="10"/>
      <c r="D1" s="10"/>
      <c r="E1" s="1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</row>
    <row r="2" spans="1:85" ht="18" customHeight="1" x14ac:dyDescent="0.25">
      <c r="A2" s="14"/>
      <c r="B2" s="6"/>
      <c r="C2" s="6"/>
      <c r="D2" s="78"/>
      <c r="E2" s="78"/>
      <c r="G2" s="2"/>
    </row>
    <row r="3" spans="1:85" ht="13.8" x14ac:dyDescent="0.25">
      <c r="A3" s="14"/>
      <c r="B3" s="11"/>
      <c r="C3" s="4"/>
      <c r="D3" s="4"/>
      <c r="E3" s="4"/>
      <c r="F3" s="4"/>
      <c r="G3" s="2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85" ht="17.25" customHeight="1" x14ac:dyDescent="0.25">
      <c r="A4" s="61"/>
      <c r="B4" s="64" t="s">
        <v>24</v>
      </c>
      <c r="C4" s="85">
        <v>43955</v>
      </c>
      <c r="D4" s="85"/>
      <c r="E4" s="62"/>
      <c r="F4" s="64" t="s">
        <v>21</v>
      </c>
      <c r="G4" s="75">
        <v>1</v>
      </c>
      <c r="H4" s="110"/>
      <c r="I4" s="82" t="str">
        <f>"Semana "&amp;(I6-($C$4-WEEKDAY($C$4,1)+2))/7+1</f>
        <v>Semana 1</v>
      </c>
      <c r="J4" s="83"/>
      <c r="K4" s="83"/>
      <c r="L4" s="83"/>
      <c r="M4" s="83"/>
      <c r="N4" s="83"/>
      <c r="O4" s="84"/>
      <c r="P4" s="82" t="str">
        <f>"Semana "&amp;(P6-($C$4-WEEKDAY($C$4,1)+2))/7+1</f>
        <v>Semana 2</v>
      </c>
      <c r="Q4" s="83"/>
      <c r="R4" s="83"/>
      <c r="S4" s="83"/>
      <c r="T4" s="83"/>
      <c r="U4" s="83"/>
      <c r="V4" s="84"/>
      <c r="W4" s="82" t="str">
        <f>"Semana "&amp;(W6-($C$4-WEEKDAY($C$4,1)+2))/7+1</f>
        <v>Semana 3</v>
      </c>
      <c r="X4" s="83"/>
      <c r="Y4" s="83"/>
      <c r="Z4" s="83"/>
      <c r="AA4" s="83"/>
      <c r="AB4" s="83"/>
      <c r="AC4" s="84"/>
      <c r="AD4" s="82" t="str">
        <f>"Semana "&amp;(AD6-($C$4-WEEKDAY($C$4,1)+2))/7+1</f>
        <v>Semana 4</v>
      </c>
      <c r="AE4" s="83"/>
      <c r="AF4" s="83"/>
      <c r="AG4" s="83"/>
      <c r="AH4" s="83"/>
      <c r="AI4" s="83"/>
      <c r="AJ4" s="84"/>
      <c r="AK4" s="82" t="str">
        <f>"Semana "&amp;(AK6-($C$4-WEEKDAY($C$4,1)+2))/7+1</f>
        <v>Semana 5</v>
      </c>
      <c r="AL4" s="83"/>
      <c r="AM4" s="83"/>
      <c r="AN4" s="83"/>
      <c r="AO4" s="83"/>
      <c r="AP4" s="83"/>
      <c r="AQ4" s="84"/>
      <c r="AR4" s="82" t="str">
        <f>"Semana "&amp;(AR6-($C$4-WEEKDAY($C$4,1)+2))/7+1</f>
        <v>Semana 6</v>
      </c>
      <c r="AS4" s="83"/>
      <c r="AT4" s="83"/>
      <c r="AU4" s="83"/>
      <c r="AV4" s="83"/>
      <c r="AW4" s="83"/>
      <c r="AX4" s="84"/>
      <c r="AY4" s="82" t="str">
        <f>"Semana "&amp;(AY6-($C$4-WEEKDAY($C$4,1)+2))/7+1</f>
        <v>Semana 7</v>
      </c>
      <c r="AZ4" s="83"/>
      <c r="BA4" s="83"/>
      <c r="BB4" s="83"/>
      <c r="BC4" s="83"/>
      <c r="BD4" s="83"/>
      <c r="BE4" s="84"/>
      <c r="BF4" s="82" t="str">
        <f>"Semana "&amp;(BF6-($C$4-WEEKDAY($C$4,1)+2))/7+1</f>
        <v>Semana 8</v>
      </c>
      <c r="BG4" s="83"/>
      <c r="BH4" s="83"/>
      <c r="BI4" s="83"/>
      <c r="BJ4" s="83"/>
      <c r="BK4" s="83"/>
      <c r="BL4" s="84"/>
      <c r="BM4" s="82" t="str">
        <f>"Semana "&amp;(BM6-($C$4-WEEKDAY($C$4,1)+2))/7+1</f>
        <v>Semana 9</v>
      </c>
      <c r="BN4" s="83"/>
      <c r="BO4" s="83"/>
      <c r="BP4" s="83"/>
      <c r="BQ4" s="83"/>
      <c r="BR4" s="83"/>
      <c r="BS4" s="84"/>
      <c r="BT4" s="82" t="str">
        <f>"Semana "&amp;(BT6-($C$4-WEEKDAY($C$4,1)+2))/7+1</f>
        <v>Semana 10</v>
      </c>
      <c r="BU4" s="83"/>
      <c r="BV4" s="83"/>
      <c r="BW4" s="83"/>
      <c r="BX4" s="83"/>
      <c r="BY4" s="83"/>
      <c r="BZ4" s="84"/>
      <c r="CA4" s="82" t="str">
        <f>"Semana "&amp;(CA6-($C$4-WEEKDAY($C$4,1)+2))/7+1</f>
        <v>Semana 11</v>
      </c>
      <c r="CB4" s="83"/>
      <c r="CC4" s="83"/>
      <c r="CD4" s="83"/>
      <c r="CE4" s="83"/>
      <c r="CF4" s="83"/>
      <c r="CG4" s="84"/>
    </row>
    <row r="5" spans="1:85" ht="17.25" customHeight="1" x14ac:dyDescent="0.25">
      <c r="A5" s="61"/>
      <c r="B5" s="64" t="s">
        <v>25</v>
      </c>
      <c r="C5" s="81"/>
      <c r="D5" s="81"/>
      <c r="E5" s="63"/>
      <c r="F5" s="63"/>
      <c r="G5" s="63"/>
      <c r="H5" s="110"/>
      <c r="I5" s="86">
        <f>I6</f>
        <v>43955</v>
      </c>
      <c r="J5" s="87"/>
      <c r="K5" s="87"/>
      <c r="L5" s="87"/>
      <c r="M5" s="87"/>
      <c r="N5" s="87"/>
      <c r="O5" s="88"/>
      <c r="P5" s="86">
        <f>P6</f>
        <v>43962</v>
      </c>
      <c r="Q5" s="87"/>
      <c r="R5" s="87"/>
      <c r="S5" s="87"/>
      <c r="T5" s="87"/>
      <c r="U5" s="87"/>
      <c r="V5" s="88"/>
      <c r="W5" s="86">
        <f>W6</f>
        <v>43969</v>
      </c>
      <c r="X5" s="87"/>
      <c r="Y5" s="87"/>
      <c r="Z5" s="87"/>
      <c r="AA5" s="87"/>
      <c r="AB5" s="87"/>
      <c r="AC5" s="88"/>
      <c r="AD5" s="86">
        <f>AD6</f>
        <v>43976</v>
      </c>
      <c r="AE5" s="87"/>
      <c r="AF5" s="87"/>
      <c r="AG5" s="87"/>
      <c r="AH5" s="87"/>
      <c r="AI5" s="87"/>
      <c r="AJ5" s="88"/>
      <c r="AK5" s="86">
        <f>AK6</f>
        <v>43983</v>
      </c>
      <c r="AL5" s="87"/>
      <c r="AM5" s="87"/>
      <c r="AN5" s="87"/>
      <c r="AO5" s="87"/>
      <c r="AP5" s="87"/>
      <c r="AQ5" s="88"/>
      <c r="AR5" s="86">
        <f>AR6</f>
        <v>43990</v>
      </c>
      <c r="AS5" s="87"/>
      <c r="AT5" s="87"/>
      <c r="AU5" s="87"/>
      <c r="AV5" s="87"/>
      <c r="AW5" s="87"/>
      <c r="AX5" s="88"/>
      <c r="AY5" s="86">
        <f>AY6</f>
        <v>43997</v>
      </c>
      <c r="AZ5" s="87"/>
      <c r="BA5" s="87"/>
      <c r="BB5" s="87"/>
      <c r="BC5" s="87"/>
      <c r="BD5" s="87"/>
      <c r="BE5" s="88"/>
      <c r="BF5" s="86">
        <f>BF6</f>
        <v>44004</v>
      </c>
      <c r="BG5" s="87"/>
      <c r="BH5" s="87"/>
      <c r="BI5" s="87"/>
      <c r="BJ5" s="87"/>
      <c r="BK5" s="87"/>
      <c r="BL5" s="88"/>
      <c r="BM5" s="86">
        <f>BM6</f>
        <v>44011</v>
      </c>
      <c r="BN5" s="87"/>
      <c r="BO5" s="87"/>
      <c r="BP5" s="87"/>
      <c r="BQ5" s="87"/>
      <c r="BR5" s="87"/>
      <c r="BS5" s="88"/>
      <c r="BT5" s="86">
        <f>BT6</f>
        <v>44018</v>
      </c>
      <c r="BU5" s="87"/>
      <c r="BV5" s="87"/>
      <c r="BW5" s="87"/>
      <c r="BX5" s="87"/>
      <c r="BY5" s="87"/>
      <c r="BZ5" s="88"/>
      <c r="CA5" s="86">
        <f>CA6</f>
        <v>44025</v>
      </c>
      <c r="CB5" s="87"/>
      <c r="CC5" s="87"/>
      <c r="CD5" s="87"/>
      <c r="CE5" s="87"/>
      <c r="CF5" s="87"/>
      <c r="CG5" s="88"/>
    </row>
    <row r="6" spans="1:85" x14ac:dyDescent="0.25">
      <c r="A6" s="12"/>
      <c r="B6" s="13"/>
      <c r="C6" s="13"/>
      <c r="D6" s="13"/>
      <c r="E6" s="13"/>
      <c r="F6" s="13"/>
      <c r="G6" s="13"/>
      <c r="H6" s="110"/>
      <c r="I6" s="49">
        <f>C4-WEEKDAY(C4,1)+2+7*(G4-1)</f>
        <v>43955</v>
      </c>
      <c r="J6" s="42">
        <f t="shared" ref="J6:AO6" si="0">I6+1</f>
        <v>43956</v>
      </c>
      <c r="K6" s="42">
        <f t="shared" si="0"/>
        <v>43957</v>
      </c>
      <c r="L6" s="42">
        <f t="shared" si="0"/>
        <v>43958</v>
      </c>
      <c r="M6" s="42">
        <f t="shared" si="0"/>
        <v>43959</v>
      </c>
      <c r="N6" s="42">
        <f t="shared" si="0"/>
        <v>43960</v>
      </c>
      <c r="O6" s="50">
        <f t="shared" si="0"/>
        <v>43961</v>
      </c>
      <c r="P6" s="49">
        <f>O6+1</f>
        <v>43962</v>
      </c>
      <c r="Q6" s="42">
        <f t="shared" si="0"/>
        <v>43963</v>
      </c>
      <c r="R6" s="42">
        <f t="shared" si="0"/>
        <v>43964</v>
      </c>
      <c r="S6" s="42">
        <f t="shared" si="0"/>
        <v>43965</v>
      </c>
      <c r="T6" s="42">
        <f t="shared" si="0"/>
        <v>43966</v>
      </c>
      <c r="U6" s="42">
        <f t="shared" si="0"/>
        <v>43967</v>
      </c>
      <c r="V6" s="50">
        <f t="shared" si="0"/>
        <v>43968</v>
      </c>
      <c r="W6" s="49">
        <f t="shared" si="0"/>
        <v>43969</v>
      </c>
      <c r="X6" s="42">
        <f t="shared" si="0"/>
        <v>43970</v>
      </c>
      <c r="Y6" s="42">
        <f t="shared" si="0"/>
        <v>43971</v>
      </c>
      <c r="Z6" s="42">
        <f t="shared" si="0"/>
        <v>43972</v>
      </c>
      <c r="AA6" s="42">
        <f t="shared" si="0"/>
        <v>43973</v>
      </c>
      <c r="AB6" s="42">
        <f t="shared" si="0"/>
        <v>43974</v>
      </c>
      <c r="AC6" s="50">
        <f t="shared" si="0"/>
        <v>43975</v>
      </c>
      <c r="AD6" s="49">
        <f t="shared" si="0"/>
        <v>43976</v>
      </c>
      <c r="AE6" s="42">
        <f t="shared" si="0"/>
        <v>43977</v>
      </c>
      <c r="AF6" s="42">
        <f t="shared" si="0"/>
        <v>43978</v>
      </c>
      <c r="AG6" s="42">
        <f t="shared" si="0"/>
        <v>43979</v>
      </c>
      <c r="AH6" s="42">
        <f t="shared" si="0"/>
        <v>43980</v>
      </c>
      <c r="AI6" s="42">
        <f t="shared" si="0"/>
        <v>43981</v>
      </c>
      <c r="AJ6" s="50">
        <f t="shared" si="0"/>
        <v>43982</v>
      </c>
      <c r="AK6" s="49">
        <f t="shared" si="0"/>
        <v>43983</v>
      </c>
      <c r="AL6" s="42">
        <f t="shared" si="0"/>
        <v>43984</v>
      </c>
      <c r="AM6" s="42">
        <f t="shared" si="0"/>
        <v>43985</v>
      </c>
      <c r="AN6" s="42">
        <f t="shared" si="0"/>
        <v>43986</v>
      </c>
      <c r="AO6" s="42">
        <f t="shared" si="0"/>
        <v>43987</v>
      </c>
      <c r="AP6" s="42">
        <f t="shared" ref="AP6:BL6" si="1">AO6+1</f>
        <v>43988</v>
      </c>
      <c r="AQ6" s="50">
        <f t="shared" si="1"/>
        <v>43989</v>
      </c>
      <c r="AR6" s="49">
        <f t="shared" si="1"/>
        <v>43990</v>
      </c>
      <c r="AS6" s="42">
        <f t="shared" si="1"/>
        <v>43991</v>
      </c>
      <c r="AT6" s="42">
        <f t="shared" si="1"/>
        <v>43992</v>
      </c>
      <c r="AU6" s="42">
        <f t="shared" si="1"/>
        <v>43993</v>
      </c>
      <c r="AV6" s="42">
        <f t="shared" si="1"/>
        <v>43994</v>
      </c>
      <c r="AW6" s="42">
        <f t="shared" si="1"/>
        <v>43995</v>
      </c>
      <c r="AX6" s="50">
        <f t="shared" si="1"/>
        <v>43996</v>
      </c>
      <c r="AY6" s="49">
        <f t="shared" si="1"/>
        <v>43997</v>
      </c>
      <c r="AZ6" s="42">
        <f t="shared" si="1"/>
        <v>43998</v>
      </c>
      <c r="BA6" s="42">
        <f t="shared" si="1"/>
        <v>43999</v>
      </c>
      <c r="BB6" s="42">
        <f t="shared" si="1"/>
        <v>44000</v>
      </c>
      <c r="BC6" s="42">
        <f t="shared" si="1"/>
        <v>44001</v>
      </c>
      <c r="BD6" s="42">
        <f t="shared" si="1"/>
        <v>44002</v>
      </c>
      <c r="BE6" s="50">
        <f t="shared" si="1"/>
        <v>44003</v>
      </c>
      <c r="BF6" s="49">
        <f t="shared" si="1"/>
        <v>44004</v>
      </c>
      <c r="BG6" s="42">
        <f t="shared" si="1"/>
        <v>44005</v>
      </c>
      <c r="BH6" s="42">
        <f t="shared" si="1"/>
        <v>44006</v>
      </c>
      <c r="BI6" s="42">
        <f t="shared" si="1"/>
        <v>44007</v>
      </c>
      <c r="BJ6" s="42">
        <f t="shared" si="1"/>
        <v>44008</v>
      </c>
      <c r="BK6" s="42">
        <f t="shared" si="1"/>
        <v>44009</v>
      </c>
      <c r="BL6" s="50">
        <f t="shared" si="1"/>
        <v>44010</v>
      </c>
      <c r="BM6" s="49">
        <f t="shared" ref="BM6" si="2">BL6+1</f>
        <v>44011</v>
      </c>
      <c r="BN6" s="49">
        <f t="shared" ref="BN6" si="3">BM6+1</f>
        <v>44012</v>
      </c>
      <c r="BO6" s="49">
        <f t="shared" ref="BO6" si="4">BN6+1</f>
        <v>44013</v>
      </c>
      <c r="BP6" s="49">
        <f t="shared" ref="BP6" si="5">BO6+1</f>
        <v>44014</v>
      </c>
      <c r="BQ6" s="49">
        <f t="shared" ref="BQ6" si="6">BP6+1</f>
        <v>44015</v>
      </c>
      <c r="BR6" s="49">
        <f t="shared" ref="BR6" si="7">BQ6+1</f>
        <v>44016</v>
      </c>
      <c r="BS6" s="50">
        <f t="shared" ref="BS6" si="8">BR6+1</f>
        <v>44017</v>
      </c>
      <c r="BT6" s="49">
        <f t="shared" ref="BT6" si="9">BS6+1</f>
        <v>44018</v>
      </c>
      <c r="BU6" s="49">
        <f t="shared" ref="BU6" si="10">BT6+1</f>
        <v>44019</v>
      </c>
      <c r="BV6" s="49">
        <f t="shared" ref="BV6" si="11">BU6+1</f>
        <v>44020</v>
      </c>
      <c r="BW6" s="49">
        <f t="shared" ref="BW6" si="12">BV6+1</f>
        <v>44021</v>
      </c>
      <c r="BX6" s="49">
        <f t="shared" ref="BX6" si="13">BW6+1</f>
        <v>44022</v>
      </c>
      <c r="BY6" s="49">
        <f t="shared" ref="BY6" si="14">BX6+1</f>
        <v>44023</v>
      </c>
      <c r="BZ6" s="50">
        <f t="shared" ref="BZ6" si="15">BY6+1</f>
        <v>44024</v>
      </c>
      <c r="CA6" s="49">
        <f t="shared" ref="CA6" si="16">BZ6+1</f>
        <v>44025</v>
      </c>
      <c r="CB6" s="49">
        <f t="shared" ref="CB6" si="17">CA6+1</f>
        <v>44026</v>
      </c>
      <c r="CC6" s="49">
        <f t="shared" ref="CC6" si="18">CB6+1</f>
        <v>44027</v>
      </c>
      <c r="CD6" s="49">
        <f t="shared" ref="CD6" si="19">CC6+1</f>
        <v>44028</v>
      </c>
      <c r="CE6" s="49">
        <f t="shared" ref="CE6" si="20">CD6+1</f>
        <v>44029</v>
      </c>
      <c r="CF6" s="49">
        <f t="shared" ref="CF6" si="21">CE6+1</f>
        <v>44030</v>
      </c>
      <c r="CG6" s="50">
        <f t="shared" ref="CG6" si="22">CF6+1</f>
        <v>44031</v>
      </c>
    </row>
    <row r="7" spans="1:85" s="71" customFormat="1" ht="13.8" thickBot="1" x14ac:dyDescent="0.3">
      <c r="A7" s="66" t="s">
        <v>0</v>
      </c>
      <c r="B7" s="67" t="s">
        <v>50</v>
      </c>
      <c r="C7" s="68" t="s">
        <v>23</v>
      </c>
      <c r="D7" s="69" t="s">
        <v>19</v>
      </c>
      <c r="E7" s="69" t="s">
        <v>20</v>
      </c>
      <c r="F7" s="68" t="s">
        <v>22</v>
      </c>
      <c r="G7" s="68" t="s">
        <v>26</v>
      </c>
      <c r="H7" s="68" t="s">
        <v>47</v>
      </c>
      <c r="I7" s="70" t="str">
        <f>CHOOSE(WEEKDAY(I6,1),"D","S","T","Q","Q","S","S")</f>
        <v>S</v>
      </c>
      <c r="J7" s="70" t="str">
        <f t="shared" ref="J7:BL7" si="23">CHOOSE(WEEKDAY(J6,1),"D","S","T","Q","Q","S","S")</f>
        <v>T</v>
      </c>
      <c r="K7" s="70" t="str">
        <f t="shared" si="23"/>
        <v>Q</v>
      </c>
      <c r="L7" s="70" t="str">
        <f t="shared" si="23"/>
        <v>Q</v>
      </c>
      <c r="M7" s="70" t="str">
        <f t="shared" si="23"/>
        <v>S</v>
      </c>
      <c r="N7" s="70" t="str">
        <f t="shared" si="23"/>
        <v>S</v>
      </c>
      <c r="O7" s="70" t="str">
        <f t="shared" si="23"/>
        <v>D</v>
      </c>
      <c r="P7" s="70" t="str">
        <f t="shared" si="23"/>
        <v>S</v>
      </c>
      <c r="Q7" s="70" t="str">
        <f t="shared" si="23"/>
        <v>T</v>
      </c>
      <c r="R7" s="70" t="str">
        <f t="shared" si="23"/>
        <v>Q</v>
      </c>
      <c r="S7" s="70" t="str">
        <f t="shared" si="23"/>
        <v>Q</v>
      </c>
      <c r="T7" s="70" t="str">
        <f t="shared" si="23"/>
        <v>S</v>
      </c>
      <c r="U7" s="70" t="str">
        <f t="shared" si="23"/>
        <v>S</v>
      </c>
      <c r="V7" s="70" t="str">
        <f t="shared" si="23"/>
        <v>D</v>
      </c>
      <c r="W7" s="70" t="str">
        <f t="shared" si="23"/>
        <v>S</v>
      </c>
      <c r="X7" s="70" t="str">
        <f t="shared" si="23"/>
        <v>T</v>
      </c>
      <c r="Y7" s="70" t="str">
        <f t="shared" si="23"/>
        <v>Q</v>
      </c>
      <c r="Z7" s="70" t="str">
        <f t="shared" si="23"/>
        <v>Q</v>
      </c>
      <c r="AA7" s="70" t="str">
        <f t="shared" si="23"/>
        <v>S</v>
      </c>
      <c r="AB7" s="70" t="str">
        <f t="shared" si="23"/>
        <v>S</v>
      </c>
      <c r="AC7" s="70" t="str">
        <f t="shared" si="23"/>
        <v>D</v>
      </c>
      <c r="AD7" s="70" t="str">
        <f t="shared" si="23"/>
        <v>S</v>
      </c>
      <c r="AE7" s="70" t="str">
        <f t="shared" si="23"/>
        <v>T</v>
      </c>
      <c r="AF7" s="70" t="str">
        <f t="shared" si="23"/>
        <v>Q</v>
      </c>
      <c r="AG7" s="70" t="str">
        <f t="shared" si="23"/>
        <v>Q</v>
      </c>
      <c r="AH7" s="70" t="str">
        <f t="shared" si="23"/>
        <v>S</v>
      </c>
      <c r="AI7" s="70" t="str">
        <f t="shared" si="23"/>
        <v>S</v>
      </c>
      <c r="AJ7" s="70" t="str">
        <f t="shared" si="23"/>
        <v>D</v>
      </c>
      <c r="AK7" s="70" t="str">
        <f t="shared" si="23"/>
        <v>S</v>
      </c>
      <c r="AL7" s="70" t="str">
        <f t="shared" si="23"/>
        <v>T</v>
      </c>
      <c r="AM7" s="70" t="str">
        <f t="shared" si="23"/>
        <v>Q</v>
      </c>
      <c r="AN7" s="70" t="str">
        <f t="shared" si="23"/>
        <v>Q</v>
      </c>
      <c r="AO7" s="70" t="str">
        <f t="shared" si="23"/>
        <v>S</v>
      </c>
      <c r="AP7" s="70" t="str">
        <f t="shared" si="23"/>
        <v>S</v>
      </c>
      <c r="AQ7" s="70" t="str">
        <f t="shared" si="23"/>
        <v>D</v>
      </c>
      <c r="AR7" s="70" t="str">
        <f t="shared" si="23"/>
        <v>S</v>
      </c>
      <c r="AS7" s="70" t="str">
        <f t="shared" si="23"/>
        <v>T</v>
      </c>
      <c r="AT7" s="70" t="str">
        <f t="shared" si="23"/>
        <v>Q</v>
      </c>
      <c r="AU7" s="70" t="str">
        <f t="shared" si="23"/>
        <v>Q</v>
      </c>
      <c r="AV7" s="70" t="str">
        <f t="shared" si="23"/>
        <v>S</v>
      </c>
      <c r="AW7" s="70" t="str">
        <f t="shared" si="23"/>
        <v>S</v>
      </c>
      <c r="AX7" s="70" t="str">
        <f t="shared" si="23"/>
        <v>D</v>
      </c>
      <c r="AY7" s="70" t="str">
        <f t="shared" si="23"/>
        <v>S</v>
      </c>
      <c r="AZ7" s="70" t="str">
        <f t="shared" si="23"/>
        <v>T</v>
      </c>
      <c r="BA7" s="70" t="str">
        <f t="shared" si="23"/>
        <v>Q</v>
      </c>
      <c r="BB7" s="70" t="str">
        <f t="shared" si="23"/>
        <v>Q</v>
      </c>
      <c r="BC7" s="70" t="str">
        <f t="shared" si="23"/>
        <v>S</v>
      </c>
      <c r="BD7" s="70" t="str">
        <f t="shared" si="23"/>
        <v>S</v>
      </c>
      <c r="BE7" s="70" t="str">
        <f t="shared" si="23"/>
        <v>D</v>
      </c>
      <c r="BF7" s="70" t="str">
        <f t="shared" si="23"/>
        <v>S</v>
      </c>
      <c r="BG7" s="70" t="str">
        <f t="shared" si="23"/>
        <v>T</v>
      </c>
      <c r="BH7" s="70" t="str">
        <f t="shared" si="23"/>
        <v>Q</v>
      </c>
      <c r="BI7" s="70" t="str">
        <f t="shared" si="23"/>
        <v>Q</v>
      </c>
      <c r="BJ7" s="70" t="str">
        <f t="shared" si="23"/>
        <v>S</v>
      </c>
      <c r="BK7" s="70" t="str">
        <f t="shared" si="23"/>
        <v>S</v>
      </c>
      <c r="BL7" s="70" t="str">
        <f t="shared" si="23"/>
        <v>D</v>
      </c>
      <c r="BM7" s="70" t="str">
        <f t="shared" ref="BM7" si="24">CHOOSE(WEEKDAY(BM6,1),"D","S","T","Q","Q","S","S")</f>
        <v>S</v>
      </c>
      <c r="BN7" s="70" t="str">
        <f t="shared" ref="BN7" si="25">CHOOSE(WEEKDAY(BN6,1),"D","S","T","Q","Q","S","S")</f>
        <v>T</v>
      </c>
      <c r="BO7" s="70" t="str">
        <f t="shared" ref="BO7" si="26">CHOOSE(WEEKDAY(BO6,1),"D","S","T","Q","Q","S","S")</f>
        <v>Q</v>
      </c>
      <c r="BP7" s="70" t="str">
        <f t="shared" ref="BP7" si="27">CHOOSE(WEEKDAY(BP6,1),"D","S","T","Q","Q","S","S")</f>
        <v>Q</v>
      </c>
      <c r="BQ7" s="70" t="str">
        <f t="shared" ref="BQ7" si="28">CHOOSE(WEEKDAY(BQ6,1),"D","S","T","Q","Q","S","S")</f>
        <v>S</v>
      </c>
      <c r="BR7" s="70" t="str">
        <f t="shared" ref="BR7" si="29">CHOOSE(WEEKDAY(BR6,1),"D","S","T","Q","Q","S","S")</f>
        <v>S</v>
      </c>
      <c r="BS7" s="70" t="str">
        <f t="shared" ref="BS7" si="30">CHOOSE(WEEKDAY(BS6,1),"D","S","T","Q","Q","S","S")</f>
        <v>D</v>
      </c>
      <c r="BT7" s="70" t="str">
        <f t="shared" ref="BT7" si="31">CHOOSE(WEEKDAY(BT6,1),"D","S","T","Q","Q","S","S")</f>
        <v>S</v>
      </c>
      <c r="BU7" s="70" t="str">
        <f t="shared" ref="BU7" si="32">CHOOSE(WEEKDAY(BU6,1),"D","S","T","Q","Q","S","S")</f>
        <v>T</v>
      </c>
      <c r="BV7" s="70" t="str">
        <f t="shared" ref="BV7" si="33">CHOOSE(WEEKDAY(BV6,1),"D","S","T","Q","Q","S","S")</f>
        <v>Q</v>
      </c>
      <c r="BW7" s="70" t="str">
        <f t="shared" ref="BW7" si="34">CHOOSE(WEEKDAY(BW6,1),"D","S","T","Q","Q","S","S")</f>
        <v>Q</v>
      </c>
      <c r="BX7" s="70" t="str">
        <f t="shared" ref="BX7" si="35">CHOOSE(WEEKDAY(BX6,1),"D","S","T","Q","Q","S","S")</f>
        <v>S</v>
      </c>
      <c r="BY7" s="70" t="str">
        <f t="shared" ref="BY7" si="36">CHOOSE(WEEKDAY(BY6,1),"D","S","T","Q","Q","S","S")</f>
        <v>S</v>
      </c>
      <c r="BZ7" s="70" t="str">
        <f t="shared" ref="BZ7" si="37">CHOOSE(WEEKDAY(BZ6,1),"D","S","T","Q","Q","S","S")</f>
        <v>D</v>
      </c>
      <c r="CA7" s="70" t="str">
        <f t="shared" ref="CA7" si="38">CHOOSE(WEEKDAY(CA6,1),"D","S","T","Q","Q","S","S")</f>
        <v>S</v>
      </c>
      <c r="CB7" s="70" t="str">
        <f t="shared" ref="CB7" si="39">CHOOSE(WEEKDAY(CB6,1),"D","S","T","Q","Q","S","S")</f>
        <v>T</v>
      </c>
      <c r="CC7" s="70" t="str">
        <f t="shared" ref="CC7" si="40">CHOOSE(WEEKDAY(CC6,1),"D","S","T","Q","Q","S","S")</f>
        <v>Q</v>
      </c>
      <c r="CD7" s="70" t="str">
        <f t="shared" ref="CD7" si="41">CHOOSE(WEEKDAY(CD6,1),"D","S","T","Q","Q","S","S")</f>
        <v>Q</v>
      </c>
      <c r="CE7" s="70" t="str">
        <f t="shared" ref="CE7" si="42">CHOOSE(WEEKDAY(CE6,1),"D","S","T","Q","Q","S","S")</f>
        <v>S</v>
      </c>
      <c r="CF7" s="70" t="str">
        <f t="shared" ref="CF7" si="43">CHOOSE(WEEKDAY(CF6,1),"D","S","T","Q","Q","S","S")</f>
        <v>S</v>
      </c>
      <c r="CG7" s="70" t="str">
        <f t="shared" ref="CG7" si="44">CHOOSE(WEEKDAY(CG6,1),"D","S","T","Q","Q","S","S")</f>
        <v>D</v>
      </c>
    </row>
    <row r="8" spans="1:85" s="17" customFormat="1" ht="13.8" x14ac:dyDescent="0.25">
      <c r="A8" s="43" t="str">
        <f>IF(ISERROR(VALUE(SUBSTITUTE(prevWBS,".",""))),"1",IF(ISERROR(FIND("`",SUBSTITUTE(prevWBS,".","`",1))),TEXT(VALUE(prevWBS)+1,"#"),TEXT(VALUE(LEFT(prevWBS,FIND("`",SUBSTITUTE(prevWBS,".","`",1))-1))+1,"#")))</f>
        <v>1</v>
      </c>
      <c r="B8" s="44" t="s">
        <v>46</v>
      </c>
      <c r="C8" s="45"/>
      <c r="D8" s="46"/>
      <c r="E8" s="65" t="str">
        <f>IF(ISBLANK(D8)," - ",IF(F8=0,D8,D8+F8-1))</f>
        <v xml:space="preserve"> - </v>
      </c>
      <c r="F8" s="47"/>
      <c r="G8" s="114">
        <f>AVERAGE(G9,G14,G17,G20,G23,G27)</f>
        <v>0.6156746031746031</v>
      </c>
      <c r="H8" s="48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T8" s="57"/>
      <c r="BX8" s="57"/>
      <c r="CC8" s="97"/>
      <c r="CD8" s="97"/>
      <c r="CE8" s="97"/>
    </row>
    <row r="9" spans="1:85" s="22" customFormat="1" ht="13.2" customHeight="1" x14ac:dyDescent="0.25">
      <c r="A9" s="21" t="str">
        <f t="shared" ref="A9:A20" si="45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101" t="s">
        <v>38</v>
      </c>
      <c r="D9" s="51">
        <v>43955</v>
      </c>
      <c r="E9" s="52">
        <f>IF(ISBLANK(D9)," - ",IF(F9=0,D9,D9+F9-1))</f>
        <v>43958</v>
      </c>
      <c r="F9" s="23">
        <f>F12</f>
        <v>4</v>
      </c>
      <c r="G9" s="24">
        <f>AVERAGE(G10:G13)</f>
        <v>0.875</v>
      </c>
      <c r="H9" s="25">
        <f>SUM(H12)</f>
        <v>13</v>
      </c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X9" s="105"/>
      <c r="CC9" s="103"/>
    </row>
    <row r="10" spans="1:85" s="22" customFormat="1" ht="11.4" outlineLevel="1" x14ac:dyDescent="0.25">
      <c r="A10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10" s="93" t="s">
        <v>71</v>
      </c>
      <c r="C10" s="22" t="s">
        <v>67</v>
      </c>
      <c r="D10" s="51">
        <v>43958</v>
      </c>
      <c r="E10" s="52">
        <f>IF(ISBLANK(D10)," - ",IF(F10=0,D10,D10+F10-1))</f>
        <v>43958</v>
      </c>
      <c r="F10" s="23">
        <v>1</v>
      </c>
      <c r="G10" s="24">
        <v>1</v>
      </c>
      <c r="H10" s="25">
        <v>1</v>
      </c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X10" s="103"/>
      <c r="CC10" s="103"/>
    </row>
    <row r="11" spans="1:85" s="22" customFormat="1" ht="11.4" outlineLevel="1" x14ac:dyDescent="0.25">
      <c r="A11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1.1.2</v>
      </c>
      <c r="B11" s="115" t="s">
        <v>78</v>
      </c>
      <c r="D11" s="51"/>
      <c r="E11" s="52"/>
      <c r="F11" s="23"/>
      <c r="G11" s="24">
        <v>0.7</v>
      </c>
      <c r="H11" s="25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X11" s="103"/>
      <c r="CC11" s="103"/>
    </row>
    <row r="12" spans="1:85" s="22" customFormat="1" ht="11.4" outlineLevel="1" x14ac:dyDescent="0.25">
      <c r="A12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1.1.3</v>
      </c>
      <c r="B12" s="93" t="s">
        <v>65</v>
      </c>
      <c r="C12" s="22" t="s">
        <v>66</v>
      </c>
      <c r="D12" s="51">
        <v>43955</v>
      </c>
      <c r="E12" s="52">
        <f>IF(ISBLANK(D12)," - ",IF(F12=0,D12,D12+F12-1))</f>
        <v>43958</v>
      </c>
      <c r="F12" s="23">
        <v>4</v>
      </c>
      <c r="G12" s="24">
        <v>1</v>
      </c>
      <c r="H12" s="25">
        <v>13</v>
      </c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X12" s="103"/>
      <c r="CC12" s="103"/>
    </row>
    <row r="13" spans="1:85" s="22" customFormat="1" ht="22.8" outlineLevel="1" x14ac:dyDescent="0.25">
      <c r="A13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1.1.4</v>
      </c>
      <c r="B13" s="74" t="s">
        <v>45</v>
      </c>
      <c r="D13" s="51"/>
      <c r="E13" s="52"/>
      <c r="F13" s="23"/>
      <c r="G13" s="24">
        <v>0.8</v>
      </c>
      <c r="H13" s="25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X13" s="103"/>
      <c r="CC13" s="103"/>
    </row>
    <row r="14" spans="1:85" s="22" customFormat="1" ht="12" x14ac:dyDescent="0.25">
      <c r="A14" s="21" t="str">
        <f t="shared" ref="A14:A27" si="46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14" s="92" t="s">
        <v>80</v>
      </c>
      <c r="D14" s="51"/>
      <c r="E14" s="52" t="str">
        <f t="shared" ref="E14:E17" si="47">IF(ISBLANK(D14)," - ",IF(F14=0,D14,D14+F14-1))</f>
        <v xml:space="preserve"> - </v>
      </c>
      <c r="F14" s="23"/>
      <c r="G14" s="24">
        <f>AVERAGE(G15:G16)</f>
        <v>0</v>
      </c>
      <c r="H14" s="25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X14" s="103"/>
      <c r="CC14" s="103"/>
    </row>
    <row r="15" spans="1:85" s="22" customFormat="1" ht="17.399999999999999" customHeight="1" outlineLevel="1" x14ac:dyDescent="0.25">
      <c r="A15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1.2.1</v>
      </c>
      <c r="B15" s="91" t="s">
        <v>11</v>
      </c>
      <c r="D15" s="51"/>
      <c r="E15" s="52" t="str">
        <f t="shared" si="47"/>
        <v xml:space="preserve"> - </v>
      </c>
      <c r="F15" s="23"/>
      <c r="G15" s="24">
        <v>0</v>
      </c>
      <c r="H15" s="25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X15" s="103"/>
      <c r="CC15" s="103"/>
    </row>
    <row r="16" spans="1:85" s="22" customFormat="1" ht="17.399999999999999" customHeight="1" outlineLevel="1" x14ac:dyDescent="0.25">
      <c r="A16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1.2.2</v>
      </c>
      <c r="B16" s="91" t="s">
        <v>12</v>
      </c>
      <c r="D16" s="51"/>
      <c r="E16" s="52" t="str">
        <f t="shared" si="47"/>
        <v xml:space="preserve"> - </v>
      </c>
      <c r="F16" s="23"/>
      <c r="G16" s="24">
        <v>0</v>
      </c>
      <c r="H16" s="25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X16" s="103"/>
      <c r="CC16" s="103"/>
    </row>
    <row r="17" spans="1:84" s="22" customFormat="1" ht="12" x14ac:dyDescent="0.25">
      <c r="A17" s="21" t="str">
        <f t="shared" si="46"/>
        <v>1.3</v>
      </c>
      <c r="B17" s="92" t="s">
        <v>34</v>
      </c>
      <c r="D17" s="51"/>
      <c r="E17" s="52" t="str">
        <f t="shared" si="47"/>
        <v xml:space="preserve"> - </v>
      </c>
      <c r="F17" s="23"/>
      <c r="G17" s="24">
        <f>AVERAGE(G18:G19)</f>
        <v>0.5</v>
      </c>
      <c r="H17" s="25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X17" s="103"/>
      <c r="CC17" s="103"/>
    </row>
    <row r="18" spans="1:84" s="22" customFormat="1" ht="17.399999999999999" customHeight="1" outlineLevel="1" x14ac:dyDescent="0.25">
      <c r="A18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1.3.1</v>
      </c>
      <c r="B18" s="93" t="s">
        <v>13</v>
      </c>
      <c r="D18" s="51"/>
      <c r="E18" s="52" t="str">
        <f t="shared" ref="E18:E22" si="48">IF(ISBLANK(D18)," - ",IF(F18=0,D18,D18+F18-1))</f>
        <v xml:space="preserve"> - </v>
      </c>
      <c r="F18" s="23"/>
      <c r="G18" s="24">
        <v>1</v>
      </c>
      <c r="H18" s="25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X18" s="103"/>
      <c r="CC18" s="103"/>
    </row>
    <row r="19" spans="1:84" s="22" customFormat="1" ht="17.399999999999999" customHeight="1" outlineLevel="1" x14ac:dyDescent="0.25">
      <c r="A19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1.3.2</v>
      </c>
      <c r="B19" s="115" t="s">
        <v>52</v>
      </c>
      <c r="D19" s="51"/>
      <c r="E19" s="52" t="str">
        <f t="shared" si="48"/>
        <v xml:space="preserve"> - </v>
      </c>
      <c r="F19" s="23"/>
      <c r="G19" s="24">
        <v>0</v>
      </c>
      <c r="H19" s="25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X19" s="103"/>
      <c r="CC19" s="103"/>
    </row>
    <row r="20" spans="1:84" s="22" customFormat="1" ht="17.399999999999999" customHeight="1" x14ac:dyDescent="0.25">
      <c r="A20" s="21" t="str">
        <f t="shared" si="45"/>
        <v>1.4</v>
      </c>
      <c r="B20" s="101" t="s">
        <v>61</v>
      </c>
      <c r="D20" s="51">
        <f>SMALL(D21:D22,1)</f>
        <v>43955</v>
      </c>
      <c r="E20" s="52">
        <f>LARGE(E21:E22,1)</f>
        <v>43958</v>
      </c>
      <c r="F20" s="23">
        <f>LARGE(F21:F22,1)</f>
        <v>3</v>
      </c>
      <c r="G20" s="24">
        <f>AVERAGE(G21:G22)</f>
        <v>1</v>
      </c>
      <c r="H20" s="25">
        <f>SUM(H21:H22)</f>
        <v>0</v>
      </c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X20" s="103"/>
      <c r="CC20" s="103"/>
    </row>
    <row r="21" spans="1:84" s="22" customFormat="1" ht="17.399999999999999" customHeight="1" outlineLevel="1" x14ac:dyDescent="0.25">
      <c r="A21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21" s="93" t="s">
        <v>60</v>
      </c>
      <c r="C21" s="22" t="s">
        <v>62</v>
      </c>
      <c r="D21" s="51">
        <v>43955</v>
      </c>
      <c r="E21" s="52">
        <f t="shared" si="48"/>
        <v>43957</v>
      </c>
      <c r="F21" s="23">
        <v>3</v>
      </c>
      <c r="G21" s="24">
        <v>1</v>
      </c>
      <c r="H21" s="25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X21" s="103"/>
      <c r="CC21" s="103"/>
    </row>
    <row r="22" spans="1:84" s="22" customFormat="1" ht="17.399999999999999" customHeight="1" outlineLevel="1" x14ac:dyDescent="0.25">
      <c r="A22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1.4.2</v>
      </c>
      <c r="B22" s="93" t="s">
        <v>59</v>
      </c>
      <c r="C22" s="22" t="s">
        <v>67</v>
      </c>
      <c r="D22" s="51">
        <v>43956</v>
      </c>
      <c r="E22" s="52">
        <f t="shared" si="48"/>
        <v>43958</v>
      </c>
      <c r="F22" s="23">
        <v>3</v>
      </c>
      <c r="G22" s="24">
        <v>1</v>
      </c>
      <c r="H22" s="25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X22" s="103"/>
      <c r="CC22" s="103"/>
    </row>
    <row r="23" spans="1:84" s="22" customFormat="1" ht="12" x14ac:dyDescent="0.25">
      <c r="A23" s="21" t="str">
        <f t="shared" si="46"/>
        <v>1.5</v>
      </c>
      <c r="B23" s="94" t="s">
        <v>48</v>
      </c>
      <c r="D23" s="51">
        <v>43955</v>
      </c>
      <c r="E23" s="52">
        <f>IF(ISBLANK(D23)," - ",IF(F23=0,D23,D23+F23-1))</f>
        <v>43959</v>
      </c>
      <c r="F23" s="23">
        <v>5</v>
      </c>
      <c r="G23" s="24">
        <f>AVERAGE(G24:G26)</f>
        <v>0.53333333333333333</v>
      </c>
      <c r="H23" s="25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X23" s="103"/>
      <c r="CC23" s="103"/>
      <c r="CF23" s="30"/>
    </row>
    <row r="24" spans="1:84" s="22" customFormat="1" ht="22.8" customHeight="1" outlineLevel="1" x14ac:dyDescent="0.25">
      <c r="A24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1.5.1</v>
      </c>
      <c r="B24" s="74" t="s">
        <v>9</v>
      </c>
      <c r="C24" s="22" t="s">
        <v>75</v>
      </c>
      <c r="D24" s="51">
        <v>44013</v>
      </c>
      <c r="E24" s="52">
        <f>IF(ISBLANK(D24)," - ",IF(F24=0,D24,D24+F24-1))</f>
        <v>44015</v>
      </c>
      <c r="F24" s="23">
        <v>3</v>
      </c>
      <c r="G24" s="24">
        <v>0.1</v>
      </c>
      <c r="H24" s="25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X24" s="103"/>
      <c r="CC24" s="103"/>
      <c r="CF24" s="98"/>
    </row>
    <row r="25" spans="1:84" s="22" customFormat="1" ht="17.399999999999999" customHeight="1" outlineLevel="1" x14ac:dyDescent="0.25">
      <c r="A25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1.5.2</v>
      </c>
      <c r="B25" s="74" t="s">
        <v>49</v>
      </c>
      <c r="C25" s="22" t="s">
        <v>76</v>
      </c>
      <c r="D25" s="51">
        <v>44004</v>
      </c>
      <c r="E25" s="52">
        <f>IF(ISBLANK(D25)," - ",IF(F25=0,D25,D25+F25-1))</f>
        <v>44008</v>
      </c>
      <c r="F25" s="23">
        <v>5</v>
      </c>
      <c r="G25" s="24">
        <v>1</v>
      </c>
      <c r="H25" s="25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X25" s="103"/>
      <c r="CC25" s="103"/>
    </row>
    <row r="26" spans="1:84" s="22" customFormat="1" ht="17.399999999999999" customHeight="1" outlineLevel="1" x14ac:dyDescent="0.25">
      <c r="A26" s="21" t="str">
        <f t="shared" si="46"/>
        <v>1.6</v>
      </c>
      <c r="B26" s="116" t="s">
        <v>10</v>
      </c>
      <c r="C26" s="22" t="s">
        <v>75</v>
      </c>
      <c r="D26" s="51">
        <v>43955</v>
      </c>
      <c r="E26" s="52">
        <f>IF(ISBLANK(D26)," - ",IF(F26=0,D26,D26+F26-1))</f>
        <v>43959</v>
      </c>
      <c r="F26" s="23">
        <v>5</v>
      </c>
      <c r="G26" s="24">
        <v>0.5</v>
      </c>
      <c r="H26" s="25"/>
      <c r="I26" s="58"/>
      <c r="J26" s="58"/>
      <c r="K26" s="5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X26" s="103"/>
      <c r="CC26" s="103"/>
    </row>
    <row r="27" spans="1:84" s="22" customFormat="1" ht="17.399999999999999" customHeight="1" x14ac:dyDescent="0.25">
      <c r="A27" s="21" t="str">
        <f t="shared" si="46"/>
        <v>1.7</v>
      </c>
      <c r="B27" s="92" t="s">
        <v>31</v>
      </c>
      <c r="D27" s="51">
        <f>SMALL(D28:D34,1)</f>
        <v>43955</v>
      </c>
      <c r="E27" s="52">
        <f>LARGE(E28:E34,1)</f>
        <v>43959</v>
      </c>
      <c r="F27" s="23">
        <f>LARGE(F28:F34,1)</f>
        <v>2</v>
      </c>
      <c r="G27" s="24">
        <f>AVERAGE(G28:G34)</f>
        <v>0.7857142857142857</v>
      </c>
      <c r="H27" s="25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X27" s="103"/>
      <c r="CC27" s="103"/>
    </row>
    <row r="28" spans="1:84" s="22" customFormat="1" ht="17.399999999999999" customHeight="1" outlineLevel="1" x14ac:dyDescent="0.25">
      <c r="A28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1.7.1</v>
      </c>
      <c r="B28" s="74" t="s">
        <v>28</v>
      </c>
      <c r="C28" s="22" t="s">
        <v>63</v>
      </c>
      <c r="D28" s="51">
        <v>43959</v>
      </c>
      <c r="E28" s="52">
        <f>IF(ISBLANK(D28)," - ",IF(F28=0,D28,D28+F28-1))</f>
        <v>43959</v>
      </c>
      <c r="F28" s="23">
        <v>1</v>
      </c>
      <c r="G28" s="24">
        <v>1</v>
      </c>
      <c r="H28" s="25">
        <v>2</v>
      </c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X28" s="103"/>
      <c r="CC28" s="103"/>
    </row>
    <row r="29" spans="1:84" s="22" customFormat="1" ht="17.399999999999999" customHeight="1" outlineLevel="1" x14ac:dyDescent="0.25">
      <c r="A29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1.7.2</v>
      </c>
      <c r="B29" s="74" t="s">
        <v>30</v>
      </c>
      <c r="C29" s="22" t="s">
        <v>62</v>
      </c>
      <c r="D29" s="51">
        <v>43955</v>
      </c>
      <c r="E29" s="52">
        <f>IF(ISBLANK(D29)," - ",IF(F29=0,D29,D29+F29-1))</f>
        <v>43955</v>
      </c>
      <c r="F29" s="23">
        <v>1</v>
      </c>
      <c r="G29" s="24">
        <v>1</v>
      </c>
      <c r="H29" s="25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X29" s="103"/>
      <c r="CC29" s="103"/>
    </row>
    <row r="30" spans="1:84" s="22" customFormat="1" ht="17.399999999999999" customHeight="1" outlineLevel="1" x14ac:dyDescent="0.25">
      <c r="A30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1.7.3</v>
      </c>
      <c r="B30" s="74" t="s">
        <v>32</v>
      </c>
      <c r="C30" s="22" t="s">
        <v>67</v>
      </c>
      <c r="D30" s="51">
        <v>43955</v>
      </c>
      <c r="E30" s="52">
        <f>IF(ISBLANK(D30)," - ",IF(F30=0,D30,D30+F30-1))</f>
        <v>43955</v>
      </c>
      <c r="F30" s="23">
        <v>1</v>
      </c>
      <c r="G30" s="24">
        <v>1</v>
      </c>
      <c r="H30" s="25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X30" s="103"/>
      <c r="CC30" s="103"/>
    </row>
    <row r="31" spans="1:84" s="22" customFormat="1" ht="17.399999999999999" customHeight="1" outlineLevel="1" x14ac:dyDescent="0.25">
      <c r="A31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1.7.4</v>
      </c>
      <c r="B31" s="74" t="s">
        <v>33</v>
      </c>
      <c r="D31" s="51">
        <v>43955</v>
      </c>
      <c r="E31" s="52">
        <f>IF(ISBLANK(D31)," - ",IF(F31=0,D31,D31+F31-1))</f>
        <v>43955</v>
      </c>
      <c r="F31" s="23">
        <v>1</v>
      </c>
      <c r="G31" s="24">
        <v>1</v>
      </c>
      <c r="H31" s="25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X31" s="103"/>
      <c r="CC31" s="103"/>
    </row>
    <row r="32" spans="1:84" s="22" customFormat="1" ht="17.399999999999999" customHeight="1" outlineLevel="1" x14ac:dyDescent="0.25">
      <c r="A32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1.7.5</v>
      </c>
      <c r="B32" s="115" t="s">
        <v>53</v>
      </c>
      <c r="D32" s="51"/>
      <c r="E32" s="52"/>
      <c r="F32" s="23">
        <v>1</v>
      </c>
      <c r="G32" s="89">
        <v>0</v>
      </c>
      <c r="H32" s="90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</row>
    <row r="33" spans="1:84" s="22" customFormat="1" ht="17.399999999999999" customHeight="1" outlineLevel="1" x14ac:dyDescent="0.25">
      <c r="A33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1.7.6</v>
      </c>
      <c r="B33" s="74" t="s">
        <v>8</v>
      </c>
      <c r="C33" s="22" t="s">
        <v>68</v>
      </c>
      <c r="D33" s="51">
        <v>43958</v>
      </c>
      <c r="E33" s="52">
        <f>IF(ISBLANK(D33)," - ",IF(F33=0,D33,D33+F33-1))</f>
        <v>43959</v>
      </c>
      <c r="F33" s="23">
        <v>2</v>
      </c>
      <c r="G33" s="24">
        <v>0.5</v>
      </c>
      <c r="H33" s="25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X33" s="103"/>
      <c r="CC33" s="103"/>
    </row>
    <row r="34" spans="1:84" s="22" customFormat="1" ht="22.8" customHeight="1" outlineLevel="1" x14ac:dyDescent="0.25">
      <c r="A34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1.7.7</v>
      </c>
      <c r="B34" s="74" t="s">
        <v>29</v>
      </c>
      <c r="C34" s="22" t="s">
        <v>64</v>
      </c>
      <c r="D34" s="51">
        <v>43959</v>
      </c>
      <c r="E34" s="52">
        <f>IF(ISBLANK(D34)," - ",IF(F34=0,D34,D34+F34-1))</f>
        <v>43959</v>
      </c>
      <c r="F34" s="23">
        <v>1</v>
      </c>
      <c r="G34" s="24">
        <v>1</v>
      </c>
      <c r="H34" s="25">
        <v>2</v>
      </c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X34" s="104"/>
      <c r="CC34" s="112"/>
      <c r="CF34" s="99"/>
    </row>
    <row r="35" spans="1:84" s="17" customFormat="1" ht="13.8" x14ac:dyDescent="0.25">
      <c r="A35" s="15" t="str">
        <f>IF(ISERROR(VALUE(SUBSTITUTE(prevWBS,".",""))),"1",IF(ISERROR(FIND("`",SUBSTITUTE(prevWBS,".","`",1))),TEXT(VALUE(prevWBS)+1,"#"),TEXT(VALUE(LEFT(prevWBS,FIND("`",SUBSTITUTE(prevWBS,".","`",1))-1))+1,"#")))</f>
        <v>2</v>
      </c>
      <c r="B35" s="16" t="s">
        <v>27</v>
      </c>
      <c r="D35" s="53"/>
      <c r="E35" s="53" t="str">
        <f t="shared" ref="E35:E86" si="49">IF(ISBLANK(D35)," - ",IF(F35=0,D35,D35+F35-1))</f>
        <v xml:space="preserve"> - </v>
      </c>
      <c r="F35" s="18"/>
      <c r="G35" s="113">
        <f>AVERAGE(G36,G52,G57,G62,G65,G68)</f>
        <v>0.33944444444444444</v>
      </c>
      <c r="H35" s="2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CC35" s="100"/>
    </row>
    <row r="36" spans="1:84" s="22" customFormat="1" ht="12" x14ac:dyDescent="0.25">
      <c r="A36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36" s="92" t="s">
        <v>38</v>
      </c>
      <c r="D36" s="51">
        <f>SMALL(D37:D47,1)</f>
        <v>43955</v>
      </c>
      <c r="E36" s="52">
        <f>LARGE(E37:E51,1)</f>
        <v>44015</v>
      </c>
      <c r="F36" s="23">
        <f>LARGE(F37:F47,1)</f>
        <v>5</v>
      </c>
      <c r="G36" s="24">
        <f>AVERAGE(G37:G51)</f>
        <v>0.32</v>
      </c>
      <c r="H36" s="25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CA36" s="104"/>
      <c r="CD36" s="104"/>
      <c r="CE36" s="104"/>
    </row>
    <row r="37" spans="1:84" s="22" customFormat="1" ht="11.4" outlineLevel="1" x14ac:dyDescent="0.25">
      <c r="A37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</v>
      </c>
      <c r="B37" s="74" t="s">
        <v>43</v>
      </c>
      <c r="D37" s="51">
        <v>44011</v>
      </c>
      <c r="E37" s="52">
        <f>IF(ISBLANK(D37)," - ",IF(F37=0,D37,D37+F37-1))</f>
        <v>44015</v>
      </c>
      <c r="F37" s="23">
        <v>5</v>
      </c>
      <c r="G37" s="24">
        <v>0.4</v>
      </c>
      <c r="H37" s="25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</row>
    <row r="38" spans="1:84" s="22" customFormat="1" ht="22.8" outlineLevel="1" x14ac:dyDescent="0.25">
      <c r="A38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2.1.2</v>
      </c>
      <c r="B38" s="74" t="s">
        <v>45</v>
      </c>
      <c r="D38" s="51"/>
      <c r="E38" s="52"/>
      <c r="F38" s="23"/>
      <c r="G38" s="24">
        <v>0.8</v>
      </c>
      <c r="H38" s="25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</row>
    <row r="39" spans="1:84" s="22" customFormat="1" ht="11.4" outlineLevel="1" x14ac:dyDescent="0.25">
      <c r="A39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2.1.3</v>
      </c>
      <c r="B39" s="116" t="s">
        <v>81</v>
      </c>
      <c r="D39" s="51"/>
      <c r="E39" s="52"/>
      <c r="F39" s="23"/>
      <c r="G39" s="24">
        <v>0</v>
      </c>
      <c r="H39" s="25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</row>
    <row r="40" spans="1:84" s="22" customFormat="1" ht="11.4" outlineLevel="1" x14ac:dyDescent="0.25">
      <c r="A40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2.1.4</v>
      </c>
      <c r="B40" s="117" t="s">
        <v>44</v>
      </c>
      <c r="D40" s="51"/>
      <c r="E40" s="52"/>
      <c r="F40" s="23"/>
      <c r="G40" s="24">
        <v>0.2</v>
      </c>
      <c r="H40" s="25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</row>
    <row r="41" spans="1:84" s="22" customFormat="1" ht="11.4" outlineLevel="1" x14ac:dyDescent="0.25">
      <c r="A41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2.1.5</v>
      </c>
      <c r="B41" s="116" t="s">
        <v>41</v>
      </c>
      <c r="D41" s="51"/>
      <c r="E41" s="52"/>
      <c r="F41" s="23"/>
      <c r="G41" s="24">
        <v>0</v>
      </c>
      <c r="H41" s="25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</row>
    <row r="42" spans="1:84" s="22" customFormat="1" ht="22.8" outlineLevel="1" x14ac:dyDescent="0.25">
      <c r="A42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2.1.6</v>
      </c>
      <c r="B42" s="116" t="s">
        <v>42</v>
      </c>
      <c r="D42" s="51"/>
      <c r="E42" s="52"/>
      <c r="F42" s="23"/>
      <c r="G42" s="24">
        <v>0.2</v>
      </c>
      <c r="H42" s="25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</row>
    <row r="43" spans="1:84" s="22" customFormat="1" ht="11.4" outlineLevel="1" x14ac:dyDescent="0.25">
      <c r="A43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2.1.7</v>
      </c>
      <c r="B43" s="116" t="s">
        <v>82</v>
      </c>
      <c r="D43" s="51"/>
      <c r="E43" s="52"/>
      <c r="F43" s="23"/>
      <c r="G43" s="24">
        <v>0.2</v>
      </c>
      <c r="H43" s="25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</row>
    <row r="44" spans="1:84" s="22" customFormat="1" ht="11.4" outlineLevel="1" x14ac:dyDescent="0.25">
      <c r="A44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2.1.8</v>
      </c>
      <c r="B44" s="116" t="s">
        <v>37</v>
      </c>
      <c r="D44" s="51"/>
      <c r="E44" s="52"/>
      <c r="F44" s="23"/>
      <c r="G44" s="24">
        <v>0</v>
      </c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</row>
    <row r="45" spans="1:84" s="22" customFormat="1" ht="11.4" outlineLevel="1" x14ac:dyDescent="0.25">
      <c r="A45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2.1.9</v>
      </c>
      <c r="B45" s="74" t="s">
        <v>72</v>
      </c>
      <c r="D45" s="51">
        <v>43955</v>
      </c>
      <c r="E45" s="52">
        <f t="shared" ref="E45:E47" si="50">IF(ISBLANK(D45)," - ",IF(F45=0,D45,D45+F45-1))</f>
        <v>43957</v>
      </c>
      <c r="F45" s="23">
        <v>3</v>
      </c>
      <c r="G45" s="24">
        <v>0.8</v>
      </c>
      <c r="H45" s="25">
        <v>7</v>
      </c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</row>
    <row r="46" spans="1:84" s="22" customFormat="1" ht="22.8" outlineLevel="1" x14ac:dyDescent="0.25">
      <c r="A46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2.1.10</v>
      </c>
      <c r="B46" s="74" t="s">
        <v>73</v>
      </c>
      <c r="C46" s="22" t="s">
        <v>74</v>
      </c>
      <c r="D46" s="51">
        <v>43957</v>
      </c>
      <c r="E46" s="52">
        <f t="shared" si="50"/>
        <v>43958</v>
      </c>
      <c r="F46" s="23">
        <v>2</v>
      </c>
      <c r="G46" s="24">
        <v>1</v>
      </c>
      <c r="H46" s="25">
        <v>8</v>
      </c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</row>
    <row r="47" spans="1:84" s="22" customFormat="1" ht="11.4" outlineLevel="1" x14ac:dyDescent="0.25">
      <c r="A47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2.1.11</v>
      </c>
      <c r="B47" s="74" t="s">
        <v>14</v>
      </c>
      <c r="D47" s="51">
        <v>43957</v>
      </c>
      <c r="E47" s="52">
        <f t="shared" si="50"/>
        <v>43959</v>
      </c>
      <c r="F47" s="23">
        <v>3</v>
      </c>
      <c r="G47" s="24">
        <v>0.5</v>
      </c>
      <c r="H47" s="25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</row>
    <row r="48" spans="1:84" s="22" customFormat="1" ht="11.4" outlineLevel="1" x14ac:dyDescent="0.25">
      <c r="A48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2.1.12</v>
      </c>
      <c r="B48" s="116" t="s">
        <v>84</v>
      </c>
      <c r="D48" s="51"/>
      <c r="E48" s="52"/>
      <c r="F48" s="23"/>
      <c r="G48" s="24">
        <v>0</v>
      </c>
      <c r="H48" s="25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</row>
    <row r="49" spans="1:83" s="22" customFormat="1" ht="11.4" outlineLevel="1" x14ac:dyDescent="0.25">
      <c r="A49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2.1.13</v>
      </c>
      <c r="B49" s="116" t="s">
        <v>83</v>
      </c>
      <c r="D49" s="51"/>
      <c r="E49" s="52"/>
      <c r="F49" s="23"/>
      <c r="G49" s="24">
        <v>0</v>
      </c>
      <c r="H49" s="2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</row>
    <row r="50" spans="1:83" s="22" customFormat="1" ht="22.8" outlineLevel="1" x14ac:dyDescent="0.25">
      <c r="A50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2.1.14</v>
      </c>
      <c r="B50" s="116" t="s">
        <v>85</v>
      </c>
      <c r="D50" s="51"/>
      <c r="E50" s="52"/>
      <c r="F50" s="23"/>
      <c r="G50" s="24">
        <v>0</v>
      </c>
      <c r="H50" s="2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</row>
    <row r="51" spans="1:83" s="22" customFormat="1" ht="11.4" outlineLevel="1" x14ac:dyDescent="0.25">
      <c r="A51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2.1.15</v>
      </c>
      <c r="B51" s="93" t="s">
        <v>56</v>
      </c>
      <c r="D51" s="51">
        <v>43957</v>
      </c>
      <c r="E51" s="52">
        <f>IF(ISBLANK(D51)," - ",IF(F51=0,D51,D51+F51-1))</f>
        <v>43959</v>
      </c>
      <c r="F51" s="23">
        <v>3</v>
      </c>
      <c r="G51" s="24">
        <v>0.7</v>
      </c>
      <c r="H51" s="25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</row>
    <row r="52" spans="1:83" s="22" customFormat="1" ht="12" x14ac:dyDescent="0.25">
      <c r="A52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52" s="92" t="s">
        <v>80</v>
      </c>
      <c r="D52" s="51"/>
      <c r="E52" s="52" t="str">
        <f>IF(ISBLANK(D52)," - ",IF(F52=0,D52,D52+F52-1))</f>
        <v xml:space="preserve"> - </v>
      </c>
      <c r="F52" s="23"/>
      <c r="G52" s="24">
        <v>0</v>
      </c>
      <c r="H52" s="25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CA52" s="103"/>
      <c r="CD52" s="103"/>
      <c r="CE52" s="103"/>
    </row>
    <row r="53" spans="1:83" s="22" customFormat="1" ht="17.399999999999999" customHeight="1" outlineLevel="1" x14ac:dyDescent="0.25">
      <c r="A53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2.2.1</v>
      </c>
      <c r="B53" s="74" t="s">
        <v>12</v>
      </c>
      <c r="D53" s="51">
        <v>43955</v>
      </c>
      <c r="E53" s="52">
        <f>IF(ISBLANK(D53)," - ",IF(F53=0,D53,D53+F53-1))</f>
        <v>43959</v>
      </c>
      <c r="F53" s="23">
        <v>5</v>
      </c>
      <c r="G53" s="24">
        <v>0</v>
      </c>
      <c r="H53" s="25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CA53" s="103"/>
      <c r="CD53" s="103"/>
      <c r="CE53" s="103"/>
    </row>
    <row r="54" spans="1:83" s="22" customFormat="1" ht="17.399999999999999" customHeight="1" outlineLevel="1" x14ac:dyDescent="0.25">
      <c r="A54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2.2.2</v>
      </c>
      <c r="B54" s="74" t="s">
        <v>11</v>
      </c>
      <c r="D54" s="51">
        <v>43955</v>
      </c>
      <c r="E54" s="52">
        <f>IF(ISBLANK(D54)," - ",IF(F54=0,D54,D54+F54-1))</f>
        <v>43959</v>
      </c>
      <c r="F54" s="23">
        <v>5</v>
      </c>
      <c r="G54" s="24">
        <v>0</v>
      </c>
      <c r="H54" s="25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CA54" s="103"/>
      <c r="CD54" s="103"/>
      <c r="CE54" s="103"/>
    </row>
    <row r="55" spans="1:83" s="22" customFormat="1" ht="17.399999999999999" customHeight="1" outlineLevel="1" x14ac:dyDescent="0.25">
      <c r="A55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2.2.3</v>
      </c>
      <c r="B55" s="115" t="s">
        <v>51</v>
      </c>
      <c r="D55" s="51"/>
      <c r="E55" s="52"/>
      <c r="F55" s="23"/>
      <c r="G55" s="24"/>
      <c r="H55" s="25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106"/>
      <c r="CA55" s="103"/>
      <c r="CD55" s="103"/>
      <c r="CE55" s="103"/>
    </row>
    <row r="56" spans="1:83" s="22" customFormat="1" ht="17.399999999999999" customHeight="1" outlineLevel="1" x14ac:dyDescent="0.25">
      <c r="A56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2.2.4</v>
      </c>
      <c r="B56" s="74" t="s">
        <v>40</v>
      </c>
      <c r="D56" s="51">
        <v>43955</v>
      </c>
      <c r="E56" s="52">
        <f>IF(ISBLANK(D56)," - ",IF(F56=0,D56,D56+F56-1))</f>
        <v>43959</v>
      </c>
      <c r="F56" s="23">
        <v>5</v>
      </c>
      <c r="G56" s="24">
        <v>0</v>
      </c>
      <c r="H56" s="25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106"/>
      <c r="CA56" s="103"/>
      <c r="CD56" s="103"/>
      <c r="CE56" s="103"/>
    </row>
    <row r="57" spans="1:83" s="22" customFormat="1" ht="21" customHeight="1" x14ac:dyDescent="0.25">
      <c r="A57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57" s="92" t="s">
        <v>34</v>
      </c>
      <c r="D57" s="51">
        <f>SMALL(D58:D60,1)</f>
        <v>43955</v>
      </c>
      <c r="E57" s="52">
        <f>IF(ISBLANK(D57)," - ",IF(F57=0,D57,D57+F57-1))</f>
        <v>43959</v>
      </c>
      <c r="F57" s="23">
        <f>LARGE(F58:F61,1)</f>
        <v>5</v>
      </c>
      <c r="G57" s="24">
        <f>AVERAGE(G58:G61)</f>
        <v>0.5</v>
      </c>
      <c r="H57" s="25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108"/>
      <c r="CA57" s="103"/>
      <c r="CD57" s="103"/>
      <c r="CE57" s="103"/>
    </row>
    <row r="58" spans="1:83" s="22" customFormat="1" ht="22.8" outlineLevel="1" x14ac:dyDescent="0.25">
      <c r="A58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2.3.1</v>
      </c>
      <c r="B58" s="74" t="s">
        <v>69</v>
      </c>
      <c r="C58" s="22" t="s">
        <v>70</v>
      </c>
      <c r="D58" s="51">
        <v>43957</v>
      </c>
      <c r="E58" s="52">
        <f>IF(ISBLANK(D58)," - ",IF(F58=0,D58,D58+F58-1))</f>
        <v>43957</v>
      </c>
      <c r="F58" s="23">
        <v>1</v>
      </c>
      <c r="G58" s="24">
        <v>1</v>
      </c>
      <c r="H58" s="25">
        <v>2</v>
      </c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108"/>
      <c r="CA58" s="103"/>
      <c r="CD58" s="103"/>
      <c r="CE58" s="103"/>
    </row>
    <row r="59" spans="1:83" s="22" customFormat="1" ht="22.8" customHeight="1" outlineLevel="1" x14ac:dyDescent="0.25">
      <c r="A59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2.3.2</v>
      </c>
      <c r="B59" s="74" t="s">
        <v>35</v>
      </c>
      <c r="D59" s="51">
        <v>43957</v>
      </c>
      <c r="E59" s="52">
        <f t="shared" si="49"/>
        <v>43958</v>
      </c>
      <c r="F59" s="23">
        <v>2</v>
      </c>
      <c r="G59" s="24">
        <v>1</v>
      </c>
      <c r="H59" s="25">
        <v>4</v>
      </c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107"/>
      <c r="CA59" s="103"/>
      <c r="CD59" s="103"/>
      <c r="CE59" s="103"/>
    </row>
    <row r="60" spans="1:83" s="22" customFormat="1" ht="22.8" customHeight="1" outlineLevel="1" x14ac:dyDescent="0.25">
      <c r="A60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2.3.3</v>
      </c>
      <c r="B60" s="116" t="s">
        <v>39</v>
      </c>
      <c r="D60" s="51">
        <v>43955</v>
      </c>
      <c r="E60" s="52">
        <f t="shared" si="49"/>
        <v>43959</v>
      </c>
      <c r="F60" s="23">
        <v>5</v>
      </c>
      <c r="G60" s="24">
        <v>0</v>
      </c>
      <c r="H60" s="25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CA60" s="103"/>
      <c r="CD60" s="103"/>
      <c r="CE60" s="103"/>
    </row>
    <row r="61" spans="1:83" s="22" customFormat="1" ht="22.8" customHeight="1" outlineLevel="1" x14ac:dyDescent="0.25">
      <c r="A61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2.3.4</v>
      </c>
      <c r="B61" s="116" t="s">
        <v>15</v>
      </c>
      <c r="D61" s="51">
        <v>43955</v>
      </c>
      <c r="E61" s="52">
        <f t="shared" si="49"/>
        <v>43959</v>
      </c>
      <c r="F61" s="23">
        <v>5</v>
      </c>
      <c r="G61" s="24">
        <v>0</v>
      </c>
      <c r="H61" s="25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CA61" s="103"/>
      <c r="CD61" s="103"/>
      <c r="CE61" s="103"/>
    </row>
    <row r="62" spans="1:83" s="22" customFormat="1" ht="17.399999999999999" customHeight="1" x14ac:dyDescent="0.25">
      <c r="A62" s="21" t="str">
        <f t="shared" ref="A62" si="5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62" s="101" t="s">
        <v>61</v>
      </c>
      <c r="D62" s="51">
        <f>SMALL(D63:D64,1)</f>
        <v>43955</v>
      </c>
      <c r="E62" s="52">
        <f>LARGE(E63:E64,1)</f>
        <v>43958</v>
      </c>
      <c r="F62" s="23">
        <f>LARGE(F63:F64,1)</f>
        <v>3</v>
      </c>
      <c r="G62" s="24">
        <f>AVERAGE(G63:G64)</f>
        <v>1</v>
      </c>
      <c r="H62" s="25">
        <f>SUM(H63:H64)</f>
        <v>4</v>
      </c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CA62" s="103"/>
      <c r="CD62" s="103"/>
      <c r="CE62" s="103"/>
    </row>
    <row r="63" spans="1:83" s="22" customFormat="1" ht="17.399999999999999" customHeight="1" outlineLevel="1" x14ac:dyDescent="0.25">
      <c r="A63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2.4.1</v>
      </c>
      <c r="B63" s="93" t="s">
        <v>60</v>
      </c>
      <c r="C63" s="22" t="s">
        <v>62</v>
      </c>
      <c r="D63" s="51">
        <v>43955</v>
      </c>
      <c r="E63" s="52">
        <f t="shared" si="49"/>
        <v>43957</v>
      </c>
      <c r="F63" s="23">
        <v>3</v>
      </c>
      <c r="G63" s="24">
        <v>1</v>
      </c>
      <c r="H63" s="25">
        <v>2</v>
      </c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CA63" s="103"/>
      <c r="CD63" s="103"/>
      <c r="CE63" s="103"/>
    </row>
    <row r="64" spans="1:83" s="22" customFormat="1" ht="17.399999999999999" customHeight="1" outlineLevel="1" x14ac:dyDescent="0.25">
      <c r="A64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2.4.2</v>
      </c>
      <c r="B64" s="93" t="s">
        <v>59</v>
      </c>
      <c r="C64" s="22" t="s">
        <v>67</v>
      </c>
      <c r="D64" s="51">
        <v>43956</v>
      </c>
      <c r="E64" s="52">
        <f t="shared" si="49"/>
        <v>43958</v>
      </c>
      <c r="F64" s="23">
        <v>3</v>
      </c>
      <c r="G64" s="24">
        <v>1</v>
      </c>
      <c r="H64" s="25">
        <v>2</v>
      </c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CA64" s="103"/>
      <c r="CD64" s="103"/>
      <c r="CE64" s="103"/>
    </row>
    <row r="65" spans="1:83" s="22" customFormat="1" ht="12" x14ac:dyDescent="0.25">
      <c r="A65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65" s="95" t="s">
        <v>48</v>
      </c>
      <c r="D65" s="51"/>
      <c r="E65" s="52"/>
      <c r="F65" s="23"/>
      <c r="G65" s="24">
        <f>AVERAGE(G66:G67)</f>
        <v>0.05</v>
      </c>
      <c r="H65" s="25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CA65" s="103"/>
      <c r="CD65" s="103"/>
      <c r="CE65" s="103"/>
    </row>
    <row r="66" spans="1:83" s="22" customFormat="1" ht="17.399999999999999" customHeight="1" outlineLevel="1" x14ac:dyDescent="0.25">
      <c r="A66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2.5.1</v>
      </c>
      <c r="B66" s="74" t="s">
        <v>36</v>
      </c>
      <c r="D66" s="51"/>
      <c r="E66" s="52"/>
      <c r="F66" s="23"/>
      <c r="G66" s="24">
        <v>0.1</v>
      </c>
      <c r="H66" s="25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CA66" s="103"/>
      <c r="CD66" s="103"/>
      <c r="CE66" s="103"/>
    </row>
    <row r="67" spans="1:83" s="22" customFormat="1" ht="22.8" customHeight="1" outlineLevel="1" x14ac:dyDescent="0.25">
      <c r="A67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2.5.2</v>
      </c>
      <c r="B67" s="74" t="s">
        <v>55</v>
      </c>
      <c r="D67" s="51"/>
      <c r="E67" s="52"/>
      <c r="F67" s="23"/>
      <c r="G67" s="24">
        <v>0</v>
      </c>
      <c r="H67" s="25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CA67" s="103"/>
      <c r="CD67" s="103"/>
      <c r="CE67" s="103"/>
    </row>
    <row r="68" spans="1:83" s="22" customFormat="1" ht="17.399999999999999" customHeight="1" x14ac:dyDescent="0.25">
      <c r="A68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2.6</v>
      </c>
      <c r="B68" s="92" t="s">
        <v>77</v>
      </c>
      <c r="D68" s="51">
        <f>SMALL(D69:D73,1)</f>
        <v>43955</v>
      </c>
      <c r="E68" s="52">
        <f>LARGE(E69:E73,1)</f>
        <v>43955</v>
      </c>
      <c r="F68" s="23">
        <f>LARGE(F69:F73,1)</f>
        <v>2</v>
      </c>
      <c r="G68" s="24">
        <f>AVERAGE(G69:G74)</f>
        <v>0.16666666666666666</v>
      </c>
      <c r="H68" s="25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CA68" s="105"/>
      <c r="CD68" s="102"/>
      <c r="CE68" s="102"/>
    </row>
    <row r="69" spans="1:83" s="22" customFormat="1" ht="17.399999999999999" customHeight="1" outlineLevel="1" x14ac:dyDescent="0.25">
      <c r="A69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2.6.1</v>
      </c>
      <c r="B69" s="74" t="s">
        <v>16</v>
      </c>
      <c r="D69" s="51"/>
      <c r="E69" s="52"/>
      <c r="F69" s="23">
        <v>2</v>
      </c>
      <c r="G69" s="89">
        <v>0</v>
      </c>
      <c r="H69" s="90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CA69" s="103"/>
      <c r="CD69" s="103"/>
      <c r="CE69" s="103"/>
    </row>
    <row r="70" spans="1:83" s="22" customFormat="1" ht="17.399999999999999" customHeight="1" outlineLevel="1" x14ac:dyDescent="0.25">
      <c r="A70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2.6.2</v>
      </c>
      <c r="B70" s="74" t="s">
        <v>17</v>
      </c>
      <c r="D70" s="51">
        <v>43955</v>
      </c>
      <c r="E70" s="52">
        <f>IF(ISBLANK(D70)," - ",IF(F70=0,D70,D70+F70-1))</f>
        <v>43955</v>
      </c>
      <c r="F70" s="23">
        <v>1</v>
      </c>
      <c r="G70" s="89">
        <v>0</v>
      </c>
      <c r="H70" s="90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  <c r="CA70" s="103"/>
      <c r="CD70" s="103"/>
      <c r="CE70" s="103"/>
    </row>
    <row r="71" spans="1:83" s="22" customFormat="1" ht="17.399999999999999" customHeight="1" outlineLevel="1" x14ac:dyDescent="0.25">
      <c r="A71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2.6.3</v>
      </c>
      <c r="B71" s="74" t="s">
        <v>18</v>
      </c>
      <c r="D71" s="51">
        <v>43955</v>
      </c>
      <c r="E71" s="52">
        <f t="shared" ref="E71" si="52">IF(ISBLANK(D71)," - ",IF(F71=0,D71,D71+F71-1))</f>
        <v>43955</v>
      </c>
      <c r="F71" s="23">
        <v>1</v>
      </c>
      <c r="G71" s="89">
        <v>0</v>
      </c>
      <c r="H71" s="90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CA71" s="103"/>
      <c r="CD71" s="103"/>
      <c r="CE71" s="103"/>
    </row>
    <row r="72" spans="1:83" s="22" customFormat="1" ht="17.399999999999999" customHeight="1" outlineLevel="1" x14ac:dyDescent="0.25">
      <c r="A72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2.6.4</v>
      </c>
      <c r="B72" s="93" t="s">
        <v>53</v>
      </c>
      <c r="D72" s="51">
        <v>43955</v>
      </c>
      <c r="E72" s="52">
        <f>IF(ISBLANK(D72)," - ",IF(F72=0,D72,D72+F72-1))</f>
        <v>43955</v>
      </c>
      <c r="F72" s="23">
        <v>1</v>
      </c>
      <c r="G72" s="89">
        <v>0</v>
      </c>
      <c r="H72" s="90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  <c r="CA72" s="103"/>
      <c r="CD72" s="103"/>
      <c r="CE72" s="103"/>
    </row>
    <row r="73" spans="1:83" s="22" customFormat="1" ht="17.399999999999999" customHeight="1" outlineLevel="1" x14ac:dyDescent="0.25">
      <c r="A73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2.6.5</v>
      </c>
      <c r="B73" s="74" t="s">
        <v>28</v>
      </c>
      <c r="D73" s="51">
        <v>43955</v>
      </c>
      <c r="E73" s="52">
        <f t="shared" ref="E73" si="53">IF(ISBLANK(D73)," - ",IF(F73=0,D73,D73+F73-1))</f>
        <v>43955</v>
      </c>
      <c r="F73" s="23">
        <v>1</v>
      </c>
      <c r="G73" s="24">
        <v>1</v>
      </c>
      <c r="H73" s="25">
        <v>2</v>
      </c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CA73" s="103"/>
      <c r="CD73" s="103"/>
      <c r="CE73" s="103"/>
    </row>
    <row r="74" spans="1:83" s="22" customFormat="1" ht="22.8" customHeight="1" outlineLevel="1" x14ac:dyDescent="0.25">
      <c r="A74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2.6.6</v>
      </c>
      <c r="B74" s="74" t="s">
        <v>54</v>
      </c>
      <c r="D74" s="51"/>
      <c r="E74" s="52"/>
      <c r="F74" s="23"/>
      <c r="G74" s="24">
        <v>0</v>
      </c>
      <c r="H74" s="25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CA74" s="103"/>
      <c r="CD74" s="103"/>
      <c r="CE74" s="103"/>
    </row>
    <row r="75" spans="1:83" s="17" customFormat="1" ht="35.4" customHeight="1" x14ac:dyDescent="0.25">
      <c r="A75" s="15" t="str">
        <f>IF(ISERROR(VALUE(SUBSTITUTE(prevWBS,".",""))),"1",IF(ISERROR(FIND("`",SUBSTITUTE(prevWBS,".","`",1))),TEXT(VALUE(prevWBS)+1,"#"),TEXT(VALUE(LEFT(prevWBS,FIND("`",SUBSTITUTE(prevWBS,".","`",1))-1))+1,"#")))</f>
        <v>3</v>
      </c>
      <c r="B75" s="96" t="s">
        <v>57</v>
      </c>
      <c r="D75" s="53"/>
      <c r="E75" s="53" t="str">
        <f t="shared" si="49"/>
        <v xml:space="preserve"> - </v>
      </c>
      <c r="F75" s="18"/>
      <c r="G75" s="19">
        <v>0</v>
      </c>
      <c r="H75" s="2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</row>
    <row r="76" spans="1:83" s="22" customFormat="1" ht="11.4" outlineLevel="1" x14ac:dyDescent="0.25">
      <c r="A76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76" s="73" t="s">
        <v>2</v>
      </c>
      <c r="D76" s="51"/>
      <c r="E76" s="52" t="str">
        <f t="shared" si="49"/>
        <v xml:space="preserve"> - </v>
      </c>
      <c r="F76" s="23"/>
      <c r="G76" s="24">
        <v>0</v>
      </c>
      <c r="H76" s="25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</row>
    <row r="77" spans="1:83" s="22" customFormat="1" ht="11.4" outlineLevel="1" x14ac:dyDescent="0.25">
      <c r="A77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77" s="73" t="s">
        <v>2</v>
      </c>
      <c r="D77" s="51"/>
      <c r="E77" s="52" t="str">
        <f t="shared" si="49"/>
        <v xml:space="preserve"> - </v>
      </c>
      <c r="F77" s="23"/>
      <c r="G77" s="24">
        <v>0</v>
      </c>
      <c r="H77" s="25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</row>
    <row r="78" spans="1:83" s="22" customFormat="1" ht="11.4" outlineLevel="1" x14ac:dyDescent="0.25">
      <c r="A78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78" s="73" t="s">
        <v>2</v>
      </c>
      <c r="D78" s="51"/>
      <c r="E78" s="52" t="str">
        <f t="shared" si="49"/>
        <v xml:space="preserve"> - </v>
      </c>
      <c r="F78" s="23"/>
      <c r="G78" s="24">
        <v>0</v>
      </c>
      <c r="H78" s="25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</row>
    <row r="79" spans="1:83" s="22" customFormat="1" ht="11.4" outlineLevel="1" x14ac:dyDescent="0.25">
      <c r="A79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79" s="73" t="s">
        <v>2</v>
      </c>
      <c r="D79" s="51"/>
      <c r="E79" s="52" t="str">
        <f t="shared" si="49"/>
        <v xml:space="preserve"> - </v>
      </c>
      <c r="F79" s="23"/>
      <c r="G79" s="24">
        <v>0</v>
      </c>
      <c r="H79" s="25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</row>
    <row r="80" spans="1:83" s="22" customFormat="1" ht="11.4" outlineLevel="1" x14ac:dyDescent="0.25">
      <c r="A80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80" s="73" t="s">
        <v>2</v>
      </c>
      <c r="D80" s="51"/>
      <c r="E80" s="52" t="str">
        <f t="shared" si="49"/>
        <v xml:space="preserve"> - </v>
      </c>
      <c r="F80" s="23"/>
      <c r="G80" s="24">
        <v>0</v>
      </c>
      <c r="H80" s="25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</row>
    <row r="81" spans="1:65" s="17" customFormat="1" ht="27.6" x14ac:dyDescent="0.25">
      <c r="A81" s="15" t="str">
        <f>IF(ISERROR(VALUE(SUBSTITUTE(prevWBS,".",""))),"1",IF(ISERROR(FIND("`",SUBSTITUTE(prevWBS,".","`",1))),TEXT(VALUE(prevWBS)+1,"#"),TEXT(VALUE(LEFT(prevWBS,FIND("`",SUBSTITUTE(prevWBS,".","`",1))-1))+1,"#")))</f>
        <v>4</v>
      </c>
      <c r="B81" s="96" t="s">
        <v>58</v>
      </c>
      <c r="D81" s="53"/>
      <c r="E81" s="53" t="str">
        <f t="shared" si="49"/>
        <v xml:space="preserve"> - </v>
      </c>
      <c r="F81" s="18"/>
      <c r="G81" s="19"/>
      <c r="H81" s="2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</row>
    <row r="82" spans="1:65" s="22" customFormat="1" ht="11.4" outlineLevel="1" x14ac:dyDescent="0.25">
      <c r="A82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82" s="73" t="s">
        <v>2</v>
      </c>
      <c r="D82" s="51"/>
      <c r="E82" s="52" t="str">
        <f t="shared" si="49"/>
        <v xml:space="preserve"> - </v>
      </c>
      <c r="F82" s="23"/>
      <c r="G82" s="24">
        <v>0</v>
      </c>
      <c r="H82" s="25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</row>
    <row r="83" spans="1:65" s="22" customFormat="1" ht="11.4" outlineLevel="1" x14ac:dyDescent="0.25">
      <c r="A83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83" s="73" t="s">
        <v>2</v>
      </c>
      <c r="D83" s="51"/>
      <c r="E83" s="52" t="str">
        <f t="shared" si="49"/>
        <v xml:space="preserve"> - </v>
      </c>
      <c r="F83" s="23"/>
      <c r="G83" s="24">
        <v>0</v>
      </c>
      <c r="H83" s="25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</row>
    <row r="84" spans="1:65" s="22" customFormat="1" ht="11.4" outlineLevel="1" x14ac:dyDescent="0.25">
      <c r="A84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84" s="73" t="s">
        <v>2</v>
      </c>
      <c r="D84" s="51"/>
      <c r="E84" s="52" t="str">
        <f t="shared" si="49"/>
        <v xml:space="preserve"> - </v>
      </c>
      <c r="F84" s="23"/>
      <c r="G84" s="24">
        <v>0</v>
      </c>
      <c r="H84" s="25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</row>
    <row r="85" spans="1:65" s="22" customFormat="1" ht="11.4" outlineLevel="1" x14ac:dyDescent="0.25">
      <c r="A85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85" s="73" t="s">
        <v>2</v>
      </c>
      <c r="D85" s="51"/>
      <c r="E85" s="52" t="str">
        <f t="shared" si="49"/>
        <v xml:space="preserve"> - </v>
      </c>
      <c r="F85" s="23"/>
      <c r="G85" s="24">
        <v>0</v>
      </c>
      <c r="H85" s="25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</row>
    <row r="86" spans="1:65" s="22" customFormat="1" ht="11.4" outlineLevel="1" x14ac:dyDescent="0.25">
      <c r="A86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4.5</v>
      </c>
      <c r="B86" s="73" t="s">
        <v>2</v>
      </c>
      <c r="D86" s="51"/>
      <c r="E86" s="52" t="str">
        <f t="shared" si="49"/>
        <v xml:space="preserve"> - </v>
      </c>
      <c r="F86" s="23"/>
      <c r="G86" s="24">
        <v>0</v>
      </c>
      <c r="H86" s="25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</row>
    <row r="87" spans="1:65" s="30" customFormat="1" ht="11.4" x14ac:dyDescent="0.25">
      <c r="A87" s="21"/>
      <c r="B87" s="26"/>
      <c r="C87" s="26"/>
      <c r="D87" s="54"/>
      <c r="E87" s="54"/>
      <c r="F87" s="27"/>
      <c r="G87" s="28"/>
      <c r="H87" s="29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</row>
    <row r="88" spans="1:65" s="30" customFormat="1" ht="11.4" x14ac:dyDescent="0.25">
      <c r="A88" s="21"/>
      <c r="B88" s="26"/>
      <c r="C88" s="26"/>
      <c r="D88" s="54"/>
      <c r="E88" s="54"/>
      <c r="F88" s="27"/>
      <c r="G88" s="28"/>
      <c r="H88" s="29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</row>
    <row r="89" spans="1:65" s="35" customFormat="1" x14ac:dyDescent="0.25">
      <c r="A89" s="31" t="s">
        <v>1</v>
      </c>
      <c r="B89" s="32"/>
      <c r="C89" s="33"/>
      <c r="D89" s="55"/>
      <c r="E89" s="55"/>
      <c r="F89" s="34"/>
      <c r="G89" s="34"/>
      <c r="H89" s="37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</row>
    <row r="90" spans="1:65" s="30" customFormat="1" ht="11.4" x14ac:dyDescent="0.25">
      <c r="A90" s="36" t="s">
        <v>3</v>
      </c>
      <c r="B90" s="37"/>
      <c r="C90" s="37"/>
      <c r="D90" s="56"/>
      <c r="E90" s="56"/>
      <c r="F90" s="37"/>
      <c r="G90" s="37"/>
      <c r="H90" s="37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</row>
    <row r="91" spans="1:65" s="30" customFormat="1" ht="13.8" x14ac:dyDescent="0.25">
      <c r="A91" s="76" t="str">
        <f>IF(ISERROR(VALUE(SUBSTITUTE(prevWBS,".",""))),"1",IF(ISERROR(FIND("`",SUBSTITUTE(prevWBS,".","`",1))),TEXT(VALUE(prevWBS)+1,"#"),TEXT(VALUE(LEFT(prevWBS,FIND("`",SUBSTITUTE(prevWBS,".","`",1))-1))+1,"#")))</f>
        <v>1</v>
      </c>
      <c r="B91" s="77" t="s">
        <v>7</v>
      </c>
      <c r="C91" s="38"/>
      <c r="D91" s="51"/>
      <c r="E91" s="52" t="str">
        <f t="shared" ref="E91:E94" si="54">IF(ISBLANK(D91)," - ",IF(F91=0,D91,D91+F91-1))</f>
        <v xml:space="preserve"> - </v>
      </c>
      <c r="F91" s="23"/>
      <c r="G91" s="24"/>
      <c r="H91" s="39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</row>
    <row r="92" spans="1:65" s="30" customFormat="1" ht="11.4" x14ac:dyDescent="0.25">
      <c r="A92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2" s="40" t="s">
        <v>4</v>
      </c>
      <c r="C92" s="40"/>
      <c r="D92" s="51"/>
      <c r="E92" s="52" t="str">
        <f t="shared" si="54"/>
        <v xml:space="preserve"> - </v>
      </c>
      <c r="F92" s="23"/>
      <c r="G92" s="24"/>
      <c r="H92" s="39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</row>
    <row r="93" spans="1:65" s="30" customFormat="1" ht="11.4" x14ac:dyDescent="0.25">
      <c r="A93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93" s="41" t="s">
        <v>5</v>
      </c>
      <c r="C93" s="40"/>
      <c r="D93" s="51"/>
      <c r="E93" s="52" t="str">
        <f t="shared" si="54"/>
        <v xml:space="preserve"> - </v>
      </c>
      <c r="F93" s="23"/>
      <c r="G93" s="24"/>
      <c r="H93" s="39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</row>
    <row r="94" spans="1:65" s="30" customFormat="1" ht="11.4" x14ac:dyDescent="0.25">
      <c r="A94" s="21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1.1.1.1</v>
      </c>
      <c r="B94" s="41" t="s">
        <v>6</v>
      </c>
      <c r="C94" s="40"/>
      <c r="D94" s="51"/>
      <c r="E94" s="52" t="str">
        <f t="shared" si="54"/>
        <v xml:space="preserve"> - </v>
      </c>
      <c r="F94" s="23"/>
      <c r="G94" s="24"/>
      <c r="H94" s="39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</row>
    <row r="95" spans="1:65" s="9" customFormat="1" x14ac:dyDescent="0.25">
      <c r="A95" s="79"/>
      <c r="B95" s="8"/>
      <c r="C95" s="8"/>
      <c r="D95" s="8"/>
      <c r="E95" s="8"/>
      <c r="F95" s="8"/>
      <c r="G95" s="8"/>
      <c r="H95" s="111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</row>
  </sheetData>
  <sheetProtection formatCells="0" formatColumns="0" formatRows="0" insertRows="0" deleteRows="0"/>
  <mergeCells count="25">
    <mergeCell ref="CA4:CG4"/>
    <mergeCell ref="CA5:CG5"/>
    <mergeCell ref="BM4:BS4"/>
    <mergeCell ref="BM5:BS5"/>
    <mergeCell ref="BT4:BZ4"/>
    <mergeCell ref="BT5:BZ5"/>
    <mergeCell ref="AD4:AJ4"/>
    <mergeCell ref="AD5:AJ5"/>
    <mergeCell ref="BF4:BL4"/>
    <mergeCell ref="BF5:BL5"/>
    <mergeCell ref="AK5:AQ5"/>
    <mergeCell ref="AR4:AX4"/>
    <mergeCell ref="AR5:AX5"/>
    <mergeCell ref="AK4:AQ4"/>
    <mergeCell ref="AY4:BE4"/>
    <mergeCell ref="AY5:BE5"/>
    <mergeCell ref="I1:AC1"/>
    <mergeCell ref="C5:D5"/>
    <mergeCell ref="P4:V4"/>
    <mergeCell ref="I4:O4"/>
    <mergeCell ref="C4:D4"/>
    <mergeCell ref="P5:V5"/>
    <mergeCell ref="I5:O5"/>
    <mergeCell ref="W4:AC4"/>
    <mergeCell ref="W5:AC5"/>
  </mergeCells>
  <phoneticPr fontId="3" type="noConversion"/>
  <conditionalFormatting sqref="G8:G12 G74:G94 G14:G31 G33:G72">
    <cfRule type="dataBar" priority="3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I6:BL7">
    <cfRule type="expression" dxfId="19" priority="82">
      <formula>I$6=TODAY()</formula>
    </cfRule>
  </conditionalFormatting>
  <conditionalFormatting sqref="BT8 BX8 I8:BM12 I14:BM31 I33:BM94">
    <cfRule type="expression" dxfId="18" priority="85">
      <formula>AND($D8&lt;=I$6,ROUNDDOWN(($E8-$D8+1)*$G8,0)+$D8-1&gt;=I$6)</formula>
    </cfRule>
    <cfRule type="expression" dxfId="17" priority="86">
      <formula>AND(NOT(ISBLANK($D8)),$D8&lt;=I$6,$E8&gt;=I$6)</formula>
    </cfRule>
  </conditionalFormatting>
  <conditionalFormatting sqref="I6:BL8 I36:BL51 I9:BM12 I75:BL94 I33:BM35 I74:BM74 I14:BM31 I52:BM72">
    <cfRule type="expression" dxfId="16" priority="45">
      <formula>I$6=TODAY()</formula>
    </cfRule>
  </conditionalFormatting>
  <conditionalFormatting sqref="G73">
    <cfRule type="dataBar" priority="30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{4A274973-E0CA-42AD-89CE-5F4598E099DA}</x14:id>
        </ext>
      </extLst>
    </cfRule>
  </conditionalFormatting>
  <conditionalFormatting sqref="I73:BL73">
    <cfRule type="expression" dxfId="15" priority="31">
      <formula>I$6=TODAY()</formula>
    </cfRule>
  </conditionalFormatting>
  <conditionalFormatting sqref="BM6:BR6 BT6:BY6 CA6:CF6">
    <cfRule type="expression" dxfId="14" priority="27">
      <formula>BM$6=TODAY()</formula>
    </cfRule>
  </conditionalFormatting>
  <conditionalFormatting sqref="BM6:BR6 BM8 BT6:BY6 BT8 CA6:CF6 BM36:BM51 BM75:BM94">
    <cfRule type="expression" dxfId="13" priority="26">
      <formula>BM$6=TODAY()</formula>
    </cfRule>
  </conditionalFormatting>
  <conditionalFormatting sqref="BM73">
    <cfRule type="expression" dxfId="12" priority="22">
      <formula>BM$6=TODAY()</formula>
    </cfRule>
  </conditionalFormatting>
  <conditionalFormatting sqref="BS6 BZ6 CG6">
    <cfRule type="expression" dxfId="11" priority="21">
      <formula>BS$6=TODAY()</formula>
    </cfRule>
  </conditionalFormatting>
  <conditionalFormatting sqref="BS6 BZ6 CG6">
    <cfRule type="expression" dxfId="10" priority="20">
      <formula>BS$6=TODAY()</formula>
    </cfRule>
  </conditionalFormatting>
  <conditionalFormatting sqref="BM7:CG7">
    <cfRule type="expression" dxfId="9" priority="19">
      <formula>BM$6=TODAY()</formula>
    </cfRule>
  </conditionalFormatting>
  <conditionalFormatting sqref="BM7:CG7">
    <cfRule type="expression" dxfId="8" priority="18">
      <formula>BM$6=TODAY()</formula>
    </cfRule>
  </conditionalFormatting>
  <conditionalFormatting sqref="BX8">
    <cfRule type="expression" dxfId="7" priority="15">
      <formula>BX$6=TODAY()</formula>
    </cfRule>
  </conditionalFormatting>
  <conditionalFormatting sqref="G18">
    <cfRule type="cellIs" dxfId="6" priority="14" operator="equal">
      <formula>"x"</formula>
    </cfRule>
  </conditionalFormatting>
  <conditionalFormatting sqref="G32">
    <cfRule type="dataBar" priority="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{43D40F3E-4203-4CC4-80C7-816487B8D8B7}</x14:id>
        </ext>
      </extLst>
    </cfRule>
  </conditionalFormatting>
  <conditionalFormatting sqref="I32:BM32">
    <cfRule type="expression" dxfId="5" priority="7">
      <formula>AND($D32&lt;=I$6,ROUNDDOWN(($E32-$D32+1)*$G32,0)+$D32-1&gt;=I$6)</formula>
    </cfRule>
    <cfRule type="expression" dxfId="4" priority="8">
      <formula>AND(NOT(ISBLANK($D32)),$D32&lt;=I$6,$E32&gt;=I$6)</formula>
    </cfRule>
  </conditionalFormatting>
  <conditionalFormatting sqref="I32:BM32">
    <cfRule type="expression" dxfId="3" priority="6">
      <formula>I$6=TODAY()</formula>
    </cfRule>
  </conditionalFormatting>
  <conditionalFormatting sqref="G13">
    <cfRule type="dataBar" priority="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{9192E6C6-A6D5-41C5-BA13-E1D992A787D9}</x14:id>
        </ext>
      </extLst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G4"/>
  </dataValidations>
  <pageMargins left="0.25" right="0.25" top="0.5" bottom="0.5" header="0.5" footer="0.25"/>
  <pageSetup scale="63" fitToHeight="0" orientation="landscape" r:id="rId1"/>
  <headerFooter alignWithMargins="0"/>
  <ignoredErrors>
    <ignoredError sqref="A87:B88 B82 B83:B85 B76:B79 A90:B90 B89 D35 D75 D81 D87:G90 F35 F75 F81:G81 F91 F92:F93 F94 G76:G79 G85 G82 G83 G84" unlockedFormula="1"/>
    <ignoredError sqref="A81 A75 A35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4" name="Scroll Bar 46">
              <controlPr defaultSize="0" print="0" autoPict="0">
                <anchor moveWithCells="1">
                  <from>
                    <xdr:col>7</xdr:col>
                    <xdr:colOff>99060</xdr:colOff>
                    <xdr:row>1</xdr:row>
                    <xdr:rowOff>121920</xdr:rowOff>
                  </from>
                  <to>
                    <xdr:col>74</xdr:col>
                    <xdr:colOff>15240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G8:G12 G74:G94 G14:G31 G33:G72</xm:sqref>
        </x14:conditionalFormatting>
        <x14:conditionalFormatting xmlns:xm="http://schemas.microsoft.com/office/excel/2006/main">
          <x14:cfRule type="dataBar" id="{4A274973-E0CA-42AD-89CE-5F4598E099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43D40F3E-4203-4CC4-80C7-816487B8D8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expression" priority="2" id="{1D89B979-ECA4-44FF-BBD2-E724E39E6D64}">
            <xm:f>'Plan - acesso'!I$6=TODAY()</xm:f>
            <x14:dxf>
              <border>
                <left style="thin">
                  <color rgb="FFC00000"/>
                </left>
                <right style="thin">
                  <color rgb="FFC00000"/>
                </right>
                <vertical/>
                <horizontal/>
              </border>
            </x14:dxf>
          </x14:cfRule>
          <xm:sqref>I13:BM13</xm:sqref>
        </x14:conditionalFormatting>
        <x14:conditionalFormatting xmlns:xm="http://schemas.microsoft.com/office/excel/2006/main">
          <x14:cfRule type="dataBar" id="{9192E6C6-A6D5-41C5-BA13-E1D992A787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expression" priority="95" id="{734C378E-815F-40D0-9E8F-40833051C531}">
            <xm:f>AND('Plan - acesso'!$D12&lt;='Plan - acesso'!I$6,ROUNDDOWN(('Plan - acesso'!$E12-'Plan - acesso'!$D12+1)*'Plan - acesso'!$G12,0)+'Plan - acesso'!$D12-1&gt;='Plan - acesso'!I$6)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96" id="{24476794-EBF9-4B14-8B61-75880AE2DD8F}">
            <xm:f>AND(NOT(ISBLANK('Plan - acesso'!$D12)),'Plan - acesso'!$D12&lt;='Plan - acesso'!I$6,'Plan - acesso'!$E12&gt;='Plan - acesso'!I$6)</xm:f>
            <x14:dxf>
              <fill>
                <patternFill>
                  <bgColor rgb="FF0070C0"/>
                </patternFill>
              </fill>
            </x14:dxf>
          </x14:cfRule>
          <xm:sqref>I13:BM13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Plan - acesso</vt:lpstr>
      <vt:lpstr>Plan - Projeto</vt:lpstr>
      <vt:lpstr>'Plan - acesso'!Area_de_impressao</vt:lpstr>
      <vt:lpstr>'Plan - Projeto'!Area_de_impressao</vt:lpstr>
      <vt:lpstr>'Plan - acesso'!prevWBS</vt:lpstr>
      <vt:lpstr>'Plan - Projeto'!prevWBS</vt:lpstr>
      <vt:lpstr>'Plan - acesso'!Titulos_de_impressao</vt:lpstr>
      <vt:lpstr>'Plan - Projeto'!Titulos_de_impressao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Amanda Oliveira</cp:lastModifiedBy>
  <cp:lastPrinted>2018-02-12T20:25:38Z</cp:lastPrinted>
  <dcterms:created xsi:type="dcterms:W3CDTF">2010-06-09T16:05:03Z</dcterms:created>
  <dcterms:modified xsi:type="dcterms:W3CDTF">2020-07-01T08:23:57Z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3.1.1</vt:lpwstr>
  </property>
  <property fmtid="{D5CDD505-2E9C-101B-9397-08002B2CF9AE}" pid="4" name="Source">
    <vt:lpwstr>https://www.vertex42.com/ExcelTemplates/excel-gantt-chart.html</vt:lpwstr>
  </property>
</Properties>
</file>