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<sst xmlns="http://schemas.openxmlformats.org/spreadsheetml/2006/main" count="72" uniqueCount="46">
  <si>
    <t>Annual, 56.2% Coverage</t>
  </si>
  <si>
    <t>Cost (2015 US$)</t>
  </si>
  <si>
    <t>Total Disability (DALY)</t>
  </si>
  <si>
    <t>ICER (US$/DALY Averted)</t>
  </si>
  <si>
    <t>Undiscounted</t>
  </si>
  <si>
    <t>Discounted</t>
  </si>
  <si>
    <t>Annual, MDA 56.2% coverage</t>
  </si>
  <si>
    <t>Mild Anemia</t>
  </si>
  <si>
    <t>Moderate Anemia</t>
  </si>
  <si>
    <t>Severe Anemia</t>
  </si>
  <si>
    <t>Time</t>
  </si>
  <si>
    <t>Disability Weight</t>
  </si>
  <si>
    <t>Discount factor</t>
  </si>
  <si>
    <t>Discounted DW</t>
  </si>
  <si>
    <t>Discounted Years Lost</t>
  </si>
  <si>
    <t>NA</t>
  </si>
  <si>
    <t>*baseline (comparable to no treatment)</t>
  </si>
  <si>
    <t>Annual, MDA 75% coverage</t>
  </si>
  <si>
    <t>Semi-Annual, MDA 56.2% coverage</t>
  </si>
  <si>
    <t>Semi-Annual, MDA 75% coverage</t>
  </si>
  <si>
    <t>Cost per child</t>
  </si>
  <si>
    <t>Number of children treated</t>
  </si>
  <si>
    <t>DALY = YLD = (I) number of incident cases * DW (disability weight) * L (duration of the disability)</t>
  </si>
  <si>
    <t>2010 Disability Weights</t>
  </si>
  <si>
    <t>Annual</t>
  </si>
  <si>
    <t>Semi-Annual</t>
  </si>
  <si>
    <t>Mild anemia</t>
  </si>
  <si>
    <t>56.2% Coverage - assumes 57% of population are infected and all 56.2% who receive the drug are not infected</t>
  </si>
  <si>
    <t>75% Coverage - assumes 57% of population are infected and all 75% who receive the drug are not infected</t>
  </si>
  <si>
    <t xml:space="preserve">56.2% Coverage </t>
  </si>
  <si>
    <t>75% Coverage</t>
  </si>
  <si>
    <t>Moderate anemia</t>
  </si>
  <si>
    <t>Severe anemia or iron deficiency anemia</t>
  </si>
  <si>
    <t>Symptomatic intestinal nematode infections (healty intensity infection</t>
  </si>
  <si>
    <t>Total DALY</t>
  </si>
  <si>
    <t>Probability of iron deficiency anemia</t>
  </si>
  <si>
    <t xml:space="preserve">  Light intensity infection</t>
  </si>
  <si>
    <t xml:space="preserve">  Moderate intensity infection</t>
  </si>
  <si>
    <t xml:space="preserve">  Heavy intensity infection</t>
  </si>
  <si>
    <t xml:space="preserve"> PAF anemia</t>
  </si>
  <si>
    <t xml:space="preserve"> PAF iron deficiency anemia</t>
  </si>
  <si>
    <t>Probability of mild anemia</t>
  </si>
  <si>
    <t>Probability of moderate anemia</t>
  </si>
  <si>
    <t>Probability of severe anemia</t>
  </si>
  <si>
    <t>Average duration of anemia</t>
  </si>
  <si>
    <t xml:space="preserve">2 years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</si>
</sst>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%"/>
  </numFmts>
  <fonts count="5">
    <font>
      <sz val="10.0"/>
      <color rgb="FF000000"/>
      <name val="Arial"/>
    </font>
    <font/>
    <font>
      <b/>
    </font>
    <font>
      <strike/>
      <color rgb="FFCCCCCC"/>
    </font>
    <font>
      <strike/>
      <color rgb="FFB7B7B7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0" numFmtId="0" xfId="0" applyFill="1" applyFont="1"/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0" fontId="4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86"/>
  </cols>
  <sheetData>
    <row r="2">
      <c r="B2" s="1" t="s">
        <v>1</v>
      </c>
      <c r="D2" s="1" t="s">
        <v>2</v>
      </c>
      <c r="F2" s="1" t="s">
        <v>3</v>
      </c>
    </row>
    <row r="3">
      <c r="B3" s="1" t="s">
        <v>4</v>
      </c>
      <c r="C3" s="1" t="s">
        <v>5</v>
      </c>
      <c r="D3" s="1" t="s">
        <v>4</v>
      </c>
      <c r="E3" s="1" t="s">
        <v>5</v>
      </c>
    </row>
    <row r="4">
      <c r="A4" s="1" t="s">
        <v>6</v>
      </c>
      <c r="B4" s="2">
        <f>B16*B15*56.2%</f>
        <v>281</v>
      </c>
      <c r="D4">
        <f>C26</f>
        <v>30.33438642</v>
      </c>
      <c r="F4" s="1" t="s">
        <v>15</v>
      </c>
      <c r="H4" s="1" t="s">
        <v>16</v>
      </c>
    </row>
    <row r="5">
      <c r="A5" s="1" t="s">
        <v>17</v>
      </c>
      <c r="B5" s="2">
        <f>B15*(B16*75%)</f>
        <v>375</v>
      </c>
      <c r="D5">
        <f>D26</f>
        <v>17.3141475</v>
      </c>
      <c r="F5" s="2">
        <f>(B5-B4)/(D4-D5)</f>
        <v>7.219529578</v>
      </c>
    </row>
    <row r="6">
      <c r="A6" s="1" t="s">
        <v>18</v>
      </c>
      <c r="B6" s="2">
        <f>2*B15*B16*56.2%</f>
        <v>562</v>
      </c>
      <c r="D6">
        <f>E26</f>
        <v>15.16719321</v>
      </c>
      <c r="F6" s="2">
        <f>(B6-B4)/(D4-D6)</f>
        <v>18.52682933</v>
      </c>
    </row>
    <row r="7">
      <c r="A7" s="1" t="s">
        <v>19</v>
      </c>
      <c r="B7" s="2">
        <f>2*B15*B16*75%</f>
        <v>750</v>
      </c>
      <c r="D7">
        <f>F26</f>
        <v>8.65707375</v>
      </c>
      <c r="F7" s="2">
        <f>(B7-B4)/(D4-D7)</f>
        <v>21.63552315</v>
      </c>
    </row>
    <row r="15">
      <c r="A15" s="1" t="s">
        <v>20</v>
      </c>
      <c r="B15" s="3">
        <v>0.5</v>
      </c>
    </row>
    <row r="16">
      <c r="A16" s="1" t="s">
        <v>21</v>
      </c>
      <c r="B16" s="1">
        <v>1000.0</v>
      </c>
    </row>
    <row r="18">
      <c r="A18" s="4" t="s">
        <v>22</v>
      </c>
    </row>
    <row r="19">
      <c r="A19" s="4" t="s">
        <v>23</v>
      </c>
      <c r="C19" s="5" t="s">
        <v>4</v>
      </c>
      <c r="G19" s="5" t="s">
        <v>5</v>
      </c>
    </row>
    <row r="20">
      <c r="C20" s="5" t="s">
        <v>24</v>
      </c>
      <c r="E20" s="5" t="s">
        <v>25</v>
      </c>
      <c r="G20" s="5" t="s">
        <v>24</v>
      </c>
      <c r="I20" s="5" t="s">
        <v>25</v>
      </c>
    </row>
    <row r="21">
      <c r="A21" s="1" t="s">
        <v>26</v>
      </c>
      <c r="B21" s="1">
        <v>0.005</v>
      </c>
      <c r="C21" s="1" t="s">
        <v>27</v>
      </c>
      <c r="D21" s="1" t="s">
        <v>28</v>
      </c>
      <c r="E21" s="1" t="s">
        <v>29</v>
      </c>
      <c r="F21" s="1" t="s">
        <v>30</v>
      </c>
      <c r="G21" s="1" t="s">
        <v>29</v>
      </c>
      <c r="H21" s="1" t="s">
        <v>30</v>
      </c>
      <c r="I21" s="1" t="s">
        <v>29</v>
      </c>
      <c r="J21" s="1" t="s">
        <v>30</v>
      </c>
    </row>
    <row r="22">
      <c r="A22" s="1" t="s">
        <v>31</v>
      </c>
      <c r="B22" s="1">
        <v>0.058</v>
      </c>
      <c r="C22">
        <f>(571*43.8%)*B35*B21*2</f>
        <v>0.49269306</v>
      </c>
      <c r="D22">
        <f>(571*25%)*B35*B21*2</f>
        <v>0.2812175</v>
      </c>
      <c r="E22">
        <f>(571*21.9%)*B35*B21*2</f>
        <v>0.24634653</v>
      </c>
      <c r="F22">
        <f>(571*12.5%)*B35*B21*2</f>
        <v>0.14060875</v>
      </c>
      <c r="G22" s="6">
        <f>(571*43.8%)*B35*B21*2</f>
        <v>0.49269306</v>
      </c>
      <c r="H22" s="6">
        <f>(571*25%)*B35*B21*2</f>
        <v>0.2812175</v>
      </c>
      <c r="I22" s="6">
        <f>(571*21.9%)*B35*B21*2</f>
        <v>0.24634653</v>
      </c>
      <c r="J22" s="6">
        <f>(571*12.5%)*B35*B21*2</f>
        <v>0.14060875</v>
      </c>
    </row>
    <row r="23">
      <c r="A23" s="1" t="s">
        <v>32</v>
      </c>
      <c r="B23" s="1">
        <v>0.164</v>
      </c>
      <c r="C23">
        <f>(571*43.8%)*B39*B22*2</f>
        <v>19.6697075</v>
      </c>
      <c r="D23" s="6">
        <f>(571*25%)*B39*B22*2</f>
        <v>11.227002</v>
      </c>
      <c r="E23">
        <f>(571*21.9%)*B39*B22*2</f>
        <v>9.834853752</v>
      </c>
      <c r="F23">
        <f>(571*12.5%)*B39*B22*2</f>
        <v>5.613501</v>
      </c>
      <c r="G23" s="6">
        <f>(571*43.8%)*B39*B22*2</f>
        <v>19.6697075</v>
      </c>
      <c r="H23" s="6">
        <f>(571*25%)*B39*B22*2</f>
        <v>11.227002</v>
      </c>
      <c r="I23" s="6">
        <f>(571*21.9%)*B39*B22*2</f>
        <v>9.834853752</v>
      </c>
      <c r="J23" s="6">
        <f>(571*12.5%)*B39*B22*2</f>
        <v>5.613501</v>
      </c>
    </row>
    <row r="24">
      <c r="A24" s="7" t="s">
        <v>33</v>
      </c>
      <c r="B24" s="8">
        <v>0.03</v>
      </c>
      <c r="C24">
        <f>(571*43.8%)*B43*B23*2</f>
        <v>10.17198586</v>
      </c>
      <c r="D24" s="6">
        <f>(571*25%)*B43*B23*2</f>
        <v>5.805928</v>
      </c>
      <c r="E24">
        <f>(571*21.9%)*B43*B23*2</f>
        <v>5.085992928</v>
      </c>
      <c r="F24">
        <f>(571*12.5%)*B43*B23*2</f>
        <v>2.902964</v>
      </c>
      <c r="G24" s="6">
        <f>(571*43.8%)*B43*B23*2</f>
        <v>10.17198586</v>
      </c>
      <c r="H24" s="6">
        <f>(571*25%)*B43*B23*2</f>
        <v>5.805928</v>
      </c>
      <c r="I24" s="6">
        <f>(571*21.9%)*B43*B23*2</f>
        <v>5.085992928</v>
      </c>
      <c r="J24" s="6">
        <f>(571*12.5%)*B43*B23*2</f>
        <v>2.902964</v>
      </c>
    </row>
    <row r="25">
      <c r="C25" s="1" t="s">
        <v>34</v>
      </c>
    </row>
    <row r="26">
      <c r="A26" s="9"/>
      <c r="B26" s="9"/>
      <c r="C26">
        <f t="shared" ref="C26:F26" si="1">C22+C23+C24</f>
        <v>30.33438642</v>
      </c>
      <c r="D26">
        <f t="shared" si="1"/>
        <v>17.3141475</v>
      </c>
      <c r="E26">
        <f t="shared" si="1"/>
        <v>15.16719321</v>
      </c>
      <c r="F26">
        <f t="shared" si="1"/>
        <v>8.65707375</v>
      </c>
    </row>
    <row r="27">
      <c r="A27" s="10" t="s">
        <v>35</v>
      </c>
      <c r="B27" s="11"/>
    </row>
    <row r="28">
      <c r="A28" s="10" t="s">
        <v>36</v>
      </c>
      <c r="B28" s="12">
        <v>0.03</v>
      </c>
    </row>
    <row r="29">
      <c r="A29" s="10" t="s">
        <v>37</v>
      </c>
      <c r="B29" s="12">
        <v>0.11</v>
      </c>
    </row>
    <row r="30">
      <c r="A30" s="10" t="s">
        <v>38</v>
      </c>
      <c r="B30" s="12">
        <v>0.176</v>
      </c>
    </row>
    <row r="31">
      <c r="A31" s="10" t="s">
        <v>39</v>
      </c>
      <c r="B31" s="12">
        <v>0.22</v>
      </c>
    </row>
    <row r="32">
      <c r="A32" s="10" t="s">
        <v>40</v>
      </c>
      <c r="B32" s="12">
        <v>0.372</v>
      </c>
    </row>
    <row r="33">
      <c r="A33" s="1" t="s">
        <v>41</v>
      </c>
      <c r="B33" s="13"/>
    </row>
    <row r="34">
      <c r="A34" s="10" t="s">
        <v>36</v>
      </c>
      <c r="B34" s="12">
        <v>0.174</v>
      </c>
    </row>
    <row r="35">
      <c r="A35" s="1" t="s">
        <v>37</v>
      </c>
      <c r="B35" s="14">
        <v>0.197</v>
      </c>
    </row>
    <row r="36">
      <c r="A36" s="10" t="s">
        <v>38</v>
      </c>
      <c r="B36" s="12">
        <v>0.245</v>
      </c>
    </row>
    <row r="37">
      <c r="A37" s="1" t="s">
        <v>42</v>
      </c>
      <c r="B37" s="13"/>
    </row>
    <row r="38">
      <c r="A38" s="10" t="s">
        <v>36</v>
      </c>
      <c r="B38" s="12">
        <v>0.682</v>
      </c>
    </row>
    <row r="39">
      <c r="A39" s="1" t="s">
        <v>37</v>
      </c>
      <c r="B39" s="14">
        <v>0.678</v>
      </c>
    </row>
    <row r="40">
      <c r="A40" s="10" t="s">
        <v>38</v>
      </c>
      <c r="B40" s="12">
        <v>0.676</v>
      </c>
    </row>
    <row r="41">
      <c r="A41" s="1" t="s">
        <v>43</v>
      </c>
      <c r="B41" s="13"/>
    </row>
    <row r="42">
      <c r="A42" s="10" t="s">
        <v>36</v>
      </c>
      <c r="B42" s="12">
        <v>0.144</v>
      </c>
    </row>
    <row r="43">
      <c r="A43" s="1" t="s">
        <v>37</v>
      </c>
      <c r="B43" s="14">
        <v>0.124</v>
      </c>
    </row>
    <row r="44">
      <c r="A44" s="10" t="s">
        <v>38</v>
      </c>
      <c r="B44" s="12">
        <v>0.079</v>
      </c>
    </row>
    <row r="46">
      <c r="A46" s="1" t="s">
        <v>44</v>
      </c>
      <c r="B46" s="1" t="s">
        <v>45</v>
      </c>
    </row>
  </sheetData>
  <mergeCells count="10">
    <mergeCell ref="E20:F20"/>
    <mergeCell ref="G20:H20"/>
    <mergeCell ref="B2:C2"/>
    <mergeCell ref="D2:E2"/>
    <mergeCell ref="A24:A25"/>
    <mergeCell ref="B24:B25"/>
    <mergeCell ref="C20:D20"/>
    <mergeCell ref="C19:F19"/>
    <mergeCell ref="G19:J19"/>
    <mergeCell ref="I20:J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0"/>
    <col customWidth="1" min="4" max="4" width="19.71"/>
    <col customWidth="1" min="6" max="6" width="15.0"/>
    <col customWidth="1" min="8" max="8" width="19.71"/>
    <col customWidth="1" min="10" max="10" width="15.0"/>
    <col customWidth="1" min="12" max="12" width="19.71"/>
  </cols>
  <sheetData>
    <row r="1">
      <c r="A1" s="1" t="s">
        <v>0</v>
      </c>
      <c r="B1" s="1"/>
      <c r="C1" s="1"/>
      <c r="D1" s="1"/>
      <c r="I1" s="1"/>
      <c r="J1" s="1"/>
      <c r="K1" s="1"/>
      <c r="L1" s="1"/>
    </row>
    <row r="2">
      <c r="A2" s="1" t="s">
        <v>7</v>
      </c>
      <c r="E2" s="1" t="s">
        <v>8</v>
      </c>
      <c r="I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10</v>
      </c>
      <c r="F3" s="1" t="s">
        <v>11</v>
      </c>
      <c r="G3" s="1" t="s">
        <v>12</v>
      </c>
      <c r="H3" s="1" t="s">
        <v>14</v>
      </c>
      <c r="I3" s="1" t="s">
        <v>10</v>
      </c>
      <c r="J3" s="1" t="s">
        <v>11</v>
      </c>
      <c r="K3" s="1" t="s">
        <v>12</v>
      </c>
      <c r="L3" s="1" t="s">
        <v>14</v>
      </c>
    </row>
    <row r="4">
      <c r="A4" s="1">
        <v>0.0</v>
      </c>
      <c r="B4" s="1">
        <v>0.005</v>
      </c>
      <c r="C4">
        <f t="shared" ref="C4:C18" si="1">1/((1.03)^A4)</f>
        <v>1</v>
      </c>
      <c r="D4">
        <f t="shared" ref="D4:D18" si="2">B4*C4</f>
        <v>0.005</v>
      </c>
      <c r="E4" s="1">
        <v>0.0</v>
      </c>
      <c r="F4" s="1">
        <v>0.058</v>
      </c>
      <c r="G4">
        <f t="shared" ref="G4:G18" si="3">1/((1.03)^E4)</f>
        <v>1</v>
      </c>
      <c r="H4">
        <f t="shared" ref="H4:H18" si="4">G4*F4</f>
        <v>0.058</v>
      </c>
      <c r="I4" s="1">
        <v>0.0</v>
      </c>
      <c r="J4" s="1">
        <v>0.164</v>
      </c>
      <c r="K4">
        <f t="shared" ref="K4:K18" si="5">1/((1.03)^I4)</f>
        <v>1</v>
      </c>
      <c r="L4">
        <f t="shared" ref="L4:L18" si="6">K4*J4</f>
        <v>0.164</v>
      </c>
    </row>
    <row r="5">
      <c r="A5" s="1">
        <v>1.0</v>
      </c>
      <c r="B5" s="1">
        <v>0.005</v>
      </c>
      <c r="C5">
        <f t="shared" si="1"/>
        <v>0.9708737864</v>
      </c>
      <c r="D5">
        <f t="shared" si="2"/>
        <v>0.004854368932</v>
      </c>
      <c r="E5" s="1">
        <v>1.0</v>
      </c>
      <c r="F5" s="1">
        <v>0.058</v>
      </c>
      <c r="G5">
        <f t="shared" si="3"/>
        <v>0.9708737864</v>
      </c>
      <c r="H5">
        <f t="shared" si="4"/>
        <v>0.05631067961</v>
      </c>
      <c r="I5" s="1">
        <v>1.0</v>
      </c>
      <c r="J5" s="1">
        <v>0.164</v>
      </c>
      <c r="K5">
        <f t="shared" si="5"/>
        <v>0.9708737864</v>
      </c>
      <c r="L5">
        <f t="shared" si="6"/>
        <v>0.159223301</v>
      </c>
    </row>
    <row r="6">
      <c r="A6" s="1">
        <v>2.0</v>
      </c>
      <c r="B6" s="1">
        <v>0.005</v>
      </c>
      <c r="C6">
        <f t="shared" si="1"/>
        <v>0.9425959091</v>
      </c>
      <c r="D6">
        <f t="shared" si="2"/>
        <v>0.004712979546</v>
      </c>
      <c r="E6" s="1">
        <v>2.0</v>
      </c>
      <c r="F6" s="1">
        <v>0.058</v>
      </c>
      <c r="G6">
        <f t="shared" si="3"/>
        <v>0.9425959091</v>
      </c>
      <c r="H6">
        <f t="shared" si="4"/>
        <v>0.05467056273</v>
      </c>
      <c r="I6" s="1">
        <v>2.0</v>
      </c>
      <c r="J6" s="1">
        <v>0.164</v>
      </c>
      <c r="K6">
        <f t="shared" si="5"/>
        <v>0.9425959091</v>
      </c>
      <c r="L6">
        <f t="shared" si="6"/>
        <v>0.1545857291</v>
      </c>
    </row>
    <row r="7">
      <c r="A7" s="1">
        <v>3.0</v>
      </c>
      <c r="B7" s="1">
        <v>0.005</v>
      </c>
      <c r="C7">
        <f t="shared" si="1"/>
        <v>0.9151416594</v>
      </c>
      <c r="D7">
        <f t="shared" si="2"/>
        <v>0.004575708297</v>
      </c>
      <c r="E7" s="1">
        <v>3.0</v>
      </c>
      <c r="F7" s="1">
        <v>0.058</v>
      </c>
      <c r="G7">
        <f t="shared" si="3"/>
        <v>0.9151416594</v>
      </c>
      <c r="H7">
        <f t="shared" si="4"/>
        <v>0.05307821624</v>
      </c>
      <c r="I7" s="1">
        <v>3.0</v>
      </c>
      <c r="J7" s="1">
        <v>0.164</v>
      </c>
      <c r="K7">
        <f t="shared" si="5"/>
        <v>0.9151416594</v>
      </c>
      <c r="L7">
        <f t="shared" si="6"/>
        <v>0.1500832321</v>
      </c>
    </row>
    <row r="8">
      <c r="A8" s="1">
        <v>4.0</v>
      </c>
      <c r="B8" s="1">
        <v>0.005</v>
      </c>
      <c r="C8">
        <f t="shared" si="1"/>
        <v>0.8884870479</v>
      </c>
      <c r="D8">
        <f t="shared" si="2"/>
        <v>0.00444243524</v>
      </c>
      <c r="E8" s="1">
        <v>4.0</v>
      </c>
      <c r="F8" s="1">
        <v>0.058</v>
      </c>
      <c r="G8">
        <f t="shared" si="3"/>
        <v>0.8884870479</v>
      </c>
      <c r="H8">
        <f t="shared" si="4"/>
        <v>0.05153224878</v>
      </c>
      <c r="I8" s="1">
        <v>4.0</v>
      </c>
      <c r="J8" s="1">
        <v>0.164</v>
      </c>
      <c r="K8">
        <f t="shared" si="5"/>
        <v>0.8884870479</v>
      </c>
      <c r="L8">
        <f t="shared" si="6"/>
        <v>0.1457118759</v>
      </c>
    </row>
    <row r="9">
      <c r="A9" s="1">
        <v>5.0</v>
      </c>
      <c r="B9" s="1">
        <v>0.005</v>
      </c>
      <c r="C9">
        <f t="shared" si="1"/>
        <v>0.8626087844</v>
      </c>
      <c r="D9">
        <f t="shared" si="2"/>
        <v>0.004313043922</v>
      </c>
      <c r="E9" s="1">
        <v>5.0</v>
      </c>
      <c r="F9" s="1">
        <v>0.058</v>
      </c>
      <c r="G9">
        <f t="shared" si="3"/>
        <v>0.8626087844</v>
      </c>
      <c r="H9">
        <f t="shared" si="4"/>
        <v>0.05003130949</v>
      </c>
      <c r="I9" s="1">
        <v>5.0</v>
      </c>
      <c r="J9" s="1">
        <v>0.164</v>
      </c>
      <c r="K9">
        <f t="shared" si="5"/>
        <v>0.8626087844</v>
      </c>
      <c r="L9">
        <f t="shared" si="6"/>
        <v>0.1414678406</v>
      </c>
    </row>
    <row r="10">
      <c r="A10" s="1">
        <v>6.0</v>
      </c>
      <c r="B10" s="1">
        <v>0.005</v>
      </c>
      <c r="C10">
        <f t="shared" si="1"/>
        <v>0.8374842567</v>
      </c>
      <c r="D10">
        <f t="shared" si="2"/>
        <v>0.004187421283</v>
      </c>
      <c r="E10" s="1">
        <v>6.0</v>
      </c>
      <c r="F10" s="1">
        <v>0.058</v>
      </c>
      <c r="G10">
        <f t="shared" si="3"/>
        <v>0.8374842567</v>
      </c>
      <c r="H10">
        <f t="shared" si="4"/>
        <v>0.04857408689</v>
      </c>
      <c r="I10" s="1">
        <v>6.0</v>
      </c>
      <c r="J10" s="1">
        <v>0.164</v>
      </c>
      <c r="K10">
        <f t="shared" si="5"/>
        <v>0.8374842567</v>
      </c>
      <c r="L10">
        <f t="shared" si="6"/>
        <v>0.1373474181</v>
      </c>
    </row>
    <row r="11">
      <c r="A11" s="1">
        <v>7.0</v>
      </c>
      <c r="B11" s="1">
        <v>0.005</v>
      </c>
      <c r="C11">
        <f t="shared" si="1"/>
        <v>0.8130915113</v>
      </c>
      <c r="D11">
        <f t="shared" si="2"/>
        <v>0.004065457557</v>
      </c>
      <c r="E11" s="1">
        <v>7.0</v>
      </c>
      <c r="F11" s="1">
        <v>0.058</v>
      </c>
      <c r="G11">
        <f t="shared" si="3"/>
        <v>0.8130915113</v>
      </c>
      <c r="H11">
        <f t="shared" si="4"/>
        <v>0.04715930766</v>
      </c>
      <c r="I11" s="1">
        <v>7.0</v>
      </c>
      <c r="J11" s="1">
        <v>0.164</v>
      </c>
      <c r="K11">
        <f t="shared" si="5"/>
        <v>0.8130915113</v>
      </c>
      <c r="L11">
        <f t="shared" si="6"/>
        <v>0.1333470079</v>
      </c>
    </row>
    <row r="12">
      <c r="A12" s="1">
        <v>8.0</v>
      </c>
      <c r="B12" s="1">
        <v>0.005</v>
      </c>
      <c r="C12">
        <f t="shared" si="1"/>
        <v>0.7894092343</v>
      </c>
      <c r="D12">
        <f t="shared" si="2"/>
        <v>0.003947046172</v>
      </c>
      <c r="E12" s="1">
        <v>8.0</v>
      </c>
      <c r="F12" s="1">
        <v>0.058</v>
      </c>
      <c r="G12">
        <f t="shared" si="3"/>
        <v>0.7894092343</v>
      </c>
      <c r="H12">
        <f t="shared" si="4"/>
        <v>0.04578573559</v>
      </c>
      <c r="I12" s="1">
        <v>8.0</v>
      </c>
      <c r="J12" s="1">
        <v>0.164</v>
      </c>
      <c r="K12">
        <f t="shared" si="5"/>
        <v>0.7894092343</v>
      </c>
      <c r="L12">
        <f t="shared" si="6"/>
        <v>0.1294631144</v>
      </c>
    </row>
    <row r="13">
      <c r="A13" s="1">
        <v>9.0</v>
      </c>
      <c r="B13" s="1">
        <v>0.005</v>
      </c>
      <c r="C13">
        <f t="shared" si="1"/>
        <v>0.7664167323</v>
      </c>
      <c r="D13">
        <f t="shared" si="2"/>
        <v>0.003832083662</v>
      </c>
      <c r="E13" s="1">
        <v>9.0</v>
      </c>
      <c r="F13" s="1">
        <v>0.058</v>
      </c>
      <c r="G13">
        <f t="shared" si="3"/>
        <v>0.7664167323</v>
      </c>
      <c r="H13">
        <f t="shared" si="4"/>
        <v>0.04445217048</v>
      </c>
      <c r="I13" s="1">
        <v>9.0</v>
      </c>
      <c r="J13" s="1">
        <v>0.164</v>
      </c>
      <c r="K13">
        <f t="shared" si="5"/>
        <v>0.7664167323</v>
      </c>
      <c r="L13">
        <f t="shared" si="6"/>
        <v>0.1256923441</v>
      </c>
    </row>
    <row r="14">
      <c r="A14" s="1">
        <v>10.0</v>
      </c>
      <c r="B14" s="1">
        <v>0.005</v>
      </c>
      <c r="C14">
        <f t="shared" si="1"/>
        <v>0.7440939149</v>
      </c>
      <c r="D14">
        <f t="shared" si="2"/>
        <v>0.003720469574</v>
      </c>
      <c r="E14" s="1">
        <v>10.0</v>
      </c>
      <c r="F14" s="1">
        <v>0.058</v>
      </c>
      <c r="G14">
        <f t="shared" si="3"/>
        <v>0.7440939149</v>
      </c>
      <c r="H14">
        <f t="shared" si="4"/>
        <v>0.04315744706</v>
      </c>
      <c r="I14" s="1">
        <v>10.0</v>
      </c>
      <c r="J14" s="1">
        <v>0.164</v>
      </c>
      <c r="K14">
        <f t="shared" si="5"/>
        <v>0.7440939149</v>
      </c>
      <c r="L14">
        <f t="shared" si="6"/>
        <v>0.122031402</v>
      </c>
    </row>
    <row r="15">
      <c r="A15" s="1">
        <v>11.0</v>
      </c>
      <c r="B15" s="1">
        <v>0.005</v>
      </c>
      <c r="C15">
        <f t="shared" si="1"/>
        <v>0.7224212766</v>
      </c>
      <c r="D15">
        <f t="shared" si="2"/>
        <v>0.003612106383</v>
      </c>
      <c r="E15" s="1">
        <v>11.0</v>
      </c>
      <c r="F15" s="1">
        <v>0.058</v>
      </c>
      <c r="G15">
        <f t="shared" si="3"/>
        <v>0.7224212766</v>
      </c>
      <c r="H15">
        <f t="shared" si="4"/>
        <v>0.04190043404</v>
      </c>
      <c r="I15" s="1">
        <v>11.0</v>
      </c>
      <c r="J15" s="1">
        <v>0.164</v>
      </c>
      <c r="K15">
        <f t="shared" si="5"/>
        <v>0.7224212766</v>
      </c>
      <c r="L15">
        <f t="shared" si="6"/>
        <v>0.1184770894</v>
      </c>
    </row>
    <row r="16">
      <c r="A16" s="1">
        <v>12.0</v>
      </c>
      <c r="B16" s="1">
        <v>0.005</v>
      </c>
      <c r="C16">
        <f t="shared" si="1"/>
        <v>0.7013798802</v>
      </c>
      <c r="D16">
        <f t="shared" si="2"/>
        <v>0.003506899401</v>
      </c>
      <c r="E16" s="1">
        <v>12.0</v>
      </c>
      <c r="F16" s="1">
        <v>0.058</v>
      </c>
      <c r="G16">
        <f t="shared" si="3"/>
        <v>0.7013798802</v>
      </c>
      <c r="H16">
        <f t="shared" si="4"/>
        <v>0.04068003305</v>
      </c>
      <c r="I16" s="1">
        <v>12.0</v>
      </c>
      <c r="J16" s="1">
        <v>0.164</v>
      </c>
      <c r="K16">
        <f t="shared" si="5"/>
        <v>0.7013798802</v>
      </c>
      <c r="L16">
        <f t="shared" si="6"/>
        <v>0.1150263004</v>
      </c>
    </row>
    <row r="17">
      <c r="A17" s="1">
        <v>13.0</v>
      </c>
      <c r="B17" s="1">
        <v>0.005</v>
      </c>
      <c r="C17">
        <f t="shared" si="1"/>
        <v>0.68095134</v>
      </c>
      <c r="D17">
        <f t="shared" si="2"/>
        <v>0.0034047567</v>
      </c>
      <c r="E17" s="1">
        <v>13.0</v>
      </c>
      <c r="F17" s="1">
        <v>0.058</v>
      </c>
      <c r="G17">
        <f t="shared" si="3"/>
        <v>0.68095134</v>
      </c>
      <c r="H17">
        <f t="shared" si="4"/>
        <v>0.03949517772</v>
      </c>
      <c r="I17" s="1">
        <v>13.0</v>
      </c>
      <c r="J17" s="1">
        <v>0.164</v>
      </c>
      <c r="K17">
        <f t="shared" si="5"/>
        <v>0.68095134</v>
      </c>
      <c r="L17">
        <f t="shared" si="6"/>
        <v>0.1116760198</v>
      </c>
    </row>
    <row r="18">
      <c r="A18" s="1">
        <v>14.0</v>
      </c>
      <c r="B18" s="1">
        <v>0.005</v>
      </c>
      <c r="C18">
        <f t="shared" si="1"/>
        <v>0.6611178058</v>
      </c>
      <c r="D18">
        <f t="shared" si="2"/>
        <v>0.003305589029</v>
      </c>
      <c r="E18" s="1">
        <v>14.0</v>
      </c>
      <c r="F18" s="1">
        <v>0.058</v>
      </c>
      <c r="G18">
        <f t="shared" si="3"/>
        <v>0.6611178058</v>
      </c>
      <c r="H18">
        <f t="shared" si="4"/>
        <v>0.03834483274</v>
      </c>
      <c r="I18" s="1">
        <v>14.0</v>
      </c>
      <c r="J18" s="1">
        <v>0.164</v>
      </c>
      <c r="K18">
        <f t="shared" si="5"/>
        <v>0.6611178058</v>
      </c>
      <c r="L18">
        <f t="shared" si="6"/>
        <v>0.1084233202</v>
      </c>
    </row>
    <row r="19">
      <c r="A19" s="1"/>
      <c r="D19">
        <f>sum(D4:D18)</f>
        <v>0.0614803657</v>
      </c>
      <c r="H19">
        <f>sum(H4:H18)</f>
        <v>0.7131722421</v>
      </c>
      <c r="L19">
        <f>sum(L4:L18)</f>
        <v>2.016555995</v>
      </c>
    </row>
    <row r="20">
      <c r="A20" s="1"/>
    </row>
    <row r="21">
      <c r="A21" s="1"/>
    </row>
    <row r="22">
      <c r="A22" s="1"/>
    </row>
    <row r="23">
      <c r="A23" s="1"/>
    </row>
  </sheetData>
  <mergeCells count="3">
    <mergeCell ref="A2:D2"/>
    <mergeCell ref="E2:H2"/>
    <mergeCell ref="I2:L2"/>
  </mergeCells>
  <drawing r:id="rId1"/>
</worksheet>
</file>