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hiay\Downloads\DOCUMENTOS FASE2\DOCUMENTOS FASE2\"/>
    </mc:Choice>
  </mc:AlternateContent>
  <bookViews>
    <workbookView xWindow="0" yWindow="0" windowWidth="23040" windowHeight="10512"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 i="1" l="1"/>
  <c r="C21" i="1"/>
  <c r="C7" i="1" s="1"/>
  <c r="E7" i="1" s="1"/>
  <c r="C20" i="1"/>
  <c r="D7" i="1"/>
  <c r="J63" i="1"/>
  <c r="K63" i="1" s="1"/>
  <c r="H63" i="1"/>
  <c r="I63" i="1" s="1"/>
  <c r="F63" i="1"/>
  <c r="G63" i="1" s="1"/>
  <c r="D63" i="1"/>
  <c r="E63" i="1" s="1"/>
  <c r="J62" i="1"/>
  <c r="K62" i="1" s="1"/>
  <c r="H62" i="1"/>
  <c r="I62" i="1" s="1"/>
  <c r="F62" i="1"/>
  <c r="G62" i="1" s="1"/>
  <c r="D62" i="1"/>
  <c r="E62" i="1" s="1"/>
  <c r="J61" i="1"/>
  <c r="K61" i="1" s="1"/>
  <c r="H61" i="1"/>
  <c r="I61" i="1" s="1"/>
  <c r="I64" i="1" s="1"/>
  <c r="F61" i="1"/>
  <c r="G61" i="1" s="1"/>
  <c r="G64" i="1" s="1"/>
  <c r="D61" i="1"/>
  <c r="E61" i="1" s="1"/>
  <c r="E64" i="1" s="1"/>
  <c r="K64" i="1" l="1"/>
  <c r="C64" i="1" s="1"/>
  <c r="C65" i="1" s="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D4" i="1" l="1"/>
  <c r="C6" i="1"/>
  <c r="E6" i="1" s="1"/>
  <c r="C5" i="1"/>
  <c r="E5" i="1" s="1"/>
  <c r="C4" i="1"/>
  <c r="E4" i="1" l="1"/>
</calcChain>
</file>

<file path=xl/sharedStrings.xml><?xml version="1.0" encoding="utf-8"?>
<sst xmlns="http://schemas.openxmlformats.org/spreadsheetml/2006/main" count="157" uniqueCount="80">
  <si>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</si>
  <si>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</si>
  <si>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</si>
  <si>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</si>
  <si>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</si>
  <si>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</si>
  <si>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</si>
  <si>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</si>
  <si>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</si>
  <si>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</si>
  <si>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</si>
  <si>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</si>
  <si>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</si>
  <si>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</si>
  <si>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</si>
  <si>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</si>
  <si>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</si>
  <si>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</si>
  <si>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</si>
  <si>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</si>
  <si>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</si>
  <si>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</si>
  <si>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</si>
  <si>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</si>
  <si>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</si>
  <si>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</si>
  <si>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</si>
  <si>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</si>
  <si>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</si>
  <si>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</si>
  <si>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</si>
  <si>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</si>
  <si>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</si>
  <si>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</si>
  <si>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</si>
  <si>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</si>
  <si>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</si>
  <si>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</si>
  <si>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</si>
  <si>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</si>
  <si>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</si>
  <si>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</si>
  <si>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</si>
  <si>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</si>
  <si>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</si>
  <si>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</si>
  <si>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</si>
  <si>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</si>
  <si>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</si>
  <si>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</si>
  <si>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</si>
  <si>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</si>
  <si>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</si>
  <si>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</si>
  <si>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</si>
  <si>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</si>
  <si>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</si>
  <si>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</si>
  <si>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</si>
  <si>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</si>
  <si>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</si>
  <si>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</si>
  <si>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</si>
  <si>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</si>
  <si>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</si>
  <si>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</si>
  <si>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</si>
  <si>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</si>
  <si>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</si>
  <si>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</si>
  <si>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</si>
  <si>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</si>
  <si>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</si>
  <si>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</si>
  <si>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</si>
  <si>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</si>
  <si>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Bruno Jiménez (20.450.225-0)</t>
  </si>
  <si>
    <t>Chiay Lin ( 20.119.111-4)</t>
  </si>
  <si>
    <t>Josué Espinoza (19.171.804-6)</t>
  </si>
  <si>
    <t>Matías Saldivia (21.228.433-5)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</si>
</sst>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30"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7" zoomScale="80" zoomScaleNormal="80" workbookViewId="0">
      <selection activeCell="F11" sqref="F11"/>
    </sheetView>
  </sheetViews>
  <sheetFormatPr baseColWidth="10" defaultRowHeight="14.4" x14ac:dyDescent="0.3"/>
  <cols>
    <col min="1" max="6" width="38.77734375" customWidth="1"/>
  </cols>
  <sheetData>
    <row r="1" spans="1:6" x14ac:dyDescent="0.3">
      <c r="A1" s="50" t="s">
        <v>18</v>
      </c>
      <c r="B1" s="50" t="s">
        <v>19</v>
      </c>
      <c r="C1" s="50"/>
      <c r="D1" s="50"/>
      <c r="E1" s="50"/>
      <c r="F1" s="50" t="s">
        <v>20</v>
      </c>
    </row>
    <row r="2" spans="1:6" x14ac:dyDescent="0.3">
      <c r="A2" s="50"/>
      <c r="B2" s="51" t="s">
        <v>29</v>
      </c>
      <c r="C2" s="51" t="s">
        <v>21</v>
      </c>
      <c r="D2" s="35" t="s">
        <v>22</v>
      </c>
      <c r="E2" s="34" t="s">
        <v>7</v>
      </c>
      <c r="F2" s="50"/>
    </row>
    <row r="3" spans="1:6" x14ac:dyDescent="0.3">
      <c r="A3" s="50"/>
      <c r="B3" s="51"/>
      <c r="C3" s="51"/>
      <c r="D3" s="36">
        <v>-0.3</v>
      </c>
      <c r="E3" s="36">
        <v>0</v>
      </c>
      <c r="F3" s="50"/>
    </row>
    <row r="4" spans="1:6" ht="55.2" x14ac:dyDescent="0.3">
      <c r="A4" s="37" t="s">
        <v>30</v>
      </c>
      <c r="B4" s="37" t="s">
        <v>31</v>
      </c>
      <c r="C4" s="37" t="s">
        <v>32</v>
      </c>
      <c r="D4" s="37" t="s">
        <v>33</v>
      </c>
      <c r="E4" s="37" t="s">
        <v>34</v>
      </c>
      <c r="F4" s="38">
        <v>10</v>
      </c>
    </row>
    <row r="5" spans="1:6" ht="82.8" x14ac:dyDescent="0.3">
      <c r="A5" s="41" t="s">
        <v>44</v>
      </c>
      <c r="B5" s="37" t="s">
        <v>45</v>
      </c>
      <c r="C5" s="37" t="s">
        <v>46</v>
      </c>
      <c r="D5" s="37" t="s">
        <v>47</v>
      </c>
      <c r="E5" s="37" t="s">
        <v>48</v>
      </c>
      <c r="F5" s="38">
        <v>20</v>
      </c>
    </row>
    <row r="6" spans="1:6" ht="42" thickBot="1" x14ac:dyDescent="0.35">
      <c r="A6" s="41" t="s">
        <v>49</v>
      </c>
      <c r="B6" s="37" t="s">
        <v>50</v>
      </c>
      <c r="C6" s="37" t="s">
        <v>51</v>
      </c>
      <c r="D6" s="37" t="s">
        <v>52</v>
      </c>
      <c r="E6" s="37" t="s">
        <v>53</v>
      </c>
      <c r="F6" s="38">
        <v>5</v>
      </c>
    </row>
    <row r="7" spans="1:6" ht="69" x14ac:dyDescent="0.3">
      <c r="A7" s="42" t="s">
        <v>54</v>
      </c>
      <c r="B7" s="43" t="s">
        <v>55</v>
      </c>
      <c r="C7" s="43" t="s">
        <v>56</v>
      </c>
      <c r="D7" s="43" t="s">
        <v>57</v>
      </c>
      <c r="E7" s="44" t="s">
        <v>58</v>
      </c>
      <c r="F7" s="38">
        <v>5</v>
      </c>
    </row>
    <row r="8" spans="1:6" ht="41.4" x14ac:dyDescent="0.3">
      <c r="A8" s="41" t="s">
        <v>59</v>
      </c>
      <c r="B8" s="37" t="s">
        <v>60</v>
      </c>
      <c r="C8" s="37" t="s">
        <v>61</v>
      </c>
      <c r="D8" s="37" t="s">
        <v>62</v>
      </c>
      <c r="E8" s="37" t="s">
        <v>63</v>
      </c>
      <c r="F8" s="38">
        <v>5</v>
      </c>
    </row>
    <row r="9" spans="1:6" ht="55.2" x14ac:dyDescent="0.3">
      <c r="A9" s="41" t="s">
        <v>35</v>
      </c>
      <c r="B9" s="37" t="s">
        <v>26</v>
      </c>
      <c r="C9" s="37" t="s">
        <v>23</v>
      </c>
      <c r="D9" s="37" t="s">
        <v>24</v>
      </c>
      <c r="E9" s="37" t="s">
        <v>25</v>
      </c>
      <c r="F9" s="38">
        <v>5</v>
      </c>
    </row>
    <row r="10" spans="1:6" ht="55.2" x14ac:dyDescent="0.3">
      <c r="A10" s="41" t="s">
        <v>64</v>
      </c>
      <c r="B10" s="37" t="s">
        <v>65</v>
      </c>
      <c r="C10" s="37" t="s">
        <v>66</v>
      </c>
      <c r="D10" s="37" t="s">
        <v>67</v>
      </c>
      <c r="E10" s="37" t="s">
        <v>68</v>
      </c>
      <c r="F10" s="38">
        <v>15</v>
      </c>
    </row>
    <row r="11" spans="1:6" ht="55.8" thickBot="1" x14ac:dyDescent="0.35">
      <c r="A11" s="45" t="s">
        <v>69</v>
      </c>
      <c r="B11" s="27" t="s">
        <v>70</v>
      </c>
      <c r="C11" s="27" t="s">
        <v>36</v>
      </c>
      <c r="D11" s="27" t="s">
        <v>37</v>
      </c>
      <c r="E11" s="46" t="s">
        <v>38</v>
      </c>
      <c r="F11" s="38">
        <v>10</v>
      </c>
    </row>
    <row r="12" spans="1:6" ht="69.599999999999994" thickBot="1" x14ac:dyDescent="0.35">
      <c r="A12" s="47" t="s">
        <v>71</v>
      </c>
      <c r="B12" s="48" t="s">
        <v>72</v>
      </c>
      <c r="C12" s="48" t="s">
        <v>73</v>
      </c>
      <c r="D12" s="48" t="s">
        <v>74</v>
      </c>
      <c r="E12" s="48" t="s">
        <v>75</v>
      </c>
      <c r="F12" s="49">
        <v>15</v>
      </c>
    </row>
    <row r="13" spans="1:6" ht="97.2" thickBot="1" x14ac:dyDescent="0.3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6"/>
  <sheetViews>
    <sheetView tabSelected="1" topLeftCell="A34" zoomScale="85" zoomScaleNormal="85" workbookViewId="0">
      <selection activeCell="M12" sqref="M1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thickBot="1" x14ac:dyDescent="0.35">
      <c r="B3" s="3" t="s">
        <v>2</v>
      </c>
      <c r="C3" s="39" t="s">
        <v>9</v>
      </c>
      <c r="D3" s="40" t="s">
        <v>15</v>
      </c>
      <c r="E3" s="53"/>
    </row>
    <row r="4" spans="1:11" thickBot="1" x14ac:dyDescent="0.35">
      <c r="A4" s="4">
        <v>1</v>
      </c>
      <c r="B4" s="72" t="s">
        <v>76</v>
      </c>
      <c r="C4" s="5">
        <f>EVALUACION1!$C$21</f>
        <v>7</v>
      </c>
      <c r="D4" s="5">
        <f>$C$32</f>
        <v>7</v>
      </c>
      <c r="E4" s="6">
        <f>C4*C$2+D4*D$2</f>
        <v>7</v>
      </c>
      <c r="G4" s="1"/>
    </row>
    <row r="5" spans="1:11" thickBot="1" x14ac:dyDescent="0.35">
      <c r="A5" s="4">
        <v>2</v>
      </c>
      <c r="B5" s="72" t="s">
        <v>77</v>
      </c>
      <c r="C5" s="5">
        <f>EVALUACION1!$C$21</f>
        <v>7</v>
      </c>
      <c r="D5" s="5">
        <f>C44</f>
        <v>7</v>
      </c>
      <c r="E5" s="6">
        <f t="shared" ref="E5:E7" si="0">C5*C$2+D5*D$2</f>
        <v>7</v>
      </c>
      <c r="G5" s="1"/>
    </row>
    <row r="6" spans="1:11" thickBot="1" x14ac:dyDescent="0.35">
      <c r="A6" s="4">
        <v>3</v>
      </c>
      <c r="B6" s="72" t="s">
        <v>78</v>
      </c>
      <c r="C6" s="5">
        <f>EVALUACION1!$C$21</f>
        <v>7</v>
      </c>
      <c r="D6" s="5">
        <f>C55</f>
        <v>7</v>
      </c>
      <c r="E6" s="6">
        <f t="shared" si="0"/>
        <v>7</v>
      </c>
      <c r="G6" s="1"/>
    </row>
    <row r="7" spans="1:11" ht="15" customHeight="1" thickBot="1" x14ac:dyDescent="0.35">
      <c r="A7" s="4">
        <v>4</v>
      </c>
      <c r="B7" s="72" t="s">
        <v>79</v>
      </c>
      <c r="C7" s="5">
        <f>EVALUACION1!$C$21</f>
        <v>7</v>
      </c>
      <c r="D7" s="5">
        <f>$C$32</f>
        <v>7</v>
      </c>
      <c r="E7" s="6">
        <f t="shared" si="0"/>
        <v>7</v>
      </c>
    </row>
    <row r="11" spans="1:11" ht="18" outlineLevel="1" x14ac:dyDescent="0.3">
      <c r="A11" s="68" t="s">
        <v>9</v>
      </c>
      <c r="B11" s="15"/>
      <c r="C11" s="60" t="s">
        <v>10</v>
      </c>
      <c r="D11" s="61" t="s">
        <v>11</v>
      </c>
      <c r="E11" s="62"/>
      <c r="F11" s="62"/>
      <c r="G11" s="62"/>
      <c r="H11" s="62"/>
      <c r="I11" s="62"/>
      <c r="J11" s="62"/>
      <c r="K11" s="63"/>
    </row>
    <row r="12" spans="1:11" ht="14.4" outlineLevel="1" x14ac:dyDescent="0.3">
      <c r="A12" s="66"/>
      <c r="B12" s="25" t="s">
        <v>12</v>
      </c>
      <c r="C12" s="53"/>
      <c r="D12" s="61" t="s">
        <v>5</v>
      </c>
      <c r="E12" s="63"/>
      <c r="F12" s="61" t="s">
        <v>6</v>
      </c>
      <c r="G12" s="63"/>
      <c r="H12" s="64" t="s">
        <v>27</v>
      </c>
      <c r="I12" s="63"/>
      <c r="J12" s="61" t="s">
        <v>7</v>
      </c>
      <c r="K12" s="63"/>
    </row>
    <row r="13" spans="1:11" ht="24" outlineLevel="1" x14ac:dyDescent="0.3">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6"/>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35">
      <c r="A21" s="53"/>
      <c r="B21" s="32" t="s">
        <v>13</v>
      </c>
      <c r="C21" s="21">
        <f>VLOOKUP(C20,ESCALA_IEP!A1:B152,2,FALSE)</f>
        <v>7</v>
      </c>
    </row>
    <row r="22" spans="1:11" ht="15.75" customHeight="1" x14ac:dyDescent="0.3"/>
    <row r="23" spans="1:11" ht="15.75" customHeight="1" x14ac:dyDescent="0.3"/>
    <row r="24" spans="1:11" ht="15.75" customHeight="1" x14ac:dyDescent="0.3">
      <c r="A24" s="65" t="s">
        <v>15</v>
      </c>
      <c r="B24" s="52" t="s">
        <v>16</v>
      </c>
      <c r="C24" s="54" t="str">
        <f>$B$4</f>
        <v>Bruno Jiménez (20.450.225-0)</v>
      </c>
      <c r="D24" s="55"/>
      <c r="E24" s="55"/>
      <c r="F24" s="55"/>
      <c r="G24" s="55"/>
      <c r="H24" s="55"/>
      <c r="I24" s="55"/>
      <c r="J24" s="55"/>
      <c r="K24" s="56"/>
    </row>
    <row r="25" spans="1:11" ht="15.75" customHeight="1" x14ac:dyDescent="0.3">
      <c r="A25" s="66"/>
      <c r="B25" s="53"/>
      <c r="C25" s="57"/>
      <c r="D25" s="58"/>
      <c r="E25" s="58"/>
      <c r="F25" s="58"/>
      <c r="G25" s="58"/>
      <c r="H25" s="58"/>
      <c r="I25" s="58"/>
      <c r="J25" s="58"/>
      <c r="K25" s="59"/>
    </row>
    <row r="26" spans="1:11" ht="15.75" customHeight="1" x14ac:dyDescent="0.3">
      <c r="A26" s="66"/>
      <c r="B26" s="15" t="s">
        <v>17</v>
      </c>
      <c r="C26" s="60" t="s">
        <v>10</v>
      </c>
      <c r="D26" s="61" t="s">
        <v>11</v>
      </c>
      <c r="E26" s="62"/>
      <c r="F26" s="62"/>
      <c r="G26" s="62"/>
      <c r="H26" s="62"/>
      <c r="I26" s="62"/>
      <c r="J26" s="62"/>
      <c r="K26" s="63"/>
    </row>
    <row r="27" spans="1:11" ht="15.75" customHeight="1" x14ac:dyDescent="0.3">
      <c r="A27" s="66"/>
      <c r="B27" s="16" t="s">
        <v>12</v>
      </c>
      <c r="C27" s="53"/>
      <c r="D27" s="61" t="s">
        <v>5</v>
      </c>
      <c r="E27" s="63"/>
      <c r="F27" s="61" t="s">
        <v>6</v>
      </c>
      <c r="G27" s="63"/>
      <c r="H27" s="64" t="s">
        <v>27</v>
      </c>
      <c r="I27" s="63"/>
      <c r="J27" s="61" t="s">
        <v>7</v>
      </c>
      <c r="K27" s="63"/>
    </row>
    <row r="28" spans="1:11" ht="14.4" x14ac:dyDescent="0.3">
      <c r="A28" s="66"/>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6"/>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6"/>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3"/>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5" t="s">
        <v>15</v>
      </c>
      <c r="B36" s="52" t="s">
        <v>16</v>
      </c>
      <c r="C36" s="54" t="str">
        <f>B5</f>
        <v>Chiay Lin ( 20.119.111-4)</v>
      </c>
      <c r="D36" s="55"/>
      <c r="E36" s="55"/>
      <c r="F36" s="55"/>
      <c r="G36" s="55"/>
      <c r="H36" s="55"/>
      <c r="I36" s="55"/>
      <c r="J36" s="55"/>
      <c r="K36" s="56"/>
    </row>
    <row r="37" spans="1:11" ht="15.75" customHeight="1" x14ac:dyDescent="0.3">
      <c r="A37" s="66"/>
      <c r="B37" s="53"/>
      <c r="C37" s="57"/>
      <c r="D37" s="58"/>
      <c r="E37" s="58"/>
      <c r="F37" s="58"/>
      <c r="G37" s="58"/>
      <c r="H37" s="58"/>
      <c r="I37" s="58"/>
      <c r="J37" s="58"/>
      <c r="K37" s="59"/>
    </row>
    <row r="38" spans="1:11" ht="15.75" customHeight="1" x14ac:dyDescent="0.3">
      <c r="A38" s="66"/>
      <c r="B38" s="15" t="s">
        <v>17</v>
      </c>
      <c r="C38" s="60" t="s">
        <v>10</v>
      </c>
      <c r="D38" s="61" t="s">
        <v>11</v>
      </c>
      <c r="E38" s="62"/>
      <c r="F38" s="62"/>
      <c r="G38" s="62"/>
      <c r="H38" s="62"/>
      <c r="I38" s="62"/>
      <c r="J38" s="62"/>
      <c r="K38" s="63"/>
    </row>
    <row r="39" spans="1:11" ht="15.75" customHeight="1" x14ac:dyDescent="0.3">
      <c r="A39" s="66"/>
      <c r="B39" s="16" t="s">
        <v>12</v>
      </c>
      <c r="C39" s="53"/>
      <c r="D39" s="61" t="s">
        <v>5</v>
      </c>
      <c r="E39" s="63"/>
      <c r="F39" s="61" t="s">
        <v>6</v>
      </c>
      <c r="G39" s="63"/>
      <c r="H39" s="64" t="s">
        <v>27</v>
      </c>
      <c r="I39" s="63"/>
      <c r="J39" s="61" t="s">
        <v>7</v>
      </c>
      <c r="K39" s="63"/>
    </row>
    <row r="40" spans="1:11" ht="15.75" customHeight="1" x14ac:dyDescent="0.3">
      <c r="A40" s="66"/>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6"/>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6"/>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3"/>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5" t="s">
        <v>15</v>
      </c>
      <c r="B47" s="52" t="s">
        <v>16</v>
      </c>
      <c r="C47" s="54" t="str">
        <f>B6</f>
        <v>Josué Espinoza (19.171.804-6)</v>
      </c>
      <c r="D47" s="55"/>
      <c r="E47" s="55"/>
      <c r="F47" s="55"/>
      <c r="G47" s="55"/>
      <c r="H47" s="55"/>
      <c r="I47" s="55"/>
      <c r="J47" s="55"/>
      <c r="K47" s="56"/>
    </row>
    <row r="48" spans="1:11" ht="15.75" customHeight="1" x14ac:dyDescent="0.3">
      <c r="A48" s="66"/>
      <c r="B48" s="53"/>
      <c r="C48" s="57"/>
      <c r="D48" s="58"/>
      <c r="E48" s="58"/>
      <c r="F48" s="58"/>
      <c r="G48" s="58"/>
      <c r="H48" s="58"/>
      <c r="I48" s="58"/>
      <c r="J48" s="58"/>
      <c r="K48" s="59"/>
    </row>
    <row r="49" spans="1:11" ht="15.75" customHeight="1" x14ac:dyDescent="0.3">
      <c r="A49" s="66"/>
      <c r="B49" s="15" t="s">
        <v>17</v>
      </c>
      <c r="C49" s="60" t="s">
        <v>10</v>
      </c>
      <c r="D49" s="61" t="s">
        <v>11</v>
      </c>
      <c r="E49" s="62"/>
      <c r="F49" s="62"/>
      <c r="G49" s="62"/>
      <c r="H49" s="62"/>
      <c r="I49" s="62"/>
      <c r="J49" s="62"/>
      <c r="K49" s="63"/>
    </row>
    <row r="50" spans="1:11" ht="15.75" customHeight="1" x14ac:dyDescent="0.3">
      <c r="A50" s="66"/>
      <c r="B50" s="16" t="s">
        <v>12</v>
      </c>
      <c r="C50" s="53"/>
      <c r="D50" s="61" t="s">
        <v>5</v>
      </c>
      <c r="E50" s="63"/>
      <c r="F50" s="61" t="s">
        <v>6</v>
      </c>
      <c r="G50" s="63"/>
      <c r="H50" s="64" t="s">
        <v>27</v>
      </c>
      <c r="I50" s="63"/>
      <c r="J50" s="61" t="s">
        <v>7</v>
      </c>
      <c r="K50" s="63"/>
    </row>
    <row r="51" spans="1:11" ht="15.75" customHeight="1" x14ac:dyDescent="0.3">
      <c r="A51" s="66"/>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6"/>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6"/>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3"/>
      <c r="B55" s="18" t="s">
        <v>13</v>
      </c>
      <c r="C55" s="21">
        <f>VLOOKUP(C54,ESCALA_TRAB_EQUIP!A1:B52,2,FALSE)</f>
        <v>7</v>
      </c>
    </row>
    <row r="56" spans="1:11" ht="15.75" customHeight="1" x14ac:dyDescent="0.35">
      <c r="B56" s="23"/>
      <c r="C56" s="24"/>
    </row>
    <row r="57" spans="1:11" ht="15.75" customHeight="1" x14ac:dyDescent="0.3">
      <c r="A57" s="65" t="s">
        <v>15</v>
      </c>
      <c r="B57" s="52" t="s">
        <v>16</v>
      </c>
      <c r="C57" s="54" t="str">
        <f>B7</f>
        <v>Matías Saldivia (21.228.433-5)</v>
      </c>
      <c r="D57" s="55"/>
      <c r="E57" s="55"/>
      <c r="F57" s="55"/>
      <c r="G57" s="55"/>
      <c r="H57" s="55"/>
      <c r="I57" s="55"/>
      <c r="J57" s="55"/>
      <c r="K57" s="56"/>
    </row>
    <row r="58" spans="1:11" ht="15.75" customHeight="1" x14ac:dyDescent="0.3">
      <c r="A58" s="66"/>
      <c r="B58" s="53"/>
      <c r="C58" s="57"/>
      <c r="D58" s="58"/>
      <c r="E58" s="58"/>
      <c r="F58" s="58"/>
      <c r="G58" s="58"/>
      <c r="H58" s="58"/>
      <c r="I58" s="58"/>
      <c r="J58" s="58"/>
      <c r="K58" s="59"/>
    </row>
    <row r="59" spans="1:11" ht="15.75" customHeight="1" x14ac:dyDescent="0.3">
      <c r="A59" s="66"/>
      <c r="B59" s="15" t="s">
        <v>17</v>
      </c>
      <c r="C59" s="60" t="s">
        <v>10</v>
      </c>
      <c r="D59" s="61" t="s">
        <v>11</v>
      </c>
      <c r="E59" s="62"/>
      <c r="F59" s="62"/>
      <c r="G59" s="62"/>
      <c r="H59" s="62"/>
      <c r="I59" s="62"/>
      <c r="J59" s="62"/>
      <c r="K59" s="63"/>
    </row>
    <row r="60" spans="1:11" ht="15.75" customHeight="1" x14ac:dyDescent="0.3">
      <c r="A60" s="66"/>
      <c r="B60" s="16" t="s">
        <v>12</v>
      </c>
      <c r="C60" s="53"/>
      <c r="D60" s="61" t="s">
        <v>5</v>
      </c>
      <c r="E60" s="63"/>
      <c r="F60" s="61" t="s">
        <v>6</v>
      </c>
      <c r="G60" s="63"/>
      <c r="H60" s="64" t="s">
        <v>27</v>
      </c>
      <c r="I60" s="63"/>
      <c r="J60" s="61" t="s">
        <v>7</v>
      </c>
      <c r="K60" s="63"/>
    </row>
    <row r="61" spans="1:11" ht="15.75" customHeight="1" x14ac:dyDescent="0.3">
      <c r="A61" s="66"/>
      <c r="B61" s="30" t="s">
        <v>49</v>
      </c>
      <c r="C61" s="28" t="s">
        <v>5</v>
      </c>
      <c r="D61" s="17" t="str">
        <f t="shared" ref="D61:D63" si="22">IF($C61=CL,"X","")</f>
        <v>X</v>
      </c>
      <c r="E61" s="17">
        <f>IF(D61="X",100*0.05,"")</f>
        <v>5</v>
      </c>
      <c r="F61" s="17" t="str">
        <f t="shared" ref="F61:F63" si="23">IF($C61=L,"X","")</f>
        <v/>
      </c>
      <c r="G61" s="17" t="str">
        <f>IF(F61="X",60*0.05,"")</f>
        <v/>
      </c>
      <c r="H61" s="17" t="str">
        <f t="shared" ref="H61:H63" si="24">IF($C61=ML,"X","")</f>
        <v/>
      </c>
      <c r="I61" s="17" t="str">
        <f>IF(H61="X",30*0.05,"")</f>
        <v/>
      </c>
      <c r="J61" s="17" t="str">
        <f t="shared" ref="J61:J63" si="25">IF($C61=NL,"X","")</f>
        <v/>
      </c>
      <c r="K61" s="17" t="str">
        <f t="shared" ref="K61:K63" si="26">IF($J61="X",0,"")</f>
        <v/>
      </c>
    </row>
    <row r="62" spans="1:11" ht="25.8" customHeight="1" x14ac:dyDescent="0.3">
      <c r="A62" s="66"/>
      <c r="B62" s="30" t="s">
        <v>69</v>
      </c>
      <c r="C62" s="28" t="s">
        <v>5</v>
      </c>
      <c r="D62" s="17" t="str">
        <f t="shared" si="22"/>
        <v>X</v>
      </c>
      <c r="E62" s="17">
        <f>IF(D62="X",100*0.1,"")</f>
        <v>10</v>
      </c>
      <c r="F62" s="17" t="str">
        <f t="shared" si="23"/>
        <v/>
      </c>
      <c r="G62" s="17" t="str">
        <f>IF(F62="X",60*0.1,"")</f>
        <v/>
      </c>
      <c r="H62" s="17" t="str">
        <f t="shared" si="24"/>
        <v/>
      </c>
      <c r="I62" s="17" t="str">
        <f>IF(H62="X",30*0.1,"")</f>
        <v/>
      </c>
      <c r="J62" s="17" t="str">
        <f t="shared" si="25"/>
        <v/>
      </c>
      <c r="K62" s="17" t="str">
        <f t="shared" si="26"/>
        <v/>
      </c>
    </row>
    <row r="63" spans="1:11" ht="14.4" x14ac:dyDescent="0.3">
      <c r="A63" s="66"/>
      <c r="B63" s="30" t="s">
        <v>43</v>
      </c>
      <c r="C63" s="28" t="s">
        <v>5</v>
      </c>
      <c r="D63" s="17" t="str">
        <f t="shared" si="22"/>
        <v>X</v>
      </c>
      <c r="E63" s="17">
        <f>IF(D63="X",100*0.1,"")</f>
        <v>10</v>
      </c>
      <c r="F63" s="17" t="str">
        <f t="shared" si="23"/>
        <v/>
      </c>
      <c r="G63" s="17" t="str">
        <f>IF(F63="X",60*0.1,"")</f>
        <v/>
      </c>
      <c r="H63" s="17" t="str">
        <f t="shared" si="24"/>
        <v/>
      </c>
      <c r="I63" s="17" t="str">
        <f>IF(H63="X",30*0.1,"")</f>
        <v/>
      </c>
      <c r="J63" s="17" t="str">
        <f t="shared" si="25"/>
        <v/>
      </c>
      <c r="K63" s="17" t="str">
        <f t="shared" si="26"/>
        <v/>
      </c>
    </row>
    <row r="64" spans="1:11" ht="15.75" customHeight="1" x14ac:dyDescent="0.35">
      <c r="A64" s="66"/>
      <c r="B64" s="22" t="s">
        <v>14</v>
      </c>
      <c r="C64" s="19">
        <f>E64+G64+I64+K64</f>
        <v>25</v>
      </c>
      <c r="D64" s="20"/>
      <c r="E64" s="20">
        <f>SUM(E61:E63)</f>
        <v>25</v>
      </c>
      <c r="F64" s="20"/>
      <c r="G64" s="20">
        <f>SUM(G61:G63)</f>
        <v>0</v>
      </c>
      <c r="H64" s="20"/>
      <c r="I64" s="20">
        <f>SUM(I61:I63)</f>
        <v>0</v>
      </c>
      <c r="J64" s="20"/>
      <c r="K64" s="20">
        <f>SUM(K62:K63)</f>
        <v>0</v>
      </c>
    </row>
    <row r="65" spans="1:3" ht="15.75" customHeight="1" x14ac:dyDescent="0.35">
      <c r="A65" s="53"/>
      <c r="B65" s="18" t="s">
        <v>13</v>
      </c>
      <c r="C65" s="21">
        <f>VLOOKUP(C64,ESCALA_TRAB_EQUIP!A11:B62,2,FALSE)</f>
        <v>7</v>
      </c>
    </row>
    <row r="66" spans="1:3" ht="15.75" customHeight="1" x14ac:dyDescent="0.3"/>
    <row r="67" spans="1:3" ht="15.75" customHeight="1" x14ac:dyDescent="0.3"/>
    <row r="68" spans="1:3" ht="15.75" customHeight="1" x14ac:dyDescent="0.3"/>
    <row r="69" spans="1:3" ht="15.75" customHeight="1" x14ac:dyDescent="0.3"/>
    <row r="70" spans="1:3" ht="15.75" customHeight="1" x14ac:dyDescent="0.3"/>
    <row r="71" spans="1:3" ht="15.75" customHeight="1" x14ac:dyDescent="0.3"/>
    <row r="72" spans="1:3" ht="15.75" customHeight="1" x14ac:dyDescent="0.3"/>
    <row r="73" spans="1:3" ht="15.75" customHeight="1" x14ac:dyDescent="0.3"/>
    <row r="74" spans="1:3" ht="15.75" customHeight="1" x14ac:dyDescent="0.3"/>
    <row r="75" spans="1:3" ht="15.75" customHeight="1" x14ac:dyDescent="0.3"/>
    <row r="76" spans="1:3" ht="15.75" customHeight="1" x14ac:dyDescent="0.3"/>
    <row r="77" spans="1:3" ht="15.75" customHeight="1" x14ac:dyDescent="0.3"/>
    <row r="78" spans="1:3" ht="15.75" customHeight="1" x14ac:dyDescent="0.3"/>
    <row r="79" spans="1:3" ht="15.75" customHeight="1" x14ac:dyDescent="0.3"/>
    <row r="80" spans="1: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44">
    <mergeCell ref="A57:A65"/>
    <mergeCell ref="B57:B58"/>
    <mergeCell ref="C57:K58"/>
    <mergeCell ref="C59:C60"/>
    <mergeCell ref="D59:K59"/>
    <mergeCell ref="D60:E60"/>
    <mergeCell ref="F60:G60"/>
    <mergeCell ref="H60:I60"/>
    <mergeCell ref="J60:K60"/>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 C61:C63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0" t="s">
        <v>3</v>
      </c>
      <c r="B1" s="7" t="s">
        <v>4</v>
      </c>
      <c r="C1" s="8"/>
      <c r="D1" s="8"/>
      <c r="E1" s="9"/>
    </row>
    <row r="2" spans="1:5" ht="43.8" thickBot="1" x14ac:dyDescent="0.35">
      <c r="A2" s="71"/>
      <c r="B2" s="10" t="s">
        <v>5</v>
      </c>
      <c r="C2" s="11" t="s">
        <v>6</v>
      </c>
      <c r="D2" s="31"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CHIAY NATALY</cp:lastModifiedBy>
  <dcterms:created xsi:type="dcterms:W3CDTF">2023-08-07T04:08:01Z</dcterms:created>
  <dcterms:modified xsi:type="dcterms:W3CDTF">2024-10-24T00:53:04Z</dcterms:modified>
</cp:coreProperties>
</file>