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Наташа\Desktop\"/>
    </mc:Choice>
  </mc:AlternateContent>
  <xr:revisionPtr revIDLastSave="0" documentId="13_ncr:1_{8FFAAAD5-481B-47A0-BAF3-96564E0C1670}" xr6:coauthVersionLast="44" xr6:coauthVersionMax="44" xr10:uidLastSave="{00000000-0000-0000-0000-000000000000}"/>
  <bookViews>
    <workbookView xWindow="-120" yWindow="-120" windowWidth="20730" windowHeight="11160" xr2:uid="{B802BE68-CD0C-4262-87E6-E46D86EB89A3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7" i="1" l="1"/>
  <c r="AF46" i="1"/>
  <c r="AF45" i="1" s="1"/>
  <c r="AG17" i="1" s="1"/>
  <c r="H70" i="1"/>
  <c r="H69" i="1" s="1"/>
  <c r="AG41" i="1" s="1"/>
  <c r="AE46" i="1"/>
  <c r="AG18" i="1" s="1"/>
  <c r="AB50" i="1"/>
  <c r="AB49" i="1" s="1"/>
  <c r="AG21" i="1" s="1"/>
  <c r="AD48" i="1"/>
  <c r="AD47" i="1" s="1"/>
  <c r="AG19" i="1" s="1"/>
  <c r="AC49" i="1"/>
  <c r="AC48" i="1" s="1"/>
  <c r="AG20" i="1" s="1"/>
  <c r="AA51" i="1"/>
  <c r="AA50" i="1" s="1"/>
  <c r="AG22" i="1" s="1"/>
  <c r="Z52" i="1"/>
  <c r="Z51" i="1" s="1"/>
  <c r="AG23" i="1" s="1"/>
  <c r="Y53" i="1"/>
  <c r="Y52" i="1" s="1"/>
  <c r="AG24" i="1" s="1"/>
  <c r="X54" i="1"/>
  <c r="X53" i="1" s="1"/>
  <c r="AG25" i="1" s="1"/>
  <c r="W55" i="1"/>
  <c r="W54" i="1" s="1"/>
  <c r="AG26" i="1" s="1"/>
  <c r="V56" i="1"/>
  <c r="V55" i="1" s="1"/>
  <c r="AG27" i="1" s="1"/>
  <c r="U57" i="1"/>
  <c r="U56" i="1" s="1"/>
  <c r="AG28" i="1" s="1"/>
  <c r="T58" i="1"/>
  <c r="T57" i="1" s="1"/>
  <c r="AG29" i="1" s="1"/>
  <c r="J74" i="1"/>
  <c r="I74" i="1"/>
  <c r="P78" i="1"/>
  <c r="P61" i="1" s="1"/>
  <c r="AG33" i="1" s="1"/>
  <c r="P62" i="1"/>
  <c r="J95" i="1"/>
  <c r="J94" i="1"/>
  <c r="K94" i="1"/>
  <c r="J93" i="1"/>
  <c r="K93" i="1"/>
  <c r="L93" i="1"/>
  <c r="J92" i="1"/>
  <c r="K92" i="1"/>
  <c r="L92" i="1"/>
  <c r="M92" i="1"/>
  <c r="J91" i="1"/>
  <c r="K91" i="1"/>
  <c r="L91" i="1"/>
  <c r="M91" i="1"/>
  <c r="N91" i="1"/>
  <c r="J90" i="1"/>
  <c r="K90" i="1"/>
  <c r="L90" i="1"/>
  <c r="M90" i="1"/>
  <c r="N90" i="1"/>
  <c r="O90" i="1"/>
  <c r="J89" i="1"/>
  <c r="K89" i="1"/>
  <c r="L89" i="1"/>
  <c r="M89" i="1"/>
  <c r="N89" i="1"/>
  <c r="O89" i="1"/>
  <c r="P89" i="1"/>
  <c r="J88" i="1"/>
  <c r="K88" i="1"/>
  <c r="L88" i="1"/>
  <c r="M88" i="1"/>
  <c r="N88" i="1"/>
  <c r="O88" i="1"/>
  <c r="P88" i="1"/>
  <c r="Q88" i="1"/>
  <c r="J87" i="1"/>
  <c r="K87" i="1"/>
  <c r="L87" i="1"/>
  <c r="M87" i="1"/>
  <c r="N87" i="1"/>
  <c r="O87" i="1"/>
  <c r="P87" i="1"/>
  <c r="Q87" i="1"/>
  <c r="R87" i="1"/>
  <c r="J86" i="1"/>
  <c r="K86" i="1"/>
  <c r="L86" i="1"/>
  <c r="M86" i="1"/>
  <c r="N86" i="1"/>
  <c r="O86" i="1"/>
  <c r="P86" i="1"/>
  <c r="Q86" i="1"/>
  <c r="R86" i="1"/>
  <c r="S86" i="1"/>
  <c r="J85" i="1"/>
  <c r="K85" i="1"/>
  <c r="L85" i="1"/>
  <c r="M85" i="1"/>
  <c r="N85" i="1"/>
  <c r="O85" i="1"/>
  <c r="P85" i="1"/>
  <c r="Q85" i="1"/>
  <c r="R85" i="1"/>
  <c r="S85" i="1"/>
  <c r="T85" i="1"/>
  <c r="J84" i="1"/>
  <c r="J67" i="1" s="1"/>
  <c r="AG39" i="1" s="1"/>
  <c r="K84" i="1"/>
  <c r="L84" i="1"/>
  <c r="M84" i="1"/>
  <c r="N84" i="1"/>
  <c r="O84" i="1"/>
  <c r="P84" i="1"/>
  <c r="Q84" i="1"/>
  <c r="R84" i="1"/>
  <c r="S84" i="1"/>
  <c r="T84" i="1"/>
  <c r="U84" i="1"/>
  <c r="J83" i="1"/>
  <c r="K83" i="1"/>
  <c r="K66" i="1" s="1"/>
  <c r="AG38" i="1" s="1"/>
  <c r="L83" i="1"/>
  <c r="M83" i="1"/>
  <c r="N83" i="1"/>
  <c r="O83" i="1"/>
  <c r="P83" i="1"/>
  <c r="Q83" i="1"/>
  <c r="R83" i="1"/>
  <c r="S83" i="1"/>
  <c r="T83" i="1"/>
  <c r="U83" i="1"/>
  <c r="V83" i="1"/>
  <c r="J82" i="1"/>
  <c r="K82" i="1"/>
  <c r="L82" i="1"/>
  <c r="L65" i="1" s="1"/>
  <c r="AG37" i="1" s="1"/>
  <c r="M82" i="1"/>
  <c r="N82" i="1"/>
  <c r="O82" i="1"/>
  <c r="P82" i="1"/>
  <c r="Q82" i="1"/>
  <c r="R82" i="1"/>
  <c r="S82" i="1"/>
  <c r="T82" i="1"/>
  <c r="U82" i="1"/>
  <c r="V82" i="1"/>
  <c r="W82" i="1"/>
  <c r="J81" i="1"/>
  <c r="K81" i="1"/>
  <c r="L81" i="1"/>
  <c r="M81" i="1"/>
  <c r="M65" i="1" s="1"/>
  <c r="N81" i="1"/>
  <c r="O81" i="1"/>
  <c r="P81" i="1"/>
  <c r="Q81" i="1"/>
  <c r="R81" i="1"/>
  <c r="S81" i="1"/>
  <c r="T81" i="1"/>
  <c r="U81" i="1"/>
  <c r="V81" i="1"/>
  <c r="W81" i="1"/>
  <c r="X81" i="1"/>
  <c r="J80" i="1"/>
  <c r="K80" i="1"/>
  <c r="L80" i="1"/>
  <c r="M80" i="1"/>
  <c r="N80" i="1"/>
  <c r="N63" i="1" s="1"/>
  <c r="AG35" i="1" s="1"/>
  <c r="O80" i="1"/>
  <c r="P80" i="1"/>
  <c r="Q80" i="1"/>
  <c r="R80" i="1"/>
  <c r="S80" i="1"/>
  <c r="T80" i="1"/>
  <c r="U80" i="1"/>
  <c r="V80" i="1"/>
  <c r="W80" i="1"/>
  <c r="X80" i="1"/>
  <c r="Y80" i="1"/>
  <c r="J79" i="1"/>
  <c r="K79" i="1"/>
  <c r="L79" i="1"/>
  <c r="M79" i="1"/>
  <c r="N79" i="1"/>
  <c r="O79" i="1"/>
  <c r="O63" i="1" s="1"/>
  <c r="P79" i="1"/>
  <c r="Q79" i="1"/>
  <c r="R79" i="1"/>
  <c r="S79" i="1"/>
  <c r="T79" i="1"/>
  <c r="U79" i="1"/>
  <c r="V79" i="1"/>
  <c r="W79" i="1"/>
  <c r="X79" i="1"/>
  <c r="Y79" i="1"/>
  <c r="Z79" i="1"/>
  <c r="J78" i="1"/>
  <c r="K78" i="1"/>
  <c r="L78" i="1"/>
  <c r="M78" i="1"/>
  <c r="N78" i="1"/>
  <c r="O78" i="1"/>
  <c r="Q78" i="1"/>
  <c r="R78" i="1"/>
  <c r="S78" i="1"/>
  <c r="T78" i="1"/>
  <c r="U78" i="1"/>
  <c r="V78" i="1"/>
  <c r="W78" i="1"/>
  <c r="X78" i="1"/>
  <c r="Y78" i="1"/>
  <c r="Z78" i="1"/>
  <c r="AA78" i="1"/>
  <c r="J77" i="1"/>
  <c r="K77" i="1"/>
  <c r="L77" i="1"/>
  <c r="M77" i="1"/>
  <c r="N77" i="1"/>
  <c r="O77" i="1"/>
  <c r="P77" i="1"/>
  <c r="Q77" i="1"/>
  <c r="Q61" i="1" s="1"/>
  <c r="R77" i="1"/>
  <c r="S77" i="1"/>
  <c r="T77" i="1"/>
  <c r="U77" i="1"/>
  <c r="V77" i="1"/>
  <c r="W77" i="1"/>
  <c r="X77" i="1"/>
  <c r="Y77" i="1"/>
  <c r="Z77" i="1"/>
  <c r="AA77" i="1"/>
  <c r="AB77" i="1"/>
  <c r="J76" i="1"/>
  <c r="K76" i="1"/>
  <c r="L76" i="1"/>
  <c r="M76" i="1"/>
  <c r="N76" i="1"/>
  <c r="O76" i="1"/>
  <c r="P76" i="1"/>
  <c r="Q76" i="1"/>
  <c r="R76" i="1"/>
  <c r="R59" i="1" s="1"/>
  <c r="AG31" i="1" s="1"/>
  <c r="S76" i="1"/>
  <c r="T76" i="1"/>
  <c r="U76" i="1"/>
  <c r="V76" i="1"/>
  <c r="W76" i="1"/>
  <c r="X76" i="1"/>
  <c r="Y76" i="1"/>
  <c r="Z76" i="1"/>
  <c r="AA76" i="1"/>
  <c r="AB76" i="1"/>
  <c r="AC76" i="1"/>
  <c r="J75" i="1"/>
  <c r="K75" i="1"/>
  <c r="L75" i="1"/>
  <c r="M75" i="1"/>
  <c r="N75" i="1"/>
  <c r="O75" i="1"/>
  <c r="P75" i="1"/>
  <c r="Q75" i="1"/>
  <c r="R75" i="1"/>
  <c r="S75" i="1"/>
  <c r="S58" i="1" s="1"/>
  <c r="AG30" i="1" s="1"/>
  <c r="T75" i="1"/>
  <c r="U75" i="1"/>
  <c r="V75" i="1"/>
  <c r="W75" i="1"/>
  <c r="X75" i="1"/>
  <c r="Y75" i="1"/>
  <c r="Z75" i="1"/>
  <c r="AA75" i="1"/>
  <c r="AB75" i="1"/>
  <c r="AC75" i="1"/>
  <c r="AD75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E97" i="1" s="1"/>
  <c r="I95" i="1"/>
  <c r="I96" i="1"/>
  <c r="I94" i="1"/>
  <c r="I93" i="1"/>
  <c r="I92" i="1"/>
  <c r="I91" i="1"/>
  <c r="I90" i="1"/>
  <c r="I89" i="1"/>
  <c r="I88" i="1"/>
  <c r="I87" i="1"/>
  <c r="I86" i="1"/>
  <c r="I85" i="1"/>
  <c r="I69" i="1" s="1"/>
  <c r="I84" i="1"/>
  <c r="I83" i="1"/>
  <c r="I82" i="1"/>
  <c r="I81" i="1"/>
  <c r="I80" i="1"/>
  <c r="I79" i="1"/>
  <c r="I78" i="1"/>
  <c r="I77" i="1"/>
  <c r="I76" i="1"/>
  <c r="I7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16" i="1"/>
  <c r="K67" i="1" l="1"/>
  <c r="L66" i="1"/>
  <c r="I68" i="1"/>
  <c r="AG40" i="1" s="1"/>
  <c r="N64" i="1"/>
  <c r="Q60" i="1"/>
  <c r="AG32" i="1" s="1"/>
  <c r="J68" i="1"/>
  <c r="S59" i="1"/>
  <c r="M64" i="1"/>
  <c r="AG36" i="1" s="1"/>
  <c r="O62" i="1"/>
  <c r="AG34" i="1" s="1"/>
  <c r="R60" i="1"/>
  <c r="I97" i="1"/>
  <c r="AD97" i="1"/>
  <c r="AA97" i="1"/>
  <c r="O97" i="1"/>
  <c r="W97" i="1"/>
  <c r="K97" i="1"/>
  <c r="S97" i="1"/>
  <c r="L97" i="1"/>
  <c r="Z97" i="1"/>
  <c r="V97" i="1"/>
  <c r="R97" i="1"/>
  <c r="J97" i="1"/>
  <c r="N97" i="1"/>
  <c r="P97" i="1"/>
  <c r="M97" i="1"/>
  <c r="AB97" i="1"/>
  <c r="X97" i="1"/>
  <c r="T97" i="1"/>
  <c r="AC97" i="1"/>
  <c r="Y97" i="1"/>
  <c r="U97" i="1"/>
  <c r="Q97" i="1"/>
</calcChain>
</file>

<file path=xl/sharedStrings.xml><?xml version="1.0" encoding="utf-8"?>
<sst xmlns="http://schemas.openxmlformats.org/spreadsheetml/2006/main" count="28" uniqueCount="26">
  <si>
    <t>Запрос:</t>
  </si>
  <si>
    <t>SELECT tt.cog, CONCAT(EXTRACT(YEAR FROM o_date), EXTRACT(MONTH FROM o_date)) date, SUM(price) s</t>
  </si>
  <si>
    <t xml:space="preserve">  FROM </t>
  </si>
  <si>
    <t xml:space="preserve">  (SELECT * -- user_id, CONCAT(EXTRACT(YEAR FROM MIN(o_date)), EXTRACT(MONTH FROM MIN(o_date)))</t>
  </si>
  <si>
    <t xml:space="preserve">  FROM orders_20190822 o) t</t>
  </si>
  <si>
    <t xml:space="preserve">  JOIN</t>
  </si>
  <si>
    <t xml:space="preserve">  (SELECT user_id, CONCAT(EXTRACT(YEAR FROM MIN(o_date)), EXTRACT(MONTH FROM MIN(o_date))) cog</t>
  </si>
  <si>
    <t xml:space="preserve">  FROM orders_20190822 o</t>
  </si>
  <si>
    <t xml:space="preserve">  GROUP BY user_id) tt</t>
  </si>
  <si>
    <t xml:space="preserve">  ON t.user_id = tt.user_id</t>
  </si>
  <si>
    <t xml:space="preserve">  GROUP BY tt.cog, CONCAT(EXTRACT(YEAR FROM o_date), EXTRACT(MONTH FROM o_date))</t>
  </si>
  <si>
    <t>Результат запроса:</t>
  </si>
  <si>
    <t>cog</t>
  </si>
  <si>
    <t>date</t>
  </si>
  <si>
    <t>sum</t>
  </si>
  <si>
    <t>date2</t>
  </si>
  <si>
    <t>cog2</t>
  </si>
  <si>
    <t>Названия строк</t>
  </si>
  <si>
    <t>Общий итог</t>
  </si>
  <si>
    <t>Названия столбцов</t>
  </si>
  <si>
    <t>Сумма по полю sum</t>
  </si>
  <si>
    <t>%</t>
  </si>
  <si>
    <t>среднее</t>
  </si>
  <si>
    <t>cog/номер месяца жизни</t>
  </si>
  <si>
    <t>Forecast</t>
  </si>
  <si>
    <t>По тренду не факт, что показатель верный,т.к. у нас база с января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</si>
</sst>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р.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/>
    <xf numFmtId="0" fontId="0" fillId="0" borderId="10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/>
    <xf numFmtId="9" fontId="0" fillId="0" borderId="6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3" xfId="1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0" fillId="0" borderId="0" xfId="0" applyNumberFormat="1" applyBorder="1"/>
    <xf numFmtId="164" fontId="3" fillId="0" borderId="6" xfId="0" applyNumberFormat="1" applyFont="1" applyBorder="1"/>
    <xf numFmtId="164" fontId="3" fillId="0" borderId="0" xfId="0" applyNumberFormat="1" applyFont="1" applyBorder="1"/>
    <xf numFmtId="0" fontId="0" fillId="0" borderId="6" xfId="0" applyBorder="1"/>
    <xf numFmtId="164" fontId="2" fillId="0" borderId="0" xfId="0" applyNumberFormat="1" applyFont="1" applyBorder="1"/>
    <xf numFmtId="0" fontId="3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10" fontId="2" fillId="0" borderId="14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5" fillId="0" borderId="12" xfId="0" applyNumberFormat="1" applyFont="1" applyBorder="1"/>
    <xf numFmtId="164" fontId="5" fillId="0" borderId="1" xfId="0" applyNumberFormat="1" applyFont="1" applyBorder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15">
    <dxf>
      <alignment horizontal="center"/>
    </dxf>
    <dxf>
      <alignment horizontal="center"/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Тренд. Начало новой когорты</a:t>
            </a:r>
            <a:endParaRPr lang="ru-RU"/>
          </a:p>
        </c:rich>
      </c:tx>
      <c:layout>
        <c:manualLayout>
          <c:xMode val="edge"/>
          <c:yMode val="edge"/>
          <c:x val="0.40262079463292944"/>
          <c:y val="0.14782619336424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983614180855814"/>
          <c:y val="0.1103271065249663"/>
          <c:w val="0.8141968503937008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Лист1!$H$45:$H$68</c:f>
              <c:numCache>
                <c:formatCode>#\ ##0.00\ "р."</c:formatCode>
                <c:ptCount val="24"/>
                <c:pt idx="0">
                  <c:v>96812334.960448295</c:v>
                </c:pt>
                <c:pt idx="1">
                  <c:v>69967837.853299096</c:v>
                </c:pt>
                <c:pt idx="2">
                  <c:v>79955600.261753097</c:v>
                </c:pt>
                <c:pt idx="3">
                  <c:v>91266090.328631401</c:v>
                </c:pt>
                <c:pt idx="4">
                  <c:v>65346879.535546303</c:v>
                </c:pt>
                <c:pt idx="5">
                  <c:v>69431888.458897606</c:v>
                </c:pt>
                <c:pt idx="6">
                  <c:v>67340672.646426201</c:v>
                </c:pt>
                <c:pt idx="7">
                  <c:v>80568803.716701493</c:v>
                </c:pt>
                <c:pt idx="8">
                  <c:v>88564741.333854705</c:v>
                </c:pt>
                <c:pt idx="9">
                  <c:v>126292121.18984701</c:v>
                </c:pt>
                <c:pt idx="10">
                  <c:v>159236413.70343</c:v>
                </c:pt>
                <c:pt idx="11">
                  <c:v>162969773.378575</c:v>
                </c:pt>
                <c:pt idx="12">
                  <c:v>100676803.526612</c:v>
                </c:pt>
                <c:pt idx="13">
                  <c:v>93105248.547607407</c:v>
                </c:pt>
                <c:pt idx="14">
                  <c:v>117934294.799657</c:v>
                </c:pt>
                <c:pt idx="15">
                  <c:v>107164715.73798899</c:v>
                </c:pt>
                <c:pt idx="16">
                  <c:v>123131022.779625</c:v>
                </c:pt>
                <c:pt idx="17">
                  <c:v>104977254.96397699</c:v>
                </c:pt>
                <c:pt idx="18">
                  <c:v>108994806.25852001</c:v>
                </c:pt>
                <c:pt idx="19">
                  <c:v>120646008.91741</c:v>
                </c:pt>
                <c:pt idx="20">
                  <c:v>121681594.492734</c:v>
                </c:pt>
                <c:pt idx="21">
                  <c:v>164016876.36482501</c:v>
                </c:pt>
                <c:pt idx="22">
                  <c:v>194213575.88696501</c:v>
                </c:pt>
                <c:pt idx="23">
                  <c:v>241866103.269108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F28-A819-F4229988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41800"/>
        <c:axId val="410240488"/>
      </c:lineChart>
      <c:catAx>
        <c:axId val="41024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240488"/>
        <c:crosses val="autoZero"/>
        <c:auto val="1"/>
        <c:lblAlgn val="ctr"/>
        <c:lblOffset val="100"/>
        <c:noMultiLvlLbl val="0"/>
      </c:catAx>
      <c:valAx>
        <c:axId val="4102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р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24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17319</xdr:colOff>
      <xdr:row>50</xdr:row>
      <xdr:rowOff>103908</xdr:rowOff>
    </xdr:from>
    <xdr:to>
      <xdr:col>31</xdr:col>
      <xdr:colOff>554182</xdr:colOff>
      <xdr:row>67</xdr:row>
      <xdr:rowOff>17317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E7CACF-2190-43CA-9532-F1058631B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035.763633564813" createdVersion="6" refreshedVersion="6" minRefreshableVersion="3" recordCount="300" xr:uid="{A8640ADC-0EFB-46FF-836D-56BC88319628}">
  <cacheSource type="worksheet">
    <worksheetSource ref="A15:E315" sheet="Лист1"/>
  </cacheSource>
  <cacheFields count="5">
    <cacheField name="cog" numFmtId="0">
      <sharedItems containsSemiMixedTypes="0" containsString="0" containsNumber="1" containsInteger="1" minValue="20161" maxValue="201712"/>
    </cacheField>
    <cacheField name="cog2" numFmtId="0">
      <sharedItems containsSemiMixedTypes="0" containsString="0" containsNumber="1" containsInteger="1" minValue="201601" maxValue="201712" count="24">
        <n v="201601"/>
        <n v="201610"/>
        <n v="201611"/>
        <n v="201612"/>
        <n v="201602"/>
        <n v="201603"/>
        <n v="201604"/>
        <n v="201605"/>
        <n v="201606"/>
        <n v="201607"/>
        <n v="201608"/>
        <n v="201609"/>
        <n v="201701"/>
        <n v="201710"/>
        <n v="201711"/>
        <n v="201712"/>
        <n v="201702"/>
        <n v="201703"/>
        <n v="201704"/>
        <n v="201705"/>
        <n v="201706"/>
        <n v="201707"/>
        <n v="201708"/>
        <n v="201709"/>
      </sharedItems>
    </cacheField>
    <cacheField name="date" numFmtId="0">
      <sharedItems containsSemiMixedTypes="0" containsString="0" containsNumber="1" containsInteger="1" minValue="20161" maxValue="201712"/>
    </cacheField>
    <cacheField name="date2" numFmtId="0">
      <sharedItems containsSemiMixedTypes="0" containsString="0" containsNumber="1" containsInteger="1" minValue="201601" maxValue="201712" count="24">
        <n v="201601"/>
        <n v="201610"/>
        <n v="201611"/>
        <n v="201612"/>
        <n v="201602"/>
        <n v="201603"/>
        <n v="201604"/>
        <n v="201605"/>
        <n v="201606"/>
        <n v="201607"/>
        <n v="201608"/>
        <n v="201609"/>
        <n v="201701"/>
        <n v="201710"/>
        <n v="201711"/>
        <n v="201712"/>
        <n v="201702"/>
        <n v="201703"/>
        <n v="201704"/>
        <n v="201705"/>
        <n v="201706"/>
        <n v="201707"/>
        <n v="201708"/>
        <n v="201709"/>
      </sharedItems>
    </cacheField>
    <cacheField name="sum" numFmtId="164">
      <sharedItems containsSemiMixedTypes="0" containsString="0" containsNumber="1" minValue="2442988.1032714802" maxValue="241866103.269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20161"/>
    <x v="0"/>
    <n v="20161"/>
    <x v="0"/>
    <n v="96812334.960448295"/>
  </r>
  <r>
    <n v="20161"/>
    <x v="0"/>
    <n v="201610"/>
    <x v="1"/>
    <n v="23092666.103906602"/>
  </r>
  <r>
    <n v="20161"/>
    <x v="0"/>
    <n v="201611"/>
    <x v="2"/>
    <n v="21833440.296502098"/>
  </r>
  <r>
    <n v="20161"/>
    <x v="0"/>
    <n v="201612"/>
    <x v="3"/>
    <n v="19578430.914539699"/>
  </r>
  <r>
    <n v="20161"/>
    <x v="0"/>
    <n v="20162"/>
    <x v="4"/>
    <n v="25468692.924521402"/>
  </r>
  <r>
    <n v="20161"/>
    <x v="0"/>
    <n v="20163"/>
    <x v="5"/>
    <n v="25617635.417959198"/>
  </r>
  <r>
    <n v="20161"/>
    <x v="0"/>
    <n v="20164"/>
    <x v="6"/>
    <n v="26668179.999045402"/>
  </r>
  <r>
    <n v="20161"/>
    <x v="0"/>
    <n v="20165"/>
    <x v="7"/>
    <n v="19850250.689515099"/>
  </r>
  <r>
    <n v="20161"/>
    <x v="0"/>
    <n v="20166"/>
    <x v="8"/>
    <n v="18961982.917568199"/>
  </r>
  <r>
    <n v="20161"/>
    <x v="0"/>
    <n v="20167"/>
    <x v="9"/>
    <n v="16130663.489506699"/>
  </r>
  <r>
    <n v="20161"/>
    <x v="0"/>
    <n v="20168"/>
    <x v="10"/>
    <n v="18981577.994828701"/>
  </r>
  <r>
    <n v="20161"/>
    <x v="0"/>
    <n v="20169"/>
    <x v="11"/>
    <n v="18740327.918741699"/>
  </r>
  <r>
    <n v="20161"/>
    <x v="0"/>
    <n v="20171"/>
    <x v="12"/>
    <n v="13435340.807891401"/>
  </r>
  <r>
    <n v="20161"/>
    <x v="0"/>
    <n v="201710"/>
    <x v="13"/>
    <n v="10953461.414707201"/>
  </r>
  <r>
    <n v="20161"/>
    <x v="0"/>
    <n v="201711"/>
    <x v="14"/>
    <n v="11606152.6091976"/>
  </r>
  <r>
    <n v="20161"/>
    <x v="0"/>
    <n v="201712"/>
    <x v="15"/>
    <n v="10772057.818420401"/>
  </r>
  <r>
    <n v="20161"/>
    <x v="0"/>
    <n v="20172"/>
    <x v="16"/>
    <n v="11117878.094802899"/>
  </r>
  <r>
    <n v="20161"/>
    <x v="0"/>
    <n v="20173"/>
    <x v="17"/>
    <n v="14559577.198054301"/>
  </r>
  <r>
    <n v="20161"/>
    <x v="0"/>
    <n v="20174"/>
    <x v="18"/>
    <n v="12741730.409215899"/>
  </r>
  <r>
    <n v="20161"/>
    <x v="0"/>
    <n v="20175"/>
    <x v="19"/>
    <n v="11718092.401943199"/>
  </r>
  <r>
    <n v="20161"/>
    <x v="0"/>
    <n v="20176"/>
    <x v="20"/>
    <n v="9757885.1991805993"/>
  </r>
  <r>
    <n v="20161"/>
    <x v="0"/>
    <n v="20177"/>
    <x v="21"/>
    <n v="8357893.6182441702"/>
  </r>
  <r>
    <n v="20161"/>
    <x v="0"/>
    <n v="20178"/>
    <x v="22"/>
    <n v="10029706.409595501"/>
  </r>
  <r>
    <n v="20161"/>
    <x v="0"/>
    <n v="20179"/>
    <x v="23"/>
    <n v="8938742.4037933294"/>
  </r>
  <r>
    <n v="201610"/>
    <x v="1"/>
    <n v="201610"/>
    <x v="1"/>
    <n v="126292121.18984701"/>
  </r>
  <r>
    <n v="201610"/>
    <x v="1"/>
    <n v="201611"/>
    <x v="2"/>
    <n v="14446789.690381199"/>
  </r>
  <r>
    <n v="201610"/>
    <x v="1"/>
    <n v="201612"/>
    <x v="3"/>
    <n v="11775907.5025764"/>
  </r>
  <r>
    <n v="201610"/>
    <x v="1"/>
    <n v="20171"/>
    <x v="12"/>
    <n v="7998470.9060859699"/>
  </r>
  <r>
    <n v="201610"/>
    <x v="1"/>
    <n v="201710"/>
    <x v="13"/>
    <n v="6178513.6011924697"/>
  </r>
  <r>
    <n v="201610"/>
    <x v="1"/>
    <n v="201711"/>
    <x v="14"/>
    <n v="5739227.9040298499"/>
  </r>
  <r>
    <n v="201610"/>
    <x v="1"/>
    <n v="201712"/>
    <x v="15"/>
    <n v="5569747.4075355502"/>
  </r>
  <r>
    <n v="201610"/>
    <x v="1"/>
    <n v="20172"/>
    <x v="16"/>
    <n v="6296567.1934776297"/>
  </r>
  <r>
    <n v="201610"/>
    <x v="1"/>
    <n v="20173"/>
    <x v="17"/>
    <n v="8534820.0071105994"/>
  </r>
  <r>
    <n v="201610"/>
    <x v="1"/>
    <n v="20174"/>
    <x v="18"/>
    <n v="7339934.7099387599"/>
  </r>
  <r>
    <n v="201610"/>
    <x v="1"/>
    <n v="20175"/>
    <x v="19"/>
    <n v="7218050.0052738199"/>
  </r>
  <r>
    <n v="201610"/>
    <x v="1"/>
    <n v="20176"/>
    <x v="20"/>
    <n v="4710356.7023391696"/>
  </r>
  <r>
    <n v="201610"/>
    <x v="1"/>
    <n v="20177"/>
    <x v="21"/>
    <n v="4085707.5011062599"/>
  </r>
  <r>
    <n v="201610"/>
    <x v="1"/>
    <n v="20178"/>
    <x v="22"/>
    <n v="4555080.6139373798"/>
  </r>
  <r>
    <n v="201610"/>
    <x v="1"/>
    <n v="20179"/>
    <x v="23"/>
    <n v="4861959.2053680401"/>
  </r>
  <r>
    <n v="201611"/>
    <x v="2"/>
    <n v="201611"/>
    <x v="2"/>
    <n v="159236413.70343"/>
  </r>
  <r>
    <n v="201611"/>
    <x v="2"/>
    <n v="201612"/>
    <x v="3"/>
    <n v="12489429.406118801"/>
  </r>
  <r>
    <n v="201611"/>
    <x v="2"/>
    <n v="20171"/>
    <x v="12"/>
    <n v="7913105.2038765"/>
  </r>
  <r>
    <n v="201611"/>
    <x v="2"/>
    <n v="201710"/>
    <x v="13"/>
    <n v="5793307.1144733401"/>
  </r>
  <r>
    <n v="201611"/>
    <x v="2"/>
    <n v="201711"/>
    <x v="14"/>
    <n v="7242499.5991363497"/>
  </r>
  <r>
    <n v="201611"/>
    <x v="2"/>
    <n v="201712"/>
    <x v="15"/>
    <n v="6241397.4031524695"/>
  </r>
  <r>
    <n v="201611"/>
    <x v="2"/>
    <n v="20172"/>
    <x v="16"/>
    <n v="5849681.5975265503"/>
  </r>
  <r>
    <n v="201611"/>
    <x v="2"/>
    <n v="20173"/>
    <x v="17"/>
    <n v="7443249.7999992399"/>
  </r>
  <r>
    <n v="201611"/>
    <x v="2"/>
    <n v="20174"/>
    <x v="18"/>
    <n v="6829226.5986232804"/>
  </r>
  <r>
    <n v="201611"/>
    <x v="2"/>
    <n v="20175"/>
    <x v="19"/>
    <n v="5756296.6939830799"/>
  </r>
  <r>
    <n v="201611"/>
    <x v="2"/>
    <n v="20176"/>
    <x v="20"/>
    <n v="4975085.5040741004"/>
  </r>
  <r>
    <n v="201611"/>
    <x v="2"/>
    <n v="20177"/>
    <x v="21"/>
    <n v="4453308.3000564603"/>
  </r>
  <r>
    <n v="201611"/>
    <x v="2"/>
    <n v="20178"/>
    <x v="22"/>
    <n v="4524308.6072692899"/>
  </r>
  <r>
    <n v="201611"/>
    <x v="2"/>
    <n v="20179"/>
    <x v="23"/>
    <n v="4781737.80311203"/>
  </r>
  <r>
    <n v="201612"/>
    <x v="3"/>
    <n v="201612"/>
    <x v="3"/>
    <n v="162969773.378575"/>
  </r>
  <r>
    <n v="201612"/>
    <x v="3"/>
    <n v="20171"/>
    <x v="12"/>
    <n v="9307495.4050321598"/>
  </r>
  <r>
    <n v="201612"/>
    <x v="3"/>
    <n v="201710"/>
    <x v="13"/>
    <n v="5506211.9066524496"/>
  </r>
  <r>
    <n v="201612"/>
    <x v="3"/>
    <n v="201711"/>
    <x v="14"/>
    <n v="6555080.7063980103"/>
  </r>
  <r>
    <n v="201612"/>
    <x v="3"/>
    <n v="201712"/>
    <x v="15"/>
    <n v="6242995.5091094999"/>
  </r>
  <r>
    <n v="201612"/>
    <x v="3"/>
    <n v="20172"/>
    <x v="16"/>
    <n v="6167970.1925430298"/>
  </r>
  <r>
    <n v="201612"/>
    <x v="3"/>
    <n v="20173"/>
    <x v="17"/>
    <n v="7964529.9963378897"/>
  </r>
  <r>
    <n v="201612"/>
    <x v="3"/>
    <n v="20174"/>
    <x v="18"/>
    <n v="6398065.1018600501"/>
  </r>
  <r>
    <n v="201612"/>
    <x v="3"/>
    <n v="20175"/>
    <x v="19"/>
    <n v="6497883.6978645297"/>
  </r>
  <r>
    <n v="201612"/>
    <x v="3"/>
    <n v="20176"/>
    <x v="20"/>
    <n v="5193043.1011886597"/>
  </r>
  <r>
    <n v="201612"/>
    <x v="3"/>
    <n v="20177"/>
    <x v="21"/>
    <n v="4448963.4005813599"/>
  </r>
  <r>
    <n v="201612"/>
    <x v="3"/>
    <n v="20178"/>
    <x v="22"/>
    <n v="4503437.4058647202"/>
  </r>
  <r>
    <n v="201612"/>
    <x v="3"/>
    <n v="20179"/>
    <x v="23"/>
    <n v="4562368.99913025"/>
  </r>
  <r>
    <n v="20162"/>
    <x v="4"/>
    <n v="201610"/>
    <x v="1"/>
    <n v="7797188.7058925601"/>
  </r>
  <r>
    <n v="20162"/>
    <x v="4"/>
    <n v="201611"/>
    <x v="2"/>
    <n v="8447995.4949188195"/>
  </r>
  <r>
    <n v="20162"/>
    <x v="4"/>
    <n v="201612"/>
    <x v="3"/>
    <n v="7312323.1987856003"/>
  </r>
  <r>
    <n v="20162"/>
    <x v="4"/>
    <n v="20162"/>
    <x v="4"/>
    <n v="69967837.853299096"/>
  </r>
  <r>
    <n v="20162"/>
    <x v="4"/>
    <n v="20163"/>
    <x v="5"/>
    <n v="9697389.8063783608"/>
  </r>
  <r>
    <n v="20162"/>
    <x v="4"/>
    <n v="20164"/>
    <x v="6"/>
    <n v="9643754.4009990692"/>
  </r>
  <r>
    <n v="20162"/>
    <x v="4"/>
    <n v="20165"/>
    <x v="7"/>
    <n v="7061441.7975921603"/>
  </r>
  <r>
    <n v="20162"/>
    <x v="4"/>
    <n v="20166"/>
    <x v="8"/>
    <n v="6251230.9970102301"/>
  </r>
  <r>
    <n v="20162"/>
    <x v="4"/>
    <n v="20167"/>
    <x v="9"/>
    <n v="4939075.3986749602"/>
  </r>
  <r>
    <n v="20162"/>
    <x v="4"/>
    <n v="20168"/>
    <x v="10"/>
    <n v="6240096.7975639096"/>
  </r>
  <r>
    <n v="20162"/>
    <x v="4"/>
    <n v="20169"/>
    <x v="11"/>
    <n v="6555354.4059238397"/>
  </r>
  <r>
    <n v="20162"/>
    <x v="4"/>
    <n v="20171"/>
    <x v="12"/>
    <n v="4880374.7981452905"/>
  </r>
  <r>
    <n v="20162"/>
    <x v="4"/>
    <n v="201710"/>
    <x v="13"/>
    <n v="4660404.6948623704"/>
  </r>
  <r>
    <n v="20162"/>
    <x v="4"/>
    <n v="201711"/>
    <x v="14"/>
    <n v="4961935.3073463403"/>
  </r>
  <r>
    <n v="20162"/>
    <x v="4"/>
    <n v="201712"/>
    <x v="15"/>
    <n v="4547242.7042923002"/>
  </r>
  <r>
    <n v="20162"/>
    <x v="4"/>
    <n v="20172"/>
    <x v="16"/>
    <n v="4434656.8011302901"/>
  </r>
  <r>
    <n v="20162"/>
    <x v="4"/>
    <n v="20173"/>
    <x v="17"/>
    <n v="5412615.5980367698"/>
  </r>
  <r>
    <n v="20162"/>
    <x v="4"/>
    <n v="20174"/>
    <x v="18"/>
    <n v="4514475.0039138803"/>
  </r>
  <r>
    <n v="20162"/>
    <x v="4"/>
    <n v="20175"/>
    <x v="19"/>
    <n v="4336323.6060523996"/>
  </r>
  <r>
    <n v="20162"/>
    <x v="4"/>
    <n v="20176"/>
    <x v="20"/>
    <n v="3748459.4014816298"/>
  </r>
  <r>
    <n v="20162"/>
    <x v="4"/>
    <n v="20177"/>
    <x v="21"/>
    <n v="2877049.69891357"/>
  </r>
  <r>
    <n v="20162"/>
    <x v="4"/>
    <n v="20178"/>
    <x v="22"/>
    <n v="3132690.4009780898"/>
  </r>
  <r>
    <n v="20162"/>
    <x v="4"/>
    <n v="20179"/>
    <x v="23"/>
    <n v="3241466.20368195"/>
  </r>
  <r>
    <n v="20163"/>
    <x v="5"/>
    <n v="201610"/>
    <x v="1"/>
    <n v="8735698.3005485497"/>
  </r>
  <r>
    <n v="20163"/>
    <x v="5"/>
    <n v="201611"/>
    <x v="2"/>
    <n v="9224657.4034461994"/>
  </r>
  <r>
    <n v="20163"/>
    <x v="5"/>
    <n v="201612"/>
    <x v="3"/>
    <n v="7341623.7935659904"/>
  </r>
  <r>
    <n v="20163"/>
    <x v="5"/>
    <n v="20163"/>
    <x v="5"/>
    <n v="79955600.261753097"/>
  </r>
  <r>
    <n v="20163"/>
    <x v="5"/>
    <n v="20164"/>
    <x v="6"/>
    <n v="11745986.006424"/>
  </r>
  <r>
    <n v="20163"/>
    <x v="5"/>
    <n v="20165"/>
    <x v="7"/>
    <n v="7555766.40725803"/>
  </r>
  <r>
    <n v="20163"/>
    <x v="5"/>
    <n v="20166"/>
    <x v="8"/>
    <n v="7256456.1967029599"/>
  </r>
  <r>
    <n v="20163"/>
    <x v="5"/>
    <n v="20167"/>
    <x v="9"/>
    <n v="5868718.7940845499"/>
  </r>
  <r>
    <n v="20163"/>
    <x v="5"/>
    <n v="20168"/>
    <x v="10"/>
    <n v="7354748.0836563101"/>
  </r>
  <r>
    <n v="20163"/>
    <x v="5"/>
    <n v="20169"/>
    <x v="11"/>
    <n v="7287154.7046623202"/>
  </r>
  <r>
    <n v="20163"/>
    <x v="5"/>
    <n v="20171"/>
    <x v="12"/>
    <n v="5852774.91136551"/>
  </r>
  <r>
    <n v="20163"/>
    <x v="5"/>
    <n v="201710"/>
    <x v="13"/>
    <n v="5402837.30237961"/>
  </r>
  <r>
    <n v="20163"/>
    <x v="5"/>
    <n v="201711"/>
    <x v="14"/>
    <n v="5158465.2080841102"/>
  </r>
  <r>
    <n v="20163"/>
    <x v="5"/>
    <n v="201712"/>
    <x v="15"/>
    <n v="5185180.7057723999"/>
  </r>
  <r>
    <n v="20163"/>
    <x v="5"/>
    <n v="20172"/>
    <x v="16"/>
    <n v="4703905.5004348801"/>
  </r>
  <r>
    <n v="20163"/>
    <x v="5"/>
    <n v="20173"/>
    <x v="17"/>
    <n v="6149819.9125175504"/>
  </r>
  <r>
    <n v="20163"/>
    <x v="5"/>
    <n v="20174"/>
    <x v="18"/>
    <n v="5678624.7058883896"/>
  </r>
  <r>
    <n v="20163"/>
    <x v="5"/>
    <n v="20175"/>
    <x v="19"/>
    <n v="5129745.6018753098"/>
  </r>
  <r>
    <n v="20163"/>
    <x v="5"/>
    <n v="20176"/>
    <x v="20"/>
    <n v="3658599.0059242202"/>
  </r>
  <r>
    <n v="20163"/>
    <x v="5"/>
    <n v="20177"/>
    <x v="21"/>
    <n v="3281278.0035247798"/>
  </r>
  <r>
    <n v="20163"/>
    <x v="5"/>
    <n v="20178"/>
    <x v="22"/>
    <n v="3659375.30033493"/>
  </r>
  <r>
    <n v="20163"/>
    <x v="5"/>
    <n v="20179"/>
    <x v="23"/>
    <n v="4242710.5137176504"/>
  </r>
  <r>
    <n v="20164"/>
    <x v="6"/>
    <n v="201610"/>
    <x v="1"/>
    <n v="8417579.1094512902"/>
  </r>
  <r>
    <n v="20164"/>
    <x v="6"/>
    <n v="201611"/>
    <x v="2"/>
    <n v="8629796.7031412106"/>
  </r>
  <r>
    <n v="20164"/>
    <x v="6"/>
    <n v="201612"/>
    <x v="3"/>
    <n v="6970614.6952611199"/>
  </r>
  <r>
    <n v="20164"/>
    <x v="6"/>
    <n v="20164"/>
    <x v="6"/>
    <n v="91266090.328631401"/>
  </r>
  <r>
    <n v="20164"/>
    <x v="6"/>
    <n v="20165"/>
    <x v="7"/>
    <n v="8773004.8059101105"/>
  </r>
  <r>
    <n v="20164"/>
    <x v="6"/>
    <n v="20166"/>
    <x v="8"/>
    <n v="7379729.00292206"/>
  </r>
  <r>
    <n v="20164"/>
    <x v="6"/>
    <n v="20167"/>
    <x v="9"/>
    <n v="6028442.6931114197"/>
  </r>
  <r>
    <n v="20164"/>
    <x v="6"/>
    <n v="20168"/>
    <x v="10"/>
    <n v="6635924.3991546603"/>
  </r>
  <r>
    <n v="20164"/>
    <x v="6"/>
    <n v="20169"/>
    <x v="11"/>
    <n v="6625572.8104152698"/>
  </r>
  <r>
    <n v="20164"/>
    <x v="6"/>
    <n v="20171"/>
    <x v="12"/>
    <n v="5358380.3035430899"/>
  </r>
  <r>
    <n v="20164"/>
    <x v="6"/>
    <n v="201710"/>
    <x v="13"/>
    <n v="4888668.4027481098"/>
  </r>
  <r>
    <n v="20164"/>
    <x v="6"/>
    <n v="201711"/>
    <x v="14"/>
    <n v="5415767.0047264099"/>
  </r>
  <r>
    <n v="20164"/>
    <x v="6"/>
    <n v="201712"/>
    <x v="15"/>
    <n v="4973759.6936874399"/>
  </r>
  <r>
    <n v="20164"/>
    <x v="6"/>
    <n v="20172"/>
    <x v="16"/>
    <n v="4245020.49917603"/>
  </r>
  <r>
    <n v="20164"/>
    <x v="6"/>
    <n v="20173"/>
    <x v="17"/>
    <n v="5712270.2016830398"/>
  </r>
  <r>
    <n v="20164"/>
    <x v="6"/>
    <n v="20174"/>
    <x v="18"/>
    <n v="5287490.60370827"/>
  </r>
  <r>
    <n v="20164"/>
    <x v="6"/>
    <n v="20175"/>
    <x v="19"/>
    <n v="4967732.7018566104"/>
  </r>
  <r>
    <n v="20164"/>
    <x v="6"/>
    <n v="20176"/>
    <x v="20"/>
    <n v="3616759.2997665401"/>
  </r>
  <r>
    <n v="20164"/>
    <x v="6"/>
    <n v="20177"/>
    <x v="21"/>
    <n v="3557947.39582062"/>
  </r>
  <r>
    <n v="20164"/>
    <x v="6"/>
    <n v="20178"/>
    <x v="22"/>
    <n v="3507320.6032028198"/>
  </r>
  <r>
    <n v="20164"/>
    <x v="6"/>
    <n v="20179"/>
    <x v="23"/>
    <n v="3764080.6107940702"/>
  </r>
  <r>
    <n v="20165"/>
    <x v="7"/>
    <n v="201610"/>
    <x v="1"/>
    <n v="6236166.3049068497"/>
  </r>
  <r>
    <n v="20165"/>
    <x v="7"/>
    <n v="201611"/>
    <x v="2"/>
    <n v="6269807.5996513404"/>
  </r>
  <r>
    <n v="20165"/>
    <x v="7"/>
    <n v="201612"/>
    <x v="3"/>
    <n v="5572215.6040327502"/>
  </r>
  <r>
    <n v="20165"/>
    <x v="7"/>
    <n v="20165"/>
    <x v="7"/>
    <n v="65346879.535546303"/>
  </r>
  <r>
    <n v="20165"/>
    <x v="7"/>
    <n v="20166"/>
    <x v="8"/>
    <n v="7395215.1015367499"/>
  </r>
  <r>
    <n v="20165"/>
    <x v="7"/>
    <n v="20167"/>
    <x v="9"/>
    <n v="5916285.8935976001"/>
  </r>
  <r>
    <n v="20165"/>
    <x v="7"/>
    <n v="20168"/>
    <x v="10"/>
    <n v="5604741.1053686095"/>
  </r>
  <r>
    <n v="20165"/>
    <x v="7"/>
    <n v="20169"/>
    <x v="11"/>
    <n v="5400168.2031001998"/>
  </r>
  <r>
    <n v="20165"/>
    <x v="7"/>
    <n v="20171"/>
    <x v="12"/>
    <n v="3877077.3995714202"/>
  </r>
  <r>
    <n v="20165"/>
    <x v="7"/>
    <n v="201710"/>
    <x v="13"/>
    <n v="3400404.7093467698"/>
  </r>
  <r>
    <n v="20165"/>
    <x v="7"/>
    <n v="201711"/>
    <x v="14"/>
    <n v="3365314.4032516498"/>
  </r>
  <r>
    <n v="20165"/>
    <x v="7"/>
    <n v="201712"/>
    <x v="15"/>
    <n v="3346427.7054252601"/>
  </r>
  <r>
    <n v="20165"/>
    <x v="7"/>
    <n v="20172"/>
    <x v="16"/>
    <n v="3108417.8985776901"/>
  </r>
  <r>
    <n v="20165"/>
    <x v="7"/>
    <n v="20173"/>
    <x v="17"/>
    <n v="3994950.4031066899"/>
  </r>
  <r>
    <n v="20165"/>
    <x v="7"/>
    <n v="20174"/>
    <x v="18"/>
    <n v="3559289.2981300401"/>
  </r>
  <r>
    <n v="20165"/>
    <x v="7"/>
    <n v="20175"/>
    <x v="19"/>
    <n v="3621753.1040725699"/>
  </r>
  <r>
    <n v="20165"/>
    <x v="7"/>
    <n v="20176"/>
    <x v="20"/>
    <n v="2913649.2000236502"/>
  </r>
  <r>
    <n v="20165"/>
    <x v="7"/>
    <n v="20177"/>
    <x v="21"/>
    <n v="2442988.1032714802"/>
  </r>
  <r>
    <n v="20165"/>
    <x v="7"/>
    <n v="20178"/>
    <x v="22"/>
    <n v="2507619.8037109398"/>
  </r>
  <r>
    <n v="20165"/>
    <x v="7"/>
    <n v="20179"/>
    <x v="23"/>
    <n v="2731586.2051086398"/>
  </r>
  <r>
    <n v="20166"/>
    <x v="8"/>
    <n v="201610"/>
    <x v="1"/>
    <n v="7309049.3002204904"/>
  </r>
  <r>
    <n v="20166"/>
    <x v="8"/>
    <n v="201611"/>
    <x v="2"/>
    <n v="7383301.8085632296"/>
  </r>
  <r>
    <n v="20166"/>
    <x v="8"/>
    <n v="201612"/>
    <x v="3"/>
    <n v="6112115.0972189903"/>
  </r>
  <r>
    <n v="20166"/>
    <x v="8"/>
    <n v="20166"/>
    <x v="8"/>
    <n v="69431888.458897606"/>
  </r>
  <r>
    <n v="20166"/>
    <x v="8"/>
    <n v="20167"/>
    <x v="9"/>
    <n v="6967968.6977729797"/>
  </r>
  <r>
    <n v="20166"/>
    <x v="8"/>
    <n v="20168"/>
    <x v="10"/>
    <n v="7031031.0072336197"/>
  </r>
  <r>
    <n v="20166"/>
    <x v="8"/>
    <n v="20169"/>
    <x v="11"/>
    <n v="6322236.90268707"/>
  </r>
  <r>
    <n v="20166"/>
    <x v="8"/>
    <n v="20171"/>
    <x v="12"/>
    <n v="4287160.5025520297"/>
  </r>
  <r>
    <n v="20166"/>
    <x v="8"/>
    <n v="201710"/>
    <x v="13"/>
    <n v="3209569.2998428298"/>
  </r>
  <r>
    <n v="20166"/>
    <x v="8"/>
    <n v="201711"/>
    <x v="14"/>
    <n v="3417852.9055862399"/>
  </r>
  <r>
    <n v="20166"/>
    <x v="8"/>
    <n v="201712"/>
    <x v="15"/>
    <n v="2885806.69924164"/>
  </r>
  <r>
    <n v="20166"/>
    <x v="8"/>
    <n v="20172"/>
    <x v="16"/>
    <n v="3710088.90222931"/>
  </r>
  <r>
    <n v="20166"/>
    <x v="8"/>
    <n v="20173"/>
    <x v="17"/>
    <n v="4987784.2019996597"/>
  </r>
  <r>
    <n v="20166"/>
    <x v="8"/>
    <n v="20174"/>
    <x v="18"/>
    <n v="4343495.7972259503"/>
  </r>
  <r>
    <n v="20166"/>
    <x v="8"/>
    <n v="20175"/>
    <x v="19"/>
    <n v="4382551.5993309002"/>
  </r>
  <r>
    <n v="20166"/>
    <x v="8"/>
    <n v="20176"/>
    <x v="20"/>
    <n v="3421771.5004024501"/>
  </r>
  <r>
    <n v="20166"/>
    <x v="8"/>
    <n v="20177"/>
    <x v="21"/>
    <n v="3069880.8033332801"/>
  </r>
  <r>
    <n v="20166"/>
    <x v="8"/>
    <n v="20178"/>
    <x v="22"/>
    <n v="2792155.8043899499"/>
  </r>
  <r>
    <n v="20166"/>
    <x v="8"/>
    <n v="20179"/>
    <x v="23"/>
    <n v="2570729.0115013099"/>
  </r>
  <r>
    <n v="20167"/>
    <x v="9"/>
    <n v="201610"/>
    <x v="1"/>
    <n v="6650945.7033681897"/>
  </r>
  <r>
    <n v="20167"/>
    <x v="9"/>
    <n v="201611"/>
    <x v="2"/>
    <n v="5832118.6030349704"/>
  </r>
  <r>
    <n v="20167"/>
    <x v="9"/>
    <n v="201612"/>
    <x v="3"/>
    <n v="5447928.5039977999"/>
  </r>
  <r>
    <n v="20167"/>
    <x v="9"/>
    <n v="20167"/>
    <x v="9"/>
    <n v="67340672.646426201"/>
  </r>
  <r>
    <n v="20167"/>
    <x v="9"/>
    <n v="20168"/>
    <x v="10"/>
    <n v="7144969.30395889"/>
  </r>
  <r>
    <n v="20167"/>
    <x v="9"/>
    <n v="20169"/>
    <x v="11"/>
    <n v="5848847.90387535"/>
  </r>
  <r>
    <n v="20167"/>
    <x v="9"/>
    <n v="20171"/>
    <x v="12"/>
    <n v="4166710.1016387902"/>
  </r>
  <r>
    <n v="20167"/>
    <x v="9"/>
    <n v="201710"/>
    <x v="13"/>
    <n v="3346488.6057128902"/>
  </r>
  <r>
    <n v="20167"/>
    <x v="9"/>
    <n v="201711"/>
    <x v="14"/>
    <n v="2972178.3079833998"/>
  </r>
  <r>
    <n v="20167"/>
    <x v="9"/>
    <n v="201712"/>
    <x v="15"/>
    <n v="2908346.0035476699"/>
  </r>
  <r>
    <n v="20167"/>
    <x v="9"/>
    <n v="20172"/>
    <x v="16"/>
    <n v="3581234.2972869901"/>
  </r>
  <r>
    <n v="20167"/>
    <x v="9"/>
    <n v="20173"/>
    <x v="17"/>
    <n v="4652681.6031875601"/>
  </r>
  <r>
    <n v="20167"/>
    <x v="9"/>
    <n v="20174"/>
    <x v="18"/>
    <n v="4081187.6015510601"/>
  </r>
  <r>
    <n v="20167"/>
    <x v="9"/>
    <n v="20175"/>
    <x v="19"/>
    <n v="4188803.50151825"/>
  </r>
  <r>
    <n v="20167"/>
    <x v="9"/>
    <n v="20176"/>
    <x v="20"/>
    <n v="3228765.39761353"/>
  </r>
  <r>
    <n v="20167"/>
    <x v="9"/>
    <n v="20177"/>
    <x v="21"/>
    <n v="3073816.2037811298"/>
  </r>
  <r>
    <n v="20167"/>
    <x v="9"/>
    <n v="20178"/>
    <x v="22"/>
    <n v="2841716.5048980699"/>
  </r>
  <r>
    <n v="20167"/>
    <x v="9"/>
    <n v="20179"/>
    <x v="23"/>
    <n v="2877435.4072608901"/>
  </r>
  <r>
    <n v="20168"/>
    <x v="10"/>
    <n v="201610"/>
    <x v="1"/>
    <n v="7385929.5990142804"/>
  </r>
  <r>
    <n v="20168"/>
    <x v="10"/>
    <n v="201611"/>
    <x v="2"/>
    <n v="7140676.20764923"/>
  </r>
  <r>
    <n v="20168"/>
    <x v="10"/>
    <n v="201612"/>
    <x v="3"/>
    <n v="6211531.2048430396"/>
  </r>
  <r>
    <n v="20168"/>
    <x v="10"/>
    <n v="20168"/>
    <x v="10"/>
    <n v="80568803.716701493"/>
  </r>
  <r>
    <n v="20168"/>
    <x v="10"/>
    <n v="20169"/>
    <x v="11"/>
    <n v="7572620.2987742396"/>
  </r>
  <r>
    <n v="20168"/>
    <x v="10"/>
    <n v="20171"/>
    <x v="12"/>
    <n v="4395853.70372009"/>
  </r>
  <r>
    <n v="20168"/>
    <x v="10"/>
    <n v="201710"/>
    <x v="13"/>
    <n v="3768930.20195007"/>
  </r>
  <r>
    <n v="20168"/>
    <x v="10"/>
    <n v="201711"/>
    <x v="14"/>
    <n v="3829744.8056335398"/>
  </r>
  <r>
    <n v="20168"/>
    <x v="10"/>
    <n v="201712"/>
    <x v="15"/>
    <n v="3553975.6040706602"/>
  </r>
  <r>
    <n v="20168"/>
    <x v="10"/>
    <n v="20172"/>
    <x v="16"/>
    <n v="3976784.6994285602"/>
  </r>
  <r>
    <n v="20168"/>
    <x v="10"/>
    <n v="20173"/>
    <x v="17"/>
    <n v="5321260.0022926303"/>
  </r>
  <r>
    <n v="20168"/>
    <x v="10"/>
    <n v="20174"/>
    <x v="18"/>
    <n v="4268847.7965984298"/>
  </r>
  <r>
    <n v="20168"/>
    <x v="10"/>
    <n v="20175"/>
    <x v="19"/>
    <n v="4071573.0963439899"/>
  </r>
  <r>
    <n v="20168"/>
    <x v="10"/>
    <n v="20176"/>
    <x v="20"/>
    <n v="3359153.0010356898"/>
  </r>
  <r>
    <n v="20168"/>
    <x v="10"/>
    <n v="20177"/>
    <x v="21"/>
    <n v="2708898.49424362"/>
  </r>
  <r>
    <n v="20168"/>
    <x v="10"/>
    <n v="20178"/>
    <x v="22"/>
    <n v="2920538.6043243399"/>
  </r>
  <r>
    <n v="20168"/>
    <x v="10"/>
    <n v="20179"/>
    <x v="23"/>
    <n v="3343990.9983520498"/>
  </r>
  <r>
    <n v="20169"/>
    <x v="11"/>
    <n v="201610"/>
    <x v="1"/>
    <n v="9716036.4058609009"/>
  </r>
  <r>
    <n v="20169"/>
    <x v="11"/>
    <n v="201611"/>
    <x v="2"/>
    <n v="8209034.3998222398"/>
  </r>
  <r>
    <n v="20169"/>
    <x v="11"/>
    <n v="201612"/>
    <x v="3"/>
    <n v="7175254.80361176"/>
  </r>
  <r>
    <n v="20169"/>
    <x v="11"/>
    <n v="20169"/>
    <x v="11"/>
    <n v="88564741.333854705"/>
  </r>
  <r>
    <n v="20169"/>
    <x v="11"/>
    <n v="20171"/>
    <x v="12"/>
    <n v="5041843.7979316702"/>
  </r>
  <r>
    <n v="20169"/>
    <x v="11"/>
    <n v="201710"/>
    <x v="13"/>
    <n v="4002982.2016983"/>
  </r>
  <r>
    <n v="20169"/>
    <x v="11"/>
    <n v="201711"/>
    <x v="14"/>
    <n v="4483889.8934127698"/>
  </r>
  <r>
    <n v="20169"/>
    <x v="11"/>
    <n v="201712"/>
    <x v="15"/>
    <n v="3942230.6007842999"/>
  </r>
  <r>
    <n v="20169"/>
    <x v="11"/>
    <n v="20172"/>
    <x v="16"/>
    <n v="4380443.1962585403"/>
  </r>
  <r>
    <n v="20169"/>
    <x v="11"/>
    <n v="20173"/>
    <x v="17"/>
    <n v="5798788.1034011804"/>
  </r>
  <r>
    <n v="20169"/>
    <x v="11"/>
    <n v="20174"/>
    <x v="18"/>
    <n v="4694461.7983779898"/>
  </r>
  <r>
    <n v="20169"/>
    <x v="11"/>
    <n v="20175"/>
    <x v="19"/>
    <n v="4533556.3101654099"/>
  </r>
  <r>
    <n v="20169"/>
    <x v="11"/>
    <n v="20176"/>
    <x v="20"/>
    <n v="3561571.2972450298"/>
  </r>
  <r>
    <n v="20169"/>
    <x v="11"/>
    <n v="20177"/>
    <x v="21"/>
    <n v="3024133.7024917598"/>
  </r>
  <r>
    <n v="20169"/>
    <x v="11"/>
    <n v="20178"/>
    <x v="22"/>
    <n v="3181303.9971008301"/>
  </r>
  <r>
    <n v="20169"/>
    <x v="11"/>
    <n v="20179"/>
    <x v="23"/>
    <n v="3412536.4041519202"/>
  </r>
  <r>
    <n v="20171"/>
    <x v="12"/>
    <n v="20171"/>
    <x v="12"/>
    <n v="100676803.526612"/>
  </r>
  <r>
    <n v="20171"/>
    <x v="12"/>
    <n v="201710"/>
    <x v="13"/>
    <n v="4624244.8066558801"/>
  </r>
  <r>
    <n v="20171"/>
    <x v="12"/>
    <n v="201711"/>
    <x v="14"/>
    <n v="5115516.7041454297"/>
  </r>
  <r>
    <n v="20171"/>
    <x v="12"/>
    <n v="201712"/>
    <x v="15"/>
    <n v="4701822.3015403701"/>
  </r>
  <r>
    <n v="20171"/>
    <x v="12"/>
    <n v="20172"/>
    <x v="16"/>
    <n v="6939760.1003990201"/>
  </r>
  <r>
    <n v="20171"/>
    <x v="12"/>
    <n v="20173"/>
    <x v="17"/>
    <n v="7173382.9915351896"/>
  </r>
  <r>
    <n v="20171"/>
    <x v="12"/>
    <n v="20174"/>
    <x v="18"/>
    <n v="5915908.6034297897"/>
  </r>
  <r>
    <n v="20171"/>
    <x v="12"/>
    <n v="20175"/>
    <x v="19"/>
    <n v="5745154.7960815402"/>
  </r>
  <r>
    <n v="20171"/>
    <x v="12"/>
    <n v="20176"/>
    <x v="20"/>
    <n v="4369264.1969146701"/>
  </r>
  <r>
    <n v="20171"/>
    <x v="12"/>
    <n v="20177"/>
    <x v="21"/>
    <n v="4025718.9018249498"/>
  </r>
  <r>
    <n v="20171"/>
    <x v="12"/>
    <n v="20178"/>
    <x v="22"/>
    <n v="3918415.2076797499"/>
  </r>
  <r>
    <n v="20171"/>
    <x v="12"/>
    <n v="20179"/>
    <x v="23"/>
    <n v="4091012.1021556901"/>
  </r>
  <r>
    <n v="201710"/>
    <x v="13"/>
    <n v="201710"/>
    <x v="13"/>
    <n v="164016876.36482501"/>
  </r>
  <r>
    <n v="201710"/>
    <x v="13"/>
    <n v="201711"/>
    <x v="14"/>
    <n v="16291594.9114723"/>
  </r>
  <r>
    <n v="201710"/>
    <x v="13"/>
    <n v="201712"/>
    <x v="15"/>
    <n v="11886180.6170158"/>
  </r>
  <r>
    <n v="201711"/>
    <x v="14"/>
    <n v="201711"/>
    <x v="14"/>
    <n v="194213575.88696501"/>
  </r>
  <r>
    <n v="201711"/>
    <x v="14"/>
    <n v="201712"/>
    <x v="15"/>
    <n v="13066993.121727001"/>
  </r>
  <r>
    <n v="201712"/>
    <x v="15"/>
    <n v="201712"/>
    <x v="15"/>
    <n v="241866103.269108"/>
  </r>
  <r>
    <n v="20172"/>
    <x v="16"/>
    <n v="201710"/>
    <x v="13"/>
    <n v="5156387.6082305899"/>
  </r>
  <r>
    <n v="20172"/>
    <x v="16"/>
    <n v="201711"/>
    <x v="14"/>
    <n v="4349311.4027481098"/>
  </r>
  <r>
    <n v="20172"/>
    <x v="16"/>
    <n v="201712"/>
    <x v="15"/>
    <n v="4269842.5022029905"/>
  </r>
  <r>
    <n v="20172"/>
    <x v="16"/>
    <n v="20172"/>
    <x v="16"/>
    <n v="93105248.547607407"/>
  </r>
  <r>
    <n v="20172"/>
    <x v="16"/>
    <n v="20173"/>
    <x v="17"/>
    <n v="9149282.7913246192"/>
  </r>
  <r>
    <n v="20172"/>
    <x v="16"/>
    <n v="20174"/>
    <x v="18"/>
    <n v="6321506.7998733502"/>
  </r>
  <r>
    <n v="20172"/>
    <x v="16"/>
    <n v="20175"/>
    <x v="19"/>
    <n v="5748111.6015243502"/>
  </r>
  <r>
    <n v="20172"/>
    <x v="16"/>
    <n v="20176"/>
    <x v="20"/>
    <n v="4631137.7033138303"/>
  </r>
  <r>
    <n v="20172"/>
    <x v="16"/>
    <n v="20177"/>
    <x v="21"/>
    <n v="4074564.1977157602"/>
  </r>
  <r>
    <n v="20172"/>
    <x v="16"/>
    <n v="20178"/>
    <x v="22"/>
    <n v="3849300.0021820101"/>
  </r>
  <r>
    <n v="20172"/>
    <x v="16"/>
    <n v="20179"/>
    <x v="23"/>
    <n v="4236481.2027778598"/>
  </r>
  <r>
    <n v="20173"/>
    <x v="17"/>
    <n v="201710"/>
    <x v="13"/>
    <n v="5357471.7068786602"/>
  </r>
  <r>
    <n v="20173"/>
    <x v="17"/>
    <n v="201711"/>
    <x v="14"/>
    <n v="5715908.1040267898"/>
  </r>
  <r>
    <n v="20173"/>
    <x v="17"/>
    <n v="201712"/>
    <x v="15"/>
    <n v="4782136.1020555496"/>
  </r>
  <r>
    <n v="20173"/>
    <x v="17"/>
    <n v="20173"/>
    <x v="17"/>
    <n v="117934294.799657"/>
  </r>
  <r>
    <n v="20173"/>
    <x v="17"/>
    <n v="20174"/>
    <x v="18"/>
    <n v="8522249.3999061603"/>
  </r>
  <r>
    <n v="20173"/>
    <x v="17"/>
    <n v="20175"/>
    <x v="19"/>
    <n v="7582773.1066741897"/>
  </r>
  <r>
    <n v="20173"/>
    <x v="17"/>
    <n v="20176"/>
    <x v="20"/>
    <n v="5049831.5002822904"/>
  </r>
  <r>
    <n v="20173"/>
    <x v="17"/>
    <n v="20177"/>
    <x v="21"/>
    <n v="4657070.5969734201"/>
  </r>
  <r>
    <n v="20173"/>
    <x v="17"/>
    <n v="20178"/>
    <x v="22"/>
    <n v="4518898.3017082196"/>
  </r>
  <r>
    <n v="20173"/>
    <x v="17"/>
    <n v="20179"/>
    <x v="23"/>
    <n v="4603210.4983482398"/>
  </r>
  <r>
    <n v="20174"/>
    <x v="18"/>
    <n v="201710"/>
    <x v="13"/>
    <n v="5003535.6046333304"/>
  </r>
  <r>
    <n v="20174"/>
    <x v="18"/>
    <n v="201711"/>
    <x v="14"/>
    <n v="5349472.10085297"/>
  </r>
  <r>
    <n v="20174"/>
    <x v="18"/>
    <n v="201712"/>
    <x v="15"/>
    <n v="4184141.50232697"/>
  </r>
  <r>
    <n v="20174"/>
    <x v="18"/>
    <n v="20174"/>
    <x v="18"/>
    <n v="107164715.73798899"/>
  </r>
  <r>
    <n v="20174"/>
    <x v="18"/>
    <n v="20175"/>
    <x v="19"/>
    <n v="8446127.9013900794"/>
  </r>
  <r>
    <n v="20174"/>
    <x v="18"/>
    <n v="20176"/>
    <x v="20"/>
    <n v="5354918.8023052197"/>
  </r>
  <r>
    <n v="20174"/>
    <x v="18"/>
    <n v="20177"/>
    <x v="21"/>
    <n v="4915243.2014846802"/>
  </r>
  <r>
    <n v="20174"/>
    <x v="18"/>
    <n v="20178"/>
    <x v="22"/>
    <n v="4188224.59846497"/>
  </r>
  <r>
    <n v="20174"/>
    <x v="18"/>
    <n v="20179"/>
    <x v="23"/>
    <n v="4197064.2029724102"/>
  </r>
  <r>
    <n v="20175"/>
    <x v="19"/>
    <n v="201710"/>
    <x v="13"/>
    <n v="5979021.3126487704"/>
  </r>
  <r>
    <n v="20175"/>
    <x v="19"/>
    <n v="201711"/>
    <x v="14"/>
    <n v="5764898.3073196402"/>
  </r>
  <r>
    <n v="20175"/>
    <x v="19"/>
    <n v="201712"/>
    <x v="15"/>
    <n v="4761001.0047912598"/>
  </r>
  <r>
    <n v="20175"/>
    <x v="19"/>
    <n v="20175"/>
    <x v="19"/>
    <n v="123131022.779625"/>
  </r>
  <r>
    <n v="20175"/>
    <x v="19"/>
    <n v="20176"/>
    <x v="20"/>
    <n v="8428331.8015365601"/>
  </r>
  <r>
    <n v="20175"/>
    <x v="19"/>
    <n v="20177"/>
    <x v="21"/>
    <n v="6310730.3007926904"/>
  </r>
  <r>
    <n v="20175"/>
    <x v="19"/>
    <n v="20178"/>
    <x v="22"/>
    <n v="5500454.40102005"/>
  </r>
  <r>
    <n v="20175"/>
    <x v="19"/>
    <n v="20179"/>
    <x v="23"/>
    <n v="5028741.9015426598"/>
  </r>
  <r>
    <n v="20176"/>
    <x v="20"/>
    <n v="201710"/>
    <x v="13"/>
    <n v="5937971.9110832196"/>
  </r>
  <r>
    <n v="20176"/>
    <x v="20"/>
    <n v="201711"/>
    <x v="14"/>
    <n v="5617619.0060501099"/>
  </r>
  <r>
    <n v="20176"/>
    <x v="20"/>
    <n v="201712"/>
    <x v="15"/>
    <n v="5141068.8045043899"/>
  </r>
  <r>
    <n v="20176"/>
    <x v="20"/>
    <n v="20176"/>
    <x v="20"/>
    <n v="104977254.96397699"/>
  </r>
  <r>
    <n v="20176"/>
    <x v="20"/>
    <n v="20177"/>
    <x v="21"/>
    <n v="8865894.7977027893"/>
  </r>
  <r>
    <n v="20176"/>
    <x v="20"/>
    <n v="20178"/>
    <x v="22"/>
    <n v="6988671.2052536001"/>
  </r>
  <r>
    <n v="20176"/>
    <x v="20"/>
    <n v="20179"/>
    <x v="23"/>
    <n v="6004254.9095745096"/>
  </r>
  <r>
    <n v="20177"/>
    <x v="21"/>
    <n v="201710"/>
    <x v="13"/>
    <n v="5646041.8095588703"/>
  </r>
  <r>
    <n v="20177"/>
    <x v="21"/>
    <n v="201711"/>
    <x v="14"/>
    <n v="5469260.2972564697"/>
  </r>
  <r>
    <n v="20177"/>
    <x v="21"/>
    <n v="201712"/>
    <x v="15"/>
    <n v="5067091.4050140399"/>
  </r>
  <r>
    <n v="20177"/>
    <x v="21"/>
    <n v="20177"/>
    <x v="21"/>
    <n v="108994806.25852001"/>
  </r>
  <r>
    <n v="20177"/>
    <x v="21"/>
    <n v="20178"/>
    <x v="22"/>
    <n v="8090613.3020134"/>
  </r>
  <r>
    <n v="20177"/>
    <x v="21"/>
    <n v="20179"/>
    <x v="23"/>
    <n v="4889045.7108459501"/>
  </r>
  <r>
    <n v="20178"/>
    <x v="22"/>
    <n v="201710"/>
    <x v="13"/>
    <n v="7102996.6075325003"/>
  </r>
  <r>
    <n v="20178"/>
    <x v="22"/>
    <n v="201711"/>
    <x v="14"/>
    <n v="6307841.3946189899"/>
  </r>
  <r>
    <n v="20178"/>
    <x v="22"/>
    <n v="201712"/>
    <x v="15"/>
    <n v="5998446.3018951397"/>
  </r>
  <r>
    <n v="20178"/>
    <x v="22"/>
    <n v="20178"/>
    <x v="22"/>
    <n v="120646008.91741"/>
  </r>
  <r>
    <n v="20178"/>
    <x v="22"/>
    <n v="20179"/>
    <x v="23"/>
    <n v="7973635.6198158301"/>
  </r>
  <r>
    <n v="20179"/>
    <x v="23"/>
    <n v="201710"/>
    <x v="13"/>
    <n v="10277351.7056389"/>
  </r>
  <r>
    <n v="20179"/>
    <x v="23"/>
    <n v="201711"/>
    <x v="14"/>
    <n v="7751644.6064453097"/>
  </r>
  <r>
    <n v="20179"/>
    <x v="23"/>
    <n v="201712"/>
    <x v="15"/>
    <n v="6455291.5061149597"/>
  </r>
  <r>
    <n v="20179"/>
    <x v="23"/>
    <n v="20179"/>
    <x v="23"/>
    <n v="121681594.492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59AF4-2B84-496F-AAAB-1742D264B7C2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3">
  <location ref="G15:AF41" firstHeaderRow="1" firstDataRow="2" firstDataCol="1"/>
  <pivotFields count="5">
    <pivotField showAll="0"/>
    <pivotField axis="axisRow" showAll="0">
      <items count="25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x="16"/>
        <item x="17"/>
        <item x="18"/>
        <item x="19"/>
        <item x="20"/>
        <item x="21"/>
        <item x="22"/>
        <item x="23"/>
        <item x="13"/>
        <item x="14"/>
        <item x="15"/>
        <item t="default"/>
      </items>
    </pivotField>
    <pivotField showAll="0"/>
    <pivotField axis="axisCol" showAll="0">
      <items count="25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x="16"/>
        <item x="17"/>
        <item x="18"/>
        <item x="19"/>
        <item x="20"/>
        <item x="21"/>
        <item x="22"/>
        <item x="23"/>
        <item x="13"/>
        <item x="14"/>
        <item x="15"/>
        <item t="default"/>
      </items>
    </pivotField>
    <pivotField dataField="1" numFmtId="164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Сумма по полю sum" fld="4" baseField="0" baseItem="0"/>
  </dataFields>
  <formats count="15">
    <format dxfId="14">
      <pivotArea dataOnly="0" fieldPosition="0">
        <references count="1">
          <reference field="1" count="2">
            <x v="11"/>
            <x v="12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E604-A106-4D5E-9ABD-90DFD11EF604}">
  <dimension ref="A1:AG315"/>
  <sheetViews>
    <sheetView tabSelected="1" topLeftCell="A69" zoomScale="55" zoomScaleNormal="55" workbookViewId="0">
      <selection activeCell="O75" sqref="O75:P75"/>
    </sheetView>
  </sheetViews>
  <sheetFormatPr defaultRowHeight="15" x14ac:dyDescent="0.25"/>
  <cols>
    <col min="3" max="3" width="9.5703125" customWidth="1"/>
    <col min="5" max="5" width="18.5703125" customWidth="1"/>
    <col min="7" max="7" width="23.7109375" customWidth="1"/>
    <col min="8" max="8" width="21" bestFit="1" customWidth="1"/>
    <col min="9" max="16" width="16.28515625" bestFit="1" customWidth="1"/>
    <col min="17" max="20" width="17.28515625" bestFit="1" customWidth="1"/>
    <col min="21" max="21" width="16.28515625" bestFit="1" customWidth="1"/>
    <col min="22" max="32" width="17.28515625" bestFit="1" customWidth="1"/>
    <col min="33" max="33" width="16.5703125" bestFit="1" customWidth="1"/>
  </cols>
  <sheetData>
    <row r="1" spans="1:33" ht="16.5" thickBot="1" x14ac:dyDescent="0.3">
      <c r="A1" s="10" t="s">
        <v>0</v>
      </c>
    </row>
    <row r="2" spans="1:33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spans="1:33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</row>
    <row r="4" spans="1:33" x14ac:dyDescent="0.25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6"/>
    </row>
    <row r="5" spans="1:33" x14ac:dyDescent="0.25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  <c r="K5" s="6"/>
    </row>
    <row r="6" spans="1:33" x14ac:dyDescent="0.25">
      <c r="A6" s="4" t="s">
        <v>5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spans="1:33" x14ac:dyDescent="0.25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  <c r="K7" s="6"/>
    </row>
    <row r="8" spans="1:33" x14ac:dyDescent="0.25">
      <c r="A8" s="4" t="s">
        <v>7</v>
      </c>
      <c r="B8" s="5"/>
      <c r="C8" s="5"/>
      <c r="D8" s="5"/>
      <c r="E8" s="5"/>
      <c r="F8" s="5"/>
      <c r="G8" s="5"/>
      <c r="H8" s="5"/>
      <c r="I8" s="5"/>
      <c r="J8" s="5"/>
      <c r="K8" s="6"/>
    </row>
    <row r="9" spans="1:33" x14ac:dyDescent="0.25">
      <c r="A9" s="4" t="s">
        <v>8</v>
      </c>
      <c r="B9" s="5"/>
      <c r="C9" s="5"/>
      <c r="D9" s="5"/>
      <c r="E9" s="5"/>
      <c r="F9" s="5"/>
      <c r="G9" s="5"/>
      <c r="H9" s="5"/>
      <c r="I9" s="5"/>
      <c r="J9" s="5"/>
      <c r="K9" s="6"/>
    </row>
    <row r="10" spans="1:33" x14ac:dyDescent="0.25">
      <c r="A10" s="4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6"/>
    </row>
    <row r="11" spans="1:33" ht="15.75" thickBot="1" x14ac:dyDescent="0.3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9"/>
    </row>
    <row r="14" spans="1:33" ht="16.5" thickBot="1" x14ac:dyDescent="0.3">
      <c r="A14" s="10" t="s">
        <v>11</v>
      </c>
      <c r="H14" s="17">
        <v>1</v>
      </c>
      <c r="I14" s="17">
        <v>2</v>
      </c>
      <c r="J14" s="17">
        <v>3</v>
      </c>
      <c r="K14" s="17">
        <v>4</v>
      </c>
      <c r="L14" s="17">
        <v>5</v>
      </c>
      <c r="M14" s="17">
        <v>6</v>
      </c>
      <c r="N14" s="17">
        <v>7</v>
      </c>
      <c r="O14" s="17">
        <v>8</v>
      </c>
      <c r="P14" s="17">
        <v>9</v>
      </c>
      <c r="Q14" s="17">
        <v>10</v>
      </c>
      <c r="R14" s="17">
        <v>11</v>
      </c>
      <c r="S14" s="17">
        <v>12</v>
      </c>
      <c r="T14" s="17">
        <v>13</v>
      </c>
      <c r="U14" s="17">
        <v>14</v>
      </c>
      <c r="V14" s="17">
        <v>15</v>
      </c>
      <c r="W14" s="17">
        <v>16</v>
      </c>
      <c r="X14" s="17">
        <v>17</v>
      </c>
      <c r="Y14" s="17">
        <v>18</v>
      </c>
      <c r="Z14" s="17">
        <v>19</v>
      </c>
      <c r="AA14" s="17">
        <v>20</v>
      </c>
      <c r="AB14" s="17">
        <v>21</v>
      </c>
      <c r="AC14" s="17">
        <v>22</v>
      </c>
      <c r="AD14" s="17">
        <v>23</v>
      </c>
      <c r="AE14" s="17">
        <v>24</v>
      </c>
    </row>
    <row r="15" spans="1:33" x14ac:dyDescent="0.25">
      <c r="A15" s="12" t="s">
        <v>12</v>
      </c>
      <c r="B15" s="12" t="s">
        <v>16</v>
      </c>
      <c r="C15" s="13" t="s">
        <v>13</v>
      </c>
      <c r="D15" s="13" t="s">
        <v>15</v>
      </c>
      <c r="E15" s="13" t="s">
        <v>14</v>
      </c>
      <c r="G15" s="48" t="s">
        <v>20</v>
      </c>
      <c r="H15" s="49" t="s">
        <v>19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44" t="s">
        <v>24</v>
      </c>
    </row>
    <row r="16" spans="1:33" x14ac:dyDescent="0.25">
      <c r="A16" s="11">
        <v>20161</v>
      </c>
      <c r="B16" s="11">
        <f>IF(LEN(A16)=5,CONCATENATE(LEFT(A16,4),"0",RIGHT(A16,1)),A16)+0</f>
        <v>201601</v>
      </c>
      <c r="C16" s="11">
        <v>20161</v>
      </c>
      <c r="D16" s="11">
        <f>IF(LEN(C16)=5,CONCATENATE(LEFT(C16,4),"0",RIGHT(C16,1)),C16)+0</f>
        <v>201601</v>
      </c>
      <c r="E16" s="14">
        <v>96812334.960448295</v>
      </c>
      <c r="G16" s="51" t="s">
        <v>17</v>
      </c>
      <c r="H16" s="22">
        <v>201601</v>
      </c>
      <c r="I16" s="22">
        <v>201602</v>
      </c>
      <c r="J16" s="22">
        <v>201603</v>
      </c>
      <c r="K16" s="22">
        <v>201604</v>
      </c>
      <c r="L16" s="22">
        <v>201605</v>
      </c>
      <c r="M16" s="22">
        <v>201606</v>
      </c>
      <c r="N16" s="22">
        <v>201607</v>
      </c>
      <c r="O16" s="22">
        <v>201608</v>
      </c>
      <c r="P16" s="22">
        <v>201609</v>
      </c>
      <c r="Q16" s="22">
        <v>201610</v>
      </c>
      <c r="R16" s="22">
        <v>201611</v>
      </c>
      <c r="S16" s="22">
        <v>201612</v>
      </c>
      <c r="T16" s="22">
        <v>201701</v>
      </c>
      <c r="U16" s="22">
        <v>201702</v>
      </c>
      <c r="V16" s="22">
        <v>201703</v>
      </c>
      <c r="W16" s="22">
        <v>201704</v>
      </c>
      <c r="X16" s="22">
        <v>201705</v>
      </c>
      <c r="Y16" s="22">
        <v>201706</v>
      </c>
      <c r="Z16" s="22">
        <v>201707</v>
      </c>
      <c r="AA16" s="22">
        <v>201708</v>
      </c>
      <c r="AB16" s="22">
        <v>201709</v>
      </c>
      <c r="AC16" s="22">
        <v>201710</v>
      </c>
      <c r="AD16" s="22">
        <v>201711</v>
      </c>
      <c r="AE16" s="22">
        <v>201712</v>
      </c>
      <c r="AF16" s="22" t="s">
        <v>18</v>
      </c>
      <c r="AG16" s="45">
        <v>201801</v>
      </c>
    </row>
    <row r="17" spans="1:33" x14ac:dyDescent="0.25">
      <c r="A17" s="11">
        <v>20161</v>
      </c>
      <c r="B17" s="11">
        <f t="shared" ref="B17:B80" si="0">IF(LEN(A17)=5,CONCATENATE(LEFT(A17,4),"0",RIGHT(A17,1)),A17)+0</f>
        <v>201601</v>
      </c>
      <c r="C17" s="11">
        <v>201610</v>
      </c>
      <c r="D17" s="11">
        <f t="shared" ref="D17:D80" si="1">IF(LEN(C17)=5,CONCATENATE(LEFT(C17,4),"0",RIGHT(C17,1)),C17)+0</f>
        <v>201610</v>
      </c>
      <c r="E17" s="14">
        <v>23092666.103906602</v>
      </c>
      <c r="G17" s="52">
        <v>201601</v>
      </c>
      <c r="H17" s="30">
        <v>96812334.960448295</v>
      </c>
      <c r="I17" s="30">
        <v>25468692.924521402</v>
      </c>
      <c r="J17" s="30">
        <v>25617635.417959198</v>
      </c>
      <c r="K17" s="30">
        <v>26668179.999045402</v>
      </c>
      <c r="L17" s="30">
        <v>19850250.689515099</v>
      </c>
      <c r="M17" s="30">
        <v>18961982.917568199</v>
      </c>
      <c r="N17" s="30">
        <v>16130663.489506699</v>
      </c>
      <c r="O17" s="30">
        <v>18981577.994828701</v>
      </c>
      <c r="P17" s="30">
        <v>18740327.918741699</v>
      </c>
      <c r="Q17" s="30">
        <v>23092666.103906602</v>
      </c>
      <c r="R17" s="30">
        <v>21833440.296502098</v>
      </c>
      <c r="S17" s="30">
        <v>19578430.914539699</v>
      </c>
      <c r="T17" s="30">
        <v>13435340.807891401</v>
      </c>
      <c r="U17" s="30">
        <v>11117878.094802899</v>
      </c>
      <c r="V17" s="30">
        <v>14559577.198054301</v>
      </c>
      <c r="W17" s="30">
        <v>12741730.409215899</v>
      </c>
      <c r="X17" s="30">
        <v>11718092.401943199</v>
      </c>
      <c r="Y17" s="30">
        <v>9757885.1991805993</v>
      </c>
      <c r="Z17" s="30">
        <v>8357893.6182441702</v>
      </c>
      <c r="AA17" s="30">
        <v>10029706.409595501</v>
      </c>
      <c r="AB17" s="30">
        <v>8938742.4037933294</v>
      </c>
      <c r="AC17" s="30">
        <v>10953461.414707201</v>
      </c>
      <c r="AD17" s="30">
        <v>11606152.6091976</v>
      </c>
      <c r="AE17" s="30">
        <v>10772057.818420401</v>
      </c>
      <c r="AF17" s="30">
        <v>465724702.01212972</v>
      </c>
      <c r="AG17" s="46">
        <f>AF45</f>
        <v>8713110.1464403458</v>
      </c>
    </row>
    <row r="18" spans="1:33" x14ac:dyDescent="0.25">
      <c r="A18" s="11">
        <v>20161</v>
      </c>
      <c r="B18" s="11">
        <f t="shared" si="0"/>
        <v>201601</v>
      </c>
      <c r="C18" s="11">
        <v>201611</v>
      </c>
      <c r="D18" s="11">
        <f t="shared" si="1"/>
        <v>201611</v>
      </c>
      <c r="E18" s="14">
        <v>21833440.296502098</v>
      </c>
      <c r="G18" s="52">
        <v>201602</v>
      </c>
      <c r="H18" s="30"/>
      <c r="I18" s="30">
        <v>69967837.853299096</v>
      </c>
      <c r="J18" s="30">
        <v>9697389.8063783608</v>
      </c>
      <c r="K18" s="30">
        <v>9643754.4009990692</v>
      </c>
      <c r="L18" s="30">
        <v>7061441.7975921603</v>
      </c>
      <c r="M18" s="30">
        <v>6251230.9970102301</v>
      </c>
      <c r="N18" s="30">
        <v>4939075.3986749602</v>
      </c>
      <c r="O18" s="30">
        <v>6240096.7975639096</v>
      </c>
      <c r="P18" s="30">
        <v>6555354.4059238397</v>
      </c>
      <c r="Q18" s="30">
        <v>7797188.7058925601</v>
      </c>
      <c r="R18" s="30">
        <v>8447995.4949188195</v>
      </c>
      <c r="S18" s="30">
        <v>7312323.1987856003</v>
      </c>
      <c r="T18" s="30">
        <v>4880374.7981452905</v>
      </c>
      <c r="U18" s="30">
        <v>4434656.8011302901</v>
      </c>
      <c r="V18" s="30">
        <v>5412615.5980367698</v>
      </c>
      <c r="W18" s="30">
        <v>4514475.0039138803</v>
      </c>
      <c r="X18" s="30">
        <v>4336323.6060523996</v>
      </c>
      <c r="Y18" s="30">
        <v>3748459.4014816298</v>
      </c>
      <c r="Z18" s="30">
        <v>2877049.69891357</v>
      </c>
      <c r="AA18" s="30">
        <v>3132690.4009780898</v>
      </c>
      <c r="AB18" s="30">
        <v>3241466.20368195</v>
      </c>
      <c r="AC18" s="30">
        <v>4660404.6948623704</v>
      </c>
      <c r="AD18" s="30">
        <v>4961935.3073463403</v>
      </c>
      <c r="AE18" s="30">
        <v>4547242.7042923002</v>
      </c>
      <c r="AF18" s="30">
        <v>194661383.07587349</v>
      </c>
      <c r="AG18" s="46">
        <f>AE46</f>
        <v>2798713.5141319637</v>
      </c>
    </row>
    <row r="19" spans="1:33" x14ac:dyDescent="0.25">
      <c r="A19" s="11">
        <v>20161</v>
      </c>
      <c r="B19" s="11">
        <f t="shared" si="0"/>
        <v>201601</v>
      </c>
      <c r="C19" s="11">
        <v>201612</v>
      </c>
      <c r="D19" s="11">
        <f t="shared" si="1"/>
        <v>201612</v>
      </c>
      <c r="E19" s="14">
        <v>19578430.914539699</v>
      </c>
      <c r="G19" s="52">
        <v>201603</v>
      </c>
      <c r="H19" s="30"/>
      <c r="I19" s="30"/>
      <c r="J19" s="30">
        <v>79955600.261753097</v>
      </c>
      <c r="K19" s="30">
        <v>11745986.006424</v>
      </c>
      <c r="L19" s="30">
        <v>7555766.40725803</v>
      </c>
      <c r="M19" s="30">
        <v>7256456.1967029599</v>
      </c>
      <c r="N19" s="30">
        <v>5868718.7940845499</v>
      </c>
      <c r="O19" s="30">
        <v>7354748.0836563101</v>
      </c>
      <c r="P19" s="30">
        <v>7287154.7046623202</v>
      </c>
      <c r="Q19" s="30">
        <v>8735698.3005485497</v>
      </c>
      <c r="R19" s="30">
        <v>9224657.4034461994</v>
      </c>
      <c r="S19" s="30">
        <v>7341623.7935659904</v>
      </c>
      <c r="T19" s="30">
        <v>5852774.91136551</v>
      </c>
      <c r="U19" s="30">
        <v>4703905.5004348801</v>
      </c>
      <c r="V19" s="30">
        <v>6149819.9125175504</v>
      </c>
      <c r="W19" s="30">
        <v>5678624.7058883896</v>
      </c>
      <c r="X19" s="30">
        <v>5129745.6018753098</v>
      </c>
      <c r="Y19" s="30">
        <v>3658599.0059242202</v>
      </c>
      <c r="Z19" s="30">
        <v>3281278.0035247798</v>
      </c>
      <c r="AA19" s="30">
        <v>3659375.30033493</v>
      </c>
      <c r="AB19" s="30">
        <v>4242710.5137176504</v>
      </c>
      <c r="AC19" s="30">
        <v>5402837.30237961</v>
      </c>
      <c r="AD19" s="30">
        <v>5158465.2080841102</v>
      </c>
      <c r="AE19" s="30">
        <v>5185180.7057723999</v>
      </c>
      <c r="AF19" s="30">
        <v>210429726.62392133</v>
      </c>
      <c r="AG19" s="46">
        <f>AD47</f>
        <v>3198224.010470124</v>
      </c>
    </row>
    <row r="20" spans="1:33" x14ac:dyDescent="0.25">
      <c r="A20" s="11">
        <v>20161</v>
      </c>
      <c r="B20" s="11">
        <f t="shared" si="0"/>
        <v>201601</v>
      </c>
      <c r="C20" s="11">
        <v>20162</v>
      </c>
      <c r="D20" s="11">
        <f t="shared" si="1"/>
        <v>201602</v>
      </c>
      <c r="E20" s="14">
        <v>25468692.924521402</v>
      </c>
      <c r="G20" s="52">
        <v>201604</v>
      </c>
      <c r="H20" s="30"/>
      <c r="I20" s="30"/>
      <c r="J20" s="30"/>
      <c r="K20" s="30">
        <v>91266090.328631401</v>
      </c>
      <c r="L20" s="30">
        <v>8773004.8059101105</v>
      </c>
      <c r="M20" s="30">
        <v>7379729.00292206</v>
      </c>
      <c r="N20" s="30">
        <v>6028442.6931114197</v>
      </c>
      <c r="O20" s="30">
        <v>6635924.3991546603</v>
      </c>
      <c r="P20" s="30">
        <v>6625572.8104152698</v>
      </c>
      <c r="Q20" s="30">
        <v>8417579.1094512902</v>
      </c>
      <c r="R20" s="30">
        <v>8629796.7031412106</v>
      </c>
      <c r="S20" s="30">
        <v>6970614.6952611199</v>
      </c>
      <c r="T20" s="30">
        <v>5358380.3035430899</v>
      </c>
      <c r="U20" s="30">
        <v>4245020.49917603</v>
      </c>
      <c r="V20" s="30">
        <v>5712270.2016830398</v>
      </c>
      <c r="W20" s="30">
        <v>5287490.60370827</v>
      </c>
      <c r="X20" s="30">
        <v>4967732.7018566104</v>
      </c>
      <c r="Y20" s="30">
        <v>3616759.2997665401</v>
      </c>
      <c r="Z20" s="30">
        <v>3557947.39582062</v>
      </c>
      <c r="AA20" s="30">
        <v>3507320.6032028198</v>
      </c>
      <c r="AB20" s="30">
        <v>3764080.6107940702</v>
      </c>
      <c r="AC20" s="30">
        <v>4888668.4027481098</v>
      </c>
      <c r="AD20" s="30">
        <v>5415767.0047264099</v>
      </c>
      <c r="AE20" s="30">
        <v>4973759.6936874399</v>
      </c>
      <c r="AF20" s="30">
        <v>206021951.86871159</v>
      </c>
      <c r="AG20" s="46">
        <f>AC48</f>
        <v>3650643.6131452559</v>
      </c>
    </row>
    <row r="21" spans="1:33" x14ac:dyDescent="0.25">
      <c r="A21" s="11">
        <v>20161</v>
      </c>
      <c r="B21" s="11">
        <f t="shared" si="0"/>
        <v>201601</v>
      </c>
      <c r="C21" s="11">
        <v>20163</v>
      </c>
      <c r="D21" s="11">
        <f t="shared" si="1"/>
        <v>201603</v>
      </c>
      <c r="E21" s="14">
        <v>25617635.417959198</v>
      </c>
      <c r="G21" s="52">
        <v>201605</v>
      </c>
      <c r="H21" s="30"/>
      <c r="I21" s="30"/>
      <c r="J21" s="30"/>
      <c r="K21" s="30"/>
      <c r="L21" s="30">
        <v>65346879.535546303</v>
      </c>
      <c r="M21" s="30">
        <v>7395215.1015367499</v>
      </c>
      <c r="N21" s="30">
        <v>5916285.8935976001</v>
      </c>
      <c r="O21" s="30">
        <v>5604741.1053686095</v>
      </c>
      <c r="P21" s="30">
        <v>5400168.2031001998</v>
      </c>
      <c r="Q21" s="30">
        <v>6236166.3049068497</v>
      </c>
      <c r="R21" s="30">
        <v>6269807.5996513404</v>
      </c>
      <c r="S21" s="30">
        <v>5572215.6040327502</v>
      </c>
      <c r="T21" s="30">
        <v>3877077.3995714202</v>
      </c>
      <c r="U21" s="30">
        <v>3108417.8985776901</v>
      </c>
      <c r="V21" s="30">
        <v>3994950.4031066899</v>
      </c>
      <c r="W21" s="30">
        <v>3559289.2981300401</v>
      </c>
      <c r="X21" s="30">
        <v>3621753.1040725699</v>
      </c>
      <c r="Y21" s="30">
        <v>2913649.2000236502</v>
      </c>
      <c r="Z21" s="30">
        <v>2442988.1032714802</v>
      </c>
      <c r="AA21" s="30">
        <v>2507619.8037109398</v>
      </c>
      <c r="AB21" s="30">
        <v>2731586.2051086398</v>
      </c>
      <c r="AC21" s="30">
        <v>3400404.7093467698</v>
      </c>
      <c r="AD21" s="30">
        <v>3365314.4032516498</v>
      </c>
      <c r="AE21" s="30">
        <v>3346427.7054252601</v>
      </c>
      <c r="AF21" s="30">
        <v>146610957.58133721</v>
      </c>
      <c r="AG21" s="46">
        <f>AB49</f>
        <v>2613875.1814218522</v>
      </c>
    </row>
    <row r="22" spans="1:33" x14ac:dyDescent="0.25">
      <c r="A22" s="11">
        <v>20161</v>
      </c>
      <c r="B22" s="11">
        <f t="shared" si="0"/>
        <v>201601</v>
      </c>
      <c r="C22" s="11">
        <v>20164</v>
      </c>
      <c r="D22" s="11">
        <f t="shared" si="1"/>
        <v>201604</v>
      </c>
      <c r="E22" s="14">
        <v>26668179.999045402</v>
      </c>
      <c r="G22" s="52">
        <v>201606</v>
      </c>
      <c r="H22" s="30"/>
      <c r="I22" s="30"/>
      <c r="J22" s="30"/>
      <c r="K22" s="30"/>
      <c r="L22" s="30"/>
      <c r="M22" s="30">
        <v>69431888.458897606</v>
      </c>
      <c r="N22" s="30">
        <v>6967968.6977729797</v>
      </c>
      <c r="O22" s="30">
        <v>7031031.0072336197</v>
      </c>
      <c r="P22" s="30">
        <v>6322236.90268707</v>
      </c>
      <c r="Q22" s="30">
        <v>7309049.3002204904</v>
      </c>
      <c r="R22" s="30">
        <v>7383301.8085632296</v>
      </c>
      <c r="S22" s="30">
        <v>6112115.0972189903</v>
      </c>
      <c r="T22" s="30">
        <v>4287160.5025520297</v>
      </c>
      <c r="U22" s="30">
        <v>3710088.90222931</v>
      </c>
      <c r="V22" s="30">
        <v>4987784.2019996597</v>
      </c>
      <c r="W22" s="30">
        <v>4343495.7972259503</v>
      </c>
      <c r="X22" s="30">
        <v>4382551.5993309002</v>
      </c>
      <c r="Y22" s="30">
        <v>3421771.5004024501</v>
      </c>
      <c r="Z22" s="30">
        <v>3069880.8033332801</v>
      </c>
      <c r="AA22" s="30">
        <v>2792155.8043899499</v>
      </c>
      <c r="AB22" s="30">
        <v>2570729.0115013099</v>
      </c>
      <c r="AC22" s="30">
        <v>3209569.2998428298</v>
      </c>
      <c r="AD22" s="30">
        <v>3417852.9055862399</v>
      </c>
      <c r="AE22" s="30">
        <v>2885806.69924164</v>
      </c>
      <c r="AF22" s="30">
        <v>153636438.30022955</v>
      </c>
      <c r="AG22" s="46">
        <f>AA50</f>
        <v>2777275.5383559042</v>
      </c>
    </row>
    <row r="23" spans="1:33" x14ac:dyDescent="0.25">
      <c r="A23" s="11">
        <v>20161</v>
      </c>
      <c r="B23" s="11">
        <f t="shared" si="0"/>
        <v>201601</v>
      </c>
      <c r="C23" s="11">
        <v>20165</v>
      </c>
      <c r="D23" s="11">
        <f t="shared" si="1"/>
        <v>201605</v>
      </c>
      <c r="E23" s="14">
        <v>19850250.689515099</v>
      </c>
      <c r="G23" s="52">
        <v>201607</v>
      </c>
      <c r="H23" s="30"/>
      <c r="I23" s="30"/>
      <c r="J23" s="30"/>
      <c r="K23" s="30"/>
      <c r="L23" s="30"/>
      <c r="M23" s="30"/>
      <c r="N23" s="30">
        <v>67340672.646426201</v>
      </c>
      <c r="O23" s="30">
        <v>7144969.30395889</v>
      </c>
      <c r="P23" s="30">
        <v>5848847.90387535</v>
      </c>
      <c r="Q23" s="30">
        <v>6650945.7033681897</v>
      </c>
      <c r="R23" s="30">
        <v>5832118.6030349704</v>
      </c>
      <c r="S23" s="30">
        <v>5447928.5039977999</v>
      </c>
      <c r="T23" s="30">
        <v>4166710.1016387902</v>
      </c>
      <c r="U23" s="30">
        <v>3581234.2972869901</v>
      </c>
      <c r="V23" s="30">
        <v>4652681.6031875601</v>
      </c>
      <c r="W23" s="30">
        <v>4081187.6015510601</v>
      </c>
      <c r="X23" s="30">
        <v>4188803.50151825</v>
      </c>
      <c r="Y23" s="30">
        <v>3228765.39761353</v>
      </c>
      <c r="Z23" s="30">
        <v>3073816.2037811298</v>
      </c>
      <c r="AA23" s="30">
        <v>2841716.5048980699</v>
      </c>
      <c r="AB23" s="30">
        <v>2877435.4072608901</v>
      </c>
      <c r="AC23" s="30">
        <v>3346488.6057128902</v>
      </c>
      <c r="AD23" s="30">
        <v>2972178.3079833998</v>
      </c>
      <c r="AE23" s="30">
        <v>2908346.0035476699</v>
      </c>
      <c r="AF23" s="30">
        <v>140184846.20064163</v>
      </c>
      <c r="AG23" s="46">
        <f>Z51</f>
        <v>3367033.6323213102</v>
      </c>
    </row>
    <row r="24" spans="1:33" x14ac:dyDescent="0.25">
      <c r="A24" s="11">
        <v>20161</v>
      </c>
      <c r="B24" s="11">
        <f t="shared" si="0"/>
        <v>201601</v>
      </c>
      <c r="C24" s="11">
        <v>20166</v>
      </c>
      <c r="D24" s="11">
        <f t="shared" si="1"/>
        <v>201606</v>
      </c>
      <c r="E24" s="14">
        <v>18961982.917568199</v>
      </c>
      <c r="G24" s="52">
        <v>201608</v>
      </c>
      <c r="H24" s="30"/>
      <c r="I24" s="30"/>
      <c r="J24" s="30"/>
      <c r="K24" s="30"/>
      <c r="L24" s="30"/>
      <c r="M24" s="30"/>
      <c r="N24" s="30"/>
      <c r="O24" s="30">
        <v>80568803.716701493</v>
      </c>
      <c r="P24" s="30">
        <v>7572620.2987742396</v>
      </c>
      <c r="Q24" s="30">
        <v>7385929.5990142804</v>
      </c>
      <c r="R24" s="30">
        <v>7140676.20764923</v>
      </c>
      <c r="S24" s="30">
        <v>6211531.2048430396</v>
      </c>
      <c r="T24" s="30">
        <v>4395853.70372009</v>
      </c>
      <c r="U24" s="30">
        <v>3976784.6994285602</v>
      </c>
      <c r="V24" s="30">
        <v>5321260.0022926303</v>
      </c>
      <c r="W24" s="30">
        <v>4268847.7965984298</v>
      </c>
      <c r="X24" s="30">
        <v>4071573.0963439899</v>
      </c>
      <c r="Y24" s="30">
        <v>3359153.0010356898</v>
      </c>
      <c r="Z24" s="30">
        <v>2708898.49424362</v>
      </c>
      <c r="AA24" s="30">
        <v>2920538.6043243399</v>
      </c>
      <c r="AB24" s="30">
        <v>3343990.9983520498</v>
      </c>
      <c r="AC24" s="30">
        <v>3768930.20195007</v>
      </c>
      <c r="AD24" s="30">
        <v>3829744.8056335398</v>
      </c>
      <c r="AE24" s="30">
        <v>3553975.6040706602</v>
      </c>
      <c r="AF24" s="30">
        <v>154399112.03497598</v>
      </c>
      <c r="AG24" s="46">
        <f>Y52</f>
        <v>4028440.1858350746</v>
      </c>
    </row>
    <row r="25" spans="1:33" x14ac:dyDescent="0.25">
      <c r="A25" s="11">
        <v>20161</v>
      </c>
      <c r="B25" s="11">
        <f t="shared" si="0"/>
        <v>201601</v>
      </c>
      <c r="C25" s="11">
        <v>20167</v>
      </c>
      <c r="D25" s="11">
        <f t="shared" si="1"/>
        <v>201607</v>
      </c>
      <c r="E25" s="14">
        <v>16130663.489506699</v>
      </c>
      <c r="G25" s="52">
        <v>201609</v>
      </c>
      <c r="H25" s="30"/>
      <c r="I25" s="30"/>
      <c r="J25" s="30"/>
      <c r="K25" s="30"/>
      <c r="L25" s="30"/>
      <c r="M25" s="30"/>
      <c r="N25" s="30"/>
      <c r="O25" s="30"/>
      <c r="P25" s="30">
        <v>88564741.333854705</v>
      </c>
      <c r="Q25" s="30">
        <v>9716036.4058609009</v>
      </c>
      <c r="R25" s="30">
        <v>8209034.3998222398</v>
      </c>
      <c r="S25" s="30">
        <v>7175254.80361176</v>
      </c>
      <c r="T25" s="30">
        <v>5041843.7979316702</v>
      </c>
      <c r="U25" s="30">
        <v>4380443.1962585403</v>
      </c>
      <c r="V25" s="30">
        <v>5798788.1034011804</v>
      </c>
      <c r="W25" s="30">
        <v>4694461.7983779898</v>
      </c>
      <c r="X25" s="30">
        <v>4533556.3101654099</v>
      </c>
      <c r="Y25" s="30">
        <v>3561571.2972450298</v>
      </c>
      <c r="Z25" s="30">
        <v>3024133.7024917598</v>
      </c>
      <c r="AA25" s="30">
        <v>3181303.9971008301</v>
      </c>
      <c r="AB25" s="30">
        <v>3412536.4041519202</v>
      </c>
      <c r="AC25" s="30">
        <v>4002982.2016983</v>
      </c>
      <c r="AD25" s="30">
        <v>4483889.8934127698</v>
      </c>
      <c r="AE25" s="30">
        <v>3942230.6007842999</v>
      </c>
      <c r="AF25" s="30">
        <v>163722808.2461693</v>
      </c>
      <c r="AG25" s="46">
        <f>X53</f>
        <v>4428237.0666927351</v>
      </c>
    </row>
    <row r="26" spans="1:33" x14ac:dyDescent="0.25">
      <c r="A26" s="11">
        <v>20161</v>
      </c>
      <c r="B26" s="11">
        <f t="shared" si="0"/>
        <v>201601</v>
      </c>
      <c r="C26" s="11">
        <v>20168</v>
      </c>
      <c r="D26" s="11">
        <f t="shared" si="1"/>
        <v>201608</v>
      </c>
      <c r="E26" s="14">
        <v>18981577.994828701</v>
      </c>
      <c r="G26" s="52">
        <v>201610</v>
      </c>
      <c r="H26" s="30"/>
      <c r="I26" s="30"/>
      <c r="J26" s="30"/>
      <c r="K26" s="30"/>
      <c r="L26" s="30"/>
      <c r="M26" s="30"/>
      <c r="N26" s="30"/>
      <c r="O26" s="30"/>
      <c r="P26" s="30"/>
      <c r="Q26" s="30">
        <v>126292121.18984701</v>
      </c>
      <c r="R26" s="30">
        <v>14446789.690381199</v>
      </c>
      <c r="S26" s="30">
        <v>11775907.5025764</v>
      </c>
      <c r="T26" s="30">
        <v>7998470.9060859699</v>
      </c>
      <c r="U26" s="30">
        <v>6296567.1934776297</v>
      </c>
      <c r="V26" s="30">
        <v>8534820.0071105994</v>
      </c>
      <c r="W26" s="30">
        <v>7339934.7099387599</v>
      </c>
      <c r="X26" s="30">
        <v>7218050.0052738199</v>
      </c>
      <c r="Y26" s="30">
        <v>4710356.7023391696</v>
      </c>
      <c r="Z26" s="30">
        <v>4085707.5011062599</v>
      </c>
      <c r="AA26" s="30">
        <v>4555080.6139373798</v>
      </c>
      <c r="AB26" s="30">
        <v>4861959.2053680401</v>
      </c>
      <c r="AC26" s="30">
        <v>6178513.6011924697</v>
      </c>
      <c r="AD26" s="30">
        <v>5739227.9040298499</v>
      </c>
      <c r="AE26" s="30">
        <v>5569747.4075355502</v>
      </c>
      <c r="AF26" s="30">
        <v>225603254.14020014</v>
      </c>
      <c r="AG26" s="46">
        <f>W54</f>
        <v>6314606.0594923506</v>
      </c>
    </row>
    <row r="27" spans="1:33" x14ac:dyDescent="0.25">
      <c r="A27" s="11">
        <v>20161</v>
      </c>
      <c r="B27" s="11">
        <f t="shared" si="0"/>
        <v>201601</v>
      </c>
      <c r="C27" s="11">
        <v>20169</v>
      </c>
      <c r="D27" s="11">
        <f t="shared" si="1"/>
        <v>201609</v>
      </c>
      <c r="E27" s="14">
        <v>18740327.918741699</v>
      </c>
      <c r="G27" s="52">
        <v>201611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>
        <v>159236413.70343</v>
      </c>
      <c r="S27" s="30">
        <v>12489429.406118801</v>
      </c>
      <c r="T27" s="30">
        <v>7913105.2038765</v>
      </c>
      <c r="U27" s="30">
        <v>5849681.5975265503</v>
      </c>
      <c r="V27" s="30">
        <v>7443249.7999992399</v>
      </c>
      <c r="W27" s="30">
        <v>6829226.5986232804</v>
      </c>
      <c r="X27" s="30">
        <v>5756296.6939830799</v>
      </c>
      <c r="Y27" s="30">
        <v>4975085.5040741004</v>
      </c>
      <c r="Z27" s="30">
        <v>4453308.3000564603</v>
      </c>
      <c r="AA27" s="30">
        <v>4524308.6072692899</v>
      </c>
      <c r="AB27" s="30">
        <v>4781737.80311203</v>
      </c>
      <c r="AC27" s="30">
        <v>5793307.1144733401</v>
      </c>
      <c r="AD27" s="30">
        <v>7242499.5991363497</v>
      </c>
      <c r="AE27" s="30">
        <v>6241397.4031524695</v>
      </c>
      <c r="AF27" s="30">
        <v>243529047.33483148</v>
      </c>
      <c r="AG27" s="46">
        <f>V55</f>
        <v>7961820.6851714998</v>
      </c>
    </row>
    <row r="28" spans="1:33" x14ac:dyDescent="0.25">
      <c r="A28" s="11">
        <v>20161</v>
      </c>
      <c r="B28" s="11">
        <f t="shared" si="0"/>
        <v>201601</v>
      </c>
      <c r="C28" s="11">
        <v>20171</v>
      </c>
      <c r="D28" s="11">
        <f t="shared" si="1"/>
        <v>201701</v>
      </c>
      <c r="E28" s="14">
        <v>13435340.807891401</v>
      </c>
      <c r="G28" s="53">
        <v>201612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>
        <v>162969773.378575</v>
      </c>
      <c r="T28" s="34">
        <v>9307495.4050321598</v>
      </c>
      <c r="U28" s="34">
        <v>6167970.1925430298</v>
      </c>
      <c r="V28" s="34">
        <v>7964529.9963378897</v>
      </c>
      <c r="W28" s="34">
        <v>6398065.1018600501</v>
      </c>
      <c r="X28" s="34">
        <v>6497883.6978645297</v>
      </c>
      <c r="Y28" s="34">
        <v>5193043.1011886597</v>
      </c>
      <c r="Z28" s="34">
        <v>4448963.4005813599</v>
      </c>
      <c r="AA28" s="34">
        <v>4503437.4058647202</v>
      </c>
      <c r="AB28" s="34">
        <v>4562368.99913025</v>
      </c>
      <c r="AC28" s="34">
        <v>5506211.9066524496</v>
      </c>
      <c r="AD28" s="34">
        <v>6555080.7063980103</v>
      </c>
      <c r="AE28" s="34">
        <v>6242995.5091094999</v>
      </c>
      <c r="AF28" s="34">
        <v>236317818.8011376</v>
      </c>
      <c r="AG28" s="46">
        <f>U56</f>
        <v>8148488.6689287499</v>
      </c>
    </row>
    <row r="29" spans="1:33" x14ac:dyDescent="0.25">
      <c r="A29" s="11">
        <v>20161</v>
      </c>
      <c r="B29" s="11">
        <f t="shared" si="0"/>
        <v>201601</v>
      </c>
      <c r="C29" s="11">
        <v>201710</v>
      </c>
      <c r="D29" s="11">
        <f t="shared" si="1"/>
        <v>201710</v>
      </c>
      <c r="E29" s="14">
        <v>10953461.414707201</v>
      </c>
      <c r="G29" s="53">
        <v>201701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>
        <v>100676803.526612</v>
      </c>
      <c r="U29" s="34">
        <v>6939760.1003990201</v>
      </c>
      <c r="V29" s="34">
        <v>7173382.9915351896</v>
      </c>
      <c r="W29" s="34">
        <v>5915908.6034297897</v>
      </c>
      <c r="X29" s="34">
        <v>5745154.7960815402</v>
      </c>
      <c r="Y29" s="34">
        <v>4369264.1969146701</v>
      </c>
      <c r="Z29" s="34">
        <v>4025718.9018249498</v>
      </c>
      <c r="AA29" s="34">
        <v>3918415.2076797499</v>
      </c>
      <c r="AB29" s="34">
        <v>4091012.1021556901</v>
      </c>
      <c r="AC29" s="34">
        <v>4624244.8066558801</v>
      </c>
      <c r="AD29" s="34">
        <v>5115516.7041454297</v>
      </c>
      <c r="AE29" s="34">
        <v>4701822.3015403701</v>
      </c>
      <c r="AF29" s="34">
        <v>157297004.23897427</v>
      </c>
      <c r="AG29" s="46">
        <f>T57</f>
        <v>6040608.2115967199</v>
      </c>
    </row>
    <row r="30" spans="1:33" x14ac:dyDescent="0.25">
      <c r="A30" s="11">
        <v>20161</v>
      </c>
      <c r="B30" s="11">
        <f t="shared" si="0"/>
        <v>201601</v>
      </c>
      <c r="C30" s="11">
        <v>201711</v>
      </c>
      <c r="D30" s="11">
        <f t="shared" si="1"/>
        <v>201711</v>
      </c>
      <c r="E30" s="14">
        <v>11606152.6091976</v>
      </c>
      <c r="G30" s="52">
        <v>201702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>
        <v>93105248.547607407</v>
      </c>
      <c r="V30" s="30">
        <v>9149282.7913246192</v>
      </c>
      <c r="W30" s="30">
        <v>6321506.7998733502</v>
      </c>
      <c r="X30" s="30">
        <v>5748111.6015243502</v>
      </c>
      <c r="Y30" s="30">
        <v>4631137.7033138303</v>
      </c>
      <c r="Z30" s="30">
        <v>4074564.1977157602</v>
      </c>
      <c r="AA30" s="30">
        <v>3849300.0021820101</v>
      </c>
      <c r="AB30" s="30">
        <v>4236481.2027778598</v>
      </c>
      <c r="AC30" s="30">
        <v>5156387.6082305899</v>
      </c>
      <c r="AD30" s="30">
        <v>4349311.4027481098</v>
      </c>
      <c r="AE30" s="30">
        <v>4269842.5022029905</v>
      </c>
      <c r="AF30" s="30">
        <v>144891174.35950086</v>
      </c>
      <c r="AG30" s="46">
        <f>S58</f>
        <v>6494248.2507392708</v>
      </c>
    </row>
    <row r="31" spans="1:33" x14ac:dyDescent="0.25">
      <c r="A31" s="11">
        <v>20161</v>
      </c>
      <c r="B31" s="11">
        <f t="shared" si="0"/>
        <v>201601</v>
      </c>
      <c r="C31" s="11">
        <v>201712</v>
      </c>
      <c r="D31" s="11">
        <f t="shared" si="1"/>
        <v>201712</v>
      </c>
      <c r="E31" s="14">
        <v>10772057.818420401</v>
      </c>
      <c r="G31" s="52">
        <v>201703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>
        <v>117934294.799657</v>
      </c>
      <c r="W31" s="30">
        <v>8522249.3999061603</v>
      </c>
      <c r="X31" s="30">
        <v>7582773.1066741897</v>
      </c>
      <c r="Y31" s="30">
        <v>5049831.5002822904</v>
      </c>
      <c r="Z31" s="30">
        <v>4657070.5969734201</v>
      </c>
      <c r="AA31" s="30">
        <v>4518898.3017082196</v>
      </c>
      <c r="AB31" s="30">
        <v>4603210.4983482398</v>
      </c>
      <c r="AC31" s="30">
        <v>5357471.7068786602</v>
      </c>
      <c r="AD31" s="30">
        <v>5715908.1040267898</v>
      </c>
      <c r="AE31" s="30">
        <v>4782136.1020555496</v>
      </c>
      <c r="AF31" s="30">
        <v>168723844.11651054</v>
      </c>
      <c r="AG31" s="46">
        <f>R59</f>
        <v>8632827.2132702041</v>
      </c>
    </row>
    <row r="32" spans="1:33" x14ac:dyDescent="0.25">
      <c r="A32" s="11">
        <v>20161</v>
      </c>
      <c r="B32" s="11">
        <f t="shared" si="0"/>
        <v>201601</v>
      </c>
      <c r="C32" s="11">
        <v>20172</v>
      </c>
      <c r="D32" s="11">
        <f t="shared" si="1"/>
        <v>201702</v>
      </c>
      <c r="E32" s="14">
        <v>11117878.094802899</v>
      </c>
      <c r="G32" s="52">
        <v>201704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>
        <v>107164715.73798899</v>
      </c>
      <c r="X32" s="30">
        <v>8446127.9013900794</v>
      </c>
      <c r="Y32" s="30">
        <v>5354918.8023052197</v>
      </c>
      <c r="Z32" s="30">
        <v>4915243.2014846802</v>
      </c>
      <c r="AA32" s="30">
        <v>4188224.59846497</v>
      </c>
      <c r="AB32" s="30">
        <v>4197064.2029724102</v>
      </c>
      <c r="AC32" s="30">
        <v>5003535.6046333304</v>
      </c>
      <c r="AD32" s="30">
        <v>5349472.10085297</v>
      </c>
      <c r="AE32" s="30">
        <v>4184141.50232697</v>
      </c>
      <c r="AF32" s="30">
        <v>148803443.6524196</v>
      </c>
      <c r="AG32" s="46">
        <f>Q60</f>
        <v>6291814.4074929329</v>
      </c>
    </row>
    <row r="33" spans="1:33" x14ac:dyDescent="0.25">
      <c r="A33" s="11">
        <v>20161</v>
      </c>
      <c r="B33" s="11">
        <f t="shared" si="0"/>
        <v>201601</v>
      </c>
      <c r="C33" s="11">
        <v>20173</v>
      </c>
      <c r="D33" s="11">
        <f t="shared" si="1"/>
        <v>201703</v>
      </c>
      <c r="E33" s="14">
        <v>14559577.198054301</v>
      </c>
      <c r="G33" s="52">
        <v>201705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>
        <v>123131022.779625</v>
      </c>
      <c r="Y33" s="30">
        <v>8428331.8015365601</v>
      </c>
      <c r="Z33" s="30">
        <v>6310730.3007926904</v>
      </c>
      <c r="AA33" s="30">
        <v>5500454.40102005</v>
      </c>
      <c r="AB33" s="30">
        <v>5028741.9015426598</v>
      </c>
      <c r="AC33" s="30">
        <v>5979021.3126487704</v>
      </c>
      <c r="AD33" s="30">
        <v>5764898.3073196402</v>
      </c>
      <c r="AE33" s="30">
        <v>4761001.0047912598</v>
      </c>
      <c r="AF33" s="30">
        <v>164904201.80927664</v>
      </c>
      <c r="AG33" s="46">
        <f>P61</f>
        <v>7305452.2113074427</v>
      </c>
    </row>
    <row r="34" spans="1:33" x14ac:dyDescent="0.25">
      <c r="A34" s="11">
        <v>20161</v>
      </c>
      <c r="B34" s="11">
        <f t="shared" si="0"/>
        <v>201601</v>
      </c>
      <c r="C34" s="11">
        <v>20174</v>
      </c>
      <c r="D34" s="11">
        <f t="shared" si="1"/>
        <v>201704</v>
      </c>
      <c r="E34" s="14">
        <v>12741730.409215899</v>
      </c>
      <c r="G34" s="52">
        <v>201706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>
        <v>104977254.96397699</v>
      </c>
      <c r="Z34" s="30">
        <v>8865894.7977027893</v>
      </c>
      <c r="AA34" s="30">
        <v>6988671.2052536001</v>
      </c>
      <c r="AB34" s="30">
        <v>6004254.9095745096</v>
      </c>
      <c r="AC34" s="30">
        <v>5937971.9110832196</v>
      </c>
      <c r="AD34" s="30">
        <v>5617619.0060501099</v>
      </c>
      <c r="AE34" s="30">
        <v>5141068.8045043899</v>
      </c>
      <c r="AF34" s="30">
        <v>143532735.5981456</v>
      </c>
      <c r="AG34" s="46">
        <f>O62</f>
        <v>6481954.4900369523</v>
      </c>
    </row>
    <row r="35" spans="1:33" x14ac:dyDescent="0.25">
      <c r="A35" s="11">
        <v>20161</v>
      </c>
      <c r="B35" s="11">
        <f t="shared" si="0"/>
        <v>201601</v>
      </c>
      <c r="C35" s="11">
        <v>20175</v>
      </c>
      <c r="D35" s="11">
        <f t="shared" si="1"/>
        <v>201705</v>
      </c>
      <c r="E35" s="14">
        <v>11718092.401943199</v>
      </c>
      <c r="G35" s="52">
        <v>201707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>
        <v>108994806.25852001</v>
      </c>
      <c r="AA35" s="30">
        <v>8090613.3020134</v>
      </c>
      <c r="AB35" s="30">
        <v>4889045.7108459501</v>
      </c>
      <c r="AC35" s="30">
        <v>5646041.8095588703</v>
      </c>
      <c r="AD35" s="30">
        <v>5469260.2972564697</v>
      </c>
      <c r="AE35" s="30">
        <v>5067091.4050140399</v>
      </c>
      <c r="AF35" s="30">
        <v>138156858.78320873</v>
      </c>
      <c r="AG35" s="46">
        <f>N63</f>
        <v>6744063.3188810311</v>
      </c>
    </row>
    <row r="36" spans="1:33" x14ac:dyDescent="0.25">
      <c r="A36" s="11">
        <v>20161</v>
      </c>
      <c r="B36" s="11">
        <f t="shared" si="0"/>
        <v>201601</v>
      </c>
      <c r="C36" s="11">
        <v>20176</v>
      </c>
      <c r="D36" s="11">
        <f t="shared" si="1"/>
        <v>201706</v>
      </c>
      <c r="E36" s="14">
        <v>9757885.1991805993</v>
      </c>
      <c r="G36" s="52">
        <v>201708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>
        <v>120646008.91741</v>
      </c>
      <c r="AB36" s="30">
        <v>7973635.6198158301</v>
      </c>
      <c r="AC36" s="30">
        <v>7102996.6075325003</v>
      </c>
      <c r="AD36" s="30">
        <v>6307841.3946189899</v>
      </c>
      <c r="AE36" s="30">
        <v>5998446.3018951397</v>
      </c>
      <c r="AF36" s="30">
        <v>148028928.84127244</v>
      </c>
      <c r="AG36" s="46">
        <f>M64</f>
        <v>6582475.8550896375</v>
      </c>
    </row>
    <row r="37" spans="1:33" x14ac:dyDescent="0.25">
      <c r="A37" s="11">
        <v>20161</v>
      </c>
      <c r="B37" s="11">
        <f t="shared" si="0"/>
        <v>201601</v>
      </c>
      <c r="C37" s="11">
        <v>20177</v>
      </c>
      <c r="D37" s="11">
        <f t="shared" si="1"/>
        <v>201707</v>
      </c>
      <c r="E37" s="14">
        <v>8357893.6182441702</v>
      </c>
      <c r="G37" s="52">
        <v>201709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>
        <v>121681594.492734</v>
      </c>
      <c r="AC37" s="30">
        <v>10277351.7056389</v>
      </c>
      <c r="AD37" s="30">
        <v>7751644.6064453097</v>
      </c>
      <c r="AE37" s="30">
        <v>6455291.5061149597</v>
      </c>
      <c r="AF37" s="30">
        <v>146165882.31093317</v>
      </c>
      <c r="AG37" s="46">
        <f>L65</f>
        <v>6927131.3084173314</v>
      </c>
    </row>
    <row r="38" spans="1:33" x14ac:dyDescent="0.25">
      <c r="A38" s="11">
        <v>20161</v>
      </c>
      <c r="B38" s="11">
        <f t="shared" si="0"/>
        <v>201601</v>
      </c>
      <c r="C38" s="11">
        <v>20178</v>
      </c>
      <c r="D38" s="11">
        <f t="shared" si="1"/>
        <v>201708</v>
      </c>
      <c r="E38" s="14">
        <v>10029706.409595501</v>
      </c>
      <c r="G38" s="52">
        <v>201710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>
        <v>164016876.36482501</v>
      </c>
      <c r="AD38" s="30">
        <v>16291594.9114723</v>
      </c>
      <c r="AE38" s="30">
        <v>11886180.6170158</v>
      </c>
      <c r="AF38" s="30">
        <v>192194651.89331311</v>
      </c>
      <c r="AG38" s="46">
        <f>K66</f>
        <v>10387696.408543803</v>
      </c>
    </row>
    <row r="39" spans="1:33" x14ac:dyDescent="0.25">
      <c r="A39" s="11">
        <v>20161</v>
      </c>
      <c r="B39" s="11">
        <f t="shared" si="0"/>
        <v>201601</v>
      </c>
      <c r="C39" s="11">
        <v>20179</v>
      </c>
      <c r="D39" s="11">
        <f t="shared" si="1"/>
        <v>201709</v>
      </c>
      <c r="E39" s="14">
        <v>8938742.4037933294</v>
      </c>
      <c r="G39" s="52">
        <v>201711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194213575.88696501</v>
      </c>
      <c r="AE39" s="30">
        <v>13066993.121727001</v>
      </c>
      <c r="AF39" s="30">
        <v>207280569.008692</v>
      </c>
      <c r="AG39" s="46">
        <f>J67</f>
        <v>9651262.6871695388</v>
      </c>
    </row>
    <row r="40" spans="1:33" ht="15.75" thickBot="1" x14ac:dyDescent="0.3">
      <c r="A40" s="11">
        <v>201610</v>
      </c>
      <c r="B40" s="11">
        <f t="shared" si="0"/>
        <v>201610</v>
      </c>
      <c r="C40" s="11">
        <v>201610</v>
      </c>
      <c r="D40" s="11">
        <f t="shared" si="1"/>
        <v>201610</v>
      </c>
      <c r="E40" s="14">
        <v>126292121.18984701</v>
      </c>
      <c r="G40" s="52">
        <v>201712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>
        <v>241866103.269108</v>
      </c>
      <c r="AF40" s="30">
        <v>241866103.269108</v>
      </c>
      <c r="AG40" s="46">
        <f>I68</f>
        <v>13813405.996342931</v>
      </c>
    </row>
    <row r="41" spans="1:33" ht="15.75" thickBot="1" x14ac:dyDescent="0.3">
      <c r="A41" s="11">
        <v>201610</v>
      </c>
      <c r="B41" s="11">
        <f t="shared" si="0"/>
        <v>201610</v>
      </c>
      <c r="C41" s="11">
        <v>201611</v>
      </c>
      <c r="D41" s="11">
        <f t="shared" si="1"/>
        <v>201611</v>
      </c>
      <c r="E41" s="14">
        <v>14446789.690381199</v>
      </c>
      <c r="G41" s="54" t="s">
        <v>18</v>
      </c>
      <c r="H41" s="55">
        <v>96812334.960448295</v>
      </c>
      <c r="I41" s="55">
        <v>95436530.777820498</v>
      </c>
      <c r="J41" s="55">
        <v>115270625.48609066</v>
      </c>
      <c r="K41" s="55">
        <v>139324010.73509988</v>
      </c>
      <c r="L41" s="55">
        <v>108587343.23582169</v>
      </c>
      <c r="M41" s="55">
        <v>116676502.67463781</v>
      </c>
      <c r="N41" s="55">
        <v>113191827.61317441</v>
      </c>
      <c r="O41" s="55">
        <v>139561892.40846619</v>
      </c>
      <c r="P41" s="55">
        <v>152917024.48203468</v>
      </c>
      <c r="Q41" s="55">
        <v>211633380.72301674</v>
      </c>
      <c r="R41" s="55">
        <v>256654031.91054052</v>
      </c>
      <c r="S41" s="55">
        <v>258957148.10312694</v>
      </c>
      <c r="T41" s="55">
        <v>177191391.36796594</v>
      </c>
      <c r="U41" s="55">
        <v>161617657.52087882</v>
      </c>
      <c r="V41" s="55">
        <v>214789307.61024392</v>
      </c>
      <c r="W41" s="55">
        <v>197661209.9662303</v>
      </c>
      <c r="X41" s="55">
        <v>217075552.50557524</v>
      </c>
      <c r="Y41" s="55">
        <v>184955837.57860482</v>
      </c>
      <c r="Z41" s="55">
        <v>187225893.4803828</v>
      </c>
      <c r="AA41" s="55">
        <v>205855839.99133885</v>
      </c>
      <c r="AB41" s="55">
        <v>212034384.40673929</v>
      </c>
      <c r="AC41" s="55">
        <v>280213678.89325213</v>
      </c>
      <c r="AD41" s="55">
        <v>326694751.37668741</v>
      </c>
      <c r="AE41" s="55">
        <v>372349286.29333603</v>
      </c>
      <c r="AF41" s="55">
        <v>4542687444.1015129</v>
      </c>
      <c r="AG41" s="47">
        <f>H69</f>
        <v>149416088.97010636</v>
      </c>
    </row>
    <row r="42" spans="1:33" x14ac:dyDescent="0.25">
      <c r="A42" s="11">
        <v>201610</v>
      </c>
      <c r="B42" s="11">
        <f t="shared" si="0"/>
        <v>201610</v>
      </c>
      <c r="C42" s="11">
        <v>201612</v>
      </c>
      <c r="D42" s="11">
        <f t="shared" si="1"/>
        <v>201612</v>
      </c>
      <c r="E42" s="14">
        <v>11775907.5025764</v>
      </c>
      <c r="G42" s="15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3" ht="15.75" thickBot="1" x14ac:dyDescent="0.3">
      <c r="A43" s="11">
        <v>201610</v>
      </c>
      <c r="B43" s="11">
        <f t="shared" si="0"/>
        <v>201610</v>
      </c>
      <c r="C43" s="11">
        <v>20171</v>
      </c>
      <c r="D43" s="11">
        <f t="shared" si="1"/>
        <v>201701</v>
      </c>
      <c r="E43" s="14">
        <v>7998470.9060859699</v>
      </c>
    </row>
    <row r="44" spans="1:33" ht="15.75" thickBot="1" x14ac:dyDescent="0.3">
      <c r="A44" s="11">
        <v>201610</v>
      </c>
      <c r="B44" s="11">
        <f t="shared" si="0"/>
        <v>201610</v>
      </c>
      <c r="C44" s="11">
        <v>201710</v>
      </c>
      <c r="D44" s="11">
        <f t="shared" si="1"/>
        <v>201710</v>
      </c>
      <c r="E44" s="14">
        <v>6178513.6011924697</v>
      </c>
      <c r="G44" s="25" t="s">
        <v>23</v>
      </c>
      <c r="H44" s="28">
        <v>1</v>
      </c>
      <c r="I44" s="28">
        <v>2</v>
      </c>
      <c r="J44" s="28">
        <v>3</v>
      </c>
      <c r="K44" s="28">
        <v>4</v>
      </c>
      <c r="L44" s="28">
        <v>5</v>
      </c>
      <c r="M44" s="28">
        <v>6</v>
      </c>
      <c r="N44" s="28">
        <v>7</v>
      </c>
      <c r="O44" s="28">
        <v>8</v>
      </c>
      <c r="P44" s="28">
        <v>9</v>
      </c>
      <c r="Q44" s="28">
        <v>10</v>
      </c>
      <c r="R44" s="28">
        <v>11</v>
      </c>
      <c r="S44" s="28">
        <v>12</v>
      </c>
      <c r="T44" s="28">
        <v>13</v>
      </c>
      <c r="U44" s="28">
        <v>14</v>
      </c>
      <c r="V44" s="28">
        <v>15</v>
      </c>
      <c r="W44" s="28">
        <v>16</v>
      </c>
      <c r="X44" s="28">
        <v>17</v>
      </c>
      <c r="Y44" s="28">
        <v>18</v>
      </c>
      <c r="Z44" s="28">
        <v>19</v>
      </c>
      <c r="AA44" s="28">
        <v>20</v>
      </c>
      <c r="AB44" s="28">
        <v>21</v>
      </c>
      <c r="AC44" s="28">
        <v>22</v>
      </c>
      <c r="AD44" s="28">
        <v>23</v>
      </c>
      <c r="AE44" s="28">
        <v>24</v>
      </c>
      <c r="AF44" s="29">
        <v>25</v>
      </c>
    </row>
    <row r="45" spans="1:33" x14ac:dyDescent="0.25">
      <c r="A45" s="11">
        <v>201610</v>
      </c>
      <c r="B45" s="11">
        <f t="shared" si="0"/>
        <v>201610</v>
      </c>
      <c r="C45" s="11">
        <v>201711</v>
      </c>
      <c r="D45" s="11">
        <f t="shared" si="1"/>
        <v>201711</v>
      </c>
      <c r="E45" s="14">
        <v>5739227.9040298499</v>
      </c>
      <c r="G45" s="24">
        <v>201601</v>
      </c>
      <c r="H45" s="30">
        <v>96812334.960448295</v>
      </c>
      <c r="I45" s="30">
        <v>25468692.924521402</v>
      </c>
      <c r="J45" s="30">
        <v>25617635.417959198</v>
      </c>
      <c r="K45" s="30">
        <v>26668179.999045402</v>
      </c>
      <c r="L45" s="30">
        <v>19850250.689515099</v>
      </c>
      <c r="M45" s="30">
        <v>18961982.917568199</v>
      </c>
      <c r="N45" s="30">
        <v>16130663.489506699</v>
      </c>
      <c r="O45" s="30">
        <v>18981577.994828701</v>
      </c>
      <c r="P45" s="30">
        <v>18740327.918741699</v>
      </c>
      <c r="Q45" s="30">
        <v>23092666.103906602</v>
      </c>
      <c r="R45" s="30">
        <v>21833440.296502098</v>
      </c>
      <c r="S45" s="30">
        <v>19578430.914539699</v>
      </c>
      <c r="T45" s="30">
        <v>13435340.807891401</v>
      </c>
      <c r="U45" s="30">
        <v>11117878.094802899</v>
      </c>
      <c r="V45" s="30">
        <v>14559577.198054301</v>
      </c>
      <c r="W45" s="30">
        <v>12741730.409215899</v>
      </c>
      <c r="X45" s="30">
        <v>11718092.401943199</v>
      </c>
      <c r="Y45" s="30">
        <v>9757885.1991805993</v>
      </c>
      <c r="Z45" s="30">
        <v>8357893.6182441702</v>
      </c>
      <c r="AA45" s="30">
        <v>10029706.409595501</v>
      </c>
      <c r="AB45" s="30">
        <v>8938742.4037933294</v>
      </c>
      <c r="AC45" s="30">
        <v>10953461.414707201</v>
      </c>
      <c r="AD45" s="30">
        <v>11606152.6091976</v>
      </c>
      <c r="AE45" s="30">
        <v>10772057.818420401</v>
      </c>
      <c r="AF45" s="31">
        <f>H45*AF46</f>
        <v>8713110.1464403458</v>
      </c>
    </row>
    <row r="46" spans="1:33" x14ac:dyDescent="0.25">
      <c r="A46" s="11">
        <v>201610</v>
      </c>
      <c r="B46" s="11">
        <f t="shared" si="0"/>
        <v>201610</v>
      </c>
      <c r="C46" s="11">
        <v>201712</v>
      </c>
      <c r="D46" s="11">
        <f t="shared" si="1"/>
        <v>201712</v>
      </c>
      <c r="E46" s="14">
        <v>5569747.4075355502</v>
      </c>
      <c r="G46" s="24">
        <v>201602</v>
      </c>
      <c r="H46" s="30">
        <v>69967837.853299096</v>
      </c>
      <c r="I46" s="30">
        <v>9697389.8063783608</v>
      </c>
      <c r="J46" s="40">
        <v>9643754.4009990692</v>
      </c>
      <c r="K46" s="40">
        <v>7061441.7975921603</v>
      </c>
      <c r="L46" s="40">
        <v>6251230.9970102301</v>
      </c>
      <c r="M46" s="40">
        <v>4939075.3986749602</v>
      </c>
      <c r="N46" s="40">
        <v>6240096.7975639096</v>
      </c>
      <c r="O46" s="40">
        <v>6555354.4059238397</v>
      </c>
      <c r="P46" s="40">
        <v>7797188.7058925601</v>
      </c>
      <c r="Q46" s="40">
        <v>8447995.4949188195</v>
      </c>
      <c r="R46" s="40">
        <v>7312323.1987856003</v>
      </c>
      <c r="S46" s="40">
        <v>4880374.7981452905</v>
      </c>
      <c r="T46" s="40">
        <v>4434656.8011302901</v>
      </c>
      <c r="U46" s="40">
        <v>5412615.5980367698</v>
      </c>
      <c r="V46" s="40">
        <v>4514475.0039138803</v>
      </c>
      <c r="W46" s="40">
        <v>4336323.6060523996</v>
      </c>
      <c r="X46" s="40">
        <v>3748459.4014816298</v>
      </c>
      <c r="Y46" s="40">
        <v>2877049.69891357</v>
      </c>
      <c r="Z46" s="40">
        <v>3132690.4009780898</v>
      </c>
      <c r="AA46" s="40">
        <v>3241466.20368195</v>
      </c>
      <c r="AB46" s="40">
        <v>4660404.6948623704</v>
      </c>
      <c r="AC46" s="40">
        <v>4961935.3073463403</v>
      </c>
      <c r="AD46" s="40">
        <v>4547242.7042923002</v>
      </c>
      <c r="AE46" s="41">
        <f>H46*AE47</f>
        <v>2798713.5141319637</v>
      </c>
      <c r="AF46" s="42">
        <f>AF70</f>
        <v>0.09</v>
      </c>
    </row>
    <row r="47" spans="1:33" x14ac:dyDescent="0.25">
      <c r="A47" s="11">
        <v>201610</v>
      </c>
      <c r="B47" s="11">
        <f t="shared" si="0"/>
        <v>201610</v>
      </c>
      <c r="C47" s="11">
        <v>20172</v>
      </c>
      <c r="D47" s="11">
        <f t="shared" si="1"/>
        <v>201702</v>
      </c>
      <c r="E47" s="14">
        <v>6296567.1934776297</v>
      </c>
      <c r="G47" s="24">
        <v>201603</v>
      </c>
      <c r="H47" s="30">
        <v>79955600.261753097</v>
      </c>
      <c r="I47" s="30">
        <v>11745986.006424</v>
      </c>
      <c r="J47" s="40">
        <v>7555766.40725803</v>
      </c>
      <c r="K47" s="40">
        <v>7256456.1967029599</v>
      </c>
      <c r="L47" s="40">
        <v>5868718.7940845499</v>
      </c>
      <c r="M47" s="40">
        <v>7354748.0836563101</v>
      </c>
      <c r="N47" s="40">
        <v>7287154.7046623202</v>
      </c>
      <c r="O47" s="40">
        <v>8735698.3005485497</v>
      </c>
      <c r="P47" s="40">
        <v>9224657.4034461994</v>
      </c>
      <c r="Q47" s="40">
        <v>7341623.7935659904</v>
      </c>
      <c r="R47" s="40">
        <v>5852774.91136551</v>
      </c>
      <c r="S47" s="40">
        <v>4703905.5004348801</v>
      </c>
      <c r="T47" s="40">
        <v>6149819.9125175504</v>
      </c>
      <c r="U47" s="40">
        <v>5678624.7058883896</v>
      </c>
      <c r="V47" s="40">
        <v>5129745.6018753098</v>
      </c>
      <c r="W47" s="40">
        <v>3658599.0059242202</v>
      </c>
      <c r="X47" s="40">
        <v>3281278.0035247798</v>
      </c>
      <c r="Y47" s="40">
        <v>3659375.30033493</v>
      </c>
      <c r="Z47" s="40">
        <v>4242710.5137176504</v>
      </c>
      <c r="AA47" s="40">
        <v>5402837.30237961</v>
      </c>
      <c r="AB47" s="40">
        <v>5158465.2080841102</v>
      </c>
      <c r="AC47" s="40">
        <v>5185180.7057723999</v>
      </c>
      <c r="AD47" s="41">
        <f>H47*AD48</f>
        <v>3198224.010470124</v>
      </c>
      <c r="AE47" s="39">
        <f>AE70</f>
        <v>0.04</v>
      </c>
      <c r="AF47" s="43"/>
    </row>
    <row r="48" spans="1:33" x14ac:dyDescent="0.25">
      <c r="A48" s="11">
        <v>201610</v>
      </c>
      <c r="B48" s="11">
        <f t="shared" si="0"/>
        <v>201610</v>
      </c>
      <c r="C48" s="11">
        <v>20173</v>
      </c>
      <c r="D48" s="11">
        <f t="shared" si="1"/>
        <v>201703</v>
      </c>
      <c r="E48" s="14">
        <v>8534820.0071105994</v>
      </c>
      <c r="G48" s="24">
        <v>201604</v>
      </c>
      <c r="H48" s="30">
        <v>91266090.328631401</v>
      </c>
      <c r="I48" s="30">
        <v>8773004.8059101105</v>
      </c>
      <c r="J48" s="40">
        <v>7379729.00292206</v>
      </c>
      <c r="K48" s="40">
        <v>6028442.6931114197</v>
      </c>
      <c r="L48" s="40">
        <v>6635924.3991546603</v>
      </c>
      <c r="M48" s="40">
        <v>6625572.8104152698</v>
      </c>
      <c r="N48" s="40">
        <v>8417579.1094512902</v>
      </c>
      <c r="O48" s="40">
        <v>8629796.7031412106</v>
      </c>
      <c r="P48" s="40">
        <v>6970614.6952611199</v>
      </c>
      <c r="Q48" s="40">
        <v>5358380.3035430899</v>
      </c>
      <c r="R48" s="40">
        <v>4245020.49917603</v>
      </c>
      <c r="S48" s="40">
        <v>5712270.2016830398</v>
      </c>
      <c r="T48" s="40">
        <v>5287490.60370827</v>
      </c>
      <c r="U48" s="40">
        <v>4967732.7018566104</v>
      </c>
      <c r="V48" s="40">
        <v>3616759.2997665401</v>
      </c>
      <c r="W48" s="40">
        <v>3557947.39582062</v>
      </c>
      <c r="X48" s="40">
        <v>3507320.6032028198</v>
      </c>
      <c r="Y48" s="40">
        <v>3764080.6107940702</v>
      </c>
      <c r="Z48" s="40">
        <v>4888668.4027481098</v>
      </c>
      <c r="AA48" s="40">
        <v>5415767.0047264099</v>
      </c>
      <c r="AB48" s="40">
        <v>4973759.6936874399</v>
      </c>
      <c r="AC48" s="41">
        <f>H48*AC49</f>
        <v>3650643.6131452559</v>
      </c>
      <c r="AD48" s="39">
        <f>AD70</f>
        <v>0.04</v>
      </c>
      <c r="AE48" s="40"/>
      <c r="AF48" s="43"/>
    </row>
    <row r="49" spans="1:32" x14ac:dyDescent="0.25">
      <c r="A49" s="11">
        <v>201610</v>
      </c>
      <c r="B49" s="11">
        <f t="shared" si="0"/>
        <v>201610</v>
      </c>
      <c r="C49" s="11">
        <v>20174</v>
      </c>
      <c r="D49" s="11">
        <f t="shared" si="1"/>
        <v>201704</v>
      </c>
      <c r="E49" s="14">
        <v>7339934.7099387599</v>
      </c>
      <c r="G49" s="24">
        <v>201605</v>
      </c>
      <c r="H49" s="30">
        <v>65346879.535546303</v>
      </c>
      <c r="I49" s="30">
        <v>7395215.1015367499</v>
      </c>
      <c r="J49" s="40">
        <v>5916285.8935976001</v>
      </c>
      <c r="K49" s="40">
        <v>5604741.1053686095</v>
      </c>
      <c r="L49" s="40">
        <v>5400168.2031001998</v>
      </c>
      <c r="M49" s="40">
        <v>6236166.3049068497</v>
      </c>
      <c r="N49" s="40">
        <v>6269807.5996513404</v>
      </c>
      <c r="O49" s="40">
        <v>5572215.6040327502</v>
      </c>
      <c r="P49" s="40">
        <v>3877077.3995714202</v>
      </c>
      <c r="Q49" s="40">
        <v>3108417.8985776901</v>
      </c>
      <c r="R49" s="40">
        <v>3994950.4031066899</v>
      </c>
      <c r="S49" s="40">
        <v>3559289.2981300401</v>
      </c>
      <c r="T49" s="40">
        <v>3621753.1040725699</v>
      </c>
      <c r="U49" s="40">
        <v>2913649.2000236502</v>
      </c>
      <c r="V49" s="40">
        <v>2442988.1032714802</v>
      </c>
      <c r="W49" s="40">
        <v>2507619.8037109398</v>
      </c>
      <c r="X49" s="40">
        <v>2731586.2051086398</v>
      </c>
      <c r="Y49" s="40">
        <v>3400404.7093467698</v>
      </c>
      <c r="Z49" s="40">
        <v>3365314.4032516498</v>
      </c>
      <c r="AA49" s="40">
        <v>3346427.7054252601</v>
      </c>
      <c r="AB49" s="41">
        <f>H49*AB50</f>
        <v>2613875.1814218522</v>
      </c>
      <c r="AC49" s="39">
        <f>AC70</f>
        <v>0.04</v>
      </c>
      <c r="AD49" s="40"/>
      <c r="AE49" s="40"/>
      <c r="AF49" s="43"/>
    </row>
    <row r="50" spans="1:32" x14ac:dyDescent="0.25">
      <c r="A50" s="11">
        <v>201610</v>
      </c>
      <c r="B50" s="11">
        <f t="shared" si="0"/>
        <v>201610</v>
      </c>
      <c r="C50" s="11">
        <v>20175</v>
      </c>
      <c r="D50" s="11">
        <f t="shared" si="1"/>
        <v>201705</v>
      </c>
      <c r="E50" s="14">
        <v>7218050.0052738199</v>
      </c>
      <c r="G50" s="24">
        <v>201606</v>
      </c>
      <c r="H50" s="30">
        <v>69431888.458897606</v>
      </c>
      <c r="I50" s="30">
        <v>6967968.6977729797</v>
      </c>
      <c r="J50" s="40">
        <v>7031031.0072336197</v>
      </c>
      <c r="K50" s="40">
        <v>6322236.90268707</v>
      </c>
      <c r="L50" s="40">
        <v>7309049.3002204904</v>
      </c>
      <c r="M50" s="40">
        <v>7383301.8085632296</v>
      </c>
      <c r="N50" s="40">
        <v>6112115.0972189903</v>
      </c>
      <c r="O50" s="40">
        <v>4287160.5025520297</v>
      </c>
      <c r="P50" s="40">
        <v>3710088.90222931</v>
      </c>
      <c r="Q50" s="40">
        <v>4987784.2019996597</v>
      </c>
      <c r="R50" s="40">
        <v>4343495.7972259503</v>
      </c>
      <c r="S50" s="40">
        <v>4382551.5993309002</v>
      </c>
      <c r="T50" s="40">
        <v>3421771.5004024501</v>
      </c>
      <c r="U50" s="40">
        <v>3069880.8033332801</v>
      </c>
      <c r="V50" s="40">
        <v>2792155.8043899499</v>
      </c>
      <c r="W50" s="40">
        <v>2570729.0115013099</v>
      </c>
      <c r="X50" s="40">
        <v>3209569.2998428298</v>
      </c>
      <c r="Y50" s="40">
        <v>3417852.9055862399</v>
      </c>
      <c r="Z50" s="40">
        <v>2885806.69924164</v>
      </c>
      <c r="AA50" s="41">
        <f>H50*AA51</f>
        <v>2777275.5383559042</v>
      </c>
      <c r="AB50" s="39">
        <f>AB70</f>
        <v>0.04</v>
      </c>
      <c r="AC50" s="40"/>
      <c r="AD50" s="40"/>
      <c r="AE50" s="40"/>
      <c r="AF50" s="43"/>
    </row>
    <row r="51" spans="1:32" x14ac:dyDescent="0.25">
      <c r="A51" s="11">
        <v>201610</v>
      </c>
      <c r="B51" s="11">
        <f t="shared" si="0"/>
        <v>201610</v>
      </c>
      <c r="C51" s="11">
        <v>20176</v>
      </c>
      <c r="D51" s="11">
        <f t="shared" si="1"/>
        <v>201706</v>
      </c>
      <c r="E51" s="14">
        <v>4710356.7023391696</v>
      </c>
      <c r="G51" s="24">
        <v>201607</v>
      </c>
      <c r="H51" s="30">
        <v>67340672.646426201</v>
      </c>
      <c r="I51" s="30">
        <v>7144969.30395889</v>
      </c>
      <c r="J51" s="40">
        <v>5848847.90387535</v>
      </c>
      <c r="K51" s="40">
        <v>6650945.7033681897</v>
      </c>
      <c r="L51" s="40">
        <v>5832118.6030349704</v>
      </c>
      <c r="M51" s="40">
        <v>5447928.5039977999</v>
      </c>
      <c r="N51" s="40">
        <v>4166710.1016387902</v>
      </c>
      <c r="O51" s="40">
        <v>3581234.2972869901</v>
      </c>
      <c r="P51" s="40">
        <v>4652681.6031875601</v>
      </c>
      <c r="Q51" s="40">
        <v>4081187.6015510601</v>
      </c>
      <c r="R51" s="40">
        <v>4188803.50151825</v>
      </c>
      <c r="S51" s="40">
        <v>3228765.39761353</v>
      </c>
      <c r="T51" s="40">
        <v>3073816.2037811298</v>
      </c>
      <c r="U51" s="40">
        <v>2841716.5048980699</v>
      </c>
      <c r="V51" s="40">
        <v>2877435.4072608901</v>
      </c>
      <c r="W51" s="40">
        <v>3346488.6057128902</v>
      </c>
      <c r="X51" s="40">
        <v>2972178.3079833998</v>
      </c>
      <c r="Y51" s="40">
        <v>2908346.0035476699</v>
      </c>
      <c r="Z51" s="41">
        <f>H51*Z52</f>
        <v>3367033.6323213102</v>
      </c>
      <c r="AA51" s="39">
        <f>AA70</f>
        <v>0.04</v>
      </c>
      <c r="AB51" s="40"/>
      <c r="AC51" s="40"/>
      <c r="AD51" s="40"/>
      <c r="AE51" s="40"/>
      <c r="AF51" s="43"/>
    </row>
    <row r="52" spans="1:32" x14ac:dyDescent="0.25">
      <c r="A52" s="11">
        <v>201610</v>
      </c>
      <c r="B52" s="11">
        <f t="shared" si="0"/>
        <v>201610</v>
      </c>
      <c r="C52" s="11">
        <v>20177</v>
      </c>
      <c r="D52" s="11">
        <f t="shared" si="1"/>
        <v>201707</v>
      </c>
      <c r="E52" s="14">
        <v>4085707.5011062599</v>
      </c>
      <c r="G52" s="24">
        <v>201608</v>
      </c>
      <c r="H52" s="30">
        <v>80568803.716701493</v>
      </c>
      <c r="I52" s="30">
        <v>7572620.2987742396</v>
      </c>
      <c r="J52" s="40">
        <v>7385929.5990142804</v>
      </c>
      <c r="K52" s="40">
        <v>7140676.20764923</v>
      </c>
      <c r="L52" s="40">
        <v>6211531.2048430396</v>
      </c>
      <c r="M52" s="40">
        <v>4395853.70372009</v>
      </c>
      <c r="N52" s="40">
        <v>3976784.6994285602</v>
      </c>
      <c r="O52" s="40">
        <v>5321260.0022926303</v>
      </c>
      <c r="P52" s="40">
        <v>4268847.7965984298</v>
      </c>
      <c r="Q52" s="40">
        <v>4071573.0963439899</v>
      </c>
      <c r="R52" s="40">
        <v>3359153.0010356898</v>
      </c>
      <c r="S52" s="40">
        <v>2708898.49424362</v>
      </c>
      <c r="T52" s="40">
        <v>2920538.6043243399</v>
      </c>
      <c r="U52" s="40">
        <v>3343990.9983520498</v>
      </c>
      <c r="V52" s="40">
        <v>3768930.20195007</v>
      </c>
      <c r="W52" s="40">
        <v>3829744.8056335398</v>
      </c>
      <c r="X52" s="40">
        <v>3553975.6040706602</v>
      </c>
      <c r="Y52" s="41">
        <f>H52*Y53</f>
        <v>4028440.1858350746</v>
      </c>
      <c r="Z52" s="39">
        <f>Z70</f>
        <v>0.05</v>
      </c>
      <c r="AA52" s="40"/>
      <c r="AB52" s="40"/>
      <c r="AC52" s="40"/>
      <c r="AD52" s="40"/>
      <c r="AE52" s="40"/>
      <c r="AF52" s="43"/>
    </row>
    <row r="53" spans="1:32" x14ac:dyDescent="0.25">
      <c r="A53" s="11">
        <v>201610</v>
      </c>
      <c r="B53" s="11">
        <f t="shared" si="0"/>
        <v>201610</v>
      </c>
      <c r="C53" s="11">
        <v>20178</v>
      </c>
      <c r="D53" s="11">
        <f t="shared" si="1"/>
        <v>201708</v>
      </c>
      <c r="E53" s="14">
        <v>4555080.6139373798</v>
      </c>
      <c r="G53" s="24">
        <v>201609</v>
      </c>
      <c r="H53" s="30">
        <v>88564741.333854705</v>
      </c>
      <c r="I53" s="30">
        <v>9716036.4058609009</v>
      </c>
      <c r="J53" s="40">
        <v>8209034.3998222398</v>
      </c>
      <c r="K53" s="40">
        <v>7175254.80361176</v>
      </c>
      <c r="L53" s="40">
        <v>5041843.7979316702</v>
      </c>
      <c r="M53" s="40">
        <v>4380443.1962585403</v>
      </c>
      <c r="N53" s="40">
        <v>5798788.1034011804</v>
      </c>
      <c r="O53" s="40">
        <v>4694461.7983779898</v>
      </c>
      <c r="P53" s="40">
        <v>4533556.3101654099</v>
      </c>
      <c r="Q53" s="40">
        <v>3561571.2972450298</v>
      </c>
      <c r="R53" s="40">
        <v>3024133.7024917598</v>
      </c>
      <c r="S53" s="40">
        <v>3181303.9971008301</v>
      </c>
      <c r="T53" s="40">
        <v>3412536.4041519202</v>
      </c>
      <c r="U53" s="40">
        <v>4002982.2016983</v>
      </c>
      <c r="V53" s="40">
        <v>4483889.8934127698</v>
      </c>
      <c r="W53" s="40">
        <v>3942230.6007842999</v>
      </c>
      <c r="X53" s="41">
        <f>H53*X54</f>
        <v>4428237.0666927351</v>
      </c>
      <c r="Y53" s="39">
        <f>Y70</f>
        <v>0.05</v>
      </c>
      <c r="Z53" s="40"/>
      <c r="AA53" s="40"/>
      <c r="AB53" s="40"/>
      <c r="AC53" s="40"/>
      <c r="AD53" s="40"/>
      <c r="AE53" s="40"/>
      <c r="AF53" s="43"/>
    </row>
    <row r="54" spans="1:32" x14ac:dyDescent="0.25">
      <c r="A54" s="11">
        <v>201610</v>
      </c>
      <c r="B54" s="11">
        <f t="shared" si="0"/>
        <v>201610</v>
      </c>
      <c r="C54" s="11">
        <v>20179</v>
      </c>
      <c r="D54" s="11">
        <f t="shared" si="1"/>
        <v>201709</v>
      </c>
      <c r="E54" s="14">
        <v>4861959.2053680401</v>
      </c>
      <c r="G54" s="24">
        <v>201610</v>
      </c>
      <c r="H54" s="30">
        <v>126292121.18984701</v>
      </c>
      <c r="I54" s="30">
        <v>14446789.690381199</v>
      </c>
      <c r="J54" s="40">
        <v>11775907.5025764</v>
      </c>
      <c r="K54" s="40">
        <v>7998470.9060859699</v>
      </c>
      <c r="L54" s="40">
        <v>6296567.1934776297</v>
      </c>
      <c r="M54" s="40">
        <v>8534820.0071105994</v>
      </c>
      <c r="N54" s="40">
        <v>7339934.7099387599</v>
      </c>
      <c r="O54" s="40">
        <v>7218050.0052738199</v>
      </c>
      <c r="P54" s="40">
        <v>4710356.7023391696</v>
      </c>
      <c r="Q54" s="40">
        <v>4085707.5011062599</v>
      </c>
      <c r="R54" s="40">
        <v>4555080.6139373798</v>
      </c>
      <c r="S54" s="40">
        <v>4861959.2053680401</v>
      </c>
      <c r="T54" s="40">
        <v>6178513.6011924697</v>
      </c>
      <c r="U54" s="40">
        <v>5739227.9040298499</v>
      </c>
      <c r="V54" s="40">
        <v>5569747.4075355502</v>
      </c>
      <c r="W54" s="41">
        <f>H54*W55</f>
        <v>6314606.0594923506</v>
      </c>
      <c r="X54" s="39">
        <f>X70</f>
        <v>0.05</v>
      </c>
      <c r="Y54" s="40"/>
      <c r="Z54" s="40"/>
      <c r="AA54" s="40"/>
      <c r="AB54" s="40"/>
      <c r="AC54" s="40"/>
      <c r="AD54" s="40"/>
      <c r="AE54" s="40"/>
      <c r="AF54" s="43"/>
    </row>
    <row r="55" spans="1:32" x14ac:dyDescent="0.25">
      <c r="A55" s="11">
        <v>201611</v>
      </c>
      <c r="B55" s="11">
        <f t="shared" si="0"/>
        <v>201611</v>
      </c>
      <c r="C55" s="11">
        <v>201611</v>
      </c>
      <c r="D55" s="11">
        <f t="shared" si="1"/>
        <v>201611</v>
      </c>
      <c r="E55" s="14">
        <v>159236413.70343</v>
      </c>
      <c r="G55" s="24">
        <v>201611</v>
      </c>
      <c r="H55" s="30">
        <v>159236413.70343</v>
      </c>
      <c r="I55" s="30">
        <v>12489429.406118801</v>
      </c>
      <c r="J55" s="40">
        <v>7913105.2038765</v>
      </c>
      <c r="K55" s="40">
        <v>5849681.5975265503</v>
      </c>
      <c r="L55" s="40">
        <v>7443249.7999992399</v>
      </c>
      <c r="M55" s="40">
        <v>6829226.5986232804</v>
      </c>
      <c r="N55" s="40">
        <v>5756296.6939830799</v>
      </c>
      <c r="O55" s="40">
        <v>4975085.5040741004</v>
      </c>
      <c r="P55" s="40">
        <v>4453308.3000564603</v>
      </c>
      <c r="Q55" s="40">
        <v>4524308.6072692899</v>
      </c>
      <c r="R55" s="40">
        <v>4781737.80311203</v>
      </c>
      <c r="S55" s="40">
        <v>5793307.1144733401</v>
      </c>
      <c r="T55" s="40">
        <v>7242499.5991363497</v>
      </c>
      <c r="U55" s="40">
        <v>6241397.4031524695</v>
      </c>
      <c r="V55" s="41">
        <f>H55*V56</f>
        <v>7961820.6851714998</v>
      </c>
      <c r="W55" s="39">
        <f>W70</f>
        <v>0.05</v>
      </c>
      <c r="X55" s="40"/>
      <c r="Y55" s="40"/>
      <c r="Z55" s="40"/>
      <c r="AA55" s="40"/>
      <c r="AB55" s="40"/>
      <c r="AC55" s="40"/>
      <c r="AD55" s="40"/>
      <c r="AE55" s="40"/>
      <c r="AF55" s="43"/>
    </row>
    <row r="56" spans="1:32" x14ac:dyDescent="0.25">
      <c r="A56" s="11">
        <v>201611</v>
      </c>
      <c r="B56" s="11">
        <f t="shared" si="0"/>
        <v>201611</v>
      </c>
      <c r="C56" s="11">
        <v>201612</v>
      </c>
      <c r="D56" s="11">
        <f t="shared" si="1"/>
        <v>201612</v>
      </c>
      <c r="E56" s="14">
        <v>12489429.406118801</v>
      </c>
      <c r="G56" s="24">
        <v>201612</v>
      </c>
      <c r="H56" s="34">
        <v>162969773.378575</v>
      </c>
      <c r="I56" s="30">
        <v>9307495.4050321598</v>
      </c>
      <c r="J56" s="40">
        <v>6167970.1925430298</v>
      </c>
      <c r="K56" s="40">
        <v>7964529.9963378897</v>
      </c>
      <c r="L56" s="40">
        <v>6398065.1018600501</v>
      </c>
      <c r="M56" s="40">
        <v>6497883.6978645297</v>
      </c>
      <c r="N56" s="40">
        <v>5193043.1011886597</v>
      </c>
      <c r="O56" s="40">
        <v>4448963.4005813599</v>
      </c>
      <c r="P56" s="40">
        <v>4503437.4058647202</v>
      </c>
      <c r="Q56" s="40">
        <v>4562368.99913025</v>
      </c>
      <c r="R56" s="40">
        <v>5506211.9066524496</v>
      </c>
      <c r="S56" s="40">
        <v>6555080.7063980103</v>
      </c>
      <c r="T56" s="40">
        <v>6242995.5091094999</v>
      </c>
      <c r="U56" s="41">
        <f>H56*U57</f>
        <v>8148488.6689287499</v>
      </c>
      <c r="V56" s="39">
        <f>V70</f>
        <v>0.05</v>
      </c>
      <c r="W56" s="40"/>
      <c r="X56" s="40"/>
      <c r="Y56" s="40"/>
      <c r="Z56" s="40"/>
      <c r="AA56" s="40"/>
      <c r="AB56" s="40"/>
      <c r="AC56" s="40"/>
      <c r="AD56" s="40"/>
      <c r="AE56" s="40"/>
      <c r="AF56" s="43"/>
    </row>
    <row r="57" spans="1:32" x14ac:dyDescent="0.25">
      <c r="A57" s="11">
        <v>201611</v>
      </c>
      <c r="B57" s="11">
        <f t="shared" si="0"/>
        <v>201611</v>
      </c>
      <c r="C57" s="11">
        <v>20171</v>
      </c>
      <c r="D57" s="11">
        <f t="shared" si="1"/>
        <v>201701</v>
      </c>
      <c r="E57" s="14">
        <v>7913105.2038765</v>
      </c>
      <c r="G57" s="24">
        <v>201701</v>
      </c>
      <c r="H57" s="34">
        <v>100676803.526612</v>
      </c>
      <c r="I57" s="30">
        <v>6939760.1003990201</v>
      </c>
      <c r="J57" s="40">
        <v>7173382.9915351896</v>
      </c>
      <c r="K57" s="40">
        <v>5915908.6034297897</v>
      </c>
      <c r="L57" s="40">
        <v>5745154.7960815402</v>
      </c>
      <c r="M57" s="40">
        <v>4369264.1969146701</v>
      </c>
      <c r="N57" s="40">
        <v>4025718.9018249498</v>
      </c>
      <c r="O57" s="40">
        <v>3918415.2076797499</v>
      </c>
      <c r="P57" s="40">
        <v>4091012.1021556901</v>
      </c>
      <c r="Q57" s="40">
        <v>4624244.8066558801</v>
      </c>
      <c r="R57" s="40">
        <v>5115516.7041454297</v>
      </c>
      <c r="S57" s="40">
        <v>4701822.3015403701</v>
      </c>
      <c r="T57" s="41">
        <f>H57*T58</f>
        <v>6040608.2115967199</v>
      </c>
      <c r="U57" s="39">
        <f>U70</f>
        <v>0.05</v>
      </c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3"/>
    </row>
    <row r="58" spans="1:32" x14ac:dyDescent="0.25">
      <c r="A58" s="11">
        <v>201611</v>
      </c>
      <c r="B58" s="11">
        <f t="shared" si="0"/>
        <v>201611</v>
      </c>
      <c r="C58" s="11">
        <v>201710</v>
      </c>
      <c r="D58" s="11">
        <f t="shared" si="1"/>
        <v>201710</v>
      </c>
      <c r="E58" s="14">
        <v>5793307.1144733401</v>
      </c>
      <c r="G58" s="24">
        <v>201702</v>
      </c>
      <c r="H58" s="30">
        <v>93105248.547607407</v>
      </c>
      <c r="I58" s="30">
        <v>9149282.7913246192</v>
      </c>
      <c r="J58" s="40">
        <v>6321506.7998733502</v>
      </c>
      <c r="K58" s="40">
        <v>5748111.6015243502</v>
      </c>
      <c r="L58" s="40">
        <v>4631137.7033138303</v>
      </c>
      <c r="M58" s="40">
        <v>4074564.1977157602</v>
      </c>
      <c r="N58" s="40">
        <v>3849300.0021820101</v>
      </c>
      <c r="O58" s="40">
        <v>4236481.2027778598</v>
      </c>
      <c r="P58" s="40">
        <v>5156387.6082305899</v>
      </c>
      <c r="Q58" s="40">
        <v>4349311.4027481098</v>
      </c>
      <c r="R58" s="40">
        <v>4269842.5022029905</v>
      </c>
      <c r="S58" s="41">
        <f>H58*S75</f>
        <v>6494248.2507392708</v>
      </c>
      <c r="T58" s="39">
        <f>T70</f>
        <v>0.06</v>
      </c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3"/>
    </row>
    <row r="59" spans="1:32" x14ac:dyDescent="0.25">
      <c r="A59" s="11">
        <v>201611</v>
      </c>
      <c r="B59" s="11">
        <f t="shared" si="0"/>
        <v>201611</v>
      </c>
      <c r="C59" s="11">
        <v>201711</v>
      </c>
      <c r="D59" s="11">
        <f t="shared" si="1"/>
        <v>201711</v>
      </c>
      <c r="E59" s="14">
        <v>7242499.5991363497</v>
      </c>
      <c r="G59" s="24">
        <v>201703</v>
      </c>
      <c r="H59" s="30">
        <v>117934294.799657</v>
      </c>
      <c r="I59" s="30">
        <v>8522249.3999061603</v>
      </c>
      <c r="J59" s="40">
        <v>7582773.1066741897</v>
      </c>
      <c r="K59" s="40">
        <v>5049831.5002822904</v>
      </c>
      <c r="L59" s="40">
        <v>4657070.5969734201</v>
      </c>
      <c r="M59" s="40">
        <v>4518898.3017082196</v>
      </c>
      <c r="N59" s="40">
        <v>4603210.4983482398</v>
      </c>
      <c r="O59" s="40">
        <v>5357471.7068786602</v>
      </c>
      <c r="P59" s="40">
        <v>5715908.1040267898</v>
      </c>
      <c r="Q59" s="40">
        <v>4782136.1020555496</v>
      </c>
      <c r="R59" s="41">
        <f>H59*R76</f>
        <v>8632827.2132702041</v>
      </c>
      <c r="S59" s="39">
        <f>S75</f>
        <v>6.9751688030976838E-2</v>
      </c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3"/>
    </row>
    <row r="60" spans="1:32" x14ac:dyDescent="0.25">
      <c r="A60" s="11">
        <v>201611</v>
      </c>
      <c r="B60" s="11">
        <f t="shared" si="0"/>
        <v>201611</v>
      </c>
      <c r="C60" s="11">
        <v>201712</v>
      </c>
      <c r="D60" s="11">
        <f t="shared" si="1"/>
        <v>201712</v>
      </c>
      <c r="E60" s="14">
        <v>6241397.4031524695</v>
      </c>
      <c r="G60" s="24">
        <v>201704</v>
      </c>
      <c r="H60" s="30">
        <v>107164715.73798899</v>
      </c>
      <c r="I60" s="30">
        <v>8446127.9013900794</v>
      </c>
      <c r="J60" s="40">
        <v>5354918.8023052197</v>
      </c>
      <c r="K60" s="40">
        <v>4915243.2014846802</v>
      </c>
      <c r="L60" s="40">
        <v>4188224.59846497</v>
      </c>
      <c r="M60" s="40">
        <v>4197064.2029724102</v>
      </c>
      <c r="N60" s="40">
        <v>5003535.6046333304</v>
      </c>
      <c r="O60" s="40">
        <v>5349472.10085297</v>
      </c>
      <c r="P60" s="40">
        <v>4184141.50232697</v>
      </c>
      <c r="Q60" s="41">
        <f>H60*Q77</f>
        <v>6291814.4074929329</v>
      </c>
      <c r="R60" s="39">
        <f>R76</f>
        <v>7.320031232590464E-2</v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3"/>
    </row>
    <row r="61" spans="1:32" x14ac:dyDescent="0.25">
      <c r="A61" s="11">
        <v>201611</v>
      </c>
      <c r="B61" s="11">
        <f t="shared" si="0"/>
        <v>201611</v>
      </c>
      <c r="C61" s="11">
        <v>20172</v>
      </c>
      <c r="D61" s="11">
        <f t="shared" si="1"/>
        <v>201702</v>
      </c>
      <c r="E61" s="14">
        <v>5849681.5975265503</v>
      </c>
      <c r="G61" s="24">
        <v>201705</v>
      </c>
      <c r="H61" s="30">
        <v>123131022.779625</v>
      </c>
      <c r="I61" s="30">
        <v>8428331.8015365601</v>
      </c>
      <c r="J61" s="40">
        <v>6310730.3007926904</v>
      </c>
      <c r="K61" s="40">
        <v>5500454.40102005</v>
      </c>
      <c r="L61" s="40">
        <v>5028741.9015426598</v>
      </c>
      <c r="M61" s="40">
        <v>5979021.3126487704</v>
      </c>
      <c r="N61" s="40">
        <v>5764898.3073196402</v>
      </c>
      <c r="O61" s="40">
        <v>4761001.0047912598</v>
      </c>
      <c r="P61" s="41">
        <f>H61*P78</f>
        <v>7305452.2113074427</v>
      </c>
      <c r="Q61" s="39">
        <f>Q77</f>
        <v>5.8711623169663642E-2</v>
      </c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3"/>
    </row>
    <row r="62" spans="1:32" x14ac:dyDescent="0.25">
      <c r="A62" s="11">
        <v>201611</v>
      </c>
      <c r="B62" s="11">
        <f t="shared" si="0"/>
        <v>201611</v>
      </c>
      <c r="C62" s="11">
        <v>20173</v>
      </c>
      <c r="D62" s="11">
        <f t="shared" si="1"/>
        <v>201703</v>
      </c>
      <c r="E62" s="14">
        <v>7443249.7999992399</v>
      </c>
      <c r="G62" s="24">
        <v>201706</v>
      </c>
      <c r="H62" s="30">
        <v>104977254.96397699</v>
      </c>
      <c r="I62" s="30">
        <v>8865894.7977027893</v>
      </c>
      <c r="J62" s="40">
        <v>6988671.2052536001</v>
      </c>
      <c r="K62" s="40">
        <v>6004254.9095745096</v>
      </c>
      <c r="L62" s="40">
        <v>5937971.9110832196</v>
      </c>
      <c r="M62" s="40">
        <v>5617619.0060501099</v>
      </c>
      <c r="N62" s="40">
        <v>5141068.8045043899</v>
      </c>
      <c r="O62" s="41">
        <f>O79*H62</f>
        <v>6481954.4900369523</v>
      </c>
      <c r="P62" s="39">
        <f>P78</f>
        <v>5.9330719800666724E-2</v>
      </c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3"/>
    </row>
    <row r="63" spans="1:32" x14ac:dyDescent="0.25">
      <c r="A63" s="11">
        <v>201611</v>
      </c>
      <c r="B63" s="11">
        <f t="shared" si="0"/>
        <v>201611</v>
      </c>
      <c r="C63" s="11">
        <v>20174</v>
      </c>
      <c r="D63" s="11">
        <f t="shared" si="1"/>
        <v>201704</v>
      </c>
      <c r="E63" s="14">
        <v>6829226.5986232804</v>
      </c>
      <c r="G63" s="24">
        <v>201707</v>
      </c>
      <c r="H63" s="30">
        <v>108994806.25852001</v>
      </c>
      <c r="I63" s="30">
        <v>8090613.3020134</v>
      </c>
      <c r="J63" s="40">
        <v>4889045.7108459501</v>
      </c>
      <c r="K63" s="40">
        <v>5646041.8095588703</v>
      </c>
      <c r="L63" s="40">
        <v>5469260.2972564697</v>
      </c>
      <c r="M63" s="40">
        <v>5067091.4050140399</v>
      </c>
      <c r="N63" s="41">
        <f>H63*N80</f>
        <v>6744063.3188810311</v>
      </c>
      <c r="O63" s="39">
        <f>O79</f>
        <v>6.1746275345656909E-2</v>
      </c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3"/>
    </row>
    <row r="64" spans="1:32" x14ac:dyDescent="0.25">
      <c r="A64" s="11">
        <v>201611</v>
      </c>
      <c r="B64" s="11">
        <f t="shared" si="0"/>
        <v>201611</v>
      </c>
      <c r="C64" s="11">
        <v>20175</v>
      </c>
      <c r="D64" s="11">
        <f t="shared" si="1"/>
        <v>201705</v>
      </c>
      <c r="E64" s="14">
        <v>5756296.6939830799</v>
      </c>
      <c r="G64" s="24">
        <v>201708</v>
      </c>
      <c r="H64" s="30">
        <v>120646008.91741</v>
      </c>
      <c r="I64" s="30">
        <v>7973635.6198158301</v>
      </c>
      <c r="J64" s="40">
        <v>7102996.6075325003</v>
      </c>
      <c r="K64" s="40">
        <v>6307841.3946189899</v>
      </c>
      <c r="L64" s="40">
        <v>5998446.3018951397</v>
      </c>
      <c r="M64" s="41">
        <f>H64*M81</f>
        <v>6582475.8550896375</v>
      </c>
      <c r="N64" s="39">
        <f>N80</f>
        <v>6.1875088826572916E-2</v>
      </c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3"/>
    </row>
    <row r="65" spans="1:32" x14ac:dyDescent="0.25">
      <c r="A65" s="11">
        <v>201611</v>
      </c>
      <c r="B65" s="11">
        <f t="shared" si="0"/>
        <v>201611</v>
      </c>
      <c r="C65" s="11">
        <v>20176</v>
      </c>
      <c r="D65" s="11">
        <f t="shared" si="1"/>
        <v>201706</v>
      </c>
      <c r="E65" s="14">
        <v>4975085.5040741004</v>
      </c>
      <c r="G65" s="24">
        <v>201709</v>
      </c>
      <c r="H65" s="30">
        <v>121681594.492734</v>
      </c>
      <c r="I65" s="30">
        <v>10277351.7056389</v>
      </c>
      <c r="J65" s="40">
        <v>7751644.6064453097</v>
      </c>
      <c r="K65" s="40">
        <v>6455291.5061149597</v>
      </c>
      <c r="L65" s="41">
        <f>H65*L82</f>
        <v>6927131.3084173314</v>
      </c>
      <c r="M65" s="39">
        <f>M81</f>
        <v>5.456024541678596E-2</v>
      </c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3"/>
    </row>
    <row r="66" spans="1:32" x14ac:dyDescent="0.25">
      <c r="A66" s="11">
        <v>201611</v>
      </c>
      <c r="B66" s="11">
        <f t="shared" si="0"/>
        <v>201611</v>
      </c>
      <c r="C66" s="11">
        <v>20177</v>
      </c>
      <c r="D66" s="11">
        <f t="shared" si="1"/>
        <v>201707</v>
      </c>
      <c r="E66" s="14">
        <v>4453308.3000564603</v>
      </c>
      <c r="G66" s="24">
        <v>201710</v>
      </c>
      <c r="H66" s="30">
        <v>164016876.36482501</v>
      </c>
      <c r="I66" s="30">
        <v>16291594.9114723</v>
      </c>
      <c r="J66" s="40">
        <v>11886180.6170158</v>
      </c>
      <c r="K66" s="41">
        <f>H66*K83</f>
        <v>10387696.408543803</v>
      </c>
      <c r="L66" s="39">
        <f>L82</f>
        <v>5.6928341030499666E-2</v>
      </c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3"/>
    </row>
    <row r="67" spans="1:32" x14ac:dyDescent="0.25">
      <c r="A67" s="11">
        <v>201611</v>
      </c>
      <c r="B67" s="11">
        <f t="shared" si="0"/>
        <v>201611</v>
      </c>
      <c r="C67" s="11">
        <v>20178</v>
      </c>
      <c r="D67" s="11">
        <f t="shared" si="1"/>
        <v>201708</v>
      </c>
      <c r="E67" s="14">
        <v>4524308.6072692899</v>
      </c>
      <c r="G67" s="24">
        <v>201711</v>
      </c>
      <c r="H67" s="30">
        <v>194213575.88696501</v>
      </c>
      <c r="I67" s="30">
        <v>13066993.121727001</v>
      </c>
      <c r="J67" s="41">
        <f>H67*J84</f>
        <v>9651262.6871695388</v>
      </c>
      <c r="K67" s="39">
        <f>K83</f>
        <v>6.3333094976387103E-2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3"/>
    </row>
    <row r="68" spans="1:32" x14ac:dyDescent="0.25">
      <c r="A68" s="11">
        <v>201611</v>
      </c>
      <c r="B68" s="11">
        <f t="shared" si="0"/>
        <v>201611</v>
      </c>
      <c r="C68" s="11">
        <v>20179</v>
      </c>
      <c r="D68" s="11">
        <f t="shared" si="1"/>
        <v>201709</v>
      </c>
      <c r="E68" s="14">
        <v>4781737.80311203</v>
      </c>
      <c r="G68" s="24">
        <v>201712</v>
      </c>
      <c r="H68" s="30">
        <v>241866103.269108</v>
      </c>
      <c r="I68" s="32">
        <f>H68*I85</f>
        <v>13813405.996342931</v>
      </c>
      <c r="J68" s="39">
        <f>J84</f>
        <v>4.9694068208633924E-2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3"/>
    </row>
    <row r="69" spans="1:32" ht="15.75" thickBot="1" x14ac:dyDescent="0.3">
      <c r="A69" s="11">
        <v>201612</v>
      </c>
      <c r="B69" s="11">
        <f t="shared" si="0"/>
        <v>201612</v>
      </c>
      <c r="C69" s="11">
        <v>201612</v>
      </c>
      <c r="D69" s="11">
        <f t="shared" si="1"/>
        <v>201612</v>
      </c>
      <c r="E69" s="14">
        <v>162969773.378575</v>
      </c>
      <c r="G69" s="35">
        <v>201801</v>
      </c>
      <c r="H69" s="32">
        <f>H68*H70</f>
        <v>149416088.97010636</v>
      </c>
      <c r="I69" s="39">
        <f>I85</f>
        <v>5.7111789579599302E-2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3"/>
    </row>
    <row r="70" spans="1:32" ht="15.75" thickBot="1" x14ac:dyDescent="0.3">
      <c r="A70" s="11">
        <v>201612</v>
      </c>
      <c r="B70" s="11">
        <f t="shared" si="0"/>
        <v>201612</v>
      </c>
      <c r="C70" s="11">
        <v>20171</v>
      </c>
      <c r="D70" s="11">
        <f t="shared" si="1"/>
        <v>201701</v>
      </c>
      <c r="E70" s="14">
        <v>9307495.4050321598</v>
      </c>
      <c r="G70" s="36" t="s">
        <v>21</v>
      </c>
      <c r="H70" s="37">
        <f>H57/H56</f>
        <v>0.61776365910960751</v>
      </c>
      <c r="I70" s="37">
        <v>5.7111789579599302E-2</v>
      </c>
      <c r="J70" s="37">
        <v>4.9694068208633924E-2</v>
      </c>
      <c r="K70" s="37">
        <v>6.3333094976387103E-2</v>
      </c>
      <c r="L70" s="37">
        <v>5.6928341030499666E-2</v>
      </c>
      <c r="M70" s="37">
        <v>5.456024541678596E-2</v>
      </c>
      <c r="N70" s="37">
        <v>6.1875088826572916E-2</v>
      </c>
      <c r="O70" s="37">
        <v>6.1746275345656909E-2</v>
      </c>
      <c r="P70" s="37">
        <v>5.9330719800666724E-2</v>
      </c>
      <c r="Q70" s="37">
        <v>5.8711623169663642E-2</v>
      </c>
      <c r="R70" s="37">
        <v>7.320031232590464E-2</v>
      </c>
      <c r="S70" s="37">
        <v>6.9751688030976838E-2</v>
      </c>
      <c r="T70" s="37">
        <v>0.06</v>
      </c>
      <c r="U70" s="37">
        <v>0.05</v>
      </c>
      <c r="V70" s="37">
        <v>0.05</v>
      </c>
      <c r="W70" s="37">
        <v>0.05</v>
      </c>
      <c r="X70" s="37">
        <v>0.05</v>
      </c>
      <c r="Y70" s="37">
        <v>0.05</v>
      </c>
      <c r="Z70" s="37">
        <v>0.05</v>
      </c>
      <c r="AA70" s="37">
        <v>0.04</v>
      </c>
      <c r="AB70" s="37">
        <v>0.04</v>
      </c>
      <c r="AC70" s="37">
        <v>0.04</v>
      </c>
      <c r="AD70" s="37">
        <v>0.04</v>
      </c>
      <c r="AE70" s="37">
        <v>0.04</v>
      </c>
      <c r="AF70" s="38">
        <v>0.09</v>
      </c>
    </row>
    <row r="71" spans="1:32" x14ac:dyDescent="0.25">
      <c r="A71" s="11">
        <v>201612</v>
      </c>
      <c r="B71" s="11">
        <f t="shared" si="0"/>
        <v>201612</v>
      </c>
      <c r="C71" s="11">
        <v>201710</v>
      </c>
      <c r="D71" s="11">
        <f t="shared" si="1"/>
        <v>201710</v>
      </c>
      <c r="E71" s="14">
        <v>5506211.9066524496</v>
      </c>
      <c r="G71" s="16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t="s">
        <v>25</v>
      </c>
    </row>
    <row r="72" spans="1:32" ht="15.75" thickBot="1" x14ac:dyDescent="0.3">
      <c r="A72" s="11">
        <v>201612</v>
      </c>
      <c r="B72" s="11">
        <f t="shared" si="0"/>
        <v>201612</v>
      </c>
      <c r="C72" s="11">
        <v>201711</v>
      </c>
      <c r="D72" s="11">
        <f t="shared" si="1"/>
        <v>201711</v>
      </c>
      <c r="E72" s="14">
        <v>6555080.7063980103</v>
      </c>
      <c r="G72" s="16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2" ht="15.75" thickBot="1" x14ac:dyDescent="0.3">
      <c r="A73" s="11">
        <v>201612</v>
      </c>
      <c r="B73" s="11">
        <f t="shared" si="0"/>
        <v>201612</v>
      </c>
      <c r="C73" s="11">
        <v>201712</v>
      </c>
      <c r="D73" s="11">
        <f t="shared" si="1"/>
        <v>201712</v>
      </c>
      <c r="E73" s="14">
        <v>6242995.5091094999</v>
      </c>
      <c r="G73" s="25" t="s">
        <v>23</v>
      </c>
      <c r="H73" s="28">
        <v>1</v>
      </c>
      <c r="I73" s="28">
        <v>2</v>
      </c>
      <c r="J73" s="28">
        <v>3</v>
      </c>
      <c r="K73" s="28">
        <v>4</v>
      </c>
      <c r="L73" s="28">
        <v>5</v>
      </c>
      <c r="M73" s="28">
        <v>6</v>
      </c>
      <c r="N73" s="28">
        <v>7</v>
      </c>
      <c r="O73" s="28">
        <v>8</v>
      </c>
      <c r="P73" s="28">
        <v>9</v>
      </c>
      <c r="Q73" s="28">
        <v>10</v>
      </c>
      <c r="R73" s="28">
        <v>11</v>
      </c>
      <c r="S73" s="28">
        <v>12</v>
      </c>
      <c r="T73" s="28">
        <v>13</v>
      </c>
      <c r="U73" s="28">
        <v>14</v>
      </c>
      <c r="V73" s="28">
        <v>15</v>
      </c>
      <c r="W73" s="28">
        <v>16</v>
      </c>
      <c r="X73" s="28">
        <v>17</v>
      </c>
      <c r="Y73" s="28">
        <v>18</v>
      </c>
      <c r="Z73" s="28">
        <v>19</v>
      </c>
      <c r="AA73" s="28">
        <v>20</v>
      </c>
      <c r="AB73" s="28">
        <v>21</v>
      </c>
      <c r="AC73" s="28">
        <v>22</v>
      </c>
      <c r="AD73" s="28">
        <v>23</v>
      </c>
      <c r="AE73" s="29">
        <v>24</v>
      </c>
      <c r="AF73" s="22"/>
    </row>
    <row r="74" spans="1:32" x14ac:dyDescent="0.25">
      <c r="A74" s="11">
        <v>201612</v>
      </c>
      <c r="B74" s="11">
        <f t="shared" si="0"/>
        <v>201612</v>
      </c>
      <c r="C74" s="11">
        <v>20172</v>
      </c>
      <c r="D74" s="11">
        <f t="shared" si="1"/>
        <v>201702</v>
      </c>
      <c r="E74" s="14">
        <v>6167970.1925430298</v>
      </c>
      <c r="G74" s="24">
        <v>201601</v>
      </c>
      <c r="H74" s="21">
        <v>1</v>
      </c>
      <c r="I74" s="21">
        <f>I45/$H$45</f>
        <v>0.26307280921306547</v>
      </c>
      <c r="J74" s="21">
        <f>J45/$H$45</f>
        <v>0.26461127529281292</v>
      </c>
      <c r="K74" s="21">
        <f t="shared" ref="K74:AE74" si="2">K45/$H$45</f>
        <v>0.27546262581044467</v>
      </c>
      <c r="L74" s="21">
        <f t="shared" si="2"/>
        <v>0.2050384457478969</v>
      </c>
      <c r="M74" s="21">
        <f t="shared" si="2"/>
        <v>0.19586329495425275</v>
      </c>
      <c r="N74" s="21">
        <f t="shared" si="2"/>
        <v>0.16661785397590834</v>
      </c>
      <c r="O74" s="21">
        <f t="shared" si="2"/>
        <v>0.1960656976467248</v>
      </c>
      <c r="P74" s="21">
        <f t="shared" si="2"/>
        <v>0.19357376233511847</v>
      </c>
      <c r="Q74" s="21">
        <f t="shared" si="2"/>
        <v>0.23853020499237909</v>
      </c>
      <c r="R74" s="21">
        <f t="shared" si="2"/>
        <v>0.22552333135464536</v>
      </c>
      <c r="S74" s="21">
        <f t="shared" si="2"/>
        <v>0.20223074799857135</v>
      </c>
      <c r="T74" s="21">
        <f t="shared" si="2"/>
        <v>0.13877715906119065</v>
      </c>
      <c r="U74" s="21">
        <f t="shared" si="2"/>
        <v>0.11483947886749138</v>
      </c>
      <c r="V74" s="21">
        <f t="shared" si="2"/>
        <v>0.1503896916028569</v>
      </c>
      <c r="W74" s="21">
        <f t="shared" si="2"/>
        <v>0.13161267533131399</v>
      </c>
      <c r="X74" s="21">
        <f t="shared" si="2"/>
        <v>0.12103924987172872</v>
      </c>
      <c r="Y74" s="21">
        <f t="shared" si="2"/>
        <v>0.10079175554609943</v>
      </c>
      <c r="Z74" s="21">
        <f t="shared" si="2"/>
        <v>8.6330875313137559E-2</v>
      </c>
      <c r="AA74" s="21">
        <f t="shared" si="2"/>
        <v>0.10359946812245605</v>
      </c>
      <c r="AB74" s="21">
        <f t="shared" si="2"/>
        <v>9.2330614765620128E-2</v>
      </c>
      <c r="AC74" s="21">
        <f t="shared" si="2"/>
        <v>0.11314117585514415</v>
      </c>
      <c r="AD74" s="21">
        <f t="shared" si="2"/>
        <v>0.11988299439259653</v>
      </c>
      <c r="AE74" s="23">
        <f t="shared" si="2"/>
        <v>0.11126741053008603</v>
      </c>
      <c r="AF74" s="22"/>
    </row>
    <row r="75" spans="1:32" x14ac:dyDescent="0.25">
      <c r="A75" s="11">
        <v>201612</v>
      </c>
      <c r="B75" s="11">
        <f t="shared" si="0"/>
        <v>201612</v>
      </c>
      <c r="C75" s="11">
        <v>20173</v>
      </c>
      <c r="D75" s="11">
        <f t="shared" si="1"/>
        <v>201703</v>
      </c>
      <c r="E75" s="14">
        <v>7964529.9963378897</v>
      </c>
      <c r="G75" s="24">
        <v>201602</v>
      </c>
      <c r="H75" s="21">
        <v>1</v>
      </c>
      <c r="I75" s="21">
        <f>I46/$H$46</f>
        <v>0.13859782014003041</v>
      </c>
      <c r="J75" s="21">
        <f t="shared" ref="J75:AD75" si="3">J46/$H$46</f>
        <v>0.13783124785446477</v>
      </c>
      <c r="K75" s="21">
        <f t="shared" si="3"/>
        <v>0.10092411048055849</v>
      </c>
      <c r="L75" s="21">
        <f t="shared" si="3"/>
        <v>8.934435004433218E-2</v>
      </c>
      <c r="M75" s="21">
        <f t="shared" si="3"/>
        <v>7.0590653508983275E-2</v>
      </c>
      <c r="N75" s="21">
        <f t="shared" si="3"/>
        <v>8.918521693706559E-2</v>
      </c>
      <c r="O75" s="21">
        <f t="shared" si="3"/>
        <v>9.3690967265108144E-2</v>
      </c>
      <c r="P75" s="21">
        <f t="shared" si="3"/>
        <v>0.11143961204347706</v>
      </c>
      <c r="Q75" s="21">
        <f t="shared" si="3"/>
        <v>0.12074112555302412</v>
      </c>
      <c r="R75" s="21">
        <f t="shared" si="3"/>
        <v>0.10450977796566015</v>
      </c>
      <c r="S75" s="21">
        <f t="shared" si="3"/>
        <v>6.9751688030976838E-2</v>
      </c>
      <c r="T75" s="21">
        <f t="shared" si="3"/>
        <v>6.3381361168089734E-2</v>
      </c>
      <c r="U75" s="21">
        <f t="shared" si="3"/>
        <v>7.735862310602408E-2</v>
      </c>
      <c r="V75" s="21">
        <f t="shared" si="3"/>
        <v>6.4522145351687696E-2</v>
      </c>
      <c r="W75" s="21">
        <f t="shared" si="3"/>
        <v>6.1975955511792837E-2</v>
      </c>
      <c r="X75" s="21">
        <f t="shared" si="3"/>
        <v>5.3574035106544085E-2</v>
      </c>
      <c r="Y75" s="21">
        <f t="shared" si="3"/>
        <v>4.1119602765857265E-2</v>
      </c>
      <c r="Z75" s="21">
        <f t="shared" si="3"/>
        <v>4.4773291516401754E-2</v>
      </c>
      <c r="AA75" s="21">
        <f t="shared" si="3"/>
        <v>4.6327945855327152E-2</v>
      </c>
      <c r="AB75" s="21">
        <f t="shared" si="3"/>
        <v>6.6607813501880636E-2</v>
      </c>
      <c r="AC75" s="21">
        <f t="shared" si="3"/>
        <v>7.0917373747492143E-2</v>
      </c>
      <c r="AD75" s="21">
        <f t="shared" si="3"/>
        <v>6.4990470533425104E-2</v>
      </c>
      <c r="AE75" s="23"/>
    </row>
    <row r="76" spans="1:32" x14ac:dyDescent="0.25">
      <c r="A76" s="11">
        <v>201612</v>
      </c>
      <c r="B76" s="11">
        <f t="shared" si="0"/>
        <v>201612</v>
      </c>
      <c r="C76" s="11">
        <v>20174</v>
      </c>
      <c r="D76" s="11">
        <f t="shared" si="1"/>
        <v>201704</v>
      </c>
      <c r="E76" s="14">
        <v>6398065.1018600501</v>
      </c>
      <c r="G76" s="24">
        <v>201603</v>
      </c>
      <c r="H76" s="21">
        <v>1</v>
      </c>
      <c r="I76" s="21">
        <f>I47/$H$47</f>
        <v>0.14690635762811868</v>
      </c>
      <c r="J76" s="21">
        <f t="shared" ref="J76:AC76" si="4">J47/$H$47</f>
        <v>9.4499527019026641E-2</v>
      </c>
      <c r="K76" s="21">
        <f t="shared" si="4"/>
        <v>9.0756071781679798E-2</v>
      </c>
      <c r="L76" s="21">
        <f t="shared" si="4"/>
        <v>7.3399721531349216E-2</v>
      </c>
      <c r="M76" s="21">
        <f t="shared" si="4"/>
        <v>9.1985402643202555E-2</v>
      </c>
      <c r="N76" s="21">
        <f t="shared" si="4"/>
        <v>9.1140016219078315E-2</v>
      </c>
      <c r="O76" s="21">
        <f t="shared" si="4"/>
        <v>0.10925686595998563</v>
      </c>
      <c r="P76" s="21">
        <f t="shared" si="4"/>
        <v>0.11537224876365328</v>
      </c>
      <c r="Q76" s="21">
        <f t="shared" si="4"/>
        <v>9.1821257917287735E-2</v>
      </c>
      <c r="R76" s="21">
        <f t="shared" si="4"/>
        <v>7.320031232590464E-2</v>
      </c>
      <c r="S76" s="21">
        <f t="shared" si="4"/>
        <v>5.8831470028810499E-2</v>
      </c>
      <c r="T76" s="21">
        <f t="shared" si="4"/>
        <v>7.691543672218952E-2</v>
      </c>
      <c r="U76" s="21">
        <f t="shared" si="4"/>
        <v>7.1022225926615543E-2</v>
      </c>
      <c r="V76" s="21">
        <f t="shared" si="4"/>
        <v>6.4157427185611821E-2</v>
      </c>
      <c r="W76" s="21">
        <f t="shared" si="4"/>
        <v>4.5757883049429342E-2</v>
      </c>
      <c r="X76" s="21">
        <f t="shared" si="4"/>
        <v>4.1038751416820826E-2</v>
      </c>
      <c r="Y76" s="21">
        <f t="shared" si="4"/>
        <v>4.576759211806454E-2</v>
      </c>
      <c r="Z76" s="21">
        <f t="shared" si="4"/>
        <v>5.30633313967772E-2</v>
      </c>
      <c r="AA76" s="21">
        <f t="shared" si="4"/>
        <v>6.7572969056478541E-2</v>
      </c>
      <c r="AB76" s="21">
        <f t="shared" si="4"/>
        <v>6.4516621614954861E-2</v>
      </c>
      <c r="AC76" s="21">
        <f t="shared" si="4"/>
        <v>6.4850750776649979E-2</v>
      </c>
      <c r="AD76" s="21"/>
      <c r="AE76" s="23"/>
    </row>
    <row r="77" spans="1:32" x14ac:dyDescent="0.25">
      <c r="A77" s="11">
        <v>201612</v>
      </c>
      <c r="B77" s="11">
        <f t="shared" si="0"/>
        <v>201612</v>
      </c>
      <c r="C77" s="11">
        <v>20175</v>
      </c>
      <c r="D77" s="11">
        <f t="shared" si="1"/>
        <v>201705</v>
      </c>
      <c r="E77" s="14">
        <v>6497883.6978645297</v>
      </c>
      <c r="G77" s="24">
        <v>201604</v>
      </c>
      <c r="H77" s="21">
        <v>1</v>
      </c>
      <c r="I77" s="21">
        <f>I48/$H$48</f>
        <v>9.6125568371782225E-2</v>
      </c>
      <c r="J77" s="21">
        <f t="shared" ref="J77:AB77" si="5">J48/$H$48</f>
        <v>8.0859484353379155E-2</v>
      </c>
      <c r="K77" s="21">
        <f t="shared" si="5"/>
        <v>6.6053478037726529E-2</v>
      </c>
      <c r="L77" s="21">
        <f t="shared" si="5"/>
        <v>7.2709638106113569E-2</v>
      </c>
      <c r="M77" s="21">
        <f t="shared" si="5"/>
        <v>7.2596216037718653E-2</v>
      </c>
      <c r="N77" s="21">
        <f t="shared" si="5"/>
        <v>9.2231178953116416E-2</v>
      </c>
      <c r="O77" s="21">
        <f t="shared" si="5"/>
        <v>9.4556441193733562E-2</v>
      </c>
      <c r="P77" s="21">
        <f t="shared" si="5"/>
        <v>7.6376830322864658E-2</v>
      </c>
      <c r="Q77" s="21">
        <f t="shared" si="5"/>
        <v>5.8711623169663642E-2</v>
      </c>
      <c r="R77" s="21">
        <f t="shared" si="5"/>
        <v>4.6512570921911287E-2</v>
      </c>
      <c r="S77" s="21">
        <f t="shared" si="5"/>
        <v>6.258918488908935E-2</v>
      </c>
      <c r="T77" s="21">
        <f t="shared" si="5"/>
        <v>5.7934886710595872E-2</v>
      </c>
      <c r="U77" s="21">
        <f t="shared" si="5"/>
        <v>5.443130832019618E-2</v>
      </c>
      <c r="V77" s="21">
        <f t="shared" si="5"/>
        <v>3.9628730525689167E-2</v>
      </c>
      <c r="W77" s="21">
        <f t="shared" si="5"/>
        <v>3.8984330138490043E-2</v>
      </c>
      <c r="X77" s="21">
        <f t="shared" si="5"/>
        <v>3.8429613787263617E-2</v>
      </c>
      <c r="Y77" s="21">
        <f t="shared" si="5"/>
        <v>4.124292601162545E-2</v>
      </c>
      <c r="Z77" s="21">
        <f t="shared" si="5"/>
        <v>5.3565003005442306E-2</v>
      </c>
      <c r="AA77" s="21">
        <f t="shared" si="5"/>
        <v>5.934040765004054E-2</v>
      </c>
      <c r="AB77" s="21">
        <f t="shared" si="5"/>
        <v>5.4497345901176449E-2</v>
      </c>
      <c r="AC77" s="21"/>
      <c r="AD77" s="21"/>
      <c r="AE77" s="23"/>
      <c r="AF77" s="19"/>
    </row>
    <row r="78" spans="1:32" x14ac:dyDescent="0.25">
      <c r="A78" s="11">
        <v>201612</v>
      </c>
      <c r="B78" s="11">
        <f t="shared" si="0"/>
        <v>201612</v>
      </c>
      <c r="C78" s="11">
        <v>20176</v>
      </c>
      <c r="D78" s="11">
        <f t="shared" si="1"/>
        <v>201706</v>
      </c>
      <c r="E78" s="14">
        <v>5193043.1011886597</v>
      </c>
      <c r="G78" s="24">
        <v>201605</v>
      </c>
      <c r="H78" s="21">
        <v>1</v>
      </c>
      <c r="I78" s="21">
        <f>I49/$H$49</f>
        <v>0.11316860352167274</v>
      </c>
      <c r="J78" s="21">
        <f>J49/$H$49</f>
        <v>9.0536624482265571E-2</v>
      </c>
      <c r="K78" s="21">
        <f>K49/$H$49</f>
        <v>8.576907030916199E-2</v>
      </c>
      <c r="L78" s="21">
        <f>L49/$H$49</f>
        <v>8.2638501508900772E-2</v>
      </c>
      <c r="M78" s="21">
        <f>M49/$H$49</f>
        <v>9.5431738274734362E-2</v>
      </c>
      <c r="N78" s="21">
        <f>N49/$H$49</f>
        <v>9.5946549310603202E-2</v>
      </c>
      <c r="O78" s="21">
        <f>O49/$H$49</f>
        <v>8.5271334203520302E-2</v>
      </c>
      <c r="P78" s="21">
        <f>P49/$H$49</f>
        <v>5.9330719800666724E-2</v>
      </c>
      <c r="Q78" s="21">
        <f>Q49/$H$49</f>
        <v>4.7567962245034595E-2</v>
      </c>
      <c r="R78" s="21">
        <f>R49/$H$49</f>
        <v>6.1134524425662647E-2</v>
      </c>
      <c r="S78" s="21">
        <f>S49/$H$49</f>
        <v>5.4467624520523852E-2</v>
      </c>
      <c r="T78" s="21">
        <f>T49/$H$49</f>
        <v>5.5423504990815504E-2</v>
      </c>
      <c r="U78" s="21">
        <f>U49/$H$49</f>
        <v>4.4587426679474906E-2</v>
      </c>
      <c r="V78" s="21">
        <f>V49/$H$49</f>
        <v>3.7384923666363964E-2</v>
      </c>
      <c r="W78" s="21">
        <f>W49/$H$49</f>
        <v>3.8373979316745903E-2</v>
      </c>
      <c r="X78" s="21">
        <f>X49/$H$49</f>
        <v>4.1801325855548424E-2</v>
      </c>
      <c r="Y78" s="21">
        <f>Y49/$H$49</f>
        <v>5.2036221676003282E-2</v>
      </c>
      <c r="Z78" s="21">
        <f>Z49/$H$49</f>
        <v>5.1499236492555736E-2</v>
      </c>
      <c r="AA78" s="21">
        <f>AA49/$H$49</f>
        <v>5.1210214308778527E-2</v>
      </c>
      <c r="AB78" s="21"/>
      <c r="AC78" s="21"/>
      <c r="AD78" s="21"/>
      <c r="AE78" s="23"/>
    </row>
    <row r="79" spans="1:32" x14ac:dyDescent="0.25">
      <c r="A79" s="11">
        <v>201612</v>
      </c>
      <c r="B79" s="11">
        <f t="shared" si="0"/>
        <v>201612</v>
      </c>
      <c r="C79" s="11">
        <v>20177</v>
      </c>
      <c r="D79" s="11">
        <f t="shared" si="1"/>
        <v>201707</v>
      </c>
      <c r="E79" s="14">
        <v>4448963.4005813599</v>
      </c>
      <c r="G79" s="24">
        <v>201606</v>
      </c>
      <c r="H79" s="21">
        <v>1</v>
      </c>
      <c r="I79" s="21">
        <f>I50/$H$50</f>
        <v>0.10035689439583496</v>
      </c>
      <c r="J79" s="21">
        <f t="shared" ref="J79:Z79" si="6">J50/$H$50</f>
        <v>0.10126515587136681</v>
      </c>
      <c r="K79" s="21">
        <f t="shared" si="6"/>
        <v>9.1056675009346999E-2</v>
      </c>
      <c r="L79" s="21">
        <f t="shared" si="6"/>
        <v>0.10526934327225325</v>
      </c>
      <c r="M79" s="21">
        <f t="shared" si="6"/>
        <v>0.10633877275186038</v>
      </c>
      <c r="N79" s="21">
        <f t="shared" si="6"/>
        <v>8.8030373836616146E-2</v>
      </c>
      <c r="O79" s="21">
        <f t="shared" si="6"/>
        <v>6.1746275345656909E-2</v>
      </c>
      <c r="P79" s="21">
        <f t="shared" si="6"/>
        <v>5.3434941560398637E-2</v>
      </c>
      <c r="Q79" s="21">
        <f t="shared" si="6"/>
        <v>7.1837081097863784E-2</v>
      </c>
      <c r="R79" s="21">
        <f t="shared" si="6"/>
        <v>6.2557650290575334E-2</v>
      </c>
      <c r="S79" s="21">
        <f t="shared" si="6"/>
        <v>6.3120155545319634E-2</v>
      </c>
      <c r="T79" s="21">
        <f t="shared" si="6"/>
        <v>4.9282420172513032E-2</v>
      </c>
      <c r="U79" s="21">
        <f t="shared" si="6"/>
        <v>4.4214277783191695E-2</v>
      </c>
      <c r="V79" s="21">
        <f t="shared" si="6"/>
        <v>4.0214314580293384E-2</v>
      </c>
      <c r="W79" s="21">
        <f t="shared" si="6"/>
        <v>3.7025192149614854E-2</v>
      </c>
      <c r="X79" s="21">
        <f t="shared" si="6"/>
        <v>4.6226155892948748E-2</v>
      </c>
      <c r="Y79" s="21">
        <f t="shared" si="6"/>
        <v>4.922598220282523E-2</v>
      </c>
      <c r="Z79" s="21">
        <f t="shared" si="6"/>
        <v>4.1563131340579686E-2</v>
      </c>
      <c r="AA79" s="21"/>
      <c r="AB79" s="21"/>
      <c r="AC79" s="21"/>
      <c r="AD79" s="21"/>
      <c r="AE79" s="23"/>
    </row>
    <row r="80" spans="1:32" x14ac:dyDescent="0.25">
      <c r="A80" s="11">
        <v>201612</v>
      </c>
      <c r="B80" s="11">
        <f t="shared" si="0"/>
        <v>201612</v>
      </c>
      <c r="C80" s="11">
        <v>20178</v>
      </c>
      <c r="D80" s="11">
        <f t="shared" si="1"/>
        <v>201708</v>
      </c>
      <c r="E80" s="14">
        <v>4503437.4058647202</v>
      </c>
      <c r="G80" s="24">
        <v>201607</v>
      </c>
      <c r="H80" s="21">
        <v>1</v>
      </c>
      <c r="I80" s="21">
        <f>I51/$H$51</f>
        <v>0.10610184043562679</v>
      </c>
      <c r="J80" s="21">
        <f t="shared" ref="J80:Y80" si="7">J51/$H$51</f>
        <v>8.6854610653874287E-2</v>
      </c>
      <c r="K80" s="21">
        <f t="shared" si="7"/>
        <v>9.8765655910346153E-2</v>
      </c>
      <c r="L80" s="21">
        <f t="shared" si="7"/>
        <v>8.660618276946308E-2</v>
      </c>
      <c r="M80" s="21">
        <f t="shared" si="7"/>
        <v>8.0901011081405114E-2</v>
      </c>
      <c r="N80" s="21">
        <f t="shared" si="7"/>
        <v>6.1875088826572916E-2</v>
      </c>
      <c r="O80" s="21">
        <f t="shared" si="7"/>
        <v>5.3180851282706158E-2</v>
      </c>
      <c r="P80" s="21">
        <f t="shared" si="7"/>
        <v>6.9091700755894964E-2</v>
      </c>
      <c r="Q80" s="21">
        <f t="shared" si="7"/>
        <v>6.0605091116024822E-2</v>
      </c>
      <c r="R80" s="21">
        <f t="shared" si="7"/>
        <v>6.2203172865701269E-2</v>
      </c>
      <c r="S80" s="21">
        <f t="shared" si="7"/>
        <v>4.794673517097519E-2</v>
      </c>
      <c r="T80" s="21">
        <f t="shared" si="7"/>
        <v>4.5645760325565422E-2</v>
      </c>
      <c r="U80" s="21">
        <f t="shared" si="7"/>
        <v>4.2199110778393466E-2</v>
      </c>
      <c r="V80" s="21">
        <f t="shared" si="7"/>
        <v>4.2729531710633969E-2</v>
      </c>
      <c r="W80" s="21">
        <f t="shared" si="7"/>
        <v>4.9694909097265899E-2</v>
      </c>
      <c r="X80" s="21">
        <f t="shared" si="7"/>
        <v>4.4136451139846683E-2</v>
      </c>
      <c r="Y80" s="21">
        <f t="shared" si="7"/>
        <v>4.3188549939469856E-2</v>
      </c>
      <c r="Z80" s="21"/>
      <c r="AA80" s="21"/>
      <c r="AB80" s="21"/>
      <c r="AC80" s="21"/>
      <c r="AD80" s="21"/>
      <c r="AE80" s="23"/>
    </row>
    <row r="81" spans="1:31" x14ac:dyDescent="0.25">
      <c r="A81" s="11">
        <v>201612</v>
      </c>
      <c r="B81" s="11">
        <f t="shared" ref="B81:B144" si="8">IF(LEN(A81)=5,CONCATENATE(LEFT(A81,4),"0",RIGHT(A81,1)),A81)+0</f>
        <v>201612</v>
      </c>
      <c r="C81" s="11">
        <v>20179</v>
      </c>
      <c r="D81" s="11">
        <f t="shared" ref="D81:D144" si="9">IF(LEN(C81)=5,CONCATENATE(LEFT(C81,4),"0",RIGHT(C81,1)),C81)+0</f>
        <v>201709</v>
      </c>
      <c r="E81" s="14">
        <v>4562368.99913025</v>
      </c>
      <c r="G81" s="24">
        <v>201608</v>
      </c>
      <c r="H81" s="21">
        <v>1</v>
      </c>
      <c r="I81" s="21">
        <f>I52/$H$52</f>
        <v>9.3989484135836493E-2</v>
      </c>
      <c r="J81" s="21">
        <f t="shared" ref="J81:X81" si="10">J52/$H$52</f>
        <v>9.1672325494429746E-2</v>
      </c>
      <c r="K81" s="21">
        <f t="shared" si="10"/>
        <v>8.8628301256122602E-2</v>
      </c>
      <c r="L81" s="21">
        <f t="shared" si="10"/>
        <v>7.7095984032283973E-2</v>
      </c>
      <c r="M81" s="21">
        <f t="shared" si="10"/>
        <v>5.456024541678596E-2</v>
      </c>
      <c r="N81" s="21">
        <f t="shared" si="10"/>
        <v>4.9358864920122841E-2</v>
      </c>
      <c r="O81" s="21">
        <f t="shared" si="10"/>
        <v>6.6046158771370225E-2</v>
      </c>
      <c r="P81" s="21">
        <f t="shared" si="10"/>
        <v>5.2983879611874139E-2</v>
      </c>
      <c r="Q81" s="21">
        <f t="shared" si="10"/>
        <v>5.053535498256348E-2</v>
      </c>
      <c r="R81" s="21">
        <f t="shared" si="10"/>
        <v>4.1692973534114358E-2</v>
      </c>
      <c r="S81" s="21">
        <f t="shared" si="10"/>
        <v>3.3622175945031182E-2</v>
      </c>
      <c r="T81" s="21">
        <f t="shared" si="10"/>
        <v>3.6249000476581826E-2</v>
      </c>
      <c r="U81" s="21">
        <f t="shared" si="10"/>
        <v>4.1504786518989333E-2</v>
      </c>
      <c r="V81" s="21">
        <f t="shared" si="10"/>
        <v>4.6779026472857886E-2</v>
      </c>
      <c r="W81" s="21">
        <f t="shared" si="10"/>
        <v>4.7533842243702738E-2</v>
      </c>
      <c r="X81" s="21">
        <f t="shared" si="10"/>
        <v>4.4111063341181762E-2</v>
      </c>
      <c r="Y81" s="21"/>
      <c r="Z81" s="21"/>
      <c r="AA81" s="21"/>
      <c r="AB81" s="21"/>
      <c r="AC81" s="21"/>
      <c r="AD81" s="21"/>
      <c r="AE81" s="23"/>
    </row>
    <row r="82" spans="1:31" x14ac:dyDescent="0.25">
      <c r="A82" s="11">
        <v>20162</v>
      </c>
      <c r="B82" s="11">
        <f t="shared" si="8"/>
        <v>201602</v>
      </c>
      <c r="C82" s="11">
        <v>201610</v>
      </c>
      <c r="D82" s="11">
        <f t="shared" si="9"/>
        <v>201610</v>
      </c>
      <c r="E82" s="14">
        <v>7797188.7058925601</v>
      </c>
      <c r="G82" s="24">
        <v>201609</v>
      </c>
      <c r="H82" s="21">
        <v>1</v>
      </c>
      <c r="I82" s="21">
        <f>I53/$H$53</f>
        <v>0.109705468107621</v>
      </c>
      <c r="J82" s="21">
        <f t="shared" ref="J82:W82" si="11">J53/$H$53</f>
        <v>9.2689644616895175E-2</v>
      </c>
      <c r="K82" s="21">
        <f t="shared" si="11"/>
        <v>8.1017058205633249E-2</v>
      </c>
      <c r="L82" s="21">
        <f t="shared" si="11"/>
        <v>5.6928341030499666E-2</v>
      </c>
      <c r="M82" s="21">
        <f t="shared" si="11"/>
        <v>4.9460351041346912E-2</v>
      </c>
      <c r="N82" s="21">
        <f t="shared" si="11"/>
        <v>6.5475131706668674E-2</v>
      </c>
      <c r="O82" s="21">
        <f t="shared" si="11"/>
        <v>5.3005990055135947E-2</v>
      </c>
      <c r="P82" s="21">
        <f t="shared" si="11"/>
        <v>5.1189178016967971E-2</v>
      </c>
      <c r="Q82" s="21">
        <f t="shared" si="11"/>
        <v>4.0214325064410091E-2</v>
      </c>
      <c r="R82" s="21">
        <f t="shared" si="11"/>
        <v>3.4146023089391173E-2</v>
      </c>
      <c r="S82" s="21">
        <f t="shared" si="11"/>
        <v>3.5920660402637528E-2</v>
      </c>
      <c r="T82" s="21">
        <f t="shared" si="11"/>
        <v>3.8531545993997572E-2</v>
      </c>
      <c r="U82" s="21">
        <f t="shared" si="11"/>
        <v>4.5198372867240821E-2</v>
      </c>
      <c r="V82" s="21">
        <f t="shared" si="11"/>
        <v>5.0628385809994576E-2</v>
      </c>
      <c r="W82" s="21">
        <f t="shared" si="11"/>
        <v>4.451241590514695E-2</v>
      </c>
      <c r="X82" s="21"/>
      <c r="Y82" s="21"/>
      <c r="Z82" s="21"/>
      <c r="AA82" s="21"/>
      <c r="AB82" s="21"/>
      <c r="AC82" s="21"/>
      <c r="AD82" s="21"/>
      <c r="AE82" s="23"/>
    </row>
    <row r="83" spans="1:31" x14ac:dyDescent="0.25">
      <c r="A83" s="11">
        <v>20162</v>
      </c>
      <c r="B83" s="11">
        <f t="shared" si="8"/>
        <v>201602</v>
      </c>
      <c r="C83" s="11">
        <v>201611</v>
      </c>
      <c r="D83" s="11">
        <f t="shared" si="9"/>
        <v>201611</v>
      </c>
      <c r="E83" s="14">
        <v>8447995.4949188195</v>
      </c>
      <c r="G83" s="24">
        <v>201610</v>
      </c>
      <c r="H83" s="21">
        <v>1</v>
      </c>
      <c r="I83" s="21">
        <f>I54/$H$54</f>
        <v>0.11439185243127122</v>
      </c>
      <c r="J83" s="21">
        <f t="shared" ref="J83:V83" si="12">J54/$H$54</f>
        <v>9.324340577726474E-2</v>
      </c>
      <c r="K83" s="21">
        <f t="shared" si="12"/>
        <v>6.3333094976387103E-2</v>
      </c>
      <c r="L83" s="21">
        <f t="shared" si="12"/>
        <v>4.9857165547266373E-2</v>
      </c>
      <c r="M83" s="21">
        <f t="shared" si="12"/>
        <v>6.7579987783091724E-2</v>
      </c>
      <c r="N83" s="21">
        <f t="shared" si="12"/>
        <v>5.8118706383156693E-2</v>
      </c>
      <c r="O83" s="21">
        <f t="shared" si="12"/>
        <v>5.7153604969730286E-2</v>
      </c>
      <c r="P83" s="21">
        <f t="shared" si="12"/>
        <v>3.7297312436920638E-2</v>
      </c>
      <c r="Q83" s="21">
        <f t="shared" si="12"/>
        <v>3.2351246163364954E-2</v>
      </c>
      <c r="R83" s="21">
        <f t="shared" si="12"/>
        <v>3.6067813027623581E-2</v>
      </c>
      <c r="S83" s="21">
        <f t="shared" si="12"/>
        <v>3.8497723845016131E-2</v>
      </c>
      <c r="T83" s="21">
        <f t="shared" si="12"/>
        <v>4.8922399457561556E-2</v>
      </c>
      <c r="U83" s="21">
        <f t="shared" si="12"/>
        <v>4.5444069273351019E-2</v>
      </c>
      <c r="V83" s="21">
        <f t="shared" si="12"/>
        <v>4.4102097225549794E-2</v>
      </c>
      <c r="W83" s="21"/>
      <c r="X83" s="21"/>
      <c r="Y83" s="21"/>
      <c r="Z83" s="21"/>
      <c r="AA83" s="21"/>
      <c r="AB83" s="21"/>
      <c r="AC83" s="21"/>
      <c r="AD83" s="21"/>
      <c r="AE83" s="23"/>
    </row>
    <row r="84" spans="1:31" x14ac:dyDescent="0.25">
      <c r="A84" s="11">
        <v>20162</v>
      </c>
      <c r="B84" s="11">
        <f t="shared" si="8"/>
        <v>201602</v>
      </c>
      <c r="C84" s="11">
        <v>201612</v>
      </c>
      <c r="D84" s="11">
        <f t="shared" si="9"/>
        <v>201612</v>
      </c>
      <c r="E84" s="14">
        <v>7312323.1987856003</v>
      </c>
      <c r="G84" s="24">
        <v>201611</v>
      </c>
      <c r="H84" s="21">
        <v>1</v>
      </c>
      <c r="I84" s="21">
        <f>I55/$H$55</f>
        <v>7.8433249755170631E-2</v>
      </c>
      <c r="J84" s="21">
        <f t="shared" ref="J84:U84" si="13">J55/$H$55</f>
        <v>4.9694068208633924E-2</v>
      </c>
      <c r="K84" s="21">
        <f t="shared" si="13"/>
        <v>3.6735828580146845E-2</v>
      </c>
      <c r="L84" s="21">
        <f t="shared" si="13"/>
        <v>4.6743390075726816E-2</v>
      </c>
      <c r="M84" s="21">
        <f t="shared" si="13"/>
        <v>4.2887342409898652E-2</v>
      </c>
      <c r="N84" s="21">
        <f t="shared" si="13"/>
        <v>3.6149374129361513E-2</v>
      </c>
      <c r="O84" s="21">
        <f t="shared" si="13"/>
        <v>3.1243390807205399E-2</v>
      </c>
      <c r="P84" s="21">
        <f t="shared" si="13"/>
        <v>2.7966645294778672E-2</v>
      </c>
      <c r="Q84" s="21">
        <f t="shared" si="13"/>
        <v>2.8412525138223677E-2</v>
      </c>
      <c r="R84" s="21">
        <f t="shared" si="13"/>
        <v>3.0029172925344714E-2</v>
      </c>
      <c r="S84" s="21">
        <f t="shared" si="13"/>
        <v>3.638179848274585E-2</v>
      </c>
      <c r="T84" s="21">
        <f t="shared" si="13"/>
        <v>4.5482684711960104E-2</v>
      </c>
      <c r="U84" s="21">
        <f t="shared" si="13"/>
        <v>3.9195792331625644E-2</v>
      </c>
      <c r="V84" s="21"/>
      <c r="W84" s="21"/>
      <c r="X84" s="21"/>
      <c r="Y84" s="21"/>
      <c r="Z84" s="21"/>
      <c r="AA84" s="21"/>
      <c r="AB84" s="21"/>
      <c r="AC84" s="21"/>
      <c r="AD84" s="21"/>
      <c r="AE84" s="23"/>
    </row>
    <row r="85" spans="1:31" x14ac:dyDescent="0.25">
      <c r="A85" s="11">
        <v>20162</v>
      </c>
      <c r="B85" s="11">
        <f t="shared" si="8"/>
        <v>201602</v>
      </c>
      <c r="C85" s="11">
        <v>20162</v>
      </c>
      <c r="D85" s="11">
        <f t="shared" si="9"/>
        <v>201602</v>
      </c>
      <c r="E85" s="14">
        <v>69967837.853299096</v>
      </c>
      <c r="G85" s="24">
        <v>201612</v>
      </c>
      <c r="H85" s="21">
        <v>1</v>
      </c>
      <c r="I85" s="21">
        <f>I56/$H$56</f>
        <v>5.7111789579599302E-2</v>
      </c>
      <c r="J85" s="21">
        <f t="shared" ref="J85:T85" si="14">J56/$H$56</f>
        <v>3.7847326315015355E-2</v>
      </c>
      <c r="K85" s="21">
        <f t="shared" si="14"/>
        <v>4.8871209864399037E-2</v>
      </c>
      <c r="L85" s="21">
        <f t="shared" si="14"/>
        <v>3.9259213345026217E-2</v>
      </c>
      <c r="M85" s="21">
        <f t="shared" si="14"/>
        <v>3.9871710950779175E-2</v>
      </c>
      <c r="N85" s="21">
        <f t="shared" si="14"/>
        <v>3.1865069169147955E-2</v>
      </c>
      <c r="O85" s="21">
        <f t="shared" si="14"/>
        <v>2.72993163600131E-2</v>
      </c>
      <c r="P85" s="21">
        <f t="shared" si="14"/>
        <v>2.763357469610846E-2</v>
      </c>
      <c r="Q85" s="21">
        <f t="shared" si="14"/>
        <v>2.7995185269921022E-2</v>
      </c>
      <c r="R85" s="21">
        <f t="shared" si="14"/>
        <v>3.3786706531533595E-2</v>
      </c>
      <c r="S85" s="21">
        <f t="shared" si="14"/>
        <v>4.0222677926726388E-2</v>
      </c>
      <c r="T85" s="21">
        <f t="shared" si="14"/>
        <v>3.8307689700268321E-2</v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3"/>
    </row>
    <row r="86" spans="1:31" x14ac:dyDescent="0.25">
      <c r="A86" s="11">
        <v>20162</v>
      </c>
      <c r="B86" s="11">
        <f t="shared" si="8"/>
        <v>201602</v>
      </c>
      <c r="C86" s="11">
        <v>20163</v>
      </c>
      <c r="D86" s="11">
        <f t="shared" si="9"/>
        <v>201603</v>
      </c>
      <c r="E86" s="14">
        <v>9697389.8063783608</v>
      </c>
      <c r="G86" s="24">
        <v>201701</v>
      </c>
      <c r="H86" s="21">
        <v>1</v>
      </c>
      <c r="I86" s="21">
        <f>I57/$H$57</f>
        <v>6.8931073070517448E-2</v>
      </c>
      <c r="J86" s="21">
        <f t="shared" ref="J86:S86" si="15">J57/$H$57</f>
        <v>7.1251596596817277E-2</v>
      </c>
      <c r="K86" s="21">
        <f t="shared" si="15"/>
        <v>5.8761386895503011E-2</v>
      </c>
      <c r="L86" s="21">
        <f t="shared" si="15"/>
        <v>5.7065327809726472E-2</v>
      </c>
      <c r="M86" s="21">
        <f t="shared" si="15"/>
        <v>4.3398916571280872E-2</v>
      </c>
      <c r="N86" s="21">
        <f t="shared" si="15"/>
        <v>3.9986558579611912E-2</v>
      </c>
      <c r="O86" s="21">
        <f t="shared" si="15"/>
        <v>3.8920735168593144E-2</v>
      </c>
      <c r="P86" s="21">
        <f t="shared" si="15"/>
        <v>4.063510122343434E-2</v>
      </c>
      <c r="Q86" s="21">
        <f t="shared" si="15"/>
        <v>4.593158150311704E-2</v>
      </c>
      <c r="R86" s="21">
        <f t="shared" si="15"/>
        <v>5.0811274543427869E-2</v>
      </c>
      <c r="S86" s="21">
        <f t="shared" si="15"/>
        <v>4.6702141276242774E-2</v>
      </c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3"/>
    </row>
    <row r="87" spans="1:31" x14ac:dyDescent="0.25">
      <c r="A87" s="11">
        <v>20162</v>
      </c>
      <c r="B87" s="11">
        <f t="shared" si="8"/>
        <v>201602</v>
      </c>
      <c r="C87" s="11">
        <v>20164</v>
      </c>
      <c r="D87" s="11">
        <f t="shared" si="9"/>
        <v>201604</v>
      </c>
      <c r="E87" s="14">
        <v>9643754.4009990692</v>
      </c>
      <c r="G87" s="24">
        <v>201702</v>
      </c>
      <c r="H87" s="21">
        <v>1</v>
      </c>
      <c r="I87" s="21">
        <f>I58/$H$58</f>
        <v>9.8268174287149082E-2</v>
      </c>
      <c r="J87" s="21">
        <f t="shared" ref="J87:R87" si="16">J58/$H$58</f>
        <v>6.789635276727693E-2</v>
      </c>
      <c r="K87" s="21">
        <f t="shared" si="16"/>
        <v>6.1737782683488292E-2</v>
      </c>
      <c r="L87" s="21">
        <f t="shared" si="16"/>
        <v>4.9740887603621997E-2</v>
      </c>
      <c r="M87" s="21">
        <f t="shared" si="16"/>
        <v>4.3762991466934513E-2</v>
      </c>
      <c r="N87" s="21">
        <f t="shared" si="16"/>
        <v>4.1343533927775851E-2</v>
      </c>
      <c r="O87" s="21">
        <f t="shared" si="16"/>
        <v>4.55020664126322E-2</v>
      </c>
      <c r="P87" s="21">
        <f t="shared" si="16"/>
        <v>5.5382351571662256E-2</v>
      </c>
      <c r="Q87" s="21">
        <f t="shared" si="16"/>
        <v>4.6713922905475956E-2</v>
      </c>
      <c r="R87" s="21">
        <f t="shared" si="16"/>
        <v>4.5860384552001886E-2</v>
      </c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3"/>
    </row>
    <row r="88" spans="1:31" x14ac:dyDescent="0.25">
      <c r="A88" s="11">
        <v>20162</v>
      </c>
      <c r="B88" s="11">
        <f t="shared" si="8"/>
        <v>201602</v>
      </c>
      <c r="C88" s="11">
        <v>20165</v>
      </c>
      <c r="D88" s="11">
        <f t="shared" si="9"/>
        <v>201605</v>
      </c>
      <c r="E88" s="14">
        <v>7061441.7975921603</v>
      </c>
      <c r="G88" s="24">
        <v>201703</v>
      </c>
      <c r="H88" s="21">
        <v>1</v>
      </c>
      <c r="I88" s="21">
        <f>I59/$H$59</f>
        <v>7.2262690122355713E-2</v>
      </c>
      <c r="J88" s="21">
        <f t="shared" ref="J88:Q88" si="17">J59/$H$59</f>
        <v>6.4296590907297668E-2</v>
      </c>
      <c r="K88" s="21">
        <f t="shared" si="17"/>
        <v>4.2819024854990506E-2</v>
      </c>
      <c r="L88" s="21">
        <f t="shared" si="17"/>
        <v>3.9488688213082566E-2</v>
      </c>
      <c r="M88" s="21">
        <f t="shared" si="17"/>
        <v>3.8317084181363689E-2</v>
      </c>
      <c r="N88" s="21">
        <f t="shared" si="17"/>
        <v>3.9031992400243083E-2</v>
      </c>
      <c r="O88" s="21">
        <f t="shared" si="17"/>
        <v>4.5427597765177311E-2</v>
      </c>
      <c r="P88" s="21">
        <f t="shared" si="17"/>
        <v>4.846688669938453E-2</v>
      </c>
      <c r="Q88" s="21">
        <f t="shared" si="17"/>
        <v>4.0549155868352706E-2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3"/>
    </row>
    <row r="89" spans="1:31" x14ac:dyDescent="0.25">
      <c r="A89" s="11">
        <v>20162</v>
      </c>
      <c r="B89" s="11">
        <f t="shared" si="8"/>
        <v>201602</v>
      </c>
      <c r="C89" s="11">
        <v>20166</v>
      </c>
      <c r="D89" s="11">
        <f t="shared" si="9"/>
        <v>201606</v>
      </c>
      <c r="E89" s="14">
        <v>6251230.9970102301</v>
      </c>
      <c r="G89" s="24">
        <v>201704</v>
      </c>
      <c r="H89" s="21">
        <v>1</v>
      </c>
      <c r="I89" s="21">
        <f>I60/$H$60</f>
        <v>7.8814447863981021E-2</v>
      </c>
      <c r="J89" s="21">
        <f t="shared" ref="J89:P89" si="18">J60/$H$60</f>
        <v>4.9969047791790538E-2</v>
      </c>
      <c r="K89" s="21">
        <f t="shared" si="18"/>
        <v>4.5866245878000943E-2</v>
      </c>
      <c r="L89" s="21">
        <f t="shared" si="18"/>
        <v>3.9082122969512807E-2</v>
      </c>
      <c r="M89" s="21">
        <f t="shared" si="18"/>
        <v>3.9164609116623506E-2</v>
      </c>
      <c r="N89" s="21">
        <f t="shared" si="18"/>
        <v>4.6690140221774687E-2</v>
      </c>
      <c r="O89" s="21">
        <f t="shared" si="18"/>
        <v>4.9918222280662727E-2</v>
      </c>
      <c r="P89" s="21">
        <f t="shared" si="18"/>
        <v>3.904402184537057E-2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3"/>
    </row>
    <row r="90" spans="1:31" x14ac:dyDescent="0.25">
      <c r="A90" s="11">
        <v>20162</v>
      </c>
      <c r="B90" s="11">
        <f t="shared" si="8"/>
        <v>201602</v>
      </c>
      <c r="C90" s="11">
        <v>20167</v>
      </c>
      <c r="D90" s="11">
        <f t="shared" si="9"/>
        <v>201607</v>
      </c>
      <c r="E90" s="14">
        <v>4939075.3986749602</v>
      </c>
      <c r="G90" s="24">
        <v>201705</v>
      </c>
      <c r="H90" s="21">
        <v>1</v>
      </c>
      <c r="I90" s="21">
        <f>I61/$H$61</f>
        <v>6.8450107952252232E-2</v>
      </c>
      <c r="J90" s="21">
        <f t="shared" ref="J90:O90" si="19">J61/$H$61</f>
        <v>5.1252155292231955E-2</v>
      </c>
      <c r="K90" s="21">
        <f t="shared" si="19"/>
        <v>4.4671556175282845E-2</v>
      </c>
      <c r="L90" s="21">
        <f t="shared" si="19"/>
        <v>4.0840576062970757E-2</v>
      </c>
      <c r="M90" s="21">
        <f t="shared" si="19"/>
        <v>4.8558203917056585E-2</v>
      </c>
      <c r="N90" s="21">
        <f t="shared" si="19"/>
        <v>4.6819218887164005E-2</v>
      </c>
      <c r="O90" s="21">
        <f t="shared" si="19"/>
        <v>3.8666137073451505E-2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3"/>
    </row>
    <row r="91" spans="1:31" x14ac:dyDescent="0.25">
      <c r="A91" s="11">
        <v>20162</v>
      </c>
      <c r="B91" s="11">
        <f t="shared" si="8"/>
        <v>201602</v>
      </c>
      <c r="C91" s="11">
        <v>20168</v>
      </c>
      <c r="D91" s="11">
        <f t="shared" si="9"/>
        <v>201608</v>
      </c>
      <c r="E91" s="14">
        <v>6240096.7975639096</v>
      </c>
      <c r="G91" s="24">
        <v>201706</v>
      </c>
      <c r="H91" s="21">
        <v>1</v>
      </c>
      <c r="I91" s="21">
        <f>I62/$H$62</f>
        <v>8.4455387986141633E-2</v>
      </c>
      <c r="J91" s="21">
        <f t="shared" ref="J91:N91" si="20">J62/$H$62</f>
        <v>6.6573194428181298E-2</v>
      </c>
      <c r="K91" s="21">
        <f t="shared" si="20"/>
        <v>5.7195769803991096E-2</v>
      </c>
      <c r="L91" s="21">
        <f t="shared" si="20"/>
        <v>5.6564366377467555E-2</v>
      </c>
      <c r="M91" s="21">
        <f t="shared" si="20"/>
        <v>5.3512725284899088E-2</v>
      </c>
      <c r="N91" s="21">
        <f t="shared" si="20"/>
        <v>4.8973168580837348E-2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3"/>
    </row>
    <row r="92" spans="1:31" x14ac:dyDescent="0.25">
      <c r="A92" s="11">
        <v>20162</v>
      </c>
      <c r="B92" s="11">
        <f t="shared" si="8"/>
        <v>201602</v>
      </c>
      <c r="C92" s="11">
        <v>20169</v>
      </c>
      <c r="D92" s="11">
        <f t="shared" si="9"/>
        <v>201609</v>
      </c>
      <c r="E92" s="14">
        <v>6555354.4059238397</v>
      </c>
      <c r="G92" s="24">
        <v>201707</v>
      </c>
      <c r="H92" s="21">
        <v>1</v>
      </c>
      <c r="I92" s="21">
        <f>I63/$H$63</f>
        <v>7.4229347064699844E-2</v>
      </c>
      <c r="J92" s="21">
        <f t="shared" ref="J92:M92" si="21">J63/$H$63</f>
        <v>4.4855767707406506E-2</v>
      </c>
      <c r="K92" s="21">
        <f t="shared" si="21"/>
        <v>5.1801016978435387E-2</v>
      </c>
      <c r="L92" s="21">
        <f t="shared" si="21"/>
        <v>5.017909095855605E-2</v>
      </c>
      <c r="M92" s="21">
        <f t="shared" si="21"/>
        <v>4.6489292278713061E-2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3"/>
    </row>
    <row r="93" spans="1:31" x14ac:dyDescent="0.25">
      <c r="A93" s="11">
        <v>20162</v>
      </c>
      <c r="B93" s="11">
        <f t="shared" si="8"/>
        <v>201602</v>
      </c>
      <c r="C93" s="11">
        <v>20171</v>
      </c>
      <c r="D93" s="11">
        <f t="shared" si="9"/>
        <v>201701</v>
      </c>
      <c r="E93" s="14">
        <v>4880374.7981452905</v>
      </c>
      <c r="G93" s="24">
        <v>201708</v>
      </c>
      <c r="H93" s="21">
        <v>1</v>
      </c>
      <c r="I93" s="21">
        <f>I64/$H$64</f>
        <v>6.6091167800455791E-2</v>
      </c>
      <c r="J93" s="21">
        <f t="shared" ref="J93:L93" si="22">J64/$H$64</f>
        <v>5.887469192946914E-2</v>
      </c>
      <c r="K93" s="21">
        <f t="shared" si="22"/>
        <v>5.2283879518444043E-2</v>
      </c>
      <c r="L93" s="21">
        <f t="shared" si="22"/>
        <v>4.9719392756717419E-2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3"/>
    </row>
    <row r="94" spans="1:31" x14ac:dyDescent="0.25">
      <c r="A94" s="11">
        <v>20162</v>
      </c>
      <c r="B94" s="11">
        <f t="shared" si="8"/>
        <v>201602</v>
      </c>
      <c r="C94" s="11">
        <v>201710</v>
      </c>
      <c r="D94" s="11">
        <f t="shared" si="9"/>
        <v>201710</v>
      </c>
      <c r="E94" s="14">
        <v>4660404.6948623704</v>
      </c>
      <c r="G94" s="24">
        <v>201709</v>
      </c>
      <c r="H94" s="21">
        <v>1</v>
      </c>
      <c r="I94" s="21">
        <f>I65/$H$65</f>
        <v>8.4461020982533178E-2</v>
      </c>
      <c r="J94" s="21">
        <f t="shared" ref="J94:K94" si="23">J65/$H$65</f>
        <v>6.3704331281656451E-2</v>
      </c>
      <c r="K94" s="21">
        <f t="shared" si="23"/>
        <v>5.3050681436463472E-2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3"/>
    </row>
    <row r="95" spans="1:31" x14ac:dyDescent="0.25">
      <c r="A95" s="11">
        <v>20162</v>
      </c>
      <c r="B95" s="11">
        <f t="shared" si="8"/>
        <v>201602</v>
      </c>
      <c r="C95" s="11">
        <v>201711</v>
      </c>
      <c r="D95" s="11">
        <f t="shared" si="9"/>
        <v>201711</v>
      </c>
      <c r="E95" s="14">
        <v>4961935.3073463403</v>
      </c>
      <c r="G95" s="24">
        <v>201710</v>
      </c>
      <c r="H95" s="21">
        <v>1</v>
      </c>
      <c r="I95" s="21">
        <f>I66/$H$66</f>
        <v>9.9328771968773988E-2</v>
      </c>
      <c r="J95" s="21">
        <f>J66/$H$66</f>
        <v>7.2469253655198282E-2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3"/>
    </row>
    <row r="96" spans="1:31" ht="15.75" thickBot="1" x14ac:dyDescent="0.3">
      <c r="A96" s="11">
        <v>20162</v>
      </c>
      <c r="B96" s="11">
        <f t="shared" si="8"/>
        <v>201602</v>
      </c>
      <c r="C96" s="11">
        <v>201712</v>
      </c>
      <c r="D96" s="11">
        <f t="shared" si="9"/>
        <v>201712</v>
      </c>
      <c r="E96" s="14">
        <v>4547242.7042923002</v>
      </c>
      <c r="G96" s="24">
        <v>201711</v>
      </c>
      <c r="H96" s="21">
        <v>1</v>
      </c>
      <c r="I96" s="21">
        <f>I67/$H$67</f>
        <v>6.7281563928013821E-2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3"/>
    </row>
    <row r="97" spans="1:31" ht="15.75" thickBot="1" x14ac:dyDescent="0.3">
      <c r="A97" s="11">
        <v>20162</v>
      </c>
      <c r="B97" s="11">
        <f t="shared" si="8"/>
        <v>201602</v>
      </c>
      <c r="C97" s="11">
        <v>20172</v>
      </c>
      <c r="D97" s="11">
        <f t="shared" si="9"/>
        <v>201702</v>
      </c>
      <c r="E97" s="14">
        <v>4434656.8011302901</v>
      </c>
      <c r="G97" s="25" t="s">
        <v>22</v>
      </c>
      <c r="H97" s="26">
        <v>1</v>
      </c>
      <c r="I97" s="26">
        <f>SUM(I74:I96)/23</f>
        <v>9.9153716988804513E-2</v>
      </c>
      <c r="J97" s="26">
        <f>SUM(J74:J96)/22</f>
        <v>8.330671264985251E-2</v>
      </c>
      <c r="K97" s="26">
        <f>SUM(K74:K96)/21</f>
        <v>7.5979072592693014E-2</v>
      </c>
      <c r="L97" s="26">
        <f>SUM(L74:L96)/20</f>
        <v>6.8378536488138381E-2</v>
      </c>
      <c r="M97" s="26">
        <f>SUM(M74:M96)/19</f>
        <v>6.7435292087943702E-2</v>
      </c>
      <c r="N97" s="26">
        <f>SUM(N74:N96)/18</f>
        <v>6.6046557609156967E-2</v>
      </c>
      <c r="O97" s="26">
        <f>SUM(O74:O96)/17</f>
        <v>6.7467744268318086E-2</v>
      </c>
      <c r="P97" s="26">
        <f>SUM(P74:P96)/16</f>
        <v>6.6201172936160971E-2</v>
      </c>
      <c r="Q97" s="26">
        <f>SUM(Q74:Q96)/15</f>
        <v>6.6834509532447114E-2</v>
      </c>
      <c r="R97" s="26">
        <f>SUM(R74:R96)/14</f>
        <v>6.4859692025249854E-2</v>
      </c>
      <c r="S97" s="26">
        <f>SUM(S74:S96)/13</f>
        <v>6.0791137235589723E-2</v>
      </c>
      <c r="T97" s="26">
        <f>SUM(T74:T96)/12</f>
        <v>5.7904487457610766E-2</v>
      </c>
      <c r="U97" s="26">
        <f>SUM(U74:U96)/11</f>
        <v>5.6363224768417639E-2</v>
      </c>
      <c r="V97" s="26">
        <f>SUM(V74:V96)/10</f>
        <v>5.8053627413153917E-2</v>
      </c>
      <c r="W97" s="26">
        <f>SUM(W74:W96)/9</f>
        <v>5.5052353638166941E-2</v>
      </c>
      <c r="X97" s="26">
        <f>SUM(X74:X96)/8</f>
        <v>5.3794580801485359E-2</v>
      </c>
      <c r="Y97" s="26">
        <f>SUM(Y74:Y96)/7</f>
        <v>5.3338947179992151E-2</v>
      </c>
      <c r="Z97" s="26">
        <f>SUM(Z74:Z96)/6</f>
        <v>5.5132478177482375E-2</v>
      </c>
      <c r="AA97" s="26">
        <f>SUM(AA74:AA96)/5</f>
        <v>6.5610200998616169E-2</v>
      </c>
      <c r="AB97" s="26">
        <f>SUM(AB74:AB96)/4</f>
        <v>6.9488098945908017E-2</v>
      </c>
      <c r="AC97" s="26">
        <f>SUM(AC74:AC96)/3</f>
        <v>8.2969766793095423E-2</v>
      </c>
      <c r="AD97" s="26">
        <f>SUM(AD74:AD96)/2</f>
        <v>9.2436732463010818E-2</v>
      </c>
      <c r="AE97" s="27">
        <f>SUM(AE74:AE96)/1</f>
        <v>0.11126741053008603</v>
      </c>
    </row>
    <row r="98" spans="1:31" x14ac:dyDescent="0.25">
      <c r="A98" s="11">
        <v>20162</v>
      </c>
      <c r="B98" s="11">
        <f t="shared" si="8"/>
        <v>201602</v>
      </c>
      <c r="C98" s="11">
        <v>20173</v>
      </c>
      <c r="D98" s="11">
        <f t="shared" si="9"/>
        <v>201703</v>
      </c>
      <c r="E98" s="14">
        <v>5412615.5980367698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1" x14ac:dyDescent="0.25">
      <c r="A99" s="11">
        <v>20162</v>
      </c>
      <c r="B99" s="11">
        <f t="shared" si="8"/>
        <v>201602</v>
      </c>
      <c r="C99" s="11">
        <v>20174</v>
      </c>
      <c r="D99" s="11">
        <f t="shared" si="9"/>
        <v>201704</v>
      </c>
      <c r="E99" s="14">
        <v>4514475.0039138803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1" x14ac:dyDescent="0.25">
      <c r="A100" s="11">
        <v>20162</v>
      </c>
      <c r="B100" s="11">
        <f t="shared" si="8"/>
        <v>201602</v>
      </c>
      <c r="C100" s="11">
        <v>20175</v>
      </c>
      <c r="D100" s="11">
        <f t="shared" si="9"/>
        <v>201705</v>
      </c>
      <c r="E100" s="14">
        <v>4336323.6060523996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1" x14ac:dyDescent="0.25">
      <c r="A101" s="11">
        <v>20162</v>
      </c>
      <c r="B101" s="11">
        <f t="shared" si="8"/>
        <v>201602</v>
      </c>
      <c r="C101" s="11">
        <v>20176</v>
      </c>
      <c r="D101" s="11">
        <f t="shared" si="9"/>
        <v>201706</v>
      </c>
      <c r="E101" s="14">
        <v>3748459.4014816298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1" x14ac:dyDescent="0.25">
      <c r="A102" s="11">
        <v>20162</v>
      </c>
      <c r="B102" s="11">
        <f t="shared" si="8"/>
        <v>201602</v>
      </c>
      <c r="C102" s="11">
        <v>20177</v>
      </c>
      <c r="D102" s="11">
        <f t="shared" si="9"/>
        <v>201707</v>
      </c>
      <c r="E102" s="14">
        <v>2877049.69891357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1" x14ac:dyDescent="0.25">
      <c r="A103" s="11">
        <v>20162</v>
      </c>
      <c r="B103" s="11">
        <f t="shared" si="8"/>
        <v>201602</v>
      </c>
      <c r="C103" s="11">
        <v>20178</v>
      </c>
      <c r="D103" s="11">
        <f t="shared" si="9"/>
        <v>201708</v>
      </c>
      <c r="E103" s="14">
        <v>3132690.4009780898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1" x14ac:dyDescent="0.25">
      <c r="A104" s="11">
        <v>20162</v>
      </c>
      <c r="B104" s="11">
        <f t="shared" si="8"/>
        <v>201602</v>
      </c>
      <c r="C104" s="11">
        <v>20179</v>
      </c>
      <c r="D104" s="11">
        <f t="shared" si="9"/>
        <v>201709</v>
      </c>
      <c r="E104" s="14">
        <v>3241466.20368195</v>
      </c>
    </row>
    <row r="105" spans="1:31" x14ac:dyDescent="0.25">
      <c r="A105" s="11">
        <v>20163</v>
      </c>
      <c r="B105" s="11">
        <f t="shared" si="8"/>
        <v>201603</v>
      </c>
      <c r="C105" s="11">
        <v>201610</v>
      </c>
      <c r="D105" s="11">
        <f t="shared" si="9"/>
        <v>201610</v>
      </c>
      <c r="E105" s="14">
        <v>8735698.3005485497</v>
      </c>
    </row>
    <row r="106" spans="1:31" x14ac:dyDescent="0.25">
      <c r="A106" s="11">
        <v>20163</v>
      </c>
      <c r="B106" s="11">
        <f t="shared" si="8"/>
        <v>201603</v>
      </c>
      <c r="C106" s="11">
        <v>201611</v>
      </c>
      <c r="D106" s="11">
        <f t="shared" si="9"/>
        <v>201611</v>
      </c>
      <c r="E106" s="14">
        <v>9224657.4034461994</v>
      </c>
    </row>
    <row r="107" spans="1:31" x14ac:dyDescent="0.25">
      <c r="A107" s="11">
        <v>20163</v>
      </c>
      <c r="B107" s="11">
        <f t="shared" si="8"/>
        <v>201603</v>
      </c>
      <c r="C107" s="11">
        <v>201612</v>
      </c>
      <c r="D107" s="11">
        <f t="shared" si="9"/>
        <v>201612</v>
      </c>
      <c r="E107" s="14">
        <v>7341623.7935659904</v>
      </c>
    </row>
    <row r="108" spans="1:31" x14ac:dyDescent="0.25">
      <c r="A108" s="11">
        <v>20163</v>
      </c>
      <c r="B108" s="11">
        <f t="shared" si="8"/>
        <v>201603</v>
      </c>
      <c r="C108" s="11">
        <v>20163</v>
      </c>
      <c r="D108" s="11">
        <f t="shared" si="9"/>
        <v>201603</v>
      </c>
      <c r="E108" s="14">
        <v>79955600.261753097</v>
      </c>
    </row>
    <row r="109" spans="1:31" x14ac:dyDescent="0.25">
      <c r="A109" s="11">
        <v>20163</v>
      </c>
      <c r="B109" s="11">
        <f t="shared" si="8"/>
        <v>201603</v>
      </c>
      <c r="C109" s="11">
        <v>20164</v>
      </c>
      <c r="D109" s="11">
        <f t="shared" si="9"/>
        <v>201604</v>
      </c>
      <c r="E109" s="14">
        <v>11745986.006424</v>
      </c>
    </row>
    <row r="110" spans="1:31" x14ac:dyDescent="0.25">
      <c r="A110" s="11">
        <v>20163</v>
      </c>
      <c r="B110" s="11">
        <f t="shared" si="8"/>
        <v>201603</v>
      </c>
      <c r="C110" s="11">
        <v>20165</v>
      </c>
      <c r="D110" s="11">
        <f t="shared" si="9"/>
        <v>201605</v>
      </c>
      <c r="E110" s="14">
        <v>7555766.40725803</v>
      </c>
    </row>
    <row r="111" spans="1:31" x14ac:dyDescent="0.25">
      <c r="A111" s="11">
        <v>20163</v>
      </c>
      <c r="B111" s="11">
        <f t="shared" si="8"/>
        <v>201603</v>
      </c>
      <c r="C111" s="11">
        <v>20166</v>
      </c>
      <c r="D111" s="11">
        <f t="shared" si="9"/>
        <v>201606</v>
      </c>
      <c r="E111" s="14">
        <v>7256456.1967029599</v>
      </c>
    </row>
    <row r="112" spans="1:31" x14ac:dyDescent="0.25">
      <c r="A112" s="11">
        <v>20163</v>
      </c>
      <c r="B112" s="11">
        <f t="shared" si="8"/>
        <v>201603</v>
      </c>
      <c r="C112" s="11">
        <v>20167</v>
      </c>
      <c r="D112" s="11">
        <f t="shared" si="9"/>
        <v>201607</v>
      </c>
      <c r="E112" s="14">
        <v>5868718.7940845499</v>
      </c>
    </row>
    <row r="113" spans="1:5" x14ac:dyDescent="0.25">
      <c r="A113" s="11">
        <v>20163</v>
      </c>
      <c r="B113" s="11">
        <f t="shared" si="8"/>
        <v>201603</v>
      </c>
      <c r="C113" s="11">
        <v>20168</v>
      </c>
      <c r="D113" s="11">
        <f t="shared" si="9"/>
        <v>201608</v>
      </c>
      <c r="E113" s="14">
        <v>7354748.0836563101</v>
      </c>
    </row>
    <row r="114" spans="1:5" x14ac:dyDescent="0.25">
      <c r="A114" s="11">
        <v>20163</v>
      </c>
      <c r="B114" s="11">
        <f t="shared" si="8"/>
        <v>201603</v>
      </c>
      <c r="C114" s="11">
        <v>20169</v>
      </c>
      <c r="D114" s="11">
        <f t="shared" si="9"/>
        <v>201609</v>
      </c>
      <c r="E114" s="14">
        <v>7287154.7046623202</v>
      </c>
    </row>
    <row r="115" spans="1:5" x14ac:dyDescent="0.25">
      <c r="A115" s="11">
        <v>20163</v>
      </c>
      <c r="B115" s="11">
        <f t="shared" si="8"/>
        <v>201603</v>
      </c>
      <c r="C115" s="11">
        <v>20171</v>
      </c>
      <c r="D115" s="11">
        <f t="shared" si="9"/>
        <v>201701</v>
      </c>
      <c r="E115" s="14">
        <v>5852774.91136551</v>
      </c>
    </row>
    <row r="116" spans="1:5" x14ac:dyDescent="0.25">
      <c r="A116" s="11">
        <v>20163</v>
      </c>
      <c r="B116" s="11">
        <f t="shared" si="8"/>
        <v>201603</v>
      </c>
      <c r="C116" s="11">
        <v>201710</v>
      </c>
      <c r="D116" s="11">
        <f t="shared" si="9"/>
        <v>201710</v>
      </c>
      <c r="E116" s="14">
        <v>5402837.30237961</v>
      </c>
    </row>
    <row r="117" spans="1:5" x14ac:dyDescent="0.25">
      <c r="A117" s="11">
        <v>20163</v>
      </c>
      <c r="B117" s="11">
        <f t="shared" si="8"/>
        <v>201603</v>
      </c>
      <c r="C117" s="11">
        <v>201711</v>
      </c>
      <c r="D117" s="11">
        <f t="shared" si="9"/>
        <v>201711</v>
      </c>
      <c r="E117" s="14">
        <v>5158465.2080841102</v>
      </c>
    </row>
    <row r="118" spans="1:5" x14ac:dyDescent="0.25">
      <c r="A118" s="11">
        <v>20163</v>
      </c>
      <c r="B118" s="11">
        <f t="shared" si="8"/>
        <v>201603</v>
      </c>
      <c r="C118" s="11">
        <v>201712</v>
      </c>
      <c r="D118" s="11">
        <f t="shared" si="9"/>
        <v>201712</v>
      </c>
      <c r="E118" s="14">
        <v>5185180.7057723999</v>
      </c>
    </row>
    <row r="119" spans="1:5" x14ac:dyDescent="0.25">
      <c r="A119" s="11">
        <v>20163</v>
      </c>
      <c r="B119" s="11">
        <f t="shared" si="8"/>
        <v>201603</v>
      </c>
      <c r="C119" s="11">
        <v>20172</v>
      </c>
      <c r="D119" s="11">
        <f t="shared" si="9"/>
        <v>201702</v>
      </c>
      <c r="E119" s="14">
        <v>4703905.5004348801</v>
      </c>
    </row>
    <row r="120" spans="1:5" x14ac:dyDescent="0.25">
      <c r="A120" s="11">
        <v>20163</v>
      </c>
      <c r="B120" s="11">
        <f t="shared" si="8"/>
        <v>201603</v>
      </c>
      <c r="C120" s="11">
        <v>20173</v>
      </c>
      <c r="D120" s="11">
        <f t="shared" si="9"/>
        <v>201703</v>
      </c>
      <c r="E120" s="14">
        <v>6149819.9125175504</v>
      </c>
    </row>
    <row r="121" spans="1:5" x14ac:dyDescent="0.25">
      <c r="A121" s="11">
        <v>20163</v>
      </c>
      <c r="B121" s="11">
        <f t="shared" si="8"/>
        <v>201603</v>
      </c>
      <c r="C121" s="11">
        <v>20174</v>
      </c>
      <c r="D121" s="11">
        <f t="shared" si="9"/>
        <v>201704</v>
      </c>
      <c r="E121" s="14">
        <v>5678624.7058883896</v>
      </c>
    </row>
    <row r="122" spans="1:5" x14ac:dyDescent="0.25">
      <c r="A122" s="11">
        <v>20163</v>
      </c>
      <c r="B122" s="11">
        <f t="shared" si="8"/>
        <v>201603</v>
      </c>
      <c r="C122" s="11">
        <v>20175</v>
      </c>
      <c r="D122" s="11">
        <f t="shared" si="9"/>
        <v>201705</v>
      </c>
      <c r="E122" s="14">
        <v>5129745.6018753098</v>
      </c>
    </row>
    <row r="123" spans="1:5" x14ac:dyDescent="0.25">
      <c r="A123" s="11">
        <v>20163</v>
      </c>
      <c r="B123" s="11">
        <f t="shared" si="8"/>
        <v>201603</v>
      </c>
      <c r="C123" s="11">
        <v>20176</v>
      </c>
      <c r="D123" s="11">
        <f t="shared" si="9"/>
        <v>201706</v>
      </c>
      <c r="E123" s="14">
        <v>3658599.0059242202</v>
      </c>
    </row>
    <row r="124" spans="1:5" x14ac:dyDescent="0.25">
      <c r="A124" s="11">
        <v>20163</v>
      </c>
      <c r="B124" s="11">
        <f t="shared" si="8"/>
        <v>201603</v>
      </c>
      <c r="C124" s="11">
        <v>20177</v>
      </c>
      <c r="D124" s="11">
        <f t="shared" si="9"/>
        <v>201707</v>
      </c>
      <c r="E124" s="14">
        <v>3281278.0035247798</v>
      </c>
    </row>
    <row r="125" spans="1:5" x14ac:dyDescent="0.25">
      <c r="A125" s="11">
        <v>20163</v>
      </c>
      <c r="B125" s="11">
        <f t="shared" si="8"/>
        <v>201603</v>
      </c>
      <c r="C125" s="11">
        <v>20178</v>
      </c>
      <c r="D125" s="11">
        <f t="shared" si="9"/>
        <v>201708</v>
      </c>
      <c r="E125" s="14">
        <v>3659375.30033493</v>
      </c>
    </row>
    <row r="126" spans="1:5" x14ac:dyDescent="0.25">
      <c r="A126" s="11">
        <v>20163</v>
      </c>
      <c r="B126" s="11">
        <f t="shared" si="8"/>
        <v>201603</v>
      </c>
      <c r="C126" s="11">
        <v>20179</v>
      </c>
      <c r="D126" s="11">
        <f t="shared" si="9"/>
        <v>201709</v>
      </c>
      <c r="E126" s="14">
        <v>4242710.5137176504</v>
      </c>
    </row>
    <row r="127" spans="1:5" x14ac:dyDescent="0.25">
      <c r="A127" s="11">
        <v>20164</v>
      </c>
      <c r="B127" s="11">
        <f t="shared" si="8"/>
        <v>201604</v>
      </c>
      <c r="C127" s="11">
        <v>201610</v>
      </c>
      <c r="D127" s="11">
        <f t="shared" si="9"/>
        <v>201610</v>
      </c>
      <c r="E127" s="14">
        <v>8417579.1094512902</v>
      </c>
    </row>
    <row r="128" spans="1:5" x14ac:dyDescent="0.25">
      <c r="A128" s="11">
        <v>20164</v>
      </c>
      <c r="B128" s="11">
        <f t="shared" si="8"/>
        <v>201604</v>
      </c>
      <c r="C128" s="11">
        <v>201611</v>
      </c>
      <c r="D128" s="11">
        <f t="shared" si="9"/>
        <v>201611</v>
      </c>
      <c r="E128" s="14">
        <v>8629796.7031412106</v>
      </c>
    </row>
    <row r="129" spans="1:5" x14ac:dyDescent="0.25">
      <c r="A129" s="11">
        <v>20164</v>
      </c>
      <c r="B129" s="11">
        <f t="shared" si="8"/>
        <v>201604</v>
      </c>
      <c r="C129" s="11">
        <v>201612</v>
      </c>
      <c r="D129" s="11">
        <f t="shared" si="9"/>
        <v>201612</v>
      </c>
      <c r="E129" s="14">
        <v>6970614.6952611199</v>
      </c>
    </row>
    <row r="130" spans="1:5" x14ac:dyDescent="0.25">
      <c r="A130" s="11">
        <v>20164</v>
      </c>
      <c r="B130" s="11">
        <f t="shared" si="8"/>
        <v>201604</v>
      </c>
      <c r="C130" s="11">
        <v>20164</v>
      </c>
      <c r="D130" s="11">
        <f t="shared" si="9"/>
        <v>201604</v>
      </c>
      <c r="E130" s="14">
        <v>91266090.328631401</v>
      </c>
    </row>
    <row r="131" spans="1:5" x14ac:dyDescent="0.25">
      <c r="A131" s="11">
        <v>20164</v>
      </c>
      <c r="B131" s="11">
        <f t="shared" si="8"/>
        <v>201604</v>
      </c>
      <c r="C131" s="11">
        <v>20165</v>
      </c>
      <c r="D131" s="11">
        <f t="shared" si="9"/>
        <v>201605</v>
      </c>
      <c r="E131" s="14">
        <v>8773004.8059101105</v>
      </c>
    </row>
    <row r="132" spans="1:5" x14ac:dyDescent="0.25">
      <c r="A132" s="11">
        <v>20164</v>
      </c>
      <c r="B132" s="11">
        <f t="shared" si="8"/>
        <v>201604</v>
      </c>
      <c r="C132" s="11">
        <v>20166</v>
      </c>
      <c r="D132" s="11">
        <f t="shared" si="9"/>
        <v>201606</v>
      </c>
      <c r="E132" s="14">
        <v>7379729.00292206</v>
      </c>
    </row>
    <row r="133" spans="1:5" x14ac:dyDescent="0.25">
      <c r="A133" s="11">
        <v>20164</v>
      </c>
      <c r="B133" s="11">
        <f t="shared" si="8"/>
        <v>201604</v>
      </c>
      <c r="C133" s="11">
        <v>20167</v>
      </c>
      <c r="D133" s="11">
        <f t="shared" si="9"/>
        <v>201607</v>
      </c>
      <c r="E133" s="14">
        <v>6028442.6931114197</v>
      </c>
    </row>
    <row r="134" spans="1:5" x14ac:dyDescent="0.25">
      <c r="A134" s="11">
        <v>20164</v>
      </c>
      <c r="B134" s="11">
        <f t="shared" si="8"/>
        <v>201604</v>
      </c>
      <c r="C134" s="11">
        <v>20168</v>
      </c>
      <c r="D134" s="11">
        <f t="shared" si="9"/>
        <v>201608</v>
      </c>
      <c r="E134" s="14">
        <v>6635924.3991546603</v>
      </c>
    </row>
    <row r="135" spans="1:5" x14ac:dyDescent="0.25">
      <c r="A135" s="11">
        <v>20164</v>
      </c>
      <c r="B135" s="11">
        <f t="shared" si="8"/>
        <v>201604</v>
      </c>
      <c r="C135" s="11">
        <v>20169</v>
      </c>
      <c r="D135" s="11">
        <f t="shared" si="9"/>
        <v>201609</v>
      </c>
      <c r="E135" s="14">
        <v>6625572.8104152698</v>
      </c>
    </row>
    <row r="136" spans="1:5" x14ac:dyDescent="0.25">
      <c r="A136" s="11">
        <v>20164</v>
      </c>
      <c r="B136" s="11">
        <f t="shared" si="8"/>
        <v>201604</v>
      </c>
      <c r="C136" s="11">
        <v>20171</v>
      </c>
      <c r="D136" s="11">
        <f t="shared" si="9"/>
        <v>201701</v>
      </c>
      <c r="E136" s="14">
        <v>5358380.3035430899</v>
      </c>
    </row>
    <row r="137" spans="1:5" x14ac:dyDescent="0.25">
      <c r="A137" s="11">
        <v>20164</v>
      </c>
      <c r="B137" s="11">
        <f t="shared" si="8"/>
        <v>201604</v>
      </c>
      <c r="C137" s="11">
        <v>201710</v>
      </c>
      <c r="D137" s="11">
        <f t="shared" si="9"/>
        <v>201710</v>
      </c>
      <c r="E137" s="14">
        <v>4888668.4027481098</v>
      </c>
    </row>
    <row r="138" spans="1:5" x14ac:dyDescent="0.25">
      <c r="A138" s="11">
        <v>20164</v>
      </c>
      <c r="B138" s="11">
        <f t="shared" si="8"/>
        <v>201604</v>
      </c>
      <c r="C138" s="11">
        <v>201711</v>
      </c>
      <c r="D138" s="11">
        <f t="shared" si="9"/>
        <v>201711</v>
      </c>
      <c r="E138" s="14">
        <v>5415767.0047264099</v>
      </c>
    </row>
    <row r="139" spans="1:5" x14ac:dyDescent="0.25">
      <c r="A139" s="11">
        <v>20164</v>
      </c>
      <c r="B139" s="11">
        <f t="shared" si="8"/>
        <v>201604</v>
      </c>
      <c r="C139" s="11">
        <v>201712</v>
      </c>
      <c r="D139" s="11">
        <f t="shared" si="9"/>
        <v>201712</v>
      </c>
      <c r="E139" s="14">
        <v>4973759.6936874399</v>
      </c>
    </row>
    <row r="140" spans="1:5" x14ac:dyDescent="0.25">
      <c r="A140" s="11">
        <v>20164</v>
      </c>
      <c r="B140" s="11">
        <f t="shared" si="8"/>
        <v>201604</v>
      </c>
      <c r="C140" s="11">
        <v>20172</v>
      </c>
      <c r="D140" s="11">
        <f t="shared" si="9"/>
        <v>201702</v>
      </c>
      <c r="E140" s="14">
        <v>4245020.49917603</v>
      </c>
    </row>
    <row r="141" spans="1:5" x14ac:dyDescent="0.25">
      <c r="A141" s="11">
        <v>20164</v>
      </c>
      <c r="B141" s="11">
        <f t="shared" si="8"/>
        <v>201604</v>
      </c>
      <c r="C141" s="11">
        <v>20173</v>
      </c>
      <c r="D141" s="11">
        <f t="shared" si="9"/>
        <v>201703</v>
      </c>
      <c r="E141" s="14">
        <v>5712270.2016830398</v>
      </c>
    </row>
    <row r="142" spans="1:5" x14ac:dyDescent="0.25">
      <c r="A142" s="11">
        <v>20164</v>
      </c>
      <c r="B142" s="11">
        <f t="shared" si="8"/>
        <v>201604</v>
      </c>
      <c r="C142" s="11">
        <v>20174</v>
      </c>
      <c r="D142" s="11">
        <f t="shared" si="9"/>
        <v>201704</v>
      </c>
      <c r="E142" s="14">
        <v>5287490.60370827</v>
      </c>
    </row>
    <row r="143" spans="1:5" x14ac:dyDescent="0.25">
      <c r="A143" s="11">
        <v>20164</v>
      </c>
      <c r="B143" s="11">
        <f t="shared" si="8"/>
        <v>201604</v>
      </c>
      <c r="C143" s="11">
        <v>20175</v>
      </c>
      <c r="D143" s="11">
        <f t="shared" si="9"/>
        <v>201705</v>
      </c>
      <c r="E143" s="14">
        <v>4967732.7018566104</v>
      </c>
    </row>
    <row r="144" spans="1:5" x14ac:dyDescent="0.25">
      <c r="A144" s="11">
        <v>20164</v>
      </c>
      <c r="B144" s="11">
        <f t="shared" si="8"/>
        <v>201604</v>
      </c>
      <c r="C144" s="11">
        <v>20176</v>
      </c>
      <c r="D144" s="11">
        <f t="shared" si="9"/>
        <v>201706</v>
      </c>
      <c r="E144" s="14">
        <v>3616759.2997665401</v>
      </c>
    </row>
    <row r="145" spans="1:5" x14ac:dyDescent="0.25">
      <c r="A145" s="11">
        <v>20164</v>
      </c>
      <c r="B145" s="11">
        <f t="shared" ref="B145:B208" si="24">IF(LEN(A145)=5,CONCATENATE(LEFT(A145,4),"0",RIGHT(A145,1)),A145)+0</f>
        <v>201604</v>
      </c>
      <c r="C145" s="11">
        <v>20177</v>
      </c>
      <c r="D145" s="11">
        <f t="shared" ref="D145:D208" si="25">IF(LEN(C145)=5,CONCATENATE(LEFT(C145,4),"0",RIGHT(C145,1)),C145)+0</f>
        <v>201707</v>
      </c>
      <c r="E145" s="14">
        <v>3557947.39582062</v>
      </c>
    </row>
    <row r="146" spans="1:5" x14ac:dyDescent="0.25">
      <c r="A146" s="11">
        <v>20164</v>
      </c>
      <c r="B146" s="11">
        <f t="shared" si="24"/>
        <v>201604</v>
      </c>
      <c r="C146" s="11">
        <v>20178</v>
      </c>
      <c r="D146" s="11">
        <f t="shared" si="25"/>
        <v>201708</v>
      </c>
      <c r="E146" s="14">
        <v>3507320.6032028198</v>
      </c>
    </row>
    <row r="147" spans="1:5" x14ac:dyDescent="0.25">
      <c r="A147" s="11">
        <v>20164</v>
      </c>
      <c r="B147" s="11">
        <f t="shared" si="24"/>
        <v>201604</v>
      </c>
      <c r="C147" s="11">
        <v>20179</v>
      </c>
      <c r="D147" s="11">
        <f t="shared" si="25"/>
        <v>201709</v>
      </c>
      <c r="E147" s="14">
        <v>3764080.6107940702</v>
      </c>
    </row>
    <row r="148" spans="1:5" x14ac:dyDescent="0.25">
      <c r="A148" s="11">
        <v>20165</v>
      </c>
      <c r="B148" s="11">
        <f t="shared" si="24"/>
        <v>201605</v>
      </c>
      <c r="C148" s="11">
        <v>201610</v>
      </c>
      <c r="D148" s="11">
        <f t="shared" si="25"/>
        <v>201610</v>
      </c>
      <c r="E148" s="14">
        <v>6236166.3049068497</v>
      </c>
    </row>
    <row r="149" spans="1:5" x14ac:dyDescent="0.25">
      <c r="A149" s="11">
        <v>20165</v>
      </c>
      <c r="B149" s="11">
        <f t="shared" si="24"/>
        <v>201605</v>
      </c>
      <c r="C149" s="11">
        <v>201611</v>
      </c>
      <c r="D149" s="11">
        <f t="shared" si="25"/>
        <v>201611</v>
      </c>
      <c r="E149" s="14">
        <v>6269807.5996513404</v>
      </c>
    </row>
    <row r="150" spans="1:5" x14ac:dyDescent="0.25">
      <c r="A150" s="11">
        <v>20165</v>
      </c>
      <c r="B150" s="11">
        <f t="shared" si="24"/>
        <v>201605</v>
      </c>
      <c r="C150" s="11">
        <v>201612</v>
      </c>
      <c r="D150" s="11">
        <f t="shared" si="25"/>
        <v>201612</v>
      </c>
      <c r="E150" s="14">
        <v>5572215.6040327502</v>
      </c>
    </row>
    <row r="151" spans="1:5" x14ac:dyDescent="0.25">
      <c r="A151" s="11">
        <v>20165</v>
      </c>
      <c r="B151" s="11">
        <f t="shared" si="24"/>
        <v>201605</v>
      </c>
      <c r="C151" s="11">
        <v>20165</v>
      </c>
      <c r="D151" s="11">
        <f t="shared" si="25"/>
        <v>201605</v>
      </c>
      <c r="E151" s="14">
        <v>65346879.535546303</v>
      </c>
    </row>
    <row r="152" spans="1:5" x14ac:dyDescent="0.25">
      <c r="A152" s="11">
        <v>20165</v>
      </c>
      <c r="B152" s="11">
        <f t="shared" si="24"/>
        <v>201605</v>
      </c>
      <c r="C152" s="11">
        <v>20166</v>
      </c>
      <c r="D152" s="11">
        <f t="shared" si="25"/>
        <v>201606</v>
      </c>
      <c r="E152" s="14">
        <v>7395215.1015367499</v>
      </c>
    </row>
    <row r="153" spans="1:5" x14ac:dyDescent="0.25">
      <c r="A153" s="11">
        <v>20165</v>
      </c>
      <c r="B153" s="11">
        <f t="shared" si="24"/>
        <v>201605</v>
      </c>
      <c r="C153" s="11">
        <v>20167</v>
      </c>
      <c r="D153" s="11">
        <f t="shared" si="25"/>
        <v>201607</v>
      </c>
      <c r="E153" s="14">
        <v>5916285.8935976001</v>
      </c>
    </row>
    <row r="154" spans="1:5" x14ac:dyDescent="0.25">
      <c r="A154" s="11">
        <v>20165</v>
      </c>
      <c r="B154" s="11">
        <f t="shared" si="24"/>
        <v>201605</v>
      </c>
      <c r="C154" s="11">
        <v>20168</v>
      </c>
      <c r="D154" s="11">
        <f t="shared" si="25"/>
        <v>201608</v>
      </c>
      <c r="E154" s="14">
        <v>5604741.1053686095</v>
      </c>
    </row>
    <row r="155" spans="1:5" x14ac:dyDescent="0.25">
      <c r="A155" s="11">
        <v>20165</v>
      </c>
      <c r="B155" s="11">
        <f t="shared" si="24"/>
        <v>201605</v>
      </c>
      <c r="C155" s="11">
        <v>20169</v>
      </c>
      <c r="D155" s="11">
        <f t="shared" si="25"/>
        <v>201609</v>
      </c>
      <c r="E155" s="14">
        <v>5400168.2031001998</v>
      </c>
    </row>
    <row r="156" spans="1:5" x14ac:dyDescent="0.25">
      <c r="A156" s="11">
        <v>20165</v>
      </c>
      <c r="B156" s="11">
        <f t="shared" si="24"/>
        <v>201605</v>
      </c>
      <c r="C156" s="11">
        <v>20171</v>
      </c>
      <c r="D156" s="11">
        <f t="shared" si="25"/>
        <v>201701</v>
      </c>
      <c r="E156" s="14">
        <v>3877077.3995714202</v>
      </c>
    </row>
    <row r="157" spans="1:5" x14ac:dyDescent="0.25">
      <c r="A157" s="11">
        <v>20165</v>
      </c>
      <c r="B157" s="11">
        <f t="shared" si="24"/>
        <v>201605</v>
      </c>
      <c r="C157" s="11">
        <v>201710</v>
      </c>
      <c r="D157" s="11">
        <f t="shared" si="25"/>
        <v>201710</v>
      </c>
      <c r="E157" s="14">
        <v>3400404.7093467698</v>
      </c>
    </row>
    <row r="158" spans="1:5" x14ac:dyDescent="0.25">
      <c r="A158" s="11">
        <v>20165</v>
      </c>
      <c r="B158" s="11">
        <f t="shared" si="24"/>
        <v>201605</v>
      </c>
      <c r="C158" s="11">
        <v>201711</v>
      </c>
      <c r="D158" s="11">
        <f t="shared" si="25"/>
        <v>201711</v>
      </c>
      <c r="E158" s="14">
        <v>3365314.4032516498</v>
      </c>
    </row>
    <row r="159" spans="1:5" x14ac:dyDescent="0.25">
      <c r="A159" s="11">
        <v>20165</v>
      </c>
      <c r="B159" s="11">
        <f t="shared" si="24"/>
        <v>201605</v>
      </c>
      <c r="C159" s="11">
        <v>201712</v>
      </c>
      <c r="D159" s="11">
        <f t="shared" si="25"/>
        <v>201712</v>
      </c>
      <c r="E159" s="14">
        <v>3346427.7054252601</v>
      </c>
    </row>
    <row r="160" spans="1:5" x14ac:dyDescent="0.25">
      <c r="A160" s="11">
        <v>20165</v>
      </c>
      <c r="B160" s="11">
        <f t="shared" si="24"/>
        <v>201605</v>
      </c>
      <c r="C160" s="11">
        <v>20172</v>
      </c>
      <c r="D160" s="11">
        <f t="shared" si="25"/>
        <v>201702</v>
      </c>
      <c r="E160" s="14">
        <v>3108417.8985776901</v>
      </c>
    </row>
    <row r="161" spans="1:5" x14ac:dyDescent="0.25">
      <c r="A161" s="11">
        <v>20165</v>
      </c>
      <c r="B161" s="11">
        <f t="shared" si="24"/>
        <v>201605</v>
      </c>
      <c r="C161" s="11">
        <v>20173</v>
      </c>
      <c r="D161" s="11">
        <f t="shared" si="25"/>
        <v>201703</v>
      </c>
      <c r="E161" s="14">
        <v>3994950.4031066899</v>
      </c>
    </row>
    <row r="162" spans="1:5" x14ac:dyDescent="0.25">
      <c r="A162" s="11">
        <v>20165</v>
      </c>
      <c r="B162" s="11">
        <f t="shared" si="24"/>
        <v>201605</v>
      </c>
      <c r="C162" s="11">
        <v>20174</v>
      </c>
      <c r="D162" s="11">
        <f t="shared" si="25"/>
        <v>201704</v>
      </c>
      <c r="E162" s="14">
        <v>3559289.2981300401</v>
      </c>
    </row>
    <row r="163" spans="1:5" x14ac:dyDescent="0.25">
      <c r="A163" s="11">
        <v>20165</v>
      </c>
      <c r="B163" s="11">
        <f t="shared" si="24"/>
        <v>201605</v>
      </c>
      <c r="C163" s="11">
        <v>20175</v>
      </c>
      <c r="D163" s="11">
        <f t="shared" si="25"/>
        <v>201705</v>
      </c>
      <c r="E163" s="14">
        <v>3621753.1040725699</v>
      </c>
    </row>
    <row r="164" spans="1:5" x14ac:dyDescent="0.25">
      <c r="A164" s="11">
        <v>20165</v>
      </c>
      <c r="B164" s="11">
        <f t="shared" si="24"/>
        <v>201605</v>
      </c>
      <c r="C164" s="11">
        <v>20176</v>
      </c>
      <c r="D164" s="11">
        <f t="shared" si="25"/>
        <v>201706</v>
      </c>
      <c r="E164" s="14">
        <v>2913649.2000236502</v>
      </c>
    </row>
    <row r="165" spans="1:5" x14ac:dyDescent="0.25">
      <c r="A165" s="11">
        <v>20165</v>
      </c>
      <c r="B165" s="11">
        <f t="shared" si="24"/>
        <v>201605</v>
      </c>
      <c r="C165" s="11">
        <v>20177</v>
      </c>
      <c r="D165" s="11">
        <f t="shared" si="25"/>
        <v>201707</v>
      </c>
      <c r="E165" s="14">
        <v>2442988.1032714802</v>
      </c>
    </row>
    <row r="166" spans="1:5" x14ac:dyDescent="0.25">
      <c r="A166" s="11">
        <v>20165</v>
      </c>
      <c r="B166" s="11">
        <f t="shared" si="24"/>
        <v>201605</v>
      </c>
      <c r="C166" s="11">
        <v>20178</v>
      </c>
      <c r="D166" s="11">
        <f t="shared" si="25"/>
        <v>201708</v>
      </c>
      <c r="E166" s="14">
        <v>2507619.8037109398</v>
      </c>
    </row>
    <row r="167" spans="1:5" x14ac:dyDescent="0.25">
      <c r="A167" s="11">
        <v>20165</v>
      </c>
      <c r="B167" s="11">
        <f t="shared" si="24"/>
        <v>201605</v>
      </c>
      <c r="C167" s="11">
        <v>20179</v>
      </c>
      <c r="D167" s="11">
        <f t="shared" si="25"/>
        <v>201709</v>
      </c>
      <c r="E167" s="14">
        <v>2731586.2051086398</v>
      </c>
    </row>
    <row r="168" spans="1:5" x14ac:dyDescent="0.25">
      <c r="A168" s="11">
        <v>20166</v>
      </c>
      <c r="B168" s="11">
        <f t="shared" si="24"/>
        <v>201606</v>
      </c>
      <c r="C168" s="11">
        <v>201610</v>
      </c>
      <c r="D168" s="11">
        <f t="shared" si="25"/>
        <v>201610</v>
      </c>
      <c r="E168" s="14">
        <v>7309049.3002204904</v>
      </c>
    </row>
    <row r="169" spans="1:5" x14ac:dyDescent="0.25">
      <c r="A169" s="11">
        <v>20166</v>
      </c>
      <c r="B169" s="11">
        <f t="shared" si="24"/>
        <v>201606</v>
      </c>
      <c r="C169" s="11">
        <v>201611</v>
      </c>
      <c r="D169" s="11">
        <f t="shared" si="25"/>
        <v>201611</v>
      </c>
      <c r="E169" s="14">
        <v>7383301.8085632296</v>
      </c>
    </row>
    <row r="170" spans="1:5" x14ac:dyDescent="0.25">
      <c r="A170" s="11">
        <v>20166</v>
      </c>
      <c r="B170" s="11">
        <f t="shared" si="24"/>
        <v>201606</v>
      </c>
      <c r="C170" s="11">
        <v>201612</v>
      </c>
      <c r="D170" s="11">
        <f t="shared" si="25"/>
        <v>201612</v>
      </c>
      <c r="E170" s="14">
        <v>6112115.0972189903</v>
      </c>
    </row>
    <row r="171" spans="1:5" x14ac:dyDescent="0.25">
      <c r="A171" s="11">
        <v>20166</v>
      </c>
      <c r="B171" s="11">
        <f t="shared" si="24"/>
        <v>201606</v>
      </c>
      <c r="C171" s="11">
        <v>20166</v>
      </c>
      <c r="D171" s="11">
        <f t="shared" si="25"/>
        <v>201606</v>
      </c>
      <c r="E171" s="14">
        <v>69431888.458897606</v>
      </c>
    </row>
    <row r="172" spans="1:5" x14ac:dyDescent="0.25">
      <c r="A172" s="11">
        <v>20166</v>
      </c>
      <c r="B172" s="11">
        <f t="shared" si="24"/>
        <v>201606</v>
      </c>
      <c r="C172" s="11">
        <v>20167</v>
      </c>
      <c r="D172" s="11">
        <f t="shared" si="25"/>
        <v>201607</v>
      </c>
      <c r="E172" s="14">
        <v>6967968.6977729797</v>
      </c>
    </row>
    <row r="173" spans="1:5" x14ac:dyDescent="0.25">
      <c r="A173" s="11">
        <v>20166</v>
      </c>
      <c r="B173" s="11">
        <f t="shared" si="24"/>
        <v>201606</v>
      </c>
      <c r="C173" s="11">
        <v>20168</v>
      </c>
      <c r="D173" s="11">
        <f t="shared" si="25"/>
        <v>201608</v>
      </c>
      <c r="E173" s="14">
        <v>7031031.0072336197</v>
      </c>
    </row>
    <row r="174" spans="1:5" x14ac:dyDescent="0.25">
      <c r="A174" s="11">
        <v>20166</v>
      </c>
      <c r="B174" s="11">
        <f t="shared" si="24"/>
        <v>201606</v>
      </c>
      <c r="C174" s="11">
        <v>20169</v>
      </c>
      <c r="D174" s="11">
        <f t="shared" si="25"/>
        <v>201609</v>
      </c>
      <c r="E174" s="14">
        <v>6322236.90268707</v>
      </c>
    </row>
    <row r="175" spans="1:5" x14ac:dyDescent="0.25">
      <c r="A175" s="11">
        <v>20166</v>
      </c>
      <c r="B175" s="11">
        <f t="shared" si="24"/>
        <v>201606</v>
      </c>
      <c r="C175" s="11">
        <v>20171</v>
      </c>
      <c r="D175" s="11">
        <f t="shared" si="25"/>
        <v>201701</v>
      </c>
      <c r="E175" s="14">
        <v>4287160.5025520297</v>
      </c>
    </row>
    <row r="176" spans="1:5" x14ac:dyDescent="0.25">
      <c r="A176" s="11">
        <v>20166</v>
      </c>
      <c r="B176" s="11">
        <f t="shared" si="24"/>
        <v>201606</v>
      </c>
      <c r="C176" s="11">
        <v>201710</v>
      </c>
      <c r="D176" s="11">
        <f t="shared" si="25"/>
        <v>201710</v>
      </c>
      <c r="E176" s="14">
        <v>3209569.2998428298</v>
      </c>
    </row>
    <row r="177" spans="1:5" x14ac:dyDescent="0.25">
      <c r="A177" s="11">
        <v>20166</v>
      </c>
      <c r="B177" s="11">
        <f t="shared" si="24"/>
        <v>201606</v>
      </c>
      <c r="C177" s="11">
        <v>201711</v>
      </c>
      <c r="D177" s="11">
        <f t="shared" si="25"/>
        <v>201711</v>
      </c>
      <c r="E177" s="14">
        <v>3417852.9055862399</v>
      </c>
    </row>
    <row r="178" spans="1:5" x14ac:dyDescent="0.25">
      <c r="A178" s="11">
        <v>20166</v>
      </c>
      <c r="B178" s="11">
        <f t="shared" si="24"/>
        <v>201606</v>
      </c>
      <c r="C178" s="11">
        <v>201712</v>
      </c>
      <c r="D178" s="11">
        <f t="shared" si="25"/>
        <v>201712</v>
      </c>
      <c r="E178" s="14">
        <v>2885806.69924164</v>
      </c>
    </row>
    <row r="179" spans="1:5" x14ac:dyDescent="0.25">
      <c r="A179" s="11">
        <v>20166</v>
      </c>
      <c r="B179" s="11">
        <f t="shared" si="24"/>
        <v>201606</v>
      </c>
      <c r="C179" s="11">
        <v>20172</v>
      </c>
      <c r="D179" s="11">
        <f t="shared" si="25"/>
        <v>201702</v>
      </c>
      <c r="E179" s="14">
        <v>3710088.90222931</v>
      </c>
    </row>
    <row r="180" spans="1:5" x14ac:dyDescent="0.25">
      <c r="A180" s="11">
        <v>20166</v>
      </c>
      <c r="B180" s="11">
        <f t="shared" si="24"/>
        <v>201606</v>
      </c>
      <c r="C180" s="11">
        <v>20173</v>
      </c>
      <c r="D180" s="11">
        <f t="shared" si="25"/>
        <v>201703</v>
      </c>
      <c r="E180" s="14">
        <v>4987784.2019996597</v>
      </c>
    </row>
    <row r="181" spans="1:5" x14ac:dyDescent="0.25">
      <c r="A181" s="11">
        <v>20166</v>
      </c>
      <c r="B181" s="11">
        <f t="shared" si="24"/>
        <v>201606</v>
      </c>
      <c r="C181" s="11">
        <v>20174</v>
      </c>
      <c r="D181" s="11">
        <f t="shared" si="25"/>
        <v>201704</v>
      </c>
      <c r="E181" s="14">
        <v>4343495.7972259503</v>
      </c>
    </row>
    <row r="182" spans="1:5" x14ac:dyDescent="0.25">
      <c r="A182" s="11">
        <v>20166</v>
      </c>
      <c r="B182" s="11">
        <f t="shared" si="24"/>
        <v>201606</v>
      </c>
      <c r="C182" s="11">
        <v>20175</v>
      </c>
      <c r="D182" s="11">
        <f t="shared" si="25"/>
        <v>201705</v>
      </c>
      <c r="E182" s="14">
        <v>4382551.5993309002</v>
      </c>
    </row>
    <row r="183" spans="1:5" x14ac:dyDescent="0.25">
      <c r="A183" s="11">
        <v>20166</v>
      </c>
      <c r="B183" s="11">
        <f t="shared" si="24"/>
        <v>201606</v>
      </c>
      <c r="C183" s="11">
        <v>20176</v>
      </c>
      <c r="D183" s="11">
        <f t="shared" si="25"/>
        <v>201706</v>
      </c>
      <c r="E183" s="14">
        <v>3421771.5004024501</v>
      </c>
    </row>
    <row r="184" spans="1:5" x14ac:dyDescent="0.25">
      <c r="A184" s="11">
        <v>20166</v>
      </c>
      <c r="B184" s="11">
        <f t="shared" si="24"/>
        <v>201606</v>
      </c>
      <c r="C184" s="11">
        <v>20177</v>
      </c>
      <c r="D184" s="11">
        <f t="shared" si="25"/>
        <v>201707</v>
      </c>
      <c r="E184" s="14">
        <v>3069880.8033332801</v>
      </c>
    </row>
    <row r="185" spans="1:5" x14ac:dyDescent="0.25">
      <c r="A185" s="11">
        <v>20166</v>
      </c>
      <c r="B185" s="11">
        <f t="shared" si="24"/>
        <v>201606</v>
      </c>
      <c r="C185" s="11">
        <v>20178</v>
      </c>
      <c r="D185" s="11">
        <f t="shared" si="25"/>
        <v>201708</v>
      </c>
      <c r="E185" s="14">
        <v>2792155.8043899499</v>
      </c>
    </row>
    <row r="186" spans="1:5" x14ac:dyDescent="0.25">
      <c r="A186" s="11">
        <v>20166</v>
      </c>
      <c r="B186" s="11">
        <f t="shared" si="24"/>
        <v>201606</v>
      </c>
      <c r="C186" s="11">
        <v>20179</v>
      </c>
      <c r="D186" s="11">
        <f t="shared" si="25"/>
        <v>201709</v>
      </c>
      <c r="E186" s="14">
        <v>2570729.0115013099</v>
      </c>
    </row>
    <row r="187" spans="1:5" x14ac:dyDescent="0.25">
      <c r="A187" s="11">
        <v>20167</v>
      </c>
      <c r="B187" s="11">
        <f t="shared" si="24"/>
        <v>201607</v>
      </c>
      <c r="C187" s="11">
        <v>201610</v>
      </c>
      <c r="D187" s="11">
        <f t="shared" si="25"/>
        <v>201610</v>
      </c>
      <c r="E187" s="14">
        <v>6650945.7033681897</v>
      </c>
    </row>
    <row r="188" spans="1:5" x14ac:dyDescent="0.25">
      <c r="A188" s="11">
        <v>20167</v>
      </c>
      <c r="B188" s="11">
        <f t="shared" si="24"/>
        <v>201607</v>
      </c>
      <c r="C188" s="11">
        <v>201611</v>
      </c>
      <c r="D188" s="11">
        <f t="shared" si="25"/>
        <v>201611</v>
      </c>
      <c r="E188" s="14">
        <v>5832118.6030349704</v>
      </c>
    </row>
    <row r="189" spans="1:5" x14ac:dyDescent="0.25">
      <c r="A189" s="11">
        <v>20167</v>
      </c>
      <c r="B189" s="11">
        <f t="shared" si="24"/>
        <v>201607</v>
      </c>
      <c r="C189" s="11">
        <v>201612</v>
      </c>
      <c r="D189" s="11">
        <f t="shared" si="25"/>
        <v>201612</v>
      </c>
      <c r="E189" s="14">
        <v>5447928.5039977999</v>
      </c>
    </row>
    <row r="190" spans="1:5" x14ac:dyDescent="0.25">
      <c r="A190" s="11">
        <v>20167</v>
      </c>
      <c r="B190" s="11">
        <f t="shared" si="24"/>
        <v>201607</v>
      </c>
      <c r="C190" s="11">
        <v>20167</v>
      </c>
      <c r="D190" s="11">
        <f t="shared" si="25"/>
        <v>201607</v>
      </c>
      <c r="E190" s="14">
        <v>67340672.646426201</v>
      </c>
    </row>
    <row r="191" spans="1:5" x14ac:dyDescent="0.25">
      <c r="A191" s="11">
        <v>20167</v>
      </c>
      <c r="B191" s="11">
        <f t="shared" si="24"/>
        <v>201607</v>
      </c>
      <c r="C191" s="11">
        <v>20168</v>
      </c>
      <c r="D191" s="11">
        <f t="shared" si="25"/>
        <v>201608</v>
      </c>
      <c r="E191" s="14">
        <v>7144969.30395889</v>
      </c>
    </row>
    <row r="192" spans="1:5" x14ac:dyDescent="0.25">
      <c r="A192" s="11">
        <v>20167</v>
      </c>
      <c r="B192" s="11">
        <f t="shared" si="24"/>
        <v>201607</v>
      </c>
      <c r="C192" s="11">
        <v>20169</v>
      </c>
      <c r="D192" s="11">
        <f t="shared" si="25"/>
        <v>201609</v>
      </c>
      <c r="E192" s="14">
        <v>5848847.90387535</v>
      </c>
    </row>
    <row r="193" spans="1:5" x14ac:dyDescent="0.25">
      <c r="A193" s="11">
        <v>20167</v>
      </c>
      <c r="B193" s="11">
        <f t="shared" si="24"/>
        <v>201607</v>
      </c>
      <c r="C193" s="11">
        <v>20171</v>
      </c>
      <c r="D193" s="11">
        <f t="shared" si="25"/>
        <v>201701</v>
      </c>
      <c r="E193" s="14">
        <v>4166710.1016387902</v>
      </c>
    </row>
    <row r="194" spans="1:5" x14ac:dyDescent="0.25">
      <c r="A194" s="11">
        <v>20167</v>
      </c>
      <c r="B194" s="11">
        <f t="shared" si="24"/>
        <v>201607</v>
      </c>
      <c r="C194" s="11">
        <v>201710</v>
      </c>
      <c r="D194" s="11">
        <f t="shared" si="25"/>
        <v>201710</v>
      </c>
      <c r="E194" s="14">
        <v>3346488.6057128902</v>
      </c>
    </row>
    <row r="195" spans="1:5" x14ac:dyDescent="0.25">
      <c r="A195" s="11">
        <v>20167</v>
      </c>
      <c r="B195" s="11">
        <f t="shared" si="24"/>
        <v>201607</v>
      </c>
      <c r="C195" s="11">
        <v>201711</v>
      </c>
      <c r="D195" s="11">
        <f t="shared" si="25"/>
        <v>201711</v>
      </c>
      <c r="E195" s="14">
        <v>2972178.3079833998</v>
      </c>
    </row>
    <row r="196" spans="1:5" x14ac:dyDescent="0.25">
      <c r="A196" s="11">
        <v>20167</v>
      </c>
      <c r="B196" s="11">
        <f t="shared" si="24"/>
        <v>201607</v>
      </c>
      <c r="C196" s="11">
        <v>201712</v>
      </c>
      <c r="D196" s="11">
        <f t="shared" si="25"/>
        <v>201712</v>
      </c>
      <c r="E196" s="14">
        <v>2908346.0035476699</v>
      </c>
    </row>
    <row r="197" spans="1:5" x14ac:dyDescent="0.25">
      <c r="A197" s="11">
        <v>20167</v>
      </c>
      <c r="B197" s="11">
        <f t="shared" si="24"/>
        <v>201607</v>
      </c>
      <c r="C197" s="11">
        <v>20172</v>
      </c>
      <c r="D197" s="11">
        <f t="shared" si="25"/>
        <v>201702</v>
      </c>
      <c r="E197" s="14">
        <v>3581234.2972869901</v>
      </c>
    </row>
    <row r="198" spans="1:5" x14ac:dyDescent="0.25">
      <c r="A198" s="11">
        <v>20167</v>
      </c>
      <c r="B198" s="11">
        <f t="shared" si="24"/>
        <v>201607</v>
      </c>
      <c r="C198" s="11">
        <v>20173</v>
      </c>
      <c r="D198" s="11">
        <f t="shared" si="25"/>
        <v>201703</v>
      </c>
      <c r="E198" s="14">
        <v>4652681.6031875601</v>
      </c>
    </row>
    <row r="199" spans="1:5" x14ac:dyDescent="0.25">
      <c r="A199" s="11">
        <v>20167</v>
      </c>
      <c r="B199" s="11">
        <f t="shared" si="24"/>
        <v>201607</v>
      </c>
      <c r="C199" s="11">
        <v>20174</v>
      </c>
      <c r="D199" s="11">
        <f t="shared" si="25"/>
        <v>201704</v>
      </c>
      <c r="E199" s="14">
        <v>4081187.6015510601</v>
      </c>
    </row>
    <row r="200" spans="1:5" x14ac:dyDescent="0.25">
      <c r="A200" s="11">
        <v>20167</v>
      </c>
      <c r="B200" s="11">
        <f t="shared" si="24"/>
        <v>201607</v>
      </c>
      <c r="C200" s="11">
        <v>20175</v>
      </c>
      <c r="D200" s="11">
        <f t="shared" si="25"/>
        <v>201705</v>
      </c>
      <c r="E200" s="14">
        <v>4188803.50151825</v>
      </c>
    </row>
    <row r="201" spans="1:5" x14ac:dyDescent="0.25">
      <c r="A201" s="11">
        <v>20167</v>
      </c>
      <c r="B201" s="11">
        <f t="shared" si="24"/>
        <v>201607</v>
      </c>
      <c r="C201" s="11">
        <v>20176</v>
      </c>
      <c r="D201" s="11">
        <f t="shared" si="25"/>
        <v>201706</v>
      </c>
      <c r="E201" s="14">
        <v>3228765.39761353</v>
      </c>
    </row>
    <row r="202" spans="1:5" x14ac:dyDescent="0.25">
      <c r="A202" s="11">
        <v>20167</v>
      </c>
      <c r="B202" s="11">
        <f t="shared" si="24"/>
        <v>201607</v>
      </c>
      <c r="C202" s="11">
        <v>20177</v>
      </c>
      <c r="D202" s="11">
        <f t="shared" si="25"/>
        <v>201707</v>
      </c>
      <c r="E202" s="14">
        <v>3073816.2037811298</v>
      </c>
    </row>
    <row r="203" spans="1:5" x14ac:dyDescent="0.25">
      <c r="A203" s="11">
        <v>20167</v>
      </c>
      <c r="B203" s="11">
        <f t="shared" si="24"/>
        <v>201607</v>
      </c>
      <c r="C203" s="11">
        <v>20178</v>
      </c>
      <c r="D203" s="11">
        <f t="shared" si="25"/>
        <v>201708</v>
      </c>
      <c r="E203" s="14">
        <v>2841716.5048980699</v>
      </c>
    </row>
    <row r="204" spans="1:5" x14ac:dyDescent="0.25">
      <c r="A204" s="11">
        <v>20167</v>
      </c>
      <c r="B204" s="11">
        <f t="shared" si="24"/>
        <v>201607</v>
      </c>
      <c r="C204" s="11">
        <v>20179</v>
      </c>
      <c r="D204" s="11">
        <f t="shared" si="25"/>
        <v>201709</v>
      </c>
      <c r="E204" s="14">
        <v>2877435.4072608901</v>
      </c>
    </row>
    <row r="205" spans="1:5" x14ac:dyDescent="0.25">
      <c r="A205" s="11">
        <v>20168</v>
      </c>
      <c r="B205" s="11">
        <f t="shared" si="24"/>
        <v>201608</v>
      </c>
      <c r="C205" s="11">
        <v>201610</v>
      </c>
      <c r="D205" s="11">
        <f t="shared" si="25"/>
        <v>201610</v>
      </c>
      <c r="E205" s="14">
        <v>7385929.5990142804</v>
      </c>
    </row>
    <row r="206" spans="1:5" x14ac:dyDescent="0.25">
      <c r="A206" s="11">
        <v>20168</v>
      </c>
      <c r="B206" s="11">
        <f t="shared" si="24"/>
        <v>201608</v>
      </c>
      <c r="C206" s="11">
        <v>201611</v>
      </c>
      <c r="D206" s="11">
        <f t="shared" si="25"/>
        <v>201611</v>
      </c>
      <c r="E206" s="14">
        <v>7140676.20764923</v>
      </c>
    </row>
    <row r="207" spans="1:5" x14ac:dyDescent="0.25">
      <c r="A207" s="11">
        <v>20168</v>
      </c>
      <c r="B207" s="11">
        <f t="shared" si="24"/>
        <v>201608</v>
      </c>
      <c r="C207" s="11">
        <v>201612</v>
      </c>
      <c r="D207" s="11">
        <f t="shared" si="25"/>
        <v>201612</v>
      </c>
      <c r="E207" s="14">
        <v>6211531.2048430396</v>
      </c>
    </row>
    <row r="208" spans="1:5" x14ac:dyDescent="0.25">
      <c r="A208" s="11">
        <v>20168</v>
      </c>
      <c r="B208" s="11">
        <f t="shared" si="24"/>
        <v>201608</v>
      </c>
      <c r="C208" s="11">
        <v>20168</v>
      </c>
      <c r="D208" s="11">
        <f t="shared" si="25"/>
        <v>201608</v>
      </c>
      <c r="E208" s="14">
        <v>80568803.716701493</v>
      </c>
    </row>
    <row r="209" spans="1:5" x14ac:dyDescent="0.25">
      <c r="A209" s="11">
        <v>20168</v>
      </c>
      <c r="B209" s="11">
        <f t="shared" ref="B209:B272" si="26">IF(LEN(A209)=5,CONCATENATE(LEFT(A209,4),"0",RIGHT(A209,1)),A209)+0</f>
        <v>201608</v>
      </c>
      <c r="C209" s="11">
        <v>20169</v>
      </c>
      <c r="D209" s="11">
        <f t="shared" ref="D209:D272" si="27">IF(LEN(C209)=5,CONCATENATE(LEFT(C209,4),"0",RIGHT(C209,1)),C209)+0</f>
        <v>201609</v>
      </c>
      <c r="E209" s="14">
        <v>7572620.2987742396</v>
      </c>
    </row>
    <row r="210" spans="1:5" x14ac:dyDescent="0.25">
      <c r="A210" s="11">
        <v>20168</v>
      </c>
      <c r="B210" s="11">
        <f t="shared" si="26"/>
        <v>201608</v>
      </c>
      <c r="C210" s="11">
        <v>20171</v>
      </c>
      <c r="D210" s="11">
        <f t="shared" si="27"/>
        <v>201701</v>
      </c>
      <c r="E210" s="14">
        <v>4395853.70372009</v>
      </c>
    </row>
    <row r="211" spans="1:5" x14ac:dyDescent="0.25">
      <c r="A211" s="11">
        <v>20168</v>
      </c>
      <c r="B211" s="11">
        <f t="shared" si="26"/>
        <v>201608</v>
      </c>
      <c r="C211" s="11">
        <v>201710</v>
      </c>
      <c r="D211" s="11">
        <f t="shared" si="27"/>
        <v>201710</v>
      </c>
      <c r="E211" s="14">
        <v>3768930.20195007</v>
      </c>
    </row>
    <row r="212" spans="1:5" x14ac:dyDescent="0.25">
      <c r="A212" s="11">
        <v>20168</v>
      </c>
      <c r="B212" s="11">
        <f t="shared" si="26"/>
        <v>201608</v>
      </c>
      <c r="C212" s="11">
        <v>201711</v>
      </c>
      <c r="D212" s="11">
        <f t="shared" si="27"/>
        <v>201711</v>
      </c>
      <c r="E212" s="14">
        <v>3829744.8056335398</v>
      </c>
    </row>
    <row r="213" spans="1:5" x14ac:dyDescent="0.25">
      <c r="A213" s="11">
        <v>20168</v>
      </c>
      <c r="B213" s="11">
        <f t="shared" si="26"/>
        <v>201608</v>
      </c>
      <c r="C213" s="11">
        <v>201712</v>
      </c>
      <c r="D213" s="11">
        <f t="shared" si="27"/>
        <v>201712</v>
      </c>
      <c r="E213" s="14">
        <v>3553975.6040706602</v>
      </c>
    </row>
    <row r="214" spans="1:5" x14ac:dyDescent="0.25">
      <c r="A214" s="11">
        <v>20168</v>
      </c>
      <c r="B214" s="11">
        <f t="shared" si="26"/>
        <v>201608</v>
      </c>
      <c r="C214" s="11">
        <v>20172</v>
      </c>
      <c r="D214" s="11">
        <f t="shared" si="27"/>
        <v>201702</v>
      </c>
      <c r="E214" s="14">
        <v>3976784.6994285602</v>
      </c>
    </row>
    <row r="215" spans="1:5" x14ac:dyDescent="0.25">
      <c r="A215" s="11">
        <v>20168</v>
      </c>
      <c r="B215" s="11">
        <f t="shared" si="26"/>
        <v>201608</v>
      </c>
      <c r="C215" s="11">
        <v>20173</v>
      </c>
      <c r="D215" s="11">
        <f t="shared" si="27"/>
        <v>201703</v>
      </c>
      <c r="E215" s="14">
        <v>5321260.0022926303</v>
      </c>
    </row>
    <row r="216" spans="1:5" x14ac:dyDescent="0.25">
      <c r="A216" s="11">
        <v>20168</v>
      </c>
      <c r="B216" s="11">
        <f t="shared" si="26"/>
        <v>201608</v>
      </c>
      <c r="C216" s="11">
        <v>20174</v>
      </c>
      <c r="D216" s="11">
        <f t="shared" si="27"/>
        <v>201704</v>
      </c>
      <c r="E216" s="14">
        <v>4268847.7965984298</v>
      </c>
    </row>
    <row r="217" spans="1:5" x14ac:dyDescent="0.25">
      <c r="A217" s="11">
        <v>20168</v>
      </c>
      <c r="B217" s="11">
        <f t="shared" si="26"/>
        <v>201608</v>
      </c>
      <c r="C217" s="11">
        <v>20175</v>
      </c>
      <c r="D217" s="11">
        <f t="shared" si="27"/>
        <v>201705</v>
      </c>
      <c r="E217" s="14">
        <v>4071573.0963439899</v>
      </c>
    </row>
    <row r="218" spans="1:5" x14ac:dyDescent="0.25">
      <c r="A218" s="11">
        <v>20168</v>
      </c>
      <c r="B218" s="11">
        <f t="shared" si="26"/>
        <v>201608</v>
      </c>
      <c r="C218" s="11">
        <v>20176</v>
      </c>
      <c r="D218" s="11">
        <f t="shared" si="27"/>
        <v>201706</v>
      </c>
      <c r="E218" s="14">
        <v>3359153.0010356898</v>
      </c>
    </row>
    <row r="219" spans="1:5" x14ac:dyDescent="0.25">
      <c r="A219" s="11">
        <v>20168</v>
      </c>
      <c r="B219" s="11">
        <f t="shared" si="26"/>
        <v>201608</v>
      </c>
      <c r="C219" s="11">
        <v>20177</v>
      </c>
      <c r="D219" s="11">
        <f t="shared" si="27"/>
        <v>201707</v>
      </c>
      <c r="E219" s="14">
        <v>2708898.49424362</v>
      </c>
    </row>
    <row r="220" spans="1:5" x14ac:dyDescent="0.25">
      <c r="A220" s="11">
        <v>20168</v>
      </c>
      <c r="B220" s="11">
        <f t="shared" si="26"/>
        <v>201608</v>
      </c>
      <c r="C220" s="11">
        <v>20178</v>
      </c>
      <c r="D220" s="11">
        <f t="shared" si="27"/>
        <v>201708</v>
      </c>
      <c r="E220" s="14">
        <v>2920538.6043243399</v>
      </c>
    </row>
    <row r="221" spans="1:5" x14ac:dyDescent="0.25">
      <c r="A221" s="11">
        <v>20168</v>
      </c>
      <c r="B221" s="11">
        <f t="shared" si="26"/>
        <v>201608</v>
      </c>
      <c r="C221" s="11">
        <v>20179</v>
      </c>
      <c r="D221" s="11">
        <f t="shared" si="27"/>
        <v>201709</v>
      </c>
      <c r="E221" s="14">
        <v>3343990.9983520498</v>
      </c>
    </row>
    <row r="222" spans="1:5" x14ac:dyDescent="0.25">
      <c r="A222" s="11">
        <v>20169</v>
      </c>
      <c r="B222" s="11">
        <f t="shared" si="26"/>
        <v>201609</v>
      </c>
      <c r="C222" s="11">
        <v>201610</v>
      </c>
      <c r="D222" s="11">
        <f t="shared" si="27"/>
        <v>201610</v>
      </c>
      <c r="E222" s="14">
        <v>9716036.4058609009</v>
      </c>
    </row>
    <row r="223" spans="1:5" x14ac:dyDescent="0.25">
      <c r="A223" s="11">
        <v>20169</v>
      </c>
      <c r="B223" s="11">
        <f t="shared" si="26"/>
        <v>201609</v>
      </c>
      <c r="C223" s="11">
        <v>201611</v>
      </c>
      <c r="D223" s="11">
        <f t="shared" si="27"/>
        <v>201611</v>
      </c>
      <c r="E223" s="14">
        <v>8209034.3998222398</v>
      </c>
    </row>
    <row r="224" spans="1:5" x14ac:dyDescent="0.25">
      <c r="A224" s="11">
        <v>20169</v>
      </c>
      <c r="B224" s="11">
        <f t="shared" si="26"/>
        <v>201609</v>
      </c>
      <c r="C224" s="11">
        <v>201612</v>
      </c>
      <c r="D224" s="11">
        <f t="shared" si="27"/>
        <v>201612</v>
      </c>
      <c r="E224" s="14">
        <v>7175254.80361176</v>
      </c>
    </row>
    <row r="225" spans="1:5" x14ac:dyDescent="0.25">
      <c r="A225" s="11">
        <v>20169</v>
      </c>
      <c r="B225" s="11">
        <f t="shared" si="26"/>
        <v>201609</v>
      </c>
      <c r="C225" s="11">
        <v>20169</v>
      </c>
      <c r="D225" s="11">
        <f t="shared" si="27"/>
        <v>201609</v>
      </c>
      <c r="E225" s="14">
        <v>88564741.333854705</v>
      </c>
    </row>
    <row r="226" spans="1:5" x14ac:dyDescent="0.25">
      <c r="A226" s="11">
        <v>20169</v>
      </c>
      <c r="B226" s="11">
        <f t="shared" si="26"/>
        <v>201609</v>
      </c>
      <c r="C226" s="11">
        <v>20171</v>
      </c>
      <c r="D226" s="11">
        <f t="shared" si="27"/>
        <v>201701</v>
      </c>
      <c r="E226" s="14">
        <v>5041843.7979316702</v>
      </c>
    </row>
    <row r="227" spans="1:5" x14ac:dyDescent="0.25">
      <c r="A227" s="11">
        <v>20169</v>
      </c>
      <c r="B227" s="11">
        <f t="shared" si="26"/>
        <v>201609</v>
      </c>
      <c r="C227" s="11">
        <v>201710</v>
      </c>
      <c r="D227" s="11">
        <f t="shared" si="27"/>
        <v>201710</v>
      </c>
      <c r="E227" s="14">
        <v>4002982.2016983</v>
      </c>
    </row>
    <row r="228" spans="1:5" x14ac:dyDescent="0.25">
      <c r="A228" s="11">
        <v>20169</v>
      </c>
      <c r="B228" s="11">
        <f t="shared" si="26"/>
        <v>201609</v>
      </c>
      <c r="C228" s="11">
        <v>201711</v>
      </c>
      <c r="D228" s="11">
        <f t="shared" si="27"/>
        <v>201711</v>
      </c>
      <c r="E228" s="14">
        <v>4483889.8934127698</v>
      </c>
    </row>
    <row r="229" spans="1:5" x14ac:dyDescent="0.25">
      <c r="A229" s="11">
        <v>20169</v>
      </c>
      <c r="B229" s="11">
        <f t="shared" si="26"/>
        <v>201609</v>
      </c>
      <c r="C229" s="11">
        <v>201712</v>
      </c>
      <c r="D229" s="11">
        <f t="shared" si="27"/>
        <v>201712</v>
      </c>
      <c r="E229" s="14">
        <v>3942230.6007842999</v>
      </c>
    </row>
    <row r="230" spans="1:5" x14ac:dyDescent="0.25">
      <c r="A230" s="11">
        <v>20169</v>
      </c>
      <c r="B230" s="11">
        <f t="shared" si="26"/>
        <v>201609</v>
      </c>
      <c r="C230" s="11">
        <v>20172</v>
      </c>
      <c r="D230" s="11">
        <f t="shared" si="27"/>
        <v>201702</v>
      </c>
      <c r="E230" s="14">
        <v>4380443.1962585403</v>
      </c>
    </row>
    <row r="231" spans="1:5" x14ac:dyDescent="0.25">
      <c r="A231" s="11">
        <v>20169</v>
      </c>
      <c r="B231" s="11">
        <f t="shared" si="26"/>
        <v>201609</v>
      </c>
      <c r="C231" s="11">
        <v>20173</v>
      </c>
      <c r="D231" s="11">
        <f t="shared" si="27"/>
        <v>201703</v>
      </c>
      <c r="E231" s="14">
        <v>5798788.1034011804</v>
      </c>
    </row>
    <row r="232" spans="1:5" x14ac:dyDescent="0.25">
      <c r="A232" s="11">
        <v>20169</v>
      </c>
      <c r="B232" s="11">
        <f t="shared" si="26"/>
        <v>201609</v>
      </c>
      <c r="C232" s="11">
        <v>20174</v>
      </c>
      <c r="D232" s="11">
        <f t="shared" si="27"/>
        <v>201704</v>
      </c>
      <c r="E232" s="14">
        <v>4694461.7983779898</v>
      </c>
    </row>
    <row r="233" spans="1:5" x14ac:dyDescent="0.25">
      <c r="A233" s="11">
        <v>20169</v>
      </c>
      <c r="B233" s="11">
        <f t="shared" si="26"/>
        <v>201609</v>
      </c>
      <c r="C233" s="11">
        <v>20175</v>
      </c>
      <c r="D233" s="11">
        <f t="shared" si="27"/>
        <v>201705</v>
      </c>
      <c r="E233" s="14">
        <v>4533556.3101654099</v>
      </c>
    </row>
    <row r="234" spans="1:5" x14ac:dyDescent="0.25">
      <c r="A234" s="11">
        <v>20169</v>
      </c>
      <c r="B234" s="11">
        <f t="shared" si="26"/>
        <v>201609</v>
      </c>
      <c r="C234" s="11">
        <v>20176</v>
      </c>
      <c r="D234" s="11">
        <f t="shared" si="27"/>
        <v>201706</v>
      </c>
      <c r="E234" s="14">
        <v>3561571.2972450298</v>
      </c>
    </row>
    <row r="235" spans="1:5" x14ac:dyDescent="0.25">
      <c r="A235" s="11">
        <v>20169</v>
      </c>
      <c r="B235" s="11">
        <f t="shared" si="26"/>
        <v>201609</v>
      </c>
      <c r="C235" s="11">
        <v>20177</v>
      </c>
      <c r="D235" s="11">
        <f t="shared" si="27"/>
        <v>201707</v>
      </c>
      <c r="E235" s="14">
        <v>3024133.7024917598</v>
      </c>
    </row>
    <row r="236" spans="1:5" x14ac:dyDescent="0.25">
      <c r="A236" s="11">
        <v>20169</v>
      </c>
      <c r="B236" s="11">
        <f t="shared" si="26"/>
        <v>201609</v>
      </c>
      <c r="C236" s="11">
        <v>20178</v>
      </c>
      <c r="D236" s="11">
        <f t="shared" si="27"/>
        <v>201708</v>
      </c>
      <c r="E236" s="14">
        <v>3181303.9971008301</v>
      </c>
    </row>
    <row r="237" spans="1:5" x14ac:dyDescent="0.25">
      <c r="A237" s="11">
        <v>20169</v>
      </c>
      <c r="B237" s="11">
        <f t="shared" si="26"/>
        <v>201609</v>
      </c>
      <c r="C237" s="11">
        <v>20179</v>
      </c>
      <c r="D237" s="11">
        <f t="shared" si="27"/>
        <v>201709</v>
      </c>
      <c r="E237" s="14">
        <v>3412536.4041519202</v>
      </c>
    </row>
    <row r="238" spans="1:5" x14ac:dyDescent="0.25">
      <c r="A238" s="11">
        <v>20171</v>
      </c>
      <c r="B238" s="11">
        <f t="shared" si="26"/>
        <v>201701</v>
      </c>
      <c r="C238" s="11">
        <v>20171</v>
      </c>
      <c r="D238" s="11">
        <f t="shared" si="27"/>
        <v>201701</v>
      </c>
      <c r="E238" s="14">
        <v>100676803.526612</v>
      </c>
    </row>
    <row r="239" spans="1:5" x14ac:dyDescent="0.25">
      <c r="A239" s="11">
        <v>20171</v>
      </c>
      <c r="B239" s="11">
        <f t="shared" si="26"/>
        <v>201701</v>
      </c>
      <c r="C239" s="11">
        <v>201710</v>
      </c>
      <c r="D239" s="11">
        <f t="shared" si="27"/>
        <v>201710</v>
      </c>
      <c r="E239" s="14">
        <v>4624244.8066558801</v>
      </c>
    </row>
    <row r="240" spans="1:5" x14ac:dyDescent="0.25">
      <c r="A240" s="11">
        <v>20171</v>
      </c>
      <c r="B240" s="11">
        <f t="shared" si="26"/>
        <v>201701</v>
      </c>
      <c r="C240" s="11">
        <v>201711</v>
      </c>
      <c r="D240" s="11">
        <f t="shared" si="27"/>
        <v>201711</v>
      </c>
      <c r="E240" s="14">
        <v>5115516.7041454297</v>
      </c>
    </row>
    <row r="241" spans="1:5" x14ac:dyDescent="0.25">
      <c r="A241" s="11">
        <v>20171</v>
      </c>
      <c r="B241" s="11">
        <f t="shared" si="26"/>
        <v>201701</v>
      </c>
      <c r="C241" s="11">
        <v>201712</v>
      </c>
      <c r="D241" s="11">
        <f t="shared" si="27"/>
        <v>201712</v>
      </c>
      <c r="E241" s="14">
        <v>4701822.3015403701</v>
      </c>
    </row>
    <row r="242" spans="1:5" x14ac:dyDescent="0.25">
      <c r="A242" s="11">
        <v>20171</v>
      </c>
      <c r="B242" s="11">
        <f t="shared" si="26"/>
        <v>201701</v>
      </c>
      <c r="C242" s="11">
        <v>20172</v>
      </c>
      <c r="D242" s="11">
        <f t="shared" si="27"/>
        <v>201702</v>
      </c>
      <c r="E242" s="14">
        <v>6939760.1003990201</v>
      </c>
    </row>
    <row r="243" spans="1:5" x14ac:dyDescent="0.25">
      <c r="A243" s="11">
        <v>20171</v>
      </c>
      <c r="B243" s="11">
        <f t="shared" si="26"/>
        <v>201701</v>
      </c>
      <c r="C243" s="11">
        <v>20173</v>
      </c>
      <c r="D243" s="11">
        <f t="shared" si="27"/>
        <v>201703</v>
      </c>
      <c r="E243" s="14">
        <v>7173382.9915351896</v>
      </c>
    </row>
    <row r="244" spans="1:5" x14ac:dyDescent="0.25">
      <c r="A244" s="11">
        <v>20171</v>
      </c>
      <c r="B244" s="11">
        <f t="shared" si="26"/>
        <v>201701</v>
      </c>
      <c r="C244" s="11">
        <v>20174</v>
      </c>
      <c r="D244" s="11">
        <f t="shared" si="27"/>
        <v>201704</v>
      </c>
      <c r="E244" s="14">
        <v>5915908.6034297897</v>
      </c>
    </row>
    <row r="245" spans="1:5" x14ac:dyDescent="0.25">
      <c r="A245" s="11">
        <v>20171</v>
      </c>
      <c r="B245" s="11">
        <f t="shared" si="26"/>
        <v>201701</v>
      </c>
      <c r="C245" s="11">
        <v>20175</v>
      </c>
      <c r="D245" s="11">
        <f t="shared" si="27"/>
        <v>201705</v>
      </c>
      <c r="E245" s="14">
        <v>5745154.7960815402</v>
      </c>
    </row>
    <row r="246" spans="1:5" x14ac:dyDescent="0.25">
      <c r="A246" s="11">
        <v>20171</v>
      </c>
      <c r="B246" s="11">
        <f t="shared" si="26"/>
        <v>201701</v>
      </c>
      <c r="C246" s="11">
        <v>20176</v>
      </c>
      <c r="D246" s="11">
        <f t="shared" si="27"/>
        <v>201706</v>
      </c>
      <c r="E246" s="14">
        <v>4369264.1969146701</v>
      </c>
    </row>
    <row r="247" spans="1:5" x14ac:dyDescent="0.25">
      <c r="A247" s="11">
        <v>20171</v>
      </c>
      <c r="B247" s="11">
        <f t="shared" si="26"/>
        <v>201701</v>
      </c>
      <c r="C247" s="11">
        <v>20177</v>
      </c>
      <c r="D247" s="11">
        <f t="shared" si="27"/>
        <v>201707</v>
      </c>
      <c r="E247" s="14">
        <v>4025718.9018249498</v>
      </c>
    </row>
    <row r="248" spans="1:5" x14ac:dyDescent="0.25">
      <c r="A248" s="11">
        <v>20171</v>
      </c>
      <c r="B248" s="11">
        <f t="shared" si="26"/>
        <v>201701</v>
      </c>
      <c r="C248" s="11">
        <v>20178</v>
      </c>
      <c r="D248" s="11">
        <f t="shared" si="27"/>
        <v>201708</v>
      </c>
      <c r="E248" s="14">
        <v>3918415.2076797499</v>
      </c>
    </row>
    <row r="249" spans="1:5" x14ac:dyDescent="0.25">
      <c r="A249" s="11">
        <v>20171</v>
      </c>
      <c r="B249" s="11">
        <f t="shared" si="26"/>
        <v>201701</v>
      </c>
      <c r="C249" s="11">
        <v>20179</v>
      </c>
      <c r="D249" s="11">
        <f t="shared" si="27"/>
        <v>201709</v>
      </c>
      <c r="E249" s="14">
        <v>4091012.1021556901</v>
      </c>
    </row>
    <row r="250" spans="1:5" x14ac:dyDescent="0.25">
      <c r="A250" s="11">
        <v>201710</v>
      </c>
      <c r="B250" s="11">
        <f t="shared" si="26"/>
        <v>201710</v>
      </c>
      <c r="C250" s="11">
        <v>201710</v>
      </c>
      <c r="D250" s="11">
        <f t="shared" si="27"/>
        <v>201710</v>
      </c>
      <c r="E250" s="14">
        <v>164016876.36482501</v>
      </c>
    </row>
    <row r="251" spans="1:5" x14ac:dyDescent="0.25">
      <c r="A251" s="11">
        <v>201710</v>
      </c>
      <c r="B251" s="11">
        <f t="shared" si="26"/>
        <v>201710</v>
      </c>
      <c r="C251" s="11">
        <v>201711</v>
      </c>
      <c r="D251" s="11">
        <f t="shared" si="27"/>
        <v>201711</v>
      </c>
      <c r="E251" s="14">
        <v>16291594.9114723</v>
      </c>
    </row>
    <row r="252" spans="1:5" x14ac:dyDescent="0.25">
      <c r="A252" s="11">
        <v>201710</v>
      </c>
      <c r="B252" s="11">
        <f t="shared" si="26"/>
        <v>201710</v>
      </c>
      <c r="C252" s="11">
        <v>201712</v>
      </c>
      <c r="D252" s="11">
        <f t="shared" si="27"/>
        <v>201712</v>
      </c>
      <c r="E252" s="14">
        <v>11886180.6170158</v>
      </c>
    </row>
    <row r="253" spans="1:5" x14ac:dyDescent="0.25">
      <c r="A253" s="11">
        <v>201711</v>
      </c>
      <c r="B253" s="11">
        <f t="shared" si="26"/>
        <v>201711</v>
      </c>
      <c r="C253" s="11">
        <v>201711</v>
      </c>
      <c r="D253" s="11">
        <f t="shared" si="27"/>
        <v>201711</v>
      </c>
      <c r="E253" s="14">
        <v>194213575.88696501</v>
      </c>
    </row>
    <row r="254" spans="1:5" x14ac:dyDescent="0.25">
      <c r="A254" s="11">
        <v>201711</v>
      </c>
      <c r="B254" s="11">
        <f t="shared" si="26"/>
        <v>201711</v>
      </c>
      <c r="C254" s="11">
        <v>201712</v>
      </c>
      <c r="D254" s="11">
        <f t="shared" si="27"/>
        <v>201712</v>
      </c>
      <c r="E254" s="14">
        <v>13066993.121727001</v>
      </c>
    </row>
    <row r="255" spans="1:5" x14ac:dyDescent="0.25">
      <c r="A255" s="11">
        <v>201712</v>
      </c>
      <c r="B255" s="11">
        <f t="shared" si="26"/>
        <v>201712</v>
      </c>
      <c r="C255" s="11">
        <v>201712</v>
      </c>
      <c r="D255" s="11">
        <f t="shared" si="27"/>
        <v>201712</v>
      </c>
      <c r="E255" s="14">
        <v>241866103.269108</v>
      </c>
    </row>
    <row r="256" spans="1:5" x14ac:dyDescent="0.25">
      <c r="A256" s="11">
        <v>20172</v>
      </c>
      <c r="B256" s="11">
        <f t="shared" si="26"/>
        <v>201702</v>
      </c>
      <c r="C256" s="11">
        <v>201710</v>
      </c>
      <c r="D256" s="11">
        <f t="shared" si="27"/>
        <v>201710</v>
      </c>
      <c r="E256" s="14">
        <v>5156387.6082305899</v>
      </c>
    </row>
    <row r="257" spans="1:5" x14ac:dyDescent="0.25">
      <c r="A257" s="11">
        <v>20172</v>
      </c>
      <c r="B257" s="11">
        <f t="shared" si="26"/>
        <v>201702</v>
      </c>
      <c r="C257" s="11">
        <v>201711</v>
      </c>
      <c r="D257" s="11">
        <f t="shared" si="27"/>
        <v>201711</v>
      </c>
      <c r="E257" s="14">
        <v>4349311.4027481098</v>
      </c>
    </row>
    <row r="258" spans="1:5" x14ac:dyDescent="0.25">
      <c r="A258" s="11">
        <v>20172</v>
      </c>
      <c r="B258" s="11">
        <f t="shared" si="26"/>
        <v>201702</v>
      </c>
      <c r="C258" s="11">
        <v>201712</v>
      </c>
      <c r="D258" s="11">
        <f t="shared" si="27"/>
        <v>201712</v>
      </c>
      <c r="E258" s="14">
        <v>4269842.5022029905</v>
      </c>
    </row>
    <row r="259" spans="1:5" x14ac:dyDescent="0.25">
      <c r="A259" s="11">
        <v>20172</v>
      </c>
      <c r="B259" s="11">
        <f t="shared" si="26"/>
        <v>201702</v>
      </c>
      <c r="C259" s="11">
        <v>20172</v>
      </c>
      <c r="D259" s="11">
        <f t="shared" si="27"/>
        <v>201702</v>
      </c>
      <c r="E259" s="14">
        <v>93105248.547607407</v>
      </c>
    </row>
    <row r="260" spans="1:5" x14ac:dyDescent="0.25">
      <c r="A260" s="11">
        <v>20172</v>
      </c>
      <c r="B260" s="11">
        <f t="shared" si="26"/>
        <v>201702</v>
      </c>
      <c r="C260" s="11">
        <v>20173</v>
      </c>
      <c r="D260" s="11">
        <f t="shared" si="27"/>
        <v>201703</v>
      </c>
      <c r="E260" s="14">
        <v>9149282.7913246192</v>
      </c>
    </row>
    <row r="261" spans="1:5" x14ac:dyDescent="0.25">
      <c r="A261" s="11">
        <v>20172</v>
      </c>
      <c r="B261" s="11">
        <f t="shared" si="26"/>
        <v>201702</v>
      </c>
      <c r="C261" s="11">
        <v>20174</v>
      </c>
      <c r="D261" s="11">
        <f t="shared" si="27"/>
        <v>201704</v>
      </c>
      <c r="E261" s="14">
        <v>6321506.7998733502</v>
      </c>
    </row>
    <row r="262" spans="1:5" x14ac:dyDescent="0.25">
      <c r="A262" s="11">
        <v>20172</v>
      </c>
      <c r="B262" s="11">
        <f t="shared" si="26"/>
        <v>201702</v>
      </c>
      <c r="C262" s="11">
        <v>20175</v>
      </c>
      <c r="D262" s="11">
        <f t="shared" si="27"/>
        <v>201705</v>
      </c>
      <c r="E262" s="14">
        <v>5748111.6015243502</v>
      </c>
    </row>
    <row r="263" spans="1:5" x14ac:dyDescent="0.25">
      <c r="A263" s="11">
        <v>20172</v>
      </c>
      <c r="B263" s="11">
        <f t="shared" si="26"/>
        <v>201702</v>
      </c>
      <c r="C263" s="11">
        <v>20176</v>
      </c>
      <c r="D263" s="11">
        <f t="shared" si="27"/>
        <v>201706</v>
      </c>
      <c r="E263" s="14">
        <v>4631137.7033138303</v>
      </c>
    </row>
    <row r="264" spans="1:5" x14ac:dyDescent="0.25">
      <c r="A264" s="11">
        <v>20172</v>
      </c>
      <c r="B264" s="11">
        <f t="shared" si="26"/>
        <v>201702</v>
      </c>
      <c r="C264" s="11">
        <v>20177</v>
      </c>
      <c r="D264" s="11">
        <f t="shared" si="27"/>
        <v>201707</v>
      </c>
      <c r="E264" s="14">
        <v>4074564.1977157602</v>
      </c>
    </row>
    <row r="265" spans="1:5" x14ac:dyDescent="0.25">
      <c r="A265" s="11">
        <v>20172</v>
      </c>
      <c r="B265" s="11">
        <f t="shared" si="26"/>
        <v>201702</v>
      </c>
      <c r="C265" s="11">
        <v>20178</v>
      </c>
      <c r="D265" s="11">
        <f t="shared" si="27"/>
        <v>201708</v>
      </c>
      <c r="E265" s="14">
        <v>3849300.0021820101</v>
      </c>
    </row>
    <row r="266" spans="1:5" x14ac:dyDescent="0.25">
      <c r="A266" s="11">
        <v>20172</v>
      </c>
      <c r="B266" s="11">
        <f t="shared" si="26"/>
        <v>201702</v>
      </c>
      <c r="C266" s="11">
        <v>20179</v>
      </c>
      <c r="D266" s="11">
        <f t="shared" si="27"/>
        <v>201709</v>
      </c>
      <c r="E266" s="14">
        <v>4236481.2027778598</v>
      </c>
    </row>
    <row r="267" spans="1:5" x14ac:dyDescent="0.25">
      <c r="A267" s="11">
        <v>20173</v>
      </c>
      <c r="B267" s="11">
        <f t="shared" si="26"/>
        <v>201703</v>
      </c>
      <c r="C267" s="11">
        <v>201710</v>
      </c>
      <c r="D267" s="11">
        <f t="shared" si="27"/>
        <v>201710</v>
      </c>
      <c r="E267" s="14">
        <v>5357471.7068786602</v>
      </c>
    </row>
    <row r="268" spans="1:5" x14ac:dyDescent="0.25">
      <c r="A268" s="11">
        <v>20173</v>
      </c>
      <c r="B268" s="11">
        <f t="shared" si="26"/>
        <v>201703</v>
      </c>
      <c r="C268" s="11">
        <v>201711</v>
      </c>
      <c r="D268" s="11">
        <f t="shared" si="27"/>
        <v>201711</v>
      </c>
      <c r="E268" s="14">
        <v>5715908.1040267898</v>
      </c>
    </row>
    <row r="269" spans="1:5" x14ac:dyDescent="0.25">
      <c r="A269" s="11">
        <v>20173</v>
      </c>
      <c r="B269" s="11">
        <f t="shared" si="26"/>
        <v>201703</v>
      </c>
      <c r="C269" s="11">
        <v>201712</v>
      </c>
      <c r="D269" s="11">
        <f t="shared" si="27"/>
        <v>201712</v>
      </c>
      <c r="E269" s="14">
        <v>4782136.1020555496</v>
      </c>
    </row>
    <row r="270" spans="1:5" x14ac:dyDescent="0.25">
      <c r="A270" s="11">
        <v>20173</v>
      </c>
      <c r="B270" s="11">
        <f t="shared" si="26"/>
        <v>201703</v>
      </c>
      <c r="C270" s="11">
        <v>20173</v>
      </c>
      <c r="D270" s="11">
        <f t="shared" si="27"/>
        <v>201703</v>
      </c>
      <c r="E270" s="14">
        <v>117934294.799657</v>
      </c>
    </row>
    <row r="271" spans="1:5" x14ac:dyDescent="0.25">
      <c r="A271" s="11">
        <v>20173</v>
      </c>
      <c r="B271" s="11">
        <f t="shared" si="26"/>
        <v>201703</v>
      </c>
      <c r="C271" s="11">
        <v>20174</v>
      </c>
      <c r="D271" s="11">
        <f t="shared" si="27"/>
        <v>201704</v>
      </c>
      <c r="E271" s="14">
        <v>8522249.3999061603</v>
      </c>
    </row>
    <row r="272" spans="1:5" x14ac:dyDescent="0.25">
      <c r="A272" s="11">
        <v>20173</v>
      </c>
      <c r="B272" s="11">
        <f t="shared" si="26"/>
        <v>201703</v>
      </c>
      <c r="C272" s="11">
        <v>20175</v>
      </c>
      <c r="D272" s="11">
        <f t="shared" si="27"/>
        <v>201705</v>
      </c>
      <c r="E272" s="14">
        <v>7582773.1066741897</v>
      </c>
    </row>
    <row r="273" spans="1:5" x14ac:dyDescent="0.25">
      <c r="A273" s="11">
        <v>20173</v>
      </c>
      <c r="B273" s="11">
        <f t="shared" ref="B273:B315" si="28">IF(LEN(A273)=5,CONCATENATE(LEFT(A273,4),"0",RIGHT(A273,1)),A273)+0</f>
        <v>201703</v>
      </c>
      <c r="C273" s="11">
        <v>20176</v>
      </c>
      <c r="D273" s="11">
        <f t="shared" ref="D273:D315" si="29">IF(LEN(C273)=5,CONCATENATE(LEFT(C273,4),"0",RIGHT(C273,1)),C273)+0</f>
        <v>201706</v>
      </c>
      <c r="E273" s="14">
        <v>5049831.5002822904</v>
      </c>
    </row>
    <row r="274" spans="1:5" x14ac:dyDescent="0.25">
      <c r="A274" s="11">
        <v>20173</v>
      </c>
      <c r="B274" s="11">
        <f t="shared" si="28"/>
        <v>201703</v>
      </c>
      <c r="C274" s="11">
        <v>20177</v>
      </c>
      <c r="D274" s="11">
        <f t="shared" si="29"/>
        <v>201707</v>
      </c>
      <c r="E274" s="14">
        <v>4657070.5969734201</v>
      </c>
    </row>
    <row r="275" spans="1:5" x14ac:dyDescent="0.25">
      <c r="A275" s="11">
        <v>20173</v>
      </c>
      <c r="B275" s="11">
        <f t="shared" si="28"/>
        <v>201703</v>
      </c>
      <c r="C275" s="11">
        <v>20178</v>
      </c>
      <c r="D275" s="11">
        <f t="shared" si="29"/>
        <v>201708</v>
      </c>
      <c r="E275" s="14">
        <v>4518898.3017082196</v>
      </c>
    </row>
    <row r="276" spans="1:5" x14ac:dyDescent="0.25">
      <c r="A276" s="11">
        <v>20173</v>
      </c>
      <c r="B276" s="11">
        <f t="shared" si="28"/>
        <v>201703</v>
      </c>
      <c r="C276" s="11">
        <v>20179</v>
      </c>
      <c r="D276" s="11">
        <f t="shared" si="29"/>
        <v>201709</v>
      </c>
      <c r="E276" s="14">
        <v>4603210.4983482398</v>
      </c>
    </row>
    <row r="277" spans="1:5" x14ac:dyDescent="0.25">
      <c r="A277" s="11">
        <v>20174</v>
      </c>
      <c r="B277" s="11">
        <f t="shared" si="28"/>
        <v>201704</v>
      </c>
      <c r="C277" s="11">
        <v>201710</v>
      </c>
      <c r="D277" s="11">
        <f t="shared" si="29"/>
        <v>201710</v>
      </c>
      <c r="E277" s="14">
        <v>5003535.6046333304</v>
      </c>
    </row>
    <row r="278" spans="1:5" x14ac:dyDescent="0.25">
      <c r="A278" s="11">
        <v>20174</v>
      </c>
      <c r="B278" s="11">
        <f t="shared" si="28"/>
        <v>201704</v>
      </c>
      <c r="C278" s="11">
        <v>201711</v>
      </c>
      <c r="D278" s="11">
        <f t="shared" si="29"/>
        <v>201711</v>
      </c>
      <c r="E278" s="14">
        <v>5349472.10085297</v>
      </c>
    </row>
    <row r="279" spans="1:5" x14ac:dyDescent="0.25">
      <c r="A279" s="11">
        <v>20174</v>
      </c>
      <c r="B279" s="11">
        <f t="shared" si="28"/>
        <v>201704</v>
      </c>
      <c r="C279" s="11">
        <v>201712</v>
      </c>
      <c r="D279" s="11">
        <f t="shared" si="29"/>
        <v>201712</v>
      </c>
      <c r="E279" s="14">
        <v>4184141.50232697</v>
      </c>
    </row>
    <row r="280" spans="1:5" x14ac:dyDescent="0.25">
      <c r="A280" s="11">
        <v>20174</v>
      </c>
      <c r="B280" s="11">
        <f t="shared" si="28"/>
        <v>201704</v>
      </c>
      <c r="C280" s="11">
        <v>20174</v>
      </c>
      <c r="D280" s="11">
        <f t="shared" si="29"/>
        <v>201704</v>
      </c>
      <c r="E280" s="14">
        <v>107164715.73798899</v>
      </c>
    </row>
    <row r="281" spans="1:5" x14ac:dyDescent="0.25">
      <c r="A281" s="11">
        <v>20174</v>
      </c>
      <c r="B281" s="11">
        <f t="shared" si="28"/>
        <v>201704</v>
      </c>
      <c r="C281" s="11">
        <v>20175</v>
      </c>
      <c r="D281" s="11">
        <f t="shared" si="29"/>
        <v>201705</v>
      </c>
      <c r="E281" s="14">
        <v>8446127.9013900794</v>
      </c>
    </row>
    <row r="282" spans="1:5" x14ac:dyDescent="0.25">
      <c r="A282" s="11">
        <v>20174</v>
      </c>
      <c r="B282" s="11">
        <f t="shared" si="28"/>
        <v>201704</v>
      </c>
      <c r="C282" s="11">
        <v>20176</v>
      </c>
      <c r="D282" s="11">
        <f t="shared" si="29"/>
        <v>201706</v>
      </c>
      <c r="E282" s="14">
        <v>5354918.8023052197</v>
      </c>
    </row>
    <row r="283" spans="1:5" x14ac:dyDescent="0.25">
      <c r="A283" s="11">
        <v>20174</v>
      </c>
      <c r="B283" s="11">
        <f t="shared" si="28"/>
        <v>201704</v>
      </c>
      <c r="C283" s="11">
        <v>20177</v>
      </c>
      <c r="D283" s="11">
        <f t="shared" si="29"/>
        <v>201707</v>
      </c>
      <c r="E283" s="14">
        <v>4915243.2014846802</v>
      </c>
    </row>
    <row r="284" spans="1:5" x14ac:dyDescent="0.25">
      <c r="A284" s="11">
        <v>20174</v>
      </c>
      <c r="B284" s="11">
        <f t="shared" si="28"/>
        <v>201704</v>
      </c>
      <c r="C284" s="11">
        <v>20178</v>
      </c>
      <c r="D284" s="11">
        <f t="shared" si="29"/>
        <v>201708</v>
      </c>
      <c r="E284" s="14">
        <v>4188224.59846497</v>
      </c>
    </row>
    <row r="285" spans="1:5" x14ac:dyDescent="0.25">
      <c r="A285" s="11">
        <v>20174</v>
      </c>
      <c r="B285" s="11">
        <f t="shared" si="28"/>
        <v>201704</v>
      </c>
      <c r="C285" s="11">
        <v>20179</v>
      </c>
      <c r="D285" s="11">
        <f t="shared" si="29"/>
        <v>201709</v>
      </c>
      <c r="E285" s="14">
        <v>4197064.2029724102</v>
      </c>
    </row>
    <row r="286" spans="1:5" x14ac:dyDescent="0.25">
      <c r="A286" s="11">
        <v>20175</v>
      </c>
      <c r="B286" s="11">
        <f t="shared" si="28"/>
        <v>201705</v>
      </c>
      <c r="C286" s="11">
        <v>201710</v>
      </c>
      <c r="D286" s="11">
        <f t="shared" si="29"/>
        <v>201710</v>
      </c>
      <c r="E286" s="14">
        <v>5979021.3126487704</v>
      </c>
    </row>
    <row r="287" spans="1:5" x14ac:dyDescent="0.25">
      <c r="A287" s="11">
        <v>20175</v>
      </c>
      <c r="B287" s="11">
        <f t="shared" si="28"/>
        <v>201705</v>
      </c>
      <c r="C287" s="11">
        <v>201711</v>
      </c>
      <c r="D287" s="11">
        <f t="shared" si="29"/>
        <v>201711</v>
      </c>
      <c r="E287" s="14">
        <v>5764898.3073196402</v>
      </c>
    </row>
    <row r="288" spans="1:5" x14ac:dyDescent="0.25">
      <c r="A288" s="11">
        <v>20175</v>
      </c>
      <c r="B288" s="11">
        <f t="shared" si="28"/>
        <v>201705</v>
      </c>
      <c r="C288" s="11">
        <v>201712</v>
      </c>
      <c r="D288" s="11">
        <f t="shared" si="29"/>
        <v>201712</v>
      </c>
      <c r="E288" s="14">
        <v>4761001.0047912598</v>
      </c>
    </row>
    <row r="289" spans="1:5" x14ac:dyDescent="0.25">
      <c r="A289" s="11">
        <v>20175</v>
      </c>
      <c r="B289" s="11">
        <f t="shared" si="28"/>
        <v>201705</v>
      </c>
      <c r="C289" s="11">
        <v>20175</v>
      </c>
      <c r="D289" s="11">
        <f t="shared" si="29"/>
        <v>201705</v>
      </c>
      <c r="E289" s="14">
        <v>123131022.779625</v>
      </c>
    </row>
    <row r="290" spans="1:5" x14ac:dyDescent="0.25">
      <c r="A290" s="11">
        <v>20175</v>
      </c>
      <c r="B290" s="11">
        <f t="shared" si="28"/>
        <v>201705</v>
      </c>
      <c r="C290" s="11">
        <v>20176</v>
      </c>
      <c r="D290" s="11">
        <f t="shared" si="29"/>
        <v>201706</v>
      </c>
      <c r="E290" s="14">
        <v>8428331.8015365601</v>
      </c>
    </row>
    <row r="291" spans="1:5" x14ac:dyDescent="0.25">
      <c r="A291" s="11">
        <v>20175</v>
      </c>
      <c r="B291" s="11">
        <f t="shared" si="28"/>
        <v>201705</v>
      </c>
      <c r="C291" s="11">
        <v>20177</v>
      </c>
      <c r="D291" s="11">
        <f t="shared" si="29"/>
        <v>201707</v>
      </c>
      <c r="E291" s="14">
        <v>6310730.3007926904</v>
      </c>
    </row>
    <row r="292" spans="1:5" x14ac:dyDescent="0.25">
      <c r="A292" s="11">
        <v>20175</v>
      </c>
      <c r="B292" s="11">
        <f t="shared" si="28"/>
        <v>201705</v>
      </c>
      <c r="C292" s="11">
        <v>20178</v>
      </c>
      <c r="D292" s="11">
        <f t="shared" si="29"/>
        <v>201708</v>
      </c>
      <c r="E292" s="14">
        <v>5500454.40102005</v>
      </c>
    </row>
    <row r="293" spans="1:5" x14ac:dyDescent="0.25">
      <c r="A293" s="11">
        <v>20175</v>
      </c>
      <c r="B293" s="11">
        <f t="shared" si="28"/>
        <v>201705</v>
      </c>
      <c r="C293" s="11">
        <v>20179</v>
      </c>
      <c r="D293" s="11">
        <f t="shared" si="29"/>
        <v>201709</v>
      </c>
      <c r="E293" s="14">
        <v>5028741.9015426598</v>
      </c>
    </row>
    <row r="294" spans="1:5" x14ac:dyDescent="0.25">
      <c r="A294" s="11">
        <v>20176</v>
      </c>
      <c r="B294" s="11">
        <f t="shared" si="28"/>
        <v>201706</v>
      </c>
      <c r="C294" s="11">
        <v>201710</v>
      </c>
      <c r="D294" s="11">
        <f t="shared" si="29"/>
        <v>201710</v>
      </c>
      <c r="E294" s="14">
        <v>5937971.9110832196</v>
      </c>
    </row>
    <row r="295" spans="1:5" x14ac:dyDescent="0.25">
      <c r="A295" s="11">
        <v>20176</v>
      </c>
      <c r="B295" s="11">
        <f t="shared" si="28"/>
        <v>201706</v>
      </c>
      <c r="C295" s="11">
        <v>201711</v>
      </c>
      <c r="D295" s="11">
        <f t="shared" si="29"/>
        <v>201711</v>
      </c>
      <c r="E295" s="14">
        <v>5617619.0060501099</v>
      </c>
    </row>
    <row r="296" spans="1:5" x14ac:dyDescent="0.25">
      <c r="A296" s="11">
        <v>20176</v>
      </c>
      <c r="B296" s="11">
        <f t="shared" si="28"/>
        <v>201706</v>
      </c>
      <c r="C296" s="11">
        <v>201712</v>
      </c>
      <c r="D296" s="11">
        <f t="shared" si="29"/>
        <v>201712</v>
      </c>
      <c r="E296" s="14">
        <v>5141068.8045043899</v>
      </c>
    </row>
    <row r="297" spans="1:5" x14ac:dyDescent="0.25">
      <c r="A297" s="11">
        <v>20176</v>
      </c>
      <c r="B297" s="11">
        <f t="shared" si="28"/>
        <v>201706</v>
      </c>
      <c r="C297" s="11">
        <v>20176</v>
      </c>
      <c r="D297" s="11">
        <f t="shared" si="29"/>
        <v>201706</v>
      </c>
      <c r="E297" s="14">
        <v>104977254.96397699</v>
      </c>
    </row>
    <row r="298" spans="1:5" x14ac:dyDescent="0.25">
      <c r="A298" s="11">
        <v>20176</v>
      </c>
      <c r="B298" s="11">
        <f t="shared" si="28"/>
        <v>201706</v>
      </c>
      <c r="C298" s="11">
        <v>20177</v>
      </c>
      <c r="D298" s="11">
        <f t="shared" si="29"/>
        <v>201707</v>
      </c>
      <c r="E298" s="14">
        <v>8865894.7977027893</v>
      </c>
    </row>
    <row r="299" spans="1:5" x14ac:dyDescent="0.25">
      <c r="A299" s="11">
        <v>20176</v>
      </c>
      <c r="B299" s="11">
        <f t="shared" si="28"/>
        <v>201706</v>
      </c>
      <c r="C299" s="11">
        <v>20178</v>
      </c>
      <c r="D299" s="11">
        <f t="shared" si="29"/>
        <v>201708</v>
      </c>
      <c r="E299" s="14">
        <v>6988671.2052536001</v>
      </c>
    </row>
    <row r="300" spans="1:5" x14ac:dyDescent="0.25">
      <c r="A300" s="11">
        <v>20176</v>
      </c>
      <c r="B300" s="11">
        <f t="shared" si="28"/>
        <v>201706</v>
      </c>
      <c r="C300" s="11">
        <v>20179</v>
      </c>
      <c r="D300" s="11">
        <f t="shared" si="29"/>
        <v>201709</v>
      </c>
      <c r="E300" s="14">
        <v>6004254.9095745096</v>
      </c>
    </row>
    <row r="301" spans="1:5" x14ac:dyDescent="0.25">
      <c r="A301" s="11">
        <v>20177</v>
      </c>
      <c r="B301" s="11">
        <f t="shared" si="28"/>
        <v>201707</v>
      </c>
      <c r="C301" s="11">
        <v>201710</v>
      </c>
      <c r="D301" s="11">
        <f t="shared" si="29"/>
        <v>201710</v>
      </c>
      <c r="E301" s="14">
        <v>5646041.8095588703</v>
      </c>
    </row>
    <row r="302" spans="1:5" x14ac:dyDescent="0.25">
      <c r="A302" s="11">
        <v>20177</v>
      </c>
      <c r="B302" s="11">
        <f t="shared" si="28"/>
        <v>201707</v>
      </c>
      <c r="C302" s="11">
        <v>201711</v>
      </c>
      <c r="D302" s="11">
        <f t="shared" si="29"/>
        <v>201711</v>
      </c>
      <c r="E302" s="14">
        <v>5469260.2972564697</v>
      </c>
    </row>
    <row r="303" spans="1:5" x14ac:dyDescent="0.25">
      <c r="A303" s="11">
        <v>20177</v>
      </c>
      <c r="B303" s="11">
        <f t="shared" si="28"/>
        <v>201707</v>
      </c>
      <c r="C303" s="11">
        <v>201712</v>
      </c>
      <c r="D303" s="11">
        <f t="shared" si="29"/>
        <v>201712</v>
      </c>
      <c r="E303" s="14">
        <v>5067091.4050140399</v>
      </c>
    </row>
    <row r="304" spans="1:5" x14ac:dyDescent="0.25">
      <c r="A304" s="11">
        <v>20177</v>
      </c>
      <c r="B304" s="11">
        <f t="shared" si="28"/>
        <v>201707</v>
      </c>
      <c r="C304" s="11">
        <v>20177</v>
      </c>
      <c r="D304" s="11">
        <f t="shared" si="29"/>
        <v>201707</v>
      </c>
      <c r="E304" s="14">
        <v>108994806.25852001</v>
      </c>
    </row>
    <row r="305" spans="1:5" x14ac:dyDescent="0.25">
      <c r="A305" s="11">
        <v>20177</v>
      </c>
      <c r="B305" s="11">
        <f t="shared" si="28"/>
        <v>201707</v>
      </c>
      <c r="C305" s="11">
        <v>20178</v>
      </c>
      <c r="D305" s="11">
        <f t="shared" si="29"/>
        <v>201708</v>
      </c>
      <c r="E305" s="14">
        <v>8090613.3020134</v>
      </c>
    </row>
    <row r="306" spans="1:5" x14ac:dyDescent="0.25">
      <c r="A306" s="11">
        <v>20177</v>
      </c>
      <c r="B306" s="11">
        <f t="shared" si="28"/>
        <v>201707</v>
      </c>
      <c r="C306" s="11">
        <v>20179</v>
      </c>
      <c r="D306" s="11">
        <f t="shared" si="29"/>
        <v>201709</v>
      </c>
      <c r="E306" s="14">
        <v>4889045.7108459501</v>
      </c>
    </row>
    <row r="307" spans="1:5" x14ac:dyDescent="0.25">
      <c r="A307" s="11">
        <v>20178</v>
      </c>
      <c r="B307" s="11">
        <f t="shared" si="28"/>
        <v>201708</v>
      </c>
      <c r="C307" s="11">
        <v>201710</v>
      </c>
      <c r="D307" s="11">
        <f t="shared" si="29"/>
        <v>201710</v>
      </c>
      <c r="E307" s="14">
        <v>7102996.6075325003</v>
      </c>
    </row>
    <row r="308" spans="1:5" x14ac:dyDescent="0.25">
      <c r="A308" s="11">
        <v>20178</v>
      </c>
      <c r="B308" s="11">
        <f t="shared" si="28"/>
        <v>201708</v>
      </c>
      <c r="C308" s="11">
        <v>201711</v>
      </c>
      <c r="D308" s="11">
        <f t="shared" si="29"/>
        <v>201711</v>
      </c>
      <c r="E308" s="14">
        <v>6307841.3946189899</v>
      </c>
    </row>
    <row r="309" spans="1:5" x14ac:dyDescent="0.25">
      <c r="A309" s="11">
        <v>20178</v>
      </c>
      <c r="B309" s="11">
        <f t="shared" si="28"/>
        <v>201708</v>
      </c>
      <c r="C309" s="11">
        <v>201712</v>
      </c>
      <c r="D309" s="11">
        <f t="shared" si="29"/>
        <v>201712</v>
      </c>
      <c r="E309" s="14">
        <v>5998446.3018951397</v>
      </c>
    </row>
    <row r="310" spans="1:5" x14ac:dyDescent="0.25">
      <c r="A310" s="11">
        <v>20178</v>
      </c>
      <c r="B310" s="11">
        <f t="shared" si="28"/>
        <v>201708</v>
      </c>
      <c r="C310" s="11">
        <v>20178</v>
      </c>
      <c r="D310" s="11">
        <f t="shared" si="29"/>
        <v>201708</v>
      </c>
      <c r="E310" s="14">
        <v>120646008.91741</v>
      </c>
    </row>
    <row r="311" spans="1:5" x14ac:dyDescent="0.25">
      <c r="A311" s="11">
        <v>20178</v>
      </c>
      <c r="B311" s="11">
        <f t="shared" si="28"/>
        <v>201708</v>
      </c>
      <c r="C311" s="11">
        <v>20179</v>
      </c>
      <c r="D311" s="11">
        <f t="shared" si="29"/>
        <v>201709</v>
      </c>
      <c r="E311" s="14">
        <v>7973635.6198158301</v>
      </c>
    </row>
    <row r="312" spans="1:5" x14ac:dyDescent="0.25">
      <c r="A312" s="11">
        <v>20179</v>
      </c>
      <c r="B312" s="11">
        <f t="shared" si="28"/>
        <v>201709</v>
      </c>
      <c r="C312" s="11">
        <v>201710</v>
      </c>
      <c r="D312" s="11">
        <f t="shared" si="29"/>
        <v>201710</v>
      </c>
      <c r="E312" s="14">
        <v>10277351.7056389</v>
      </c>
    </row>
    <row r="313" spans="1:5" x14ac:dyDescent="0.25">
      <c r="A313" s="11">
        <v>20179</v>
      </c>
      <c r="B313" s="11">
        <f t="shared" si="28"/>
        <v>201709</v>
      </c>
      <c r="C313" s="11">
        <v>201711</v>
      </c>
      <c r="D313" s="11">
        <f t="shared" si="29"/>
        <v>201711</v>
      </c>
      <c r="E313" s="14">
        <v>7751644.6064453097</v>
      </c>
    </row>
    <row r="314" spans="1:5" x14ac:dyDescent="0.25">
      <c r="A314" s="11">
        <v>20179</v>
      </c>
      <c r="B314" s="11">
        <f t="shared" si="28"/>
        <v>201709</v>
      </c>
      <c r="C314" s="11">
        <v>201712</v>
      </c>
      <c r="D314" s="11">
        <f t="shared" si="29"/>
        <v>201712</v>
      </c>
      <c r="E314" s="14">
        <v>6455291.5061149597</v>
      </c>
    </row>
    <row r="315" spans="1:5" x14ac:dyDescent="0.25">
      <c r="A315" s="11">
        <v>20179</v>
      </c>
      <c r="B315" s="11">
        <f t="shared" si="28"/>
        <v>201709</v>
      </c>
      <c r="C315" s="11">
        <v>20179</v>
      </c>
      <c r="D315" s="11">
        <f t="shared" si="29"/>
        <v>201709</v>
      </c>
      <c r="E315" s="14">
        <v>121681594.492734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2020-07-23T12:35:01Z</dcterms:created>
  <dcterms:modified xsi:type="dcterms:W3CDTF">2020-07-23T18:12:42Z</dcterms:modified>
</cp:coreProperties>
</file>