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Наташа\Desktop\"/>
    </mc:Choice>
  </mc:AlternateContent>
  <xr:revisionPtr revIDLastSave="0" documentId="8_{AEDE39C6-EBD4-4368-A543-5B78C88608D6}" xr6:coauthVersionLast="44" xr6:coauthVersionMax="44" xr10:uidLastSave="{00000000-0000-0000-0000-000000000000}"/>
  <bookViews>
    <workbookView xWindow="-120" yWindow="-120" windowWidth="20730" windowHeight="11160" xr2:uid="{7EE45BD2-7E2D-49BF-841F-87F497050B9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3" i="1" l="1"/>
  <c r="D42" i="1"/>
  <c r="D41" i="1"/>
  <c r="D40" i="1"/>
  <c r="B47" i="1"/>
  <c r="B46" i="1"/>
  <c r="C43" i="1"/>
  <c r="C40" i="1"/>
  <c r="C41" i="1"/>
  <c r="C42" i="1"/>
  <c r="B42" i="1"/>
  <c r="B41" i="1"/>
  <c r="B40" i="1"/>
  <c r="B43" i="1" s="1"/>
  <c r="B37" i="1"/>
  <c r="A37" i="1"/>
  <c r="E49" i="1"/>
</calcChain>
</file>

<file path=xl/sharedStrings.xml><?xml version="1.0" encoding="utf-8"?>
<sst xmlns="http://schemas.openxmlformats.org/spreadsheetml/2006/main" count="92" uniqueCount="68">
  <si>
    <t>R</t>
  </si>
  <si>
    <t>0-30 дней</t>
  </si>
  <si>
    <t>30-60 дней</t>
  </si>
  <si>
    <t>60 +</t>
  </si>
  <si>
    <t>F (частота)</t>
  </si>
  <si>
    <t>M (деньги за все время жизни)</t>
  </si>
  <si>
    <t>5+</t>
  </si>
  <si>
    <t>2-4 заказа</t>
  </si>
  <si>
    <t>R (давность последнего заказа)</t>
  </si>
  <si>
    <t>1 заказ</t>
  </si>
  <si>
    <t>15+</t>
  </si>
  <si>
    <t>5-14 тысяч</t>
  </si>
  <si>
    <t>1-4 тысяч</t>
  </si>
  <si>
    <t>VIP</t>
  </si>
  <si>
    <t>Lost</t>
  </si>
  <si>
    <t>Reqular</t>
  </si>
  <si>
    <t>rest of all</t>
  </si>
  <si>
    <t>SELECT user_id,</t>
  </si>
  <si>
    <t xml:space="preserve">  CASE </t>
  </si>
  <si>
    <t xml:space="preserve">  WHEN TIMESTAMPDIFF(DAY,MAX(o.o_date),'2017-12-31') &lt;= 60 AND TIMESTAMPDIFF(DAY,MAX(o.o_date),'2017-12-31') &gt; 30 THEN '2'</t>
  </si>
  <si>
    <t xml:space="preserve">  WHEN COUNT(o.id_o) &gt;= 1 AND COUNT(o.id_o) &lt; 5 THEN '2'</t>
  </si>
  <si>
    <t xml:space="preserve">  WHEN SUM(o.price) &gt; 10000 AND SUM(o.price) &lt;= 15000 THEN '2'</t>
  </si>
  <si>
    <t xml:space="preserve">  FROM orders_20190822 o</t>
  </si>
  <si>
    <t>GROUP BY user_id;</t>
  </si>
  <si>
    <t>Группировка:</t>
  </si>
  <si>
    <t>Запрос на получение типа пользователя:</t>
  </si>
  <si>
    <t>Финальный запрос:</t>
  </si>
  <si>
    <t>SELECT COUNT(final_table.type_user) AS users, SUM(final_table.price) AS total_sum, final_table.type_user</t>
  </si>
  <si>
    <t xml:space="preserve">  FROM</t>
  </si>
  <si>
    <t>(SELECT o.user_id, SUM(o.price) AS price, user_type.type_user</t>
  </si>
  <si>
    <t xml:space="preserve">  LEFT JOIN</t>
  </si>
  <si>
    <t xml:space="preserve">  (SELECT user_id, CONCAT(R, F, M) AS type_user</t>
  </si>
  <si>
    <t xml:space="preserve">   FROM</t>
  </si>
  <si>
    <t xml:space="preserve">    (SELECT user_id,</t>
  </si>
  <si>
    <t xml:space="preserve">      CASE </t>
  </si>
  <si>
    <t xml:space="preserve">      WHEN TIMESTAMPDIFF(DAY,MAX(orders.o_date),'2017-12-31') &lt;= 60 AND TIMESTAMPDIFF(DAY,MAX(orders.o_date),'2017-12-31') &gt; 30 THEN '2'</t>
  </si>
  <si>
    <t xml:space="preserve">      WHEN COUNT(orders.id_o) &gt;= 1 AND COUNT(orders.id_o) &lt; 5 THEN '2'</t>
  </si>
  <si>
    <t xml:space="preserve">      WHEN SUM(orders.price) &gt; 10000 AND SUM(orders.price) &lt;= 15000 THEN '2'</t>
  </si>
  <si>
    <t xml:space="preserve">      FROM orders_20190822 orders</t>
  </si>
  <si>
    <t xml:space="preserve">      GROUP BY user_id) AS ring) AS user_type</t>
  </si>
  <si>
    <t xml:space="preserve">      ON user_type.user_id = o.user_id</t>
  </si>
  <si>
    <t xml:space="preserve">      GROUP BY o.user_id) AS final_table</t>
  </si>
  <si>
    <t xml:space="preserve">      GROUP BY final_table.type_user;</t>
  </si>
  <si>
    <t>SELECT COUNT(*)  AS total_users</t>
  </si>
  <si>
    <t xml:space="preserve">FROM   (SELECT * </t>
  </si>
  <si>
    <t xml:space="preserve">        FROM   orders_20190822 </t>
  </si>
  <si>
    <t xml:space="preserve">        GROUP  BY user_id) AS o; </t>
  </si>
  <si>
    <t>Проверка:</t>
  </si>
  <si>
    <t>Товарооборт</t>
  </si>
  <si>
    <t>Категория</t>
  </si>
  <si>
    <t>Кол-во users</t>
  </si>
  <si>
    <t>L</t>
  </si>
  <si>
    <t>V</t>
  </si>
  <si>
    <t xml:space="preserve">  WHEN TIMESTAMPDIFF(DAY,MAX(o.o_date),'2017-12-31') &lt;= 30 THEN '3'</t>
  </si>
  <si>
    <t xml:space="preserve">  ELSE '1' END AS R, </t>
  </si>
  <si>
    <t xml:space="preserve">  WHEN COUNT(o.id_o) &gt;= 5 THEN '3'</t>
  </si>
  <si>
    <t xml:space="preserve">  ELSE '1' END AS F, </t>
  </si>
  <si>
    <t xml:space="preserve">  WHEN SUM(o.price) &gt; 15000 THEN '3'</t>
  </si>
  <si>
    <t xml:space="preserve">  ELSE '1' END AS M</t>
  </si>
  <si>
    <t xml:space="preserve">      WHEN TIMESTAMPDIFF(DAY,MAX(orders.o_date),'2017-12-31') &lt;= 30 THEN '3'</t>
  </si>
  <si>
    <t xml:space="preserve">      ELSE '1' END AS R, </t>
  </si>
  <si>
    <t xml:space="preserve">      WHEN COUNT(orders.id_o) &gt;= 5 THEN '3'</t>
  </si>
  <si>
    <t xml:space="preserve">      ELSE '1' END AS F, </t>
  </si>
  <si>
    <t xml:space="preserve">      WHEN SUM(orders.price) &gt; 15000 THEN '3'</t>
  </si>
  <si>
    <t xml:space="preserve">      ELSE '1' END AS M</t>
  </si>
  <si>
    <t>кол-во польз-лей</t>
  </si>
  <si>
    <t>товарооборот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</si>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</sst>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6" xfId="0" applyFill="1" applyBorder="1"/>
    <xf numFmtId="0" fontId="0" fillId="0" borderId="4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7" fontId="0" fillId="0" borderId="4" xfId="0" applyNumberFormat="1" applyBorder="1" applyAlignment="1">
      <alignment horizontal="center"/>
    </xf>
    <xf numFmtId="0" fontId="1" fillId="2" borderId="5" xfId="0" applyFont="1" applyFill="1" applyBorder="1"/>
    <xf numFmtId="0" fontId="1" fillId="0" borderId="4" xfId="0" applyFont="1" applyBorder="1" applyAlignment="1">
      <alignment horizontal="center"/>
    </xf>
    <xf numFmtId="0" fontId="1" fillId="2" borderId="1" xfId="0" applyFont="1" applyFill="1" applyBorder="1"/>
    <xf numFmtId="0" fontId="1" fillId="0" borderId="4" xfId="0" applyFont="1" applyBorder="1"/>
    <xf numFmtId="0" fontId="1" fillId="2" borderId="3" xfId="0" applyFont="1" applyFill="1" applyBorder="1" applyAlignment="1">
      <alignment horizontal="left"/>
    </xf>
    <xf numFmtId="0" fontId="0" fillId="0" borderId="4" xfId="0" applyNumberFormat="1" applyBorder="1" applyAlignment="1">
      <alignment horizontal="center"/>
    </xf>
    <xf numFmtId="0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4" xfId="0" applyNumberFormat="1" applyFont="1" applyBorder="1"/>
    <xf numFmtId="0" fontId="1" fillId="0" borderId="4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left"/>
    </xf>
    <xf numFmtId="2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0F31-2C9D-4B15-BCE0-D04FA8FA1D48}">
  <sheetPr>
    <pageSetUpPr fitToPage="1"/>
  </sheetPr>
  <dimension ref="A1:E49"/>
  <sheetViews>
    <sheetView tabSelected="1" topLeftCell="A28" workbookViewId="0">
      <selection activeCell="D48" sqref="D48"/>
    </sheetView>
  </sheetViews>
  <sheetFormatPr defaultRowHeight="15" x14ac:dyDescent="0.25"/>
  <cols>
    <col min="1" max="1" width="13" customWidth="1"/>
    <col min="2" max="2" width="30.140625" customWidth="1"/>
    <col min="3" max="3" width="15" customWidth="1"/>
    <col min="4" max="4" width="29.42578125" bestFit="1" customWidth="1"/>
    <col min="5" max="5" width="121" bestFit="1" customWidth="1"/>
  </cols>
  <sheetData>
    <row r="1" spans="1:5" x14ac:dyDescent="0.25">
      <c r="A1" s="8"/>
      <c r="B1" s="8" t="s">
        <v>8</v>
      </c>
      <c r="C1" s="8" t="s">
        <v>4</v>
      </c>
      <c r="D1" s="8" t="s">
        <v>5</v>
      </c>
      <c r="E1" s="7" t="s">
        <v>25</v>
      </c>
    </row>
    <row r="2" spans="1:5" x14ac:dyDescent="0.25">
      <c r="A2" s="8">
        <v>1</v>
      </c>
      <c r="B2" s="4" t="s">
        <v>3</v>
      </c>
      <c r="C2" s="4" t="s">
        <v>9</v>
      </c>
      <c r="D2" s="4" t="s">
        <v>12</v>
      </c>
      <c r="E2" s="3" t="s">
        <v>17</v>
      </c>
    </row>
    <row r="3" spans="1:5" x14ac:dyDescent="0.25">
      <c r="A3" s="8">
        <v>2</v>
      </c>
      <c r="B3" s="4" t="s">
        <v>2</v>
      </c>
      <c r="C3" s="5" t="s">
        <v>7</v>
      </c>
      <c r="D3" s="6" t="s">
        <v>11</v>
      </c>
      <c r="E3" s="3" t="s">
        <v>18</v>
      </c>
    </row>
    <row r="4" spans="1:5" x14ac:dyDescent="0.25">
      <c r="A4" s="8">
        <v>3</v>
      </c>
      <c r="B4" s="4" t="s">
        <v>1</v>
      </c>
      <c r="C4" s="4" t="s">
        <v>6</v>
      </c>
      <c r="D4" s="4" t="s">
        <v>10</v>
      </c>
      <c r="E4" s="3" t="s">
        <v>53</v>
      </c>
    </row>
    <row r="5" spans="1:5" x14ac:dyDescent="0.25">
      <c r="E5" s="1" t="s">
        <v>19</v>
      </c>
    </row>
    <row r="6" spans="1:5" x14ac:dyDescent="0.25">
      <c r="A6" t="s">
        <v>24</v>
      </c>
      <c r="E6" s="1" t="s">
        <v>54</v>
      </c>
    </row>
    <row r="7" spans="1:5" x14ac:dyDescent="0.25">
      <c r="A7" s="8" t="s">
        <v>13</v>
      </c>
      <c r="B7" s="8" t="s">
        <v>14</v>
      </c>
      <c r="C7" s="8" t="s">
        <v>15</v>
      </c>
      <c r="E7" s="1" t="s">
        <v>18</v>
      </c>
    </row>
    <row r="8" spans="1:5" x14ac:dyDescent="0.25">
      <c r="A8" s="4">
        <v>333</v>
      </c>
      <c r="B8" s="4">
        <v>111</v>
      </c>
      <c r="C8" s="4" t="s">
        <v>16</v>
      </c>
      <c r="E8" s="1" t="s">
        <v>55</v>
      </c>
    </row>
    <row r="9" spans="1:5" x14ac:dyDescent="0.25">
      <c r="A9" s="4">
        <v>233</v>
      </c>
      <c r="B9" s="4">
        <v>112</v>
      </c>
      <c r="C9" s="4"/>
      <c r="E9" s="1" t="s">
        <v>20</v>
      </c>
    </row>
    <row r="10" spans="1:5" x14ac:dyDescent="0.25">
      <c r="A10" s="4"/>
      <c r="B10" s="4">
        <v>113</v>
      </c>
      <c r="C10" s="4"/>
      <c r="E10" s="1" t="s">
        <v>56</v>
      </c>
    </row>
    <row r="11" spans="1:5" x14ac:dyDescent="0.25">
      <c r="A11" s="4"/>
      <c r="B11" s="4">
        <v>121</v>
      </c>
      <c r="C11" s="4"/>
      <c r="E11" s="1" t="s">
        <v>18</v>
      </c>
    </row>
    <row r="12" spans="1:5" x14ac:dyDescent="0.25">
      <c r="A12" s="4"/>
      <c r="B12" s="4">
        <v>122</v>
      </c>
      <c r="C12" s="4"/>
      <c r="E12" s="1" t="s">
        <v>57</v>
      </c>
    </row>
    <row r="13" spans="1:5" x14ac:dyDescent="0.25">
      <c r="A13" s="4"/>
      <c r="B13" s="4">
        <v>123</v>
      </c>
      <c r="C13" s="4"/>
      <c r="E13" s="1" t="s">
        <v>21</v>
      </c>
    </row>
    <row r="14" spans="1:5" x14ac:dyDescent="0.25">
      <c r="A14" s="4"/>
      <c r="B14" s="4">
        <v>131</v>
      </c>
      <c r="C14" s="4"/>
      <c r="E14" s="1" t="s">
        <v>58</v>
      </c>
    </row>
    <row r="15" spans="1:5" x14ac:dyDescent="0.25">
      <c r="A15" s="4"/>
      <c r="B15" s="4">
        <v>132</v>
      </c>
      <c r="C15" s="4"/>
      <c r="E15" s="1" t="s">
        <v>22</v>
      </c>
    </row>
    <row r="16" spans="1:5" ht="15.75" thickBot="1" x14ac:dyDescent="0.3">
      <c r="A16" s="4"/>
      <c r="B16" s="4">
        <v>133</v>
      </c>
      <c r="C16" s="4"/>
      <c r="E16" s="2" t="s">
        <v>23</v>
      </c>
    </row>
    <row r="17" spans="1:5" ht="15.75" thickBot="1" x14ac:dyDescent="0.3"/>
    <row r="18" spans="1:5" x14ac:dyDescent="0.25">
      <c r="A18" s="10" t="s">
        <v>50</v>
      </c>
      <c r="B18" s="8" t="s">
        <v>48</v>
      </c>
      <c r="C18" s="10" t="s">
        <v>49</v>
      </c>
      <c r="E18" s="9" t="s">
        <v>26</v>
      </c>
    </row>
    <row r="19" spans="1:5" x14ac:dyDescent="0.25">
      <c r="A19" s="12">
        <v>713931</v>
      </c>
      <c r="B19" s="4">
        <v>1561387554.8338599</v>
      </c>
      <c r="C19" s="4">
        <v>121</v>
      </c>
      <c r="D19" t="s">
        <v>51</v>
      </c>
      <c r="E19" s="1" t="s">
        <v>27</v>
      </c>
    </row>
    <row r="20" spans="1:5" x14ac:dyDescent="0.25">
      <c r="A20" s="12">
        <v>18563</v>
      </c>
      <c r="B20" s="4">
        <v>224979369.46839899</v>
      </c>
      <c r="C20" s="4">
        <v>122</v>
      </c>
      <c r="D20" t="s">
        <v>51</v>
      </c>
      <c r="E20" s="1" t="s">
        <v>28</v>
      </c>
    </row>
    <row r="21" spans="1:5" x14ac:dyDescent="0.25">
      <c r="A21" s="12">
        <v>17167</v>
      </c>
      <c r="B21" s="4">
        <v>416707581.23992902</v>
      </c>
      <c r="C21" s="4">
        <v>123</v>
      </c>
      <c r="D21" t="s">
        <v>51</v>
      </c>
      <c r="E21" s="1" t="s">
        <v>29</v>
      </c>
    </row>
    <row r="22" spans="1:5" x14ac:dyDescent="0.25">
      <c r="A22" s="12">
        <v>14692</v>
      </c>
      <c r="B22" s="4">
        <v>93025534.0535281</v>
      </c>
      <c r="C22" s="4">
        <v>131</v>
      </c>
      <c r="D22" t="s">
        <v>51</v>
      </c>
      <c r="E22" s="1" t="s">
        <v>22</v>
      </c>
    </row>
    <row r="23" spans="1:5" x14ac:dyDescent="0.25">
      <c r="A23" s="12">
        <v>7825</v>
      </c>
      <c r="B23" s="4">
        <v>96496257.271700501</v>
      </c>
      <c r="C23" s="4">
        <v>132</v>
      </c>
      <c r="D23" t="s">
        <v>51</v>
      </c>
      <c r="E23" s="1" t="s">
        <v>30</v>
      </c>
    </row>
    <row r="24" spans="1:5" x14ac:dyDescent="0.25">
      <c r="A24" s="12">
        <v>15891</v>
      </c>
      <c r="B24" s="4">
        <v>579555323.69379401</v>
      </c>
      <c r="C24" s="4">
        <v>133</v>
      </c>
      <c r="D24" t="s">
        <v>51</v>
      </c>
      <c r="E24" s="1" t="s">
        <v>31</v>
      </c>
    </row>
    <row r="25" spans="1:5" x14ac:dyDescent="0.25">
      <c r="A25" s="12">
        <v>73788</v>
      </c>
      <c r="B25" s="4">
        <v>183086257.431759</v>
      </c>
      <c r="C25" s="4">
        <v>221</v>
      </c>
      <c r="D25" t="s">
        <v>0</v>
      </c>
      <c r="E25" s="1" t="s">
        <v>32</v>
      </c>
    </row>
    <row r="26" spans="1:5" x14ac:dyDescent="0.25">
      <c r="A26" s="12">
        <v>2473</v>
      </c>
      <c r="B26" s="4">
        <v>29819813.050624799</v>
      </c>
      <c r="C26" s="4">
        <v>222</v>
      </c>
      <c r="D26" t="s">
        <v>0</v>
      </c>
      <c r="E26" s="1" t="s">
        <v>33</v>
      </c>
    </row>
    <row r="27" spans="1:5" x14ac:dyDescent="0.25">
      <c r="A27" s="12">
        <v>2454</v>
      </c>
      <c r="B27" s="4">
        <v>60284724.727722198</v>
      </c>
      <c r="C27" s="4">
        <v>223</v>
      </c>
      <c r="D27" t="s">
        <v>0</v>
      </c>
      <c r="E27" s="1" t="s">
        <v>34</v>
      </c>
    </row>
    <row r="28" spans="1:5" x14ac:dyDescent="0.25">
      <c r="A28" s="12">
        <v>2731</v>
      </c>
      <c r="B28" s="4">
        <v>18629839.213064201</v>
      </c>
      <c r="C28" s="4">
        <v>231</v>
      </c>
      <c r="D28" t="s">
        <v>0</v>
      </c>
      <c r="E28" s="1" t="s">
        <v>59</v>
      </c>
    </row>
    <row r="29" spans="1:5" x14ac:dyDescent="0.25">
      <c r="A29" s="12">
        <v>2086</v>
      </c>
      <c r="B29" s="4">
        <v>25777665.918608099</v>
      </c>
      <c r="C29" s="4">
        <v>232</v>
      </c>
      <c r="D29" t="s">
        <v>0</v>
      </c>
      <c r="E29" s="1" t="s">
        <v>35</v>
      </c>
    </row>
    <row r="30" spans="1:5" x14ac:dyDescent="0.25">
      <c r="A30" s="12">
        <v>5678</v>
      </c>
      <c r="B30" s="4">
        <v>209272582.46711701</v>
      </c>
      <c r="C30" s="4">
        <v>233</v>
      </c>
      <c r="D30" t="s">
        <v>52</v>
      </c>
      <c r="E30" s="1" t="s">
        <v>60</v>
      </c>
    </row>
    <row r="31" spans="1:5" x14ac:dyDescent="0.25">
      <c r="A31" s="12">
        <v>112303</v>
      </c>
      <c r="B31" s="4">
        <v>268672559.10137397</v>
      </c>
      <c r="C31" s="4">
        <v>321</v>
      </c>
      <c r="D31" t="s">
        <v>0</v>
      </c>
      <c r="E31" s="1" t="s">
        <v>34</v>
      </c>
    </row>
    <row r="32" spans="1:5" x14ac:dyDescent="0.25">
      <c r="A32" s="12">
        <v>2922</v>
      </c>
      <c r="B32" s="4">
        <v>35217425.5309067</v>
      </c>
      <c r="C32" s="4">
        <v>322</v>
      </c>
      <c r="D32" t="s">
        <v>0</v>
      </c>
      <c r="E32" s="1" t="s">
        <v>61</v>
      </c>
    </row>
    <row r="33" spans="1:5" x14ac:dyDescent="0.25">
      <c r="A33" s="12">
        <v>2708</v>
      </c>
      <c r="B33" s="4">
        <v>66511327.674858101</v>
      </c>
      <c r="C33" s="4">
        <v>323</v>
      </c>
      <c r="D33" t="s">
        <v>0</v>
      </c>
      <c r="E33" s="1" t="s">
        <v>36</v>
      </c>
    </row>
    <row r="34" spans="1:5" x14ac:dyDescent="0.25">
      <c r="A34" s="12">
        <v>4788</v>
      </c>
      <c r="B34" s="4">
        <v>32963986.332997501</v>
      </c>
      <c r="C34" s="4">
        <v>331</v>
      </c>
      <c r="D34" t="s">
        <v>0</v>
      </c>
      <c r="E34" s="1" t="s">
        <v>62</v>
      </c>
    </row>
    <row r="35" spans="1:5" x14ac:dyDescent="0.25">
      <c r="A35" s="12">
        <v>3546</v>
      </c>
      <c r="B35" s="4">
        <v>43944475.445658699</v>
      </c>
      <c r="C35" s="4">
        <v>332</v>
      </c>
      <c r="D35" t="s">
        <v>0</v>
      </c>
      <c r="E35" s="1" t="s">
        <v>34</v>
      </c>
    </row>
    <row r="36" spans="1:5" x14ac:dyDescent="0.25">
      <c r="A36" s="12">
        <v>11573</v>
      </c>
      <c r="B36" s="4">
        <v>596355166.64561605</v>
      </c>
      <c r="C36" s="4">
        <v>333</v>
      </c>
      <c r="D36" t="s">
        <v>52</v>
      </c>
      <c r="E36" s="1" t="s">
        <v>63</v>
      </c>
    </row>
    <row r="37" spans="1:5" x14ac:dyDescent="0.25">
      <c r="A37" s="16">
        <f>SUM(A19:A36)</f>
        <v>1015119</v>
      </c>
      <c r="B37" s="16">
        <f t="shared" ref="B37" si="0">SUM(B19:B36)</f>
        <v>4542687444.1015167</v>
      </c>
      <c r="C37" s="16"/>
      <c r="E37" s="1" t="s">
        <v>37</v>
      </c>
    </row>
    <row r="38" spans="1:5" x14ac:dyDescent="0.25">
      <c r="A38" s="14"/>
      <c r="B38" s="14"/>
      <c r="C38" s="13"/>
      <c r="E38" s="1" t="s">
        <v>64</v>
      </c>
    </row>
    <row r="39" spans="1:5" x14ac:dyDescent="0.25">
      <c r="A39" s="15"/>
      <c r="B39" s="16" t="s">
        <v>65</v>
      </c>
      <c r="C39" s="10" t="s">
        <v>66</v>
      </c>
      <c r="D39" s="21" t="s">
        <v>67</v>
      </c>
      <c r="E39" s="1" t="s">
        <v>38</v>
      </c>
    </row>
    <row r="40" spans="1:5" x14ac:dyDescent="0.25">
      <c r="A40" s="8" t="s">
        <v>51</v>
      </c>
      <c r="B40" s="4">
        <f>A19+A20+A21+A22+A23+A24</f>
        <v>788069</v>
      </c>
      <c r="C40" s="4">
        <f>B19+B20+B21+B22+B23+B24</f>
        <v>2972151620.5612106</v>
      </c>
      <c r="D40" s="22">
        <f>C40/C43</f>
        <v>0.65427165243790242</v>
      </c>
      <c r="E40" s="1" t="s">
        <v>39</v>
      </c>
    </row>
    <row r="41" spans="1:5" x14ac:dyDescent="0.25">
      <c r="A41" s="8" t="s">
        <v>0</v>
      </c>
      <c r="B41" s="4">
        <f>A25+A26+A27+A28+A29+A31+A32+A33+A34+A35</f>
        <v>209799</v>
      </c>
      <c r="C41" s="4">
        <f>B25+B26+B27+B28+B29+B31+B32+B33+B34+B35</f>
        <v>764908074.4275732</v>
      </c>
      <c r="D41" s="22">
        <f>C41/C43</f>
        <v>0.1683822811584304</v>
      </c>
      <c r="E41" s="1" t="s">
        <v>40</v>
      </c>
    </row>
    <row r="42" spans="1:5" x14ac:dyDescent="0.25">
      <c r="A42" s="8" t="s">
        <v>52</v>
      </c>
      <c r="B42" s="4">
        <f>A30+A36</f>
        <v>17251</v>
      </c>
      <c r="C42" s="4">
        <f>B30+B36</f>
        <v>805627749.11273313</v>
      </c>
      <c r="D42" s="22">
        <f>C42/C43</f>
        <v>0.17734606640366726</v>
      </c>
      <c r="E42" s="1" t="s">
        <v>41</v>
      </c>
    </row>
    <row r="43" spans="1:5" ht="15.75" thickBot="1" x14ac:dyDescent="0.3">
      <c r="A43" s="8"/>
      <c r="B43" s="8">
        <f>SUM(B40:B42)</f>
        <v>1015119</v>
      </c>
      <c r="C43" s="8">
        <f>SUM(C40:C42)</f>
        <v>4542687444.1015167</v>
      </c>
      <c r="D43" s="22">
        <f>SUM(D40:D42)</f>
        <v>1</v>
      </c>
      <c r="E43" s="2" t="s">
        <v>42</v>
      </c>
    </row>
    <row r="44" spans="1:5" x14ac:dyDescent="0.25">
      <c r="E44" s="9" t="s">
        <v>47</v>
      </c>
    </row>
    <row r="45" spans="1:5" ht="15.75" thickBot="1" x14ac:dyDescent="0.3">
      <c r="E45" s="1" t="s">
        <v>43</v>
      </c>
    </row>
    <row r="46" spans="1:5" x14ac:dyDescent="0.25">
      <c r="A46" s="17" t="s">
        <v>47</v>
      </c>
      <c r="B46" s="19">
        <f>A37-B43</f>
        <v>0</v>
      </c>
      <c r="E46" s="1" t="s">
        <v>44</v>
      </c>
    </row>
    <row r="47" spans="1:5" ht="15.75" thickBot="1" x14ac:dyDescent="0.3">
      <c r="A47" s="18"/>
      <c r="B47" s="20">
        <f>B37-C43</f>
        <v>0</v>
      </c>
      <c r="E47" s="1" t="s">
        <v>45</v>
      </c>
    </row>
    <row r="48" spans="1:5" x14ac:dyDescent="0.25">
      <c r="E48" s="1" t="s">
        <v>46</v>
      </c>
    </row>
    <row r="49" spans="5:5" ht="15.75" thickBot="1" x14ac:dyDescent="0.3">
      <c r="E49" s="11">
        <f>-- 1015119</f>
        <v>1015119</v>
      </c>
    </row>
  </sheetData>
  <pageMargins left="0.7" right="0.7" top="0.75" bottom="0.75" header="0.3" footer="0.3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2020-07-21T01:26:30Z</cp:lastPrinted>
  <dcterms:created xsi:type="dcterms:W3CDTF">2020-07-20T23:12:55Z</dcterms:created>
  <dcterms:modified xsi:type="dcterms:W3CDTF">2020-07-21T01:27:51Z</dcterms:modified>
</cp:coreProperties>
</file>