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аташа\Desktop\"/>
    </mc:Choice>
  </mc:AlternateContent>
  <xr:revisionPtr revIDLastSave="0" documentId="13_ncr:1_{504C57CE-6E94-462B-AC7D-AE2154F30FBD}" xr6:coauthVersionLast="45" xr6:coauthVersionMax="45" xr10:uidLastSave="{00000000-0000-0000-0000-000000000000}"/>
  <bookViews>
    <workbookView xWindow="-120" yWindow="-120" windowWidth="20730" windowHeight="11160" xr2:uid="{7EE45BD2-7E2D-49BF-841F-87F497050B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6" i="1" l="1"/>
  <c r="B205" i="1"/>
  <c r="B189" i="1"/>
  <c r="F208" i="1" s="1"/>
  <c r="A189" i="1"/>
  <c r="F199" i="1" s="1"/>
  <c r="B173" i="1"/>
  <c r="B208" i="1" s="1"/>
  <c r="B185" i="1"/>
  <c r="D208" i="1" s="1"/>
  <c r="A185" i="1"/>
  <c r="D199" i="1" s="1"/>
  <c r="A173" i="1"/>
  <c r="B199" i="1" s="1"/>
  <c r="B161" i="1"/>
  <c r="F207" i="1" s="1"/>
  <c r="A161" i="1"/>
  <c r="F198" i="1" s="1"/>
  <c r="B157" i="1"/>
  <c r="D207" i="1" s="1"/>
  <c r="A157" i="1"/>
  <c r="D198" i="1" s="1"/>
  <c r="B145" i="1"/>
  <c r="B207" i="1" s="1"/>
  <c r="A145" i="1"/>
  <c r="B198" i="1" s="1"/>
  <c r="B133" i="1"/>
  <c r="F206" i="1" s="1"/>
  <c r="A133" i="1"/>
  <c r="F197" i="1" s="1"/>
  <c r="B129" i="1"/>
  <c r="D206" i="1" s="1"/>
  <c r="A129" i="1"/>
  <c r="D197" i="1" s="1"/>
  <c r="B117" i="1"/>
  <c r="A117" i="1"/>
  <c r="B197" i="1" s="1"/>
  <c r="A105" i="1"/>
  <c r="F196" i="1" s="1"/>
  <c r="B105" i="1"/>
  <c r="F205" i="1" s="1"/>
  <c r="B101" i="1"/>
  <c r="D205" i="1" s="1"/>
  <c r="A101" i="1"/>
  <c r="D196" i="1" s="1"/>
  <c r="A89" i="1"/>
  <c r="B196" i="1" s="1"/>
  <c r="B89" i="1"/>
  <c r="B191" i="1" l="1"/>
  <c r="B174" i="1" s="1"/>
  <c r="C208" i="1" s="1"/>
  <c r="A191" i="1"/>
  <c r="B190" i="1"/>
  <c r="G208" i="1" s="1"/>
  <c r="A163" i="1"/>
  <c r="A162" i="1" s="1"/>
  <c r="G198" i="1" s="1"/>
  <c r="B163" i="1"/>
  <c r="B158" i="1" s="1"/>
  <c r="E207" i="1" s="1"/>
  <c r="A135" i="1"/>
  <c r="A118" i="1" s="1"/>
  <c r="C197" i="1" s="1"/>
  <c r="B135" i="1"/>
  <c r="B130" i="1" s="1"/>
  <c r="E206" i="1" s="1"/>
  <c r="A107" i="1"/>
  <c r="A90" i="1" s="1"/>
  <c r="C196" i="1" s="1"/>
  <c r="B107" i="1"/>
  <c r="B102" i="1" s="1"/>
  <c r="E205" i="1" s="1"/>
  <c r="B186" i="1" l="1"/>
  <c r="E208" i="1" s="1"/>
  <c r="A174" i="1"/>
  <c r="C199" i="1" s="1"/>
  <c r="A190" i="1"/>
  <c r="G199" i="1" s="1"/>
  <c r="A186" i="1"/>
  <c r="E199" i="1" s="1"/>
  <c r="B162" i="1"/>
  <c r="G207" i="1" s="1"/>
  <c r="B146" i="1"/>
  <c r="C207" i="1" s="1"/>
  <c r="A146" i="1"/>
  <c r="C198" i="1" s="1"/>
  <c r="A158" i="1"/>
  <c r="E198" i="1" s="1"/>
  <c r="A134" i="1"/>
  <c r="G197" i="1" s="1"/>
  <c r="A130" i="1"/>
  <c r="E197" i="1" s="1"/>
  <c r="A106" i="1"/>
  <c r="G196" i="1" s="1"/>
  <c r="A102" i="1"/>
  <c r="E196" i="1" s="1"/>
  <c r="B134" i="1"/>
  <c r="G206" i="1" s="1"/>
  <c r="B118" i="1"/>
  <c r="C206" i="1" s="1"/>
  <c r="B90" i="1"/>
  <c r="C205" i="1" s="1"/>
  <c r="B106" i="1"/>
  <c r="G205" i="1" s="1"/>
</calcChain>
</file>

<file path=xl/sharedStrings.xml><?xml version="1.0" encoding="utf-8"?>
<sst xmlns="http://schemas.openxmlformats.org/spreadsheetml/2006/main" count="132" uniqueCount="88">
  <si>
    <t>F (частота)</t>
  </si>
  <si>
    <t>M (деньги за все время жизни)</t>
  </si>
  <si>
    <t>5+</t>
  </si>
  <si>
    <t>2-4 заказа</t>
  </si>
  <si>
    <t>R (давность последнего заказа)</t>
  </si>
  <si>
    <t>1 заказ</t>
  </si>
  <si>
    <t>15+</t>
  </si>
  <si>
    <t>5-14 тысяч</t>
  </si>
  <si>
    <t>1-4 тысяч</t>
  </si>
  <si>
    <t>VIP</t>
  </si>
  <si>
    <t>Lost</t>
  </si>
  <si>
    <t>Reqular</t>
  </si>
  <si>
    <t>SELECT user_id,</t>
  </si>
  <si>
    <t xml:space="preserve">  CASE </t>
  </si>
  <si>
    <t xml:space="preserve">  WHEN TIMESTAMPDIFF(DAY,MAX(o.o_date),'2017-12-31') &lt;= 60 AND TIMESTAMPDIFF(DAY,MAX(o.o_date),'2017-12-31') &gt; 30 THEN '2'</t>
  </si>
  <si>
    <t xml:space="preserve">  WHEN COUNT(o.id_o) &gt;= 1 AND COUNT(o.id_o) &lt; 5 THEN '2'</t>
  </si>
  <si>
    <t xml:space="preserve">  WHEN SUM(o.price) &gt; 10000 AND SUM(o.price) &lt;= 15000 THEN '2'</t>
  </si>
  <si>
    <t xml:space="preserve">  FROM orders_20190822 o</t>
  </si>
  <si>
    <t>GROUP BY user_id;</t>
  </si>
  <si>
    <t>Группировка:</t>
  </si>
  <si>
    <t>Запрос на получение типа пользователя:</t>
  </si>
  <si>
    <t>Финальный запрос:</t>
  </si>
  <si>
    <t>SELECT COUNT(final_table.type_user) AS users, SUM(final_table.price) AS total_sum, final_table.type_user</t>
  </si>
  <si>
    <t xml:space="preserve">  FROM</t>
  </si>
  <si>
    <t xml:space="preserve">  LEFT JOIN</t>
  </si>
  <si>
    <t xml:space="preserve">        FROM   orders_20190822 </t>
  </si>
  <si>
    <t>Проверка:</t>
  </si>
  <si>
    <t xml:space="preserve">  WHEN TIMESTAMPDIFF(DAY,MAX(o.o_date),'2017-12-31') &lt;= 30 THEN '3'</t>
  </si>
  <si>
    <t xml:space="preserve">  ELSE '1' END AS R, </t>
  </si>
  <si>
    <t xml:space="preserve">  WHEN COUNT(o.id_o) &gt;= 5 THEN '3'</t>
  </si>
  <si>
    <t xml:space="preserve">  ELSE '1' END AS F, </t>
  </si>
  <si>
    <t xml:space="preserve">  WHEN SUM(o.price) &gt; 15000 THEN '3'</t>
  </si>
  <si>
    <t xml:space="preserve">  ELSE '1' END AS M</t>
  </si>
  <si>
    <t>ДЗ делаем по бд orders</t>
  </si>
  <si>
    <t>В качестве ДЗ сделаем карту поведения пользователей. Мы обсуждали, что всех пользователей можно разделить, к примеру, на New (совершили только 1 покупку), Regular (совершили 2 или более на сумму не более стольки-то), Vip (совершили дорогие покупки и достаточно часто), Lost (раньше покупали хотя бы раз и с даты последней покупки прошло больше 3 месяцев). Вся база должна войти в эти гурппы (т.е. каждый пользователь должен попадать только в одну из этих групп).</t>
  </si>
  <si>
    <t>Задача:</t>
  </si>
  <si>
    <t>1. Уточнить критерии групп New,Regular,Vip,Lost</t>
  </si>
  <si>
    <t>2. По состоянию на 1.01.2017 понимаем, кто попадает в какую группу, подсчитываем кол-во пользователей в каждой.</t>
  </si>
  <si>
    <t>3. По состоянию на 1.02.2017 понимаем, кто вышел из каждой из групп, а кто вошел.</t>
  </si>
  <si>
    <t>4. Аналогично смотрим состояние на 1.03.2017, понимаем кто вышел из каждой из групп, а кто вошел.</t>
  </si>
  <si>
    <t>5. В итоге делаем вывод, какая группа уменьшается, какая увеличивается и продумываем, в чем может быть причина.</t>
  </si>
  <si>
    <t>Присылайте отчет в pdf</t>
  </si>
  <si>
    <t>New</t>
  </si>
  <si>
    <t>90 +</t>
  </si>
  <si>
    <t>0-45 дней</t>
  </si>
  <si>
    <t>45-90 дней</t>
  </si>
  <si>
    <t xml:space="preserve">  (SELECT o.user_id, SUM(o.price) AS price, user_type.type_user</t>
  </si>
  <si>
    <t xml:space="preserve">    (SELECT user_id, CONCAT(R, F, M) AS type_user</t>
  </si>
  <si>
    <t xml:space="preserve">     FROM</t>
  </si>
  <si>
    <t xml:space="preserve">      (SELECT user_id,</t>
  </si>
  <si>
    <t xml:space="preserve">        CASE </t>
  </si>
  <si>
    <t xml:space="preserve">        WHEN TIMESTAMPDIFF(DAY,MAX(orders.o_date),'2017-12-31') &lt;= 45 THEN '3'</t>
  </si>
  <si>
    <t xml:space="preserve">        WHEN TIMESTAMPDIFF(DAY,MAX(orders.o_date),'2017-12-31') &lt;= 90 AND TIMESTAMPDIFF(DAY,MAX(orders.o_date),'2017-12-31') &gt; 45 THEN '2'</t>
  </si>
  <si>
    <t xml:space="preserve">        ELSE '1' END AS R, </t>
  </si>
  <si>
    <t xml:space="preserve">        WHEN COUNT(orders.id_o) &gt;= 5 THEN '3'</t>
  </si>
  <si>
    <t xml:space="preserve">        WHEN COUNT(orders.id_o) &gt;= 1 AND COUNT(orders.id_o) &lt; 5 THEN '2'</t>
  </si>
  <si>
    <t xml:space="preserve">        ELSE '1' END AS F, </t>
  </si>
  <si>
    <t xml:space="preserve">        WHEN SUM(orders.price) &gt; 15000 THEN '3'</t>
  </si>
  <si>
    <t xml:space="preserve">        WHEN SUM(orders.price) &gt; 10000 AND SUM(orders.price) &lt;= 15000 THEN '2'</t>
  </si>
  <si>
    <t xml:space="preserve">        ELSE '1' END AS M</t>
  </si>
  <si>
    <t xml:space="preserve">        FROM orders_20190822 orders</t>
  </si>
  <si>
    <t xml:space="preserve">        GROUP BY user_id) AS ring) AS user_type</t>
  </si>
  <si>
    <t xml:space="preserve">    ON user_type.user_id = o.user_id</t>
  </si>
  <si>
    <t xml:space="preserve">    WHERE DATE(o.o_date) &lt;= "2017/01/01"</t>
  </si>
  <si>
    <t xml:space="preserve">    GROUP BY o.user_id) AS final_table</t>
  </si>
  <si>
    <t xml:space="preserve">    GROUP BY final_table.type_user</t>
  </si>
  <si>
    <t xml:space="preserve">    ORDER BY final_table.type_user;</t>
  </si>
  <si>
    <t>total</t>
  </si>
  <si>
    <t>total for the period</t>
  </si>
  <si>
    <t>total%</t>
  </si>
  <si>
    <t>SELECT COUNT(*) AS total_users</t>
  </si>
  <si>
    <t xml:space="preserve">FROM (SELECT * </t>
  </si>
  <si>
    <t xml:space="preserve">        WHERE DATE(o_date) &lt;= "2017/01/01"</t>
  </si>
  <si>
    <t xml:space="preserve">        GROUP  BY user_id) AS o;</t>
  </si>
  <si>
    <t>check</t>
  </si>
  <si>
    <t>на 1 января</t>
  </si>
  <si>
    <t>на 1 февраля</t>
  </si>
  <si>
    <t>на 1 марта</t>
  </si>
  <si>
    <t>на 1 апреля</t>
  </si>
  <si>
    <t>1.</t>
  </si>
  <si>
    <t>lost</t>
  </si>
  <si>
    <t>vip</t>
  </si>
  <si>
    <t>regular</t>
  </si>
  <si>
    <t>Сводная таблица по количеству юзеров</t>
  </si>
  <si>
    <t>Сводная таблица по товарообороту</t>
  </si>
  <si>
    <t xml:space="preserve">2. </t>
  </si>
  <si>
    <t>Количество пользователей в каждой группе растет, но процентное соотношение примерно равное. В апреле-марте группа Lost стала немного больше, но значительно вырос товарооборот у VIP. Возможно связано с сезонной закупкой у розничных магазинов</t>
  </si>
  <si>
    <t>Количество пользователей увеличивается, но в группу New никто не попадает. Видимо новые пользователи в течение 45 дней совершают сразу несколько покупок. Из этого можно сделать вывод, что пользователи в скором времени возвращаются. Возможно нравятся предлагаемые условия.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</si>
</sst>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р.&quot;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sz val="1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169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9" fontId="0" fillId="5" borderId="1" xfId="0" applyNumberFormat="1" applyFill="1" applyBorder="1" applyAlignment="1">
      <alignment horizontal="center"/>
    </xf>
    <xf numFmtId="169" fontId="0" fillId="7" borderId="1" xfId="0" applyNumberFormat="1" applyFill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1" fillId="5" borderId="1" xfId="0" applyNumberFormat="1" applyFont="1" applyFill="1" applyBorder="1" applyAlignment="1">
      <alignment horizontal="center"/>
    </xf>
    <xf numFmtId="169" fontId="1" fillId="7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 wrapText="1"/>
    </xf>
    <xf numFmtId="9" fontId="1" fillId="5" borderId="1" xfId="1" applyFont="1" applyFill="1" applyBorder="1" applyAlignment="1">
      <alignment horizontal="center"/>
    </xf>
    <xf numFmtId="9" fontId="1" fillId="7" borderId="1" xfId="1" applyFont="1" applyFill="1" applyBorder="1" applyAlignment="1">
      <alignment horizontal="center"/>
    </xf>
    <xf numFmtId="9" fontId="1" fillId="4" borderId="1" xfId="1" applyFont="1" applyFill="1" applyBorder="1" applyAlignment="1">
      <alignment horizontal="center" vertical="center"/>
    </xf>
    <xf numFmtId="9" fontId="0" fillId="0" borderId="0" xfId="0" applyNumberFormat="1"/>
    <xf numFmtId="0" fontId="1" fillId="3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1" fillId="2" borderId="4" xfId="0" applyFont="1" applyFill="1" applyBorder="1"/>
    <xf numFmtId="0" fontId="1" fillId="2" borderId="7" xfId="0" applyFont="1" applyFill="1" applyBorder="1"/>
    <xf numFmtId="0" fontId="1" fillId="2" borderId="2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ont="1" applyFill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169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5" fillId="7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69" fontId="5" fillId="7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4" borderId="1" xfId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0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F31-2C9D-4B15-BCE0-D04FA8FA1D48}">
  <sheetPr>
    <pageSetUpPr fitToPage="1"/>
  </sheetPr>
  <dimension ref="A1:G211"/>
  <sheetViews>
    <sheetView tabSelected="1" topLeftCell="A193" zoomScale="70" zoomScaleNormal="70" workbookViewId="0">
      <selection activeCell="A211" sqref="A211"/>
    </sheetView>
  </sheetViews>
  <sheetFormatPr defaultRowHeight="15" x14ac:dyDescent="0.25"/>
  <cols>
    <col min="1" max="1" width="15.7109375" customWidth="1"/>
    <col min="2" max="2" width="23.28515625" customWidth="1"/>
    <col min="3" max="3" width="9.5703125" customWidth="1"/>
    <col min="4" max="4" width="17.140625" customWidth="1"/>
    <col min="5" max="5" width="5" customWidth="1"/>
    <col min="6" max="6" width="17.85546875" customWidth="1"/>
    <col min="7" max="7" width="5.42578125" customWidth="1"/>
    <col min="8" max="8" width="14.7109375" customWidth="1"/>
  </cols>
  <sheetData>
    <row r="1" spans="1:6" x14ac:dyDescent="0.25">
      <c r="A1" s="8" t="s">
        <v>33</v>
      </c>
      <c r="B1" s="8"/>
      <c r="C1" s="8"/>
      <c r="D1" s="8"/>
      <c r="E1" s="8"/>
      <c r="F1" s="8"/>
    </row>
    <row r="2" spans="1:6" ht="79.5" customHeight="1" x14ac:dyDescent="0.25">
      <c r="A2" s="8" t="s">
        <v>34</v>
      </c>
      <c r="B2" s="8"/>
      <c r="C2" s="8"/>
      <c r="D2" s="8"/>
      <c r="E2" s="8"/>
      <c r="F2" s="8"/>
    </row>
    <row r="3" spans="1:6" x14ac:dyDescent="0.25">
      <c r="A3" s="7" t="s">
        <v>35</v>
      </c>
    </row>
    <row r="4" spans="1:6" x14ac:dyDescent="0.25">
      <c r="A4" s="8" t="s">
        <v>36</v>
      </c>
      <c r="B4" s="8"/>
      <c r="C4" s="8"/>
      <c r="D4" s="8"/>
      <c r="E4" s="8"/>
      <c r="F4" s="8"/>
    </row>
    <row r="5" spans="1:6" x14ac:dyDescent="0.25">
      <c r="A5" s="8" t="s">
        <v>37</v>
      </c>
      <c r="B5" s="8"/>
      <c r="C5" s="8"/>
      <c r="D5" s="8"/>
      <c r="E5" s="8"/>
      <c r="F5" s="8"/>
    </row>
    <row r="6" spans="1:6" x14ac:dyDescent="0.25">
      <c r="A6" s="8" t="s">
        <v>38</v>
      </c>
      <c r="B6" s="8"/>
      <c r="C6" s="8"/>
      <c r="D6" s="8"/>
      <c r="E6" s="8"/>
      <c r="F6" s="8"/>
    </row>
    <row r="7" spans="1:6" x14ac:dyDescent="0.25">
      <c r="A7" s="8" t="s">
        <v>39</v>
      </c>
      <c r="B7" s="8"/>
      <c r="C7" s="8"/>
      <c r="D7" s="8"/>
      <c r="E7" s="8"/>
      <c r="F7" s="8"/>
    </row>
    <row r="8" spans="1:6" x14ac:dyDescent="0.25">
      <c r="A8" s="8" t="s">
        <v>40</v>
      </c>
      <c r="B8" s="8"/>
      <c r="C8" s="8"/>
      <c r="D8" s="8"/>
      <c r="E8" s="8"/>
      <c r="F8" s="8"/>
    </row>
    <row r="9" spans="1:6" x14ac:dyDescent="0.25">
      <c r="A9" s="8" t="s">
        <v>41</v>
      </c>
      <c r="B9" s="8"/>
      <c r="C9" s="8"/>
      <c r="D9" s="8"/>
      <c r="E9" s="8"/>
      <c r="F9" s="8"/>
    </row>
    <row r="10" spans="1:6" ht="15.75" thickBot="1" x14ac:dyDescent="0.3"/>
    <row r="11" spans="1:6" x14ac:dyDescent="0.25">
      <c r="A11" s="40" t="s">
        <v>20</v>
      </c>
      <c r="B11" s="41"/>
      <c r="C11" s="41"/>
      <c r="D11" s="41"/>
      <c r="E11" s="42"/>
    </row>
    <row r="12" spans="1:6" x14ac:dyDescent="0.25">
      <c r="A12" s="38" t="s">
        <v>12</v>
      </c>
      <c r="B12" s="39"/>
      <c r="C12" s="39"/>
      <c r="D12" s="39"/>
      <c r="E12" s="43"/>
    </row>
    <row r="13" spans="1:6" x14ac:dyDescent="0.25">
      <c r="A13" s="38" t="s">
        <v>13</v>
      </c>
      <c r="B13" s="39"/>
      <c r="C13" s="39"/>
      <c r="D13" s="39"/>
      <c r="E13" s="43"/>
    </row>
    <row r="14" spans="1:6" x14ac:dyDescent="0.25">
      <c r="A14" s="38" t="s">
        <v>27</v>
      </c>
      <c r="B14" s="39"/>
      <c r="C14" s="39"/>
      <c r="D14" s="39"/>
      <c r="E14" s="43"/>
    </row>
    <row r="15" spans="1:6" x14ac:dyDescent="0.25">
      <c r="A15" s="38" t="s">
        <v>14</v>
      </c>
      <c r="B15" s="39"/>
      <c r="C15" s="39"/>
      <c r="D15" s="39"/>
      <c r="E15" s="43"/>
    </row>
    <row r="16" spans="1:6" x14ac:dyDescent="0.25">
      <c r="A16" s="38" t="s">
        <v>28</v>
      </c>
      <c r="B16" s="39"/>
      <c r="C16" s="39"/>
      <c r="D16" s="39"/>
      <c r="E16" s="43"/>
    </row>
    <row r="17" spans="1:5" x14ac:dyDescent="0.25">
      <c r="A17" s="38" t="s">
        <v>13</v>
      </c>
      <c r="B17" s="39"/>
      <c r="C17" s="39"/>
      <c r="D17" s="39"/>
      <c r="E17" s="43"/>
    </row>
    <row r="18" spans="1:5" x14ac:dyDescent="0.25">
      <c r="A18" s="38" t="s">
        <v>29</v>
      </c>
      <c r="B18" s="39"/>
      <c r="C18" s="39"/>
      <c r="D18" s="39"/>
      <c r="E18" s="43"/>
    </row>
    <row r="19" spans="1:5" x14ac:dyDescent="0.25">
      <c r="A19" s="38" t="s">
        <v>15</v>
      </c>
      <c r="B19" s="39"/>
      <c r="C19" s="39"/>
      <c r="D19" s="39"/>
      <c r="E19" s="43"/>
    </row>
    <row r="20" spans="1:5" x14ac:dyDescent="0.25">
      <c r="A20" s="38" t="s">
        <v>30</v>
      </c>
      <c r="B20" s="39"/>
      <c r="C20" s="39"/>
      <c r="D20" s="39"/>
      <c r="E20" s="43"/>
    </row>
    <row r="21" spans="1:5" x14ac:dyDescent="0.25">
      <c r="A21" s="38" t="s">
        <v>13</v>
      </c>
      <c r="B21" s="39"/>
      <c r="C21" s="39"/>
      <c r="D21" s="39"/>
      <c r="E21" s="43"/>
    </row>
    <row r="22" spans="1:5" x14ac:dyDescent="0.25">
      <c r="A22" s="38" t="s">
        <v>31</v>
      </c>
      <c r="B22" s="39"/>
      <c r="C22" s="39"/>
      <c r="D22" s="39"/>
      <c r="E22" s="43"/>
    </row>
    <row r="23" spans="1:5" x14ac:dyDescent="0.25">
      <c r="A23" s="38" t="s">
        <v>16</v>
      </c>
      <c r="B23" s="39"/>
      <c r="C23" s="39"/>
      <c r="D23" s="39"/>
      <c r="E23" s="43"/>
    </row>
    <row r="24" spans="1:5" x14ac:dyDescent="0.25">
      <c r="A24" s="38" t="s">
        <v>32</v>
      </c>
      <c r="B24" s="39"/>
      <c r="C24" s="39"/>
      <c r="D24" s="39"/>
      <c r="E24" s="43"/>
    </row>
    <row r="25" spans="1:5" x14ac:dyDescent="0.25">
      <c r="A25" s="38" t="s">
        <v>17</v>
      </c>
      <c r="B25" s="39"/>
      <c r="C25" s="39"/>
      <c r="D25" s="39"/>
      <c r="E25" s="43"/>
    </row>
    <row r="26" spans="1:5" ht="15.75" thickBot="1" x14ac:dyDescent="0.3">
      <c r="A26" s="38" t="s">
        <v>18</v>
      </c>
      <c r="B26" s="39"/>
      <c r="C26" s="39"/>
      <c r="D26" s="39"/>
      <c r="E26" s="43"/>
    </row>
    <row r="27" spans="1:5" x14ac:dyDescent="0.25">
      <c r="A27" s="40" t="s">
        <v>21</v>
      </c>
      <c r="B27" s="41"/>
      <c r="C27" s="41"/>
      <c r="D27" s="41"/>
      <c r="E27" s="42"/>
    </row>
    <row r="28" spans="1:5" x14ac:dyDescent="0.25">
      <c r="A28" s="38" t="s">
        <v>22</v>
      </c>
      <c r="B28" s="39"/>
      <c r="C28" s="39"/>
      <c r="D28" s="39"/>
      <c r="E28" s="43"/>
    </row>
    <row r="29" spans="1:5" x14ac:dyDescent="0.25">
      <c r="A29" s="38" t="s">
        <v>23</v>
      </c>
      <c r="B29" s="39"/>
      <c r="C29" s="39"/>
      <c r="D29" s="39"/>
      <c r="E29" s="43"/>
    </row>
    <row r="30" spans="1:5" x14ac:dyDescent="0.25">
      <c r="A30" s="38" t="s">
        <v>46</v>
      </c>
      <c r="B30" s="39"/>
      <c r="C30" s="39"/>
      <c r="D30" s="39"/>
      <c r="E30" s="43"/>
    </row>
    <row r="31" spans="1:5" x14ac:dyDescent="0.25">
      <c r="A31" s="38" t="s">
        <v>17</v>
      </c>
      <c r="B31" s="39"/>
      <c r="C31" s="39"/>
      <c r="D31" s="39"/>
      <c r="E31" s="43"/>
    </row>
    <row r="32" spans="1:5" x14ac:dyDescent="0.25">
      <c r="A32" s="38" t="s">
        <v>24</v>
      </c>
      <c r="B32" s="39"/>
      <c r="C32" s="39"/>
      <c r="D32" s="39"/>
      <c r="E32" s="43"/>
    </row>
    <row r="33" spans="1:5" x14ac:dyDescent="0.25">
      <c r="A33" s="38" t="s">
        <v>47</v>
      </c>
      <c r="B33" s="39"/>
      <c r="C33" s="39"/>
      <c r="D33" s="39"/>
      <c r="E33" s="43"/>
    </row>
    <row r="34" spans="1:5" x14ac:dyDescent="0.25">
      <c r="A34" s="38" t="s">
        <v>48</v>
      </c>
      <c r="B34" s="39"/>
      <c r="C34" s="39"/>
      <c r="D34" s="39"/>
      <c r="E34" s="43"/>
    </row>
    <row r="35" spans="1:5" x14ac:dyDescent="0.25">
      <c r="A35" s="38" t="s">
        <v>49</v>
      </c>
      <c r="B35" s="39"/>
      <c r="C35" s="39"/>
      <c r="D35" s="39"/>
      <c r="E35" s="43"/>
    </row>
    <row r="36" spans="1:5" x14ac:dyDescent="0.25">
      <c r="A36" s="38" t="s">
        <v>50</v>
      </c>
      <c r="B36" s="39"/>
      <c r="C36" s="39"/>
      <c r="D36" s="39"/>
      <c r="E36" s="43"/>
    </row>
    <row r="37" spans="1:5" x14ac:dyDescent="0.25">
      <c r="A37" s="38" t="s">
        <v>51</v>
      </c>
      <c r="B37" s="39"/>
      <c r="C37" s="39"/>
      <c r="D37" s="39"/>
      <c r="E37" s="43"/>
    </row>
    <row r="38" spans="1:5" x14ac:dyDescent="0.25">
      <c r="A38" s="38" t="s">
        <v>52</v>
      </c>
      <c r="B38" s="39"/>
      <c r="C38" s="39"/>
      <c r="D38" s="39"/>
      <c r="E38" s="43"/>
    </row>
    <row r="39" spans="1:5" x14ac:dyDescent="0.25">
      <c r="A39" s="38" t="s">
        <v>53</v>
      </c>
      <c r="B39" s="39"/>
      <c r="C39" s="39"/>
      <c r="D39" s="39"/>
      <c r="E39" s="43"/>
    </row>
    <row r="40" spans="1:5" x14ac:dyDescent="0.25">
      <c r="A40" s="38" t="s">
        <v>50</v>
      </c>
      <c r="B40" s="39"/>
      <c r="C40" s="39"/>
      <c r="D40" s="39"/>
      <c r="E40" s="43"/>
    </row>
    <row r="41" spans="1:5" x14ac:dyDescent="0.25">
      <c r="A41" s="38" t="s">
        <v>54</v>
      </c>
      <c r="B41" s="39"/>
      <c r="C41" s="39"/>
      <c r="D41" s="39"/>
      <c r="E41" s="43"/>
    </row>
    <row r="42" spans="1:5" x14ac:dyDescent="0.25">
      <c r="A42" s="38" t="s">
        <v>55</v>
      </c>
      <c r="B42" s="39"/>
      <c r="C42" s="39"/>
      <c r="D42" s="39"/>
      <c r="E42" s="43"/>
    </row>
    <row r="43" spans="1:5" x14ac:dyDescent="0.25">
      <c r="A43" s="38" t="s">
        <v>56</v>
      </c>
      <c r="B43" s="39"/>
      <c r="C43" s="39"/>
      <c r="D43" s="39"/>
      <c r="E43" s="43"/>
    </row>
    <row r="44" spans="1:5" x14ac:dyDescent="0.25">
      <c r="A44" s="38" t="s">
        <v>50</v>
      </c>
      <c r="B44" s="39"/>
      <c r="C44" s="39"/>
      <c r="D44" s="39"/>
      <c r="E44" s="43"/>
    </row>
    <row r="45" spans="1:5" x14ac:dyDescent="0.25">
      <c r="A45" s="38" t="s">
        <v>57</v>
      </c>
      <c r="B45" s="39"/>
      <c r="C45" s="39"/>
      <c r="D45" s="39"/>
      <c r="E45" s="43"/>
    </row>
    <row r="46" spans="1:5" x14ac:dyDescent="0.25">
      <c r="A46" s="38" t="s">
        <v>58</v>
      </c>
      <c r="B46" s="39"/>
      <c r="C46" s="39"/>
      <c r="D46" s="39"/>
      <c r="E46" s="43"/>
    </row>
    <row r="47" spans="1:5" x14ac:dyDescent="0.25">
      <c r="A47" s="38" t="s">
        <v>59</v>
      </c>
      <c r="B47" s="39"/>
      <c r="C47" s="39"/>
      <c r="D47" s="39"/>
      <c r="E47" s="43"/>
    </row>
    <row r="48" spans="1:5" x14ac:dyDescent="0.25">
      <c r="A48" s="38" t="s">
        <v>60</v>
      </c>
      <c r="B48" s="39"/>
      <c r="C48" s="39"/>
      <c r="D48" s="39"/>
      <c r="E48" s="43"/>
    </row>
    <row r="49" spans="1:5" x14ac:dyDescent="0.25">
      <c r="A49" s="38" t="s">
        <v>61</v>
      </c>
      <c r="B49" s="39"/>
      <c r="C49" s="39"/>
      <c r="D49" s="39"/>
      <c r="E49" s="43"/>
    </row>
    <row r="50" spans="1:5" x14ac:dyDescent="0.25">
      <c r="A50" s="38" t="s">
        <v>62</v>
      </c>
      <c r="B50" s="39"/>
      <c r="C50" s="39"/>
      <c r="D50" s="39"/>
      <c r="E50" s="43"/>
    </row>
    <row r="51" spans="1:5" x14ac:dyDescent="0.25">
      <c r="A51" s="38" t="s">
        <v>63</v>
      </c>
      <c r="B51" s="39"/>
      <c r="C51" s="39"/>
      <c r="D51" s="39"/>
      <c r="E51" s="43"/>
    </row>
    <row r="52" spans="1:5" x14ac:dyDescent="0.25">
      <c r="A52" s="38" t="s">
        <v>64</v>
      </c>
      <c r="B52" s="39"/>
      <c r="C52" s="39"/>
      <c r="D52" s="39"/>
      <c r="E52" s="43"/>
    </row>
    <row r="53" spans="1:5" x14ac:dyDescent="0.25">
      <c r="A53" s="38" t="s">
        <v>65</v>
      </c>
      <c r="B53" s="39"/>
      <c r="C53" s="39"/>
      <c r="D53" s="39"/>
      <c r="E53" s="43"/>
    </row>
    <row r="54" spans="1:5" ht="15.75" thickBot="1" x14ac:dyDescent="0.3">
      <c r="A54" s="44" t="s">
        <v>66</v>
      </c>
      <c r="B54" s="45"/>
      <c r="C54" s="45"/>
      <c r="D54" s="45"/>
      <c r="E54" s="46"/>
    </row>
    <row r="55" spans="1:5" ht="15.75" thickBot="1" x14ac:dyDescent="0.3">
      <c r="A55" s="16"/>
    </row>
    <row r="56" spans="1:5" x14ac:dyDescent="0.25">
      <c r="A56" s="40" t="s">
        <v>26</v>
      </c>
      <c r="B56" s="41"/>
      <c r="C56" s="42"/>
    </row>
    <row r="57" spans="1:5" x14ac:dyDescent="0.25">
      <c r="A57" s="38" t="s">
        <v>70</v>
      </c>
      <c r="B57" s="39"/>
      <c r="C57" s="43"/>
    </row>
    <row r="58" spans="1:5" x14ac:dyDescent="0.25">
      <c r="A58" s="38" t="s">
        <v>71</v>
      </c>
      <c r="B58" s="39"/>
      <c r="C58" s="43"/>
    </row>
    <row r="59" spans="1:5" x14ac:dyDescent="0.25">
      <c r="A59" s="38" t="s">
        <v>25</v>
      </c>
      <c r="B59" s="39"/>
      <c r="C59" s="43"/>
    </row>
    <row r="60" spans="1:5" x14ac:dyDescent="0.25">
      <c r="A60" s="38" t="s">
        <v>72</v>
      </c>
      <c r="B60" s="39"/>
      <c r="C60" s="43"/>
    </row>
    <row r="61" spans="1:5" ht="15.75" thickBot="1" x14ac:dyDescent="0.3">
      <c r="A61" s="47" t="s">
        <v>73</v>
      </c>
      <c r="B61" s="48"/>
      <c r="C61" s="49"/>
    </row>
    <row r="64" spans="1:5" x14ac:dyDescent="0.25">
      <c r="A64" s="4"/>
      <c r="B64" s="4" t="s">
        <v>4</v>
      </c>
      <c r="C64" s="4" t="s">
        <v>0</v>
      </c>
      <c r="D64" s="4" t="s">
        <v>1</v>
      </c>
      <c r="E64" s="9"/>
    </row>
    <row r="65" spans="1:5" x14ac:dyDescent="0.25">
      <c r="A65" s="4">
        <v>1</v>
      </c>
      <c r="B65" s="1" t="s">
        <v>43</v>
      </c>
      <c r="C65" s="1" t="s">
        <v>5</v>
      </c>
      <c r="D65" s="1" t="s">
        <v>8</v>
      </c>
      <c r="E65" s="10"/>
    </row>
    <row r="66" spans="1:5" x14ac:dyDescent="0.25">
      <c r="A66" s="4">
        <v>2</v>
      </c>
      <c r="B66" s="1" t="s">
        <v>45</v>
      </c>
      <c r="C66" s="2" t="s">
        <v>3</v>
      </c>
      <c r="D66" s="3" t="s">
        <v>7</v>
      </c>
      <c r="E66" s="11"/>
    </row>
    <row r="67" spans="1:5" x14ac:dyDescent="0.25">
      <c r="A67" s="4">
        <v>3</v>
      </c>
      <c r="B67" s="1" t="s">
        <v>44</v>
      </c>
      <c r="C67" s="1" t="s">
        <v>2</v>
      </c>
      <c r="D67" s="1" t="s">
        <v>6</v>
      </c>
      <c r="E67" s="10"/>
    </row>
    <row r="69" spans="1:5" x14ac:dyDescent="0.25">
      <c r="A69" t="s">
        <v>19</v>
      </c>
    </row>
    <row r="70" spans="1:5" x14ac:dyDescent="0.25">
      <c r="A70" s="18" t="s">
        <v>9</v>
      </c>
      <c r="B70" s="20" t="s">
        <v>10</v>
      </c>
      <c r="C70" s="22" t="s">
        <v>42</v>
      </c>
      <c r="D70" s="24" t="s">
        <v>11</v>
      </c>
      <c r="E70" s="12"/>
    </row>
    <row r="71" spans="1:5" x14ac:dyDescent="0.25">
      <c r="A71" s="19">
        <v>333</v>
      </c>
      <c r="B71" s="21">
        <v>111</v>
      </c>
      <c r="C71" s="23">
        <v>311</v>
      </c>
      <c r="D71" s="25">
        <v>221</v>
      </c>
    </row>
    <row r="72" spans="1:5" x14ac:dyDescent="0.25">
      <c r="A72" s="19">
        <v>233</v>
      </c>
      <c r="B72" s="21">
        <v>112</v>
      </c>
      <c r="C72" s="23">
        <v>312</v>
      </c>
      <c r="D72" s="25">
        <v>222</v>
      </c>
    </row>
    <row r="73" spans="1:5" x14ac:dyDescent="0.25">
      <c r="A73" s="19"/>
      <c r="B73" s="21">
        <v>113</v>
      </c>
      <c r="C73" s="23">
        <v>313</v>
      </c>
      <c r="D73" s="25">
        <v>223</v>
      </c>
    </row>
    <row r="74" spans="1:5" x14ac:dyDescent="0.25">
      <c r="A74" s="19"/>
      <c r="B74" s="21">
        <v>121</v>
      </c>
      <c r="C74" s="23"/>
      <c r="D74" s="25">
        <v>321</v>
      </c>
    </row>
    <row r="75" spans="1:5" x14ac:dyDescent="0.25">
      <c r="A75" s="19"/>
      <c r="B75" s="21">
        <v>122</v>
      </c>
      <c r="C75" s="23"/>
      <c r="D75" s="25">
        <v>322</v>
      </c>
    </row>
    <row r="76" spans="1:5" x14ac:dyDescent="0.25">
      <c r="A76" s="19"/>
      <c r="B76" s="21">
        <v>123</v>
      </c>
      <c r="C76" s="23"/>
      <c r="D76" s="25">
        <v>323</v>
      </c>
    </row>
    <row r="77" spans="1:5" x14ac:dyDescent="0.25">
      <c r="A77" s="19"/>
      <c r="B77" s="21">
        <v>131</v>
      </c>
      <c r="C77" s="23"/>
      <c r="D77" s="25">
        <v>231</v>
      </c>
    </row>
    <row r="78" spans="1:5" x14ac:dyDescent="0.25">
      <c r="A78" s="19"/>
      <c r="B78" s="21">
        <v>132</v>
      </c>
      <c r="C78" s="23"/>
      <c r="D78" s="25">
        <v>232</v>
      </c>
    </row>
    <row r="79" spans="1:5" x14ac:dyDescent="0.25">
      <c r="A79" s="19"/>
      <c r="B79" s="21">
        <v>133</v>
      </c>
      <c r="C79" s="23"/>
      <c r="D79" s="25">
        <v>331</v>
      </c>
    </row>
    <row r="80" spans="1:5" x14ac:dyDescent="0.25">
      <c r="A80" s="19"/>
      <c r="B80" s="21"/>
      <c r="C80" s="23"/>
      <c r="D80" s="25">
        <v>332</v>
      </c>
    </row>
    <row r="81" spans="1:4" x14ac:dyDescent="0.25">
      <c r="A81" s="10"/>
      <c r="B81" s="10"/>
      <c r="C81" s="10"/>
      <c r="D81" s="15"/>
    </row>
    <row r="82" spans="1:4" x14ac:dyDescent="0.25">
      <c r="A82" s="61" t="s">
        <v>75</v>
      </c>
      <c r="B82" s="10"/>
      <c r="C82" s="10"/>
      <c r="D82" s="15"/>
    </row>
    <row r="83" spans="1:4" x14ac:dyDescent="0.25">
      <c r="A83" s="21">
        <v>361570</v>
      </c>
      <c r="B83" s="26">
        <v>748254943.16789103</v>
      </c>
      <c r="C83" s="21">
        <v>121</v>
      </c>
      <c r="D83" s="15"/>
    </row>
    <row r="84" spans="1:4" x14ac:dyDescent="0.25">
      <c r="A84" s="21">
        <v>9210</v>
      </c>
      <c r="B84" s="26">
        <v>98132831.883319899</v>
      </c>
      <c r="C84" s="21">
        <v>122</v>
      </c>
      <c r="D84" s="15"/>
    </row>
    <row r="85" spans="1:4" x14ac:dyDescent="0.25">
      <c r="A85" s="21">
        <v>7801</v>
      </c>
      <c r="B85" s="26">
        <v>167170518.49513599</v>
      </c>
      <c r="C85" s="21">
        <v>123</v>
      </c>
      <c r="D85" s="15"/>
    </row>
    <row r="86" spans="1:4" x14ac:dyDescent="0.25">
      <c r="A86" s="21">
        <v>11398</v>
      </c>
      <c r="B86" s="26">
        <v>52150300.328817002</v>
      </c>
      <c r="C86" s="21">
        <v>131</v>
      </c>
      <c r="D86" s="15"/>
    </row>
    <row r="87" spans="1:4" x14ac:dyDescent="0.25">
      <c r="A87" s="21">
        <v>5915</v>
      </c>
      <c r="B87" s="26">
        <v>50967368.926052697</v>
      </c>
      <c r="C87" s="21">
        <v>132</v>
      </c>
      <c r="D87" s="15"/>
    </row>
    <row r="88" spans="1:4" x14ac:dyDescent="0.25">
      <c r="A88" s="21">
        <v>11360</v>
      </c>
      <c r="B88" s="26">
        <v>296547815.24904299</v>
      </c>
      <c r="C88" s="21">
        <v>133</v>
      </c>
      <c r="D88" s="15"/>
    </row>
    <row r="89" spans="1:4" x14ac:dyDescent="0.25">
      <c r="A89" s="20">
        <f xml:space="preserve"> SUM(A83:A88)</f>
        <v>407254</v>
      </c>
      <c r="B89" s="29">
        <f t="shared" ref="B89" si="0" xml:space="preserve"> SUM(B83:B88)</f>
        <v>1413223778.0502596</v>
      </c>
      <c r="C89" s="20" t="s">
        <v>67</v>
      </c>
      <c r="D89" s="15"/>
    </row>
    <row r="90" spans="1:4" x14ac:dyDescent="0.25">
      <c r="A90" s="33">
        <f>A89/A107</f>
        <v>0.91430431610259866</v>
      </c>
      <c r="B90" s="33">
        <f>B89/B107</f>
        <v>0.78227524613431987</v>
      </c>
      <c r="C90" s="33" t="s">
        <v>69</v>
      </c>
      <c r="D90" s="15"/>
    </row>
    <row r="91" spans="1:4" x14ac:dyDescent="0.25">
      <c r="A91" s="25">
        <v>4217</v>
      </c>
      <c r="B91" s="27">
        <v>9278381.7109031696</v>
      </c>
      <c r="C91" s="25">
        <v>221</v>
      </c>
      <c r="D91" s="15"/>
    </row>
    <row r="92" spans="1:4" x14ac:dyDescent="0.25">
      <c r="A92" s="25">
        <v>484</v>
      </c>
      <c r="B92" s="27">
        <v>2741563.99305725</v>
      </c>
      <c r="C92" s="25">
        <v>222</v>
      </c>
      <c r="D92" s="15"/>
    </row>
    <row r="93" spans="1:4" x14ac:dyDescent="0.25">
      <c r="A93" s="25">
        <v>421</v>
      </c>
      <c r="B93" s="27">
        <v>4644358.6054382296</v>
      </c>
      <c r="C93" s="25">
        <v>223</v>
      </c>
      <c r="D93" s="15"/>
    </row>
    <row r="94" spans="1:4" x14ac:dyDescent="0.25">
      <c r="A94" s="25">
        <v>1827</v>
      </c>
      <c r="B94" s="27">
        <v>5962472.6041240701</v>
      </c>
      <c r="C94" s="25">
        <v>231</v>
      </c>
      <c r="D94" s="15"/>
    </row>
    <row r="95" spans="1:4" x14ac:dyDescent="0.25">
      <c r="A95" s="25">
        <v>1399</v>
      </c>
      <c r="B95" s="27">
        <v>8133609.4095687903</v>
      </c>
      <c r="C95" s="25">
        <v>232</v>
      </c>
      <c r="D95" s="15"/>
    </row>
    <row r="96" spans="1:4" x14ac:dyDescent="0.25">
      <c r="A96" s="25">
        <v>7250</v>
      </c>
      <c r="B96" s="27">
        <v>15619326.105394401</v>
      </c>
      <c r="C96" s="25">
        <v>321</v>
      </c>
      <c r="D96" s="15"/>
    </row>
    <row r="97" spans="1:5" x14ac:dyDescent="0.25">
      <c r="A97" s="25">
        <v>832</v>
      </c>
      <c r="B97" s="27">
        <v>4825648.0972518902</v>
      </c>
      <c r="C97" s="25">
        <v>322</v>
      </c>
      <c r="D97" s="15"/>
    </row>
    <row r="98" spans="1:5" x14ac:dyDescent="0.25">
      <c r="A98" s="25">
        <v>595</v>
      </c>
      <c r="B98" s="27">
        <v>6956199.6095352201</v>
      </c>
      <c r="C98" s="25">
        <v>323</v>
      </c>
      <c r="D98" s="15"/>
    </row>
    <row r="99" spans="1:5" x14ac:dyDescent="0.25">
      <c r="A99" s="25">
        <v>3605</v>
      </c>
      <c r="B99" s="27">
        <v>10797066.011772299</v>
      </c>
      <c r="C99" s="25">
        <v>331</v>
      </c>
      <c r="D99" s="15"/>
    </row>
    <row r="100" spans="1:5" x14ac:dyDescent="0.25">
      <c r="A100" s="25">
        <v>2827</v>
      </c>
      <c r="B100" s="27">
        <v>14942203.508141899</v>
      </c>
      <c r="C100" s="25">
        <v>332</v>
      </c>
      <c r="D100" s="15"/>
    </row>
    <row r="101" spans="1:5" x14ac:dyDescent="0.25">
      <c r="A101" s="24">
        <f xml:space="preserve"> SUM(A91:A100)</f>
        <v>23457</v>
      </c>
      <c r="B101" s="30">
        <f xml:space="preserve"> SUM(B91:B100)</f>
        <v>83900829.655187219</v>
      </c>
      <c r="C101" s="30" t="s">
        <v>67</v>
      </c>
      <c r="D101" s="15"/>
    </row>
    <row r="102" spans="1:5" x14ac:dyDescent="0.25">
      <c r="A102" s="34">
        <f>A101/A107</f>
        <v>5.2662064320592693E-2</v>
      </c>
      <c r="B102" s="34">
        <f>B101/B107</f>
        <v>4.6442427016007259E-2</v>
      </c>
      <c r="C102" s="34" t="s">
        <v>69</v>
      </c>
      <c r="E102" s="5"/>
    </row>
    <row r="103" spans="1:5" x14ac:dyDescent="0.25">
      <c r="A103" s="19">
        <v>4032</v>
      </c>
      <c r="B103" s="28">
        <v>71957775.767997295</v>
      </c>
      <c r="C103" s="19">
        <v>233</v>
      </c>
      <c r="E103" s="6"/>
    </row>
    <row r="104" spans="1:5" x14ac:dyDescent="0.25">
      <c r="A104" s="19">
        <v>10682</v>
      </c>
      <c r="B104" s="28">
        <v>237473282.238626</v>
      </c>
      <c r="C104" s="19">
        <v>333</v>
      </c>
      <c r="E104" s="6"/>
    </row>
    <row r="105" spans="1:5" x14ac:dyDescent="0.25">
      <c r="A105" s="18">
        <f xml:space="preserve"> SUM(A103:A104)</f>
        <v>14714</v>
      </c>
      <c r="B105" s="31">
        <f xml:space="preserve"> SUM(B103:B104)</f>
        <v>309431058.00662327</v>
      </c>
      <c r="C105" s="18" t="s">
        <v>67</v>
      </c>
      <c r="E105" s="6"/>
    </row>
    <row r="106" spans="1:5" x14ac:dyDescent="0.25">
      <c r="A106" s="35">
        <f>A105/A107</f>
        <v>3.3033619576808664E-2</v>
      </c>
      <c r="B106" s="35">
        <f>B105/B107</f>
        <v>0.17128232684967296</v>
      </c>
      <c r="C106" s="32" t="s">
        <v>69</v>
      </c>
      <c r="D106" s="36"/>
      <c r="E106" s="6"/>
    </row>
    <row r="107" spans="1:5" ht="30" x14ac:dyDescent="0.25">
      <c r="A107" s="50">
        <f>A89+A101+A105</f>
        <v>445425</v>
      </c>
      <c r="B107" s="51">
        <f>B89+B101+B105</f>
        <v>1806555665.71207</v>
      </c>
      <c r="C107" s="52" t="s">
        <v>68</v>
      </c>
      <c r="E107" s="6"/>
    </row>
    <row r="108" spans="1:5" x14ac:dyDescent="0.25">
      <c r="A108" s="37">
        <v>445425</v>
      </c>
      <c r="B108" s="37" t="s">
        <v>74</v>
      </c>
      <c r="C108" s="10"/>
      <c r="E108" s="6"/>
    </row>
    <row r="109" spans="1:5" x14ac:dyDescent="0.25">
      <c r="E109" s="6"/>
    </row>
    <row r="110" spans="1:5" x14ac:dyDescent="0.25">
      <c r="A110" s="61" t="s">
        <v>76</v>
      </c>
    </row>
    <row r="111" spans="1:5" x14ac:dyDescent="0.25">
      <c r="A111" s="21">
        <v>392858</v>
      </c>
      <c r="B111" s="26">
        <v>819721547.48623002</v>
      </c>
      <c r="C111" s="21">
        <v>121</v>
      </c>
    </row>
    <row r="112" spans="1:5" x14ac:dyDescent="0.25">
      <c r="A112" s="21">
        <v>10038</v>
      </c>
      <c r="B112" s="26">
        <v>108436827.656147</v>
      </c>
      <c r="C112" s="21">
        <v>122</v>
      </c>
    </row>
    <row r="113" spans="1:3" x14ac:dyDescent="0.25">
      <c r="A113" s="21">
        <v>8577</v>
      </c>
      <c r="B113" s="26">
        <v>187030036.54051599</v>
      </c>
      <c r="C113" s="21">
        <v>123</v>
      </c>
    </row>
    <row r="114" spans="1:3" x14ac:dyDescent="0.25">
      <c r="A114" s="21">
        <v>11785</v>
      </c>
      <c r="B114" s="26">
        <v>56144905.632983796</v>
      </c>
      <c r="C114" s="21">
        <v>131</v>
      </c>
    </row>
    <row r="115" spans="1:3" x14ac:dyDescent="0.25">
      <c r="A115" s="21">
        <v>6127</v>
      </c>
      <c r="B115" s="26">
        <v>55496108.529617898</v>
      </c>
      <c r="C115" s="21">
        <v>132</v>
      </c>
    </row>
    <row r="116" spans="1:3" x14ac:dyDescent="0.25">
      <c r="A116" s="21">
        <v>11694</v>
      </c>
      <c r="B116" s="26">
        <v>320698357.74172902</v>
      </c>
      <c r="C116" s="21">
        <v>133</v>
      </c>
    </row>
    <row r="117" spans="1:3" x14ac:dyDescent="0.25">
      <c r="A117" s="20">
        <f>SUM(A111:A116)</f>
        <v>441079</v>
      </c>
      <c r="B117" s="29">
        <f t="shared" ref="B117" si="1">SUM(B111:B116)</f>
        <v>1547527783.5872235</v>
      </c>
      <c r="C117" s="20" t="s">
        <v>67</v>
      </c>
    </row>
    <row r="118" spans="1:3" x14ac:dyDescent="0.25">
      <c r="A118" s="33">
        <f>A117/A135</f>
        <v>0.91458744150073301</v>
      </c>
      <c r="B118" s="33">
        <f>B117/B135</f>
        <v>0.77816751218200153</v>
      </c>
      <c r="C118" s="20" t="s">
        <v>69</v>
      </c>
    </row>
    <row r="119" spans="1:3" x14ac:dyDescent="0.25">
      <c r="A119" s="25">
        <v>4694</v>
      </c>
      <c r="B119" s="27">
        <v>10497671.8107109</v>
      </c>
      <c r="C119" s="25">
        <v>221</v>
      </c>
    </row>
    <row r="120" spans="1:3" x14ac:dyDescent="0.25">
      <c r="A120" s="25">
        <v>545</v>
      </c>
      <c r="B120" s="27">
        <v>3118359.2932434101</v>
      </c>
      <c r="C120" s="25">
        <v>222</v>
      </c>
    </row>
    <row r="121" spans="1:3" x14ac:dyDescent="0.25">
      <c r="A121" s="25">
        <v>469</v>
      </c>
      <c r="B121" s="27">
        <v>5527287.5062103299</v>
      </c>
      <c r="C121" s="25">
        <v>223</v>
      </c>
    </row>
    <row r="122" spans="1:3" x14ac:dyDescent="0.25">
      <c r="A122" s="25">
        <v>1943</v>
      </c>
      <c r="B122" s="27">
        <v>6608926.8060970297</v>
      </c>
      <c r="C122" s="25">
        <v>231</v>
      </c>
    </row>
    <row r="123" spans="1:3" x14ac:dyDescent="0.25">
      <c r="A123" s="25">
        <v>1484</v>
      </c>
      <c r="B123" s="27">
        <v>9221536.8093605004</v>
      </c>
      <c r="C123" s="25">
        <v>232</v>
      </c>
    </row>
    <row r="124" spans="1:3" x14ac:dyDescent="0.25">
      <c r="A124" s="25">
        <v>8036</v>
      </c>
      <c r="B124" s="27">
        <v>17589294.808031101</v>
      </c>
      <c r="C124" s="25">
        <v>321</v>
      </c>
    </row>
    <row r="125" spans="1:3" x14ac:dyDescent="0.25">
      <c r="A125" s="25">
        <v>936</v>
      </c>
      <c r="B125" s="27">
        <v>5517844.49620819</v>
      </c>
      <c r="C125" s="25">
        <v>322</v>
      </c>
    </row>
    <row r="126" spans="1:3" x14ac:dyDescent="0.25">
      <c r="A126" s="25">
        <v>687</v>
      </c>
      <c r="B126" s="27">
        <v>8225955.5091934204</v>
      </c>
      <c r="C126" s="25">
        <v>323</v>
      </c>
    </row>
    <row r="127" spans="1:3" x14ac:dyDescent="0.25">
      <c r="A127" s="25">
        <v>3841</v>
      </c>
      <c r="B127" s="27">
        <v>12064242.413269199</v>
      </c>
      <c r="C127" s="25">
        <v>331</v>
      </c>
    </row>
    <row r="128" spans="1:3" x14ac:dyDescent="0.25">
      <c r="A128" s="25">
        <v>3036</v>
      </c>
      <c r="B128" s="27">
        <v>16765663.607426999</v>
      </c>
      <c r="C128" s="25">
        <v>332</v>
      </c>
    </row>
    <row r="129" spans="1:3" x14ac:dyDescent="0.25">
      <c r="A129" s="24">
        <f>SUM(A119:A128)</f>
        <v>25671</v>
      </c>
      <c r="B129" s="30">
        <f>SUM(B119:B128)</f>
        <v>95136783.059751093</v>
      </c>
      <c r="C129" s="24" t="s">
        <v>67</v>
      </c>
    </row>
    <row r="130" spans="1:3" x14ac:dyDescent="0.25">
      <c r="A130" s="34">
        <f>A129/A135</f>
        <v>5.3229408361688761E-2</v>
      </c>
      <c r="B130" s="34">
        <f>B129/B135</f>
        <v>4.7839111242963091E-2</v>
      </c>
      <c r="C130" s="24" t="s">
        <v>69</v>
      </c>
    </row>
    <row r="131" spans="1:3" x14ac:dyDescent="0.25">
      <c r="A131" s="19">
        <v>4248</v>
      </c>
      <c r="B131" s="28">
        <v>80631977.677894101</v>
      </c>
      <c r="C131" s="19">
        <v>233</v>
      </c>
    </row>
    <row r="132" spans="1:3" x14ac:dyDescent="0.25">
      <c r="A132" s="19">
        <v>11273</v>
      </c>
      <c r="B132" s="28">
        <v>265385531.65632501</v>
      </c>
      <c r="C132" s="19">
        <v>333</v>
      </c>
    </row>
    <row r="133" spans="1:3" x14ac:dyDescent="0.25">
      <c r="A133" s="18">
        <f>SUM(A131:A132)</f>
        <v>15521</v>
      </c>
      <c r="B133" s="31">
        <f>SUM(B131:B132)</f>
        <v>346017509.3342191</v>
      </c>
      <c r="C133" s="18" t="s">
        <v>67</v>
      </c>
    </row>
    <row r="134" spans="1:3" x14ac:dyDescent="0.25">
      <c r="A134" s="60">
        <f>A133/A135</f>
        <v>3.2183150137578248E-2</v>
      </c>
      <c r="B134" s="60">
        <f>B133/B135</f>
        <v>0.17399337657503547</v>
      </c>
      <c r="C134" s="32" t="s">
        <v>69</v>
      </c>
    </row>
    <row r="135" spans="1:3" ht="30" x14ac:dyDescent="0.25">
      <c r="A135" s="50">
        <f>A117+A129+A133</f>
        <v>482271</v>
      </c>
      <c r="B135" s="51">
        <f>B117+B129+B133</f>
        <v>1988682075.9811935</v>
      </c>
      <c r="C135" s="52" t="s">
        <v>68</v>
      </c>
    </row>
    <row r="136" spans="1:3" x14ac:dyDescent="0.25">
      <c r="A136" s="53">
        <v>482271</v>
      </c>
      <c r="B136" s="37" t="s">
        <v>74</v>
      </c>
    </row>
    <row r="138" spans="1:3" x14ac:dyDescent="0.25">
      <c r="A138" s="62" t="s">
        <v>77</v>
      </c>
    </row>
    <row r="139" spans="1:3" x14ac:dyDescent="0.25">
      <c r="A139" s="21">
        <v>422116</v>
      </c>
      <c r="B139" s="26">
        <v>885505973.85242903</v>
      </c>
      <c r="C139" s="21">
        <v>121</v>
      </c>
    </row>
    <row r="140" spans="1:3" x14ac:dyDescent="0.25">
      <c r="A140" s="21">
        <v>10772</v>
      </c>
      <c r="B140" s="26">
        <v>117869834.42609</v>
      </c>
      <c r="C140" s="21">
        <v>122</v>
      </c>
    </row>
    <row r="141" spans="1:3" x14ac:dyDescent="0.25">
      <c r="A141" s="21">
        <v>9261</v>
      </c>
      <c r="B141" s="26">
        <v>204105794.54643601</v>
      </c>
      <c r="C141" s="21">
        <v>123</v>
      </c>
    </row>
    <row r="142" spans="1:3" x14ac:dyDescent="0.25">
      <c r="A142" s="21">
        <v>12084</v>
      </c>
      <c r="B142" s="26">
        <v>59413027.130468003</v>
      </c>
      <c r="C142" s="21">
        <v>131</v>
      </c>
    </row>
    <row r="143" spans="1:3" x14ac:dyDescent="0.25">
      <c r="A143" s="21">
        <v>6269</v>
      </c>
      <c r="B143" s="26">
        <v>59291031.131340601</v>
      </c>
      <c r="C143" s="21">
        <v>132</v>
      </c>
    </row>
    <row r="144" spans="1:3" x14ac:dyDescent="0.25">
      <c r="A144" s="21">
        <v>11956</v>
      </c>
      <c r="B144" s="26">
        <v>341928255.92809302</v>
      </c>
      <c r="C144" s="21">
        <v>133</v>
      </c>
    </row>
    <row r="145" spans="1:3" x14ac:dyDescent="0.25">
      <c r="A145" s="20">
        <f>SUM(A139:A144)</f>
        <v>472458</v>
      </c>
      <c r="B145" s="29">
        <f>SUM(B139:B144)</f>
        <v>1668113917.0148563</v>
      </c>
      <c r="C145" s="20" t="s">
        <v>67</v>
      </c>
    </row>
    <row r="146" spans="1:3" x14ac:dyDescent="0.25">
      <c r="A146" s="33">
        <f>A145/A163</f>
        <v>0.9153626029995563</v>
      </c>
      <c r="B146" s="33">
        <f>B145/B163</f>
        <v>0.77523501751035562</v>
      </c>
      <c r="C146" s="20" t="s">
        <v>69</v>
      </c>
    </row>
    <row r="147" spans="1:3" x14ac:dyDescent="0.25">
      <c r="A147" s="25">
        <v>5124</v>
      </c>
      <c r="B147" s="27">
        <v>11608401.0111275</v>
      </c>
      <c r="C147" s="25">
        <v>221</v>
      </c>
    </row>
    <row r="148" spans="1:3" x14ac:dyDescent="0.25">
      <c r="A148" s="25">
        <v>608</v>
      </c>
      <c r="B148" s="27">
        <v>3553162.1897582998</v>
      </c>
      <c r="C148" s="25">
        <v>222</v>
      </c>
    </row>
    <row r="149" spans="1:3" x14ac:dyDescent="0.25">
      <c r="A149" s="25">
        <v>526</v>
      </c>
      <c r="B149" s="27">
        <v>6297372.2082061796</v>
      </c>
      <c r="C149" s="25">
        <v>223</v>
      </c>
    </row>
    <row r="150" spans="1:3" x14ac:dyDescent="0.25">
      <c r="A150" s="25">
        <v>2047</v>
      </c>
      <c r="B150" s="27">
        <v>7255364.9049358396</v>
      </c>
      <c r="C150" s="25">
        <v>231</v>
      </c>
    </row>
    <row r="151" spans="1:3" x14ac:dyDescent="0.25">
      <c r="A151" s="25">
        <v>1540</v>
      </c>
      <c r="B151" s="27">
        <v>9996396.9099883996</v>
      </c>
      <c r="C151" s="25">
        <v>232</v>
      </c>
    </row>
    <row r="152" spans="1:3" x14ac:dyDescent="0.25">
      <c r="A152" s="25">
        <v>8687</v>
      </c>
      <c r="B152" s="27">
        <v>19197436.3084164</v>
      </c>
      <c r="C152" s="25">
        <v>321</v>
      </c>
    </row>
    <row r="153" spans="1:3" x14ac:dyDescent="0.25">
      <c r="A153" s="25">
        <v>991</v>
      </c>
      <c r="B153" s="27">
        <v>6014101.0958480798</v>
      </c>
      <c r="C153" s="25">
        <v>322</v>
      </c>
    </row>
    <row r="154" spans="1:3" x14ac:dyDescent="0.25">
      <c r="A154" s="25">
        <v>761</v>
      </c>
      <c r="B154" s="27">
        <v>9220124.9068832397</v>
      </c>
      <c r="C154" s="25">
        <v>323</v>
      </c>
    </row>
    <row r="155" spans="1:3" x14ac:dyDescent="0.25">
      <c r="A155" s="25">
        <v>4034</v>
      </c>
      <c r="B155" s="27">
        <v>13135698.813942101</v>
      </c>
      <c r="C155" s="25">
        <v>331</v>
      </c>
    </row>
    <row r="156" spans="1:3" x14ac:dyDescent="0.25">
      <c r="A156" s="25">
        <v>3195</v>
      </c>
      <c r="B156" s="27">
        <v>18288090.807019599</v>
      </c>
      <c r="C156" s="25">
        <v>332</v>
      </c>
    </row>
    <row r="157" spans="1:3" x14ac:dyDescent="0.25">
      <c r="A157" s="24">
        <f>SUM(A147:A156)</f>
        <v>27513</v>
      </c>
      <c r="B157" s="30">
        <f>SUM(B147:B156)</f>
        <v>104566149.15612563</v>
      </c>
      <c r="C157" s="24" t="s">
        <v>67</v>
      </c>
    </row>
    <row r="158" spans="1:3" x14ac:dyDescent="0.25">
      <c r="A158" s="34">
        <f>A157/A163</f>
        <v>5.3304994933574608E-2</v>
      </c>
      <c r="B158" s="34">
        <f>B157/B163</f>
        <v>4.8595806104840239E-2</v>
      </c>
      <c r="C158" s="24" t="s">
        <v>69</v>
      </c>
    </row>
    <row r="159" spans="1:3" x14ac:dyDescent="0.25">
      <c r="A159" s="19">
        <v>4444</v>
      </c>
      <c r="B159" s="28">
        <v>88215336.675246701</v>
      </c>
      <c r="C159" s="19">
        <v>233</v>
      </c>
    </row>
    <row r="160" spans="1:3" x14ac:dyDescent="0.25">
      <c r="A160" s="19">
        <v>11728</v>
      </c>
      <c r="B160" s="28">
        <v>290857135.85094601</v>
      </c>
      <c r="C160" s="19">
        <v>333</v>
      </c>
    </row>
    <row r="161" spans="1:3" x14ac:dyDescent="0.25">
      <c r="A161" s="18">
        <f>SUM(A159:A160)</f>
        <v>16172</v>
      </c>
      <c r="B161" s="31">
        <f>SUM(B159:B160)</f>
        <v>379072472.52619272</v>
      </c>
      <c r="C161" s="18" t="s">
        <v>67</v>
      </c>
    </row>
    <row r="162" spans="1:3" x14ac:dyDescent="0.25">
      <c r="A162" s="60">
        <f>A161/A163</f>
        <v>3.1332402066869068E-2</v>
      </c>
      <c r="B162" s="60">
        <f>B161/B163</f>
        <v>0.17616917638480417</v>
      </c>
      <c r="C162" s="18" t="s">
        <v>69</v>
      </c>
    </row>
    <row r="163" spans="1:3" ht="30" x14ac:dyDescent="0.25">
      <c r="A163" s="50">
        <f>A145+A157+A161</f>
        <v>516143</v>
      </c>
      <c r="B163" s="51">
        <f>B145+B157+B161</f>
        <v>2151752538.6971745</v>
      </c>
      <c r="C163" s="52" t="s">
        <v>68</v>
      </c>
    </row>
    <row r="164" spans="1:3" x14ac:dyDescent="0.25">
      <c r="A164" s="14">
        <v>516143</v>
      </c>
      <c r="B164" s="13" t="s">
        <v>74</v>
      </c>
    </row>
    <row r="166" spans="1:3" x14ac:dyDescent="0.25">
      <c r="A166" s="62" t="s">
        <v>78</v>
      </c>
    </row>
    <row r="167" spans="1:3" x14ac:dyDescent="0.25">
      <c r="A167" s="21">
        <v>457310</v>
      </c>
      <c r="B167" s="26">
        <v>967045717.43488097</v>
      </c>
      <c r="C167" s="21">
        <v>121</v>
      </c>
    </row>
    <row r="168" spans="1:3" x14ac:dyDescent="0.25">
      <c r="A168" s="21">
        <v>11755</v>
      </c>
      <c r="B168" s="26">
        <v>131047203.50180399</v>
      </c>
      <c r="C168" s="21">
        <v>122</v>
      </c>
    </row>
    <row r="169" spans="1:3" x14ac:dyDescent="0.25">
      <c r="A169" s="21">
        <v>10106</v>
      </c>
      <c r="B169" s="26">
        <v>226368946.686726</v>
      </c>
      <c r="C169" s="21">
        <v>123</v>
      </c>
    </row>
    <row r="170" spans="1:3" x14ac:dyDescent="0.25">
      <c r="A170" s="21">
        <v>12371</v>
      </c>
      <c r="B170" s="26">
        <v>63660650.234536797</v>
      </c>
      <c r="C170" s="21">
        <v>131</v>
      </c>
    </row>
    <row r="171" spans="1:3" x14ac:dyDescent="0.25">
      <c r="A171" s="21">
        <v>6401</v>
      </c>
      <c r="B171" s="26">
        <v>63950570.635960199</v>
      </c>
      <c r="C171" s="21">
        <v>132</v>
      </c>
    </row>
    <row r="172" spans="1:3" x14ac:dyDescent="0.25">
      <c r="A172" s="21">
        <v>12181</v>
      </c>
      <c r="B172" s="26">
        <v>367793533.828013</v>
      </c>
      <c r="C172" s="21">
        <v>133</v>
      </c>
    </row>
    <row r="173" spans="1:3" x14ac:dyDescent="0.25">
      <c r="A173" s="20">
        <f>SUM(A167:A172)</f>
        <v>510124</v>
      </c>
      <c r="B173" s="29">
        <f>SUM(B167:B172)</f>
        <v>1819866622.3219211</v>
      </c>
      <c r="C173" s="20" t="s">
        <v>67</v>
      </c>
    </row>
    <row r="174" spans="1:3" x14ac:dyDescent="0.25">
      <c r="A174" s="33">
        <f>A173/A191</f>
        <v>0.91561023152128451</v>
      </c>
      <c r="B174" s="33">
        <f>B173/B191</f>
        <v>0.77017490821620493</v>
      </c>
      <c r="C174" s="20" t="s">
        <v>69</v>
      </c>
    </row>
    <row r="175" spans="1:3" x14ac:dyDescent="0.25">
      <c r="A175" s="54">
        <v>5734</v>
      </c>
      <c r="B175" s="58">
        <v>13183178.4108086</v>
      </c>
      <c r="C175" s="54">
        <v>221</v>
      </c>
    </row>
    <row r="176" spans="1:3" x14ac:dyDescent="0.25">
      <c r="A176" s="54">
        <v>685</v>
      </c>
      <c r="B176" s="27">
        <v>4138759.7879028302</v>
      </c>
      <c r="C176" s="54">
        <v>222</v>
      </c>
    </row>
    <row r="177" spans="1:3" x14ac:dyDescent="0.25">
      <c r="A177" s="54">
        <v>618</v>
      </c>
      <c r="B177" s="58">
        <v>7693436.1066436796</v>
      </c>
      <c r="C177" s="54">
        <v>223</v>
      </c>
    </row>
    <row r="178" spans="1:3" x14ac:dyDescent="0.25">
      <c r="A178" s="54">
        <v>2157</v>
      </c>
      <c r="B178" s="58">
        <v>7987982.1063327799</v>
      </c>
      <c r="C178" s="54">
        <v>231</v>
      </c>
    </row>
    <row r="179" spans="1:3" x14ac:dyDescent="0.25">
      <c r="A179" s="54">
        <v>1648</v>
      </c>
      <c r="B179" s="58">
        <v>11169470.9104595</v>
      </c>
      <c r="C179" s="54">
        <v>232</v>
      </c>
    </row>
    <row r="180" spans="1:3" x14ac:dyDescent="0.25">
      <c r="A180" s="25">
        <v>9570</v>
      </c>
      <c r="B180" s="27">
        <v>21546786.109064098</v>
      </c>
      <c r="C180" s="25">
        <v>321</v>
      </c>
    </row>
    <row r="181" spans="1:3" x14ac:dyDescent="0.25">
      <c r="A181" s="25">
        <v>1084</v>
      </c>
      <c r="B181" s="27">
        <v>6735190.6933822604</v>
      </c>
      <c r="C181" s="25">
        <v>322</v>
      </c>
    </row>
    <row r="182" spans="1:3" x14ac:dyDescent="0.25">
      <c r="A182" s="25">
        <v>844</v>
      </c>
      <c r="B182" s="27">
        <v>10482271.1051712</v>
      </c>
      <c r="C182" s="25">
        <v>323</v>
      </c>
    </row>
    <row r="183" spans="1:3" x14ac:dyDescent="0.25">
      <c r="A183" s="25">
        <v>4269</v>
      </c>
      <c r="B183" s="27">
        <v>14496173.3153078</v>
      </c>
      <c r="C183" s="25">
        <v>331</v>
      </c>
    </row>
    <row r="184" spans="1:3" x14ac:dyDescent="0.25">
      <c r="A184" s="25">
        <v>3416</v>
      </c>
      <c r="B184" s="27">
        <v>20603152.5082983</v>
      </c>
      <c r="C184" s="25">
        <v>332</v>
      </c>
    </row>
    <row r="185" spans="1:3" x14ac:dyDescent="0.25">
      <c r="A185" s="24">
        <f>SUM(A175:A184)</f>
        <v>30025</v>
      </c>
      <c r="B185" s="30">
        <f>SUM(B175:B184)</f>
        <v>118036401.05337104</v>
      </c>
      <c r="C185" s="24" t="s">
        <v>67</v>
      </c>
    </row>
    <row r="186" spans="1:3" x14ac:dyDescent="0.25">
      <c r="A186" s="34">
        <f>A185/A191</f>
        <v>5.3891205278376569E-2</v>
      </c>
      <c r="B186" s="34">
        <f>B185/B191</f>
        <v>4.9953481882899282E-2</v>
      </c>
      <c r="C186" s="24" t="s">
        <v>69</v>
      </c>
    </row>
    <row r="187" spans="1:3" x14ac:dyDescent="0.25">
      <c r="A187" s="19">
        <v>4637</v>
      </c>
      <c r="B187" s="28">
        <v>98670904.884970203</v>
      </c>
      <c r="C187" s="19">
        <v>233</v>
      </c>
    </row>
    <row r="188" spans="1:3" x14ac:dyDescent="0.25">
      <c r="A188" s="19">
        <v>12355</v>
      </c>
      <c r="B188" s="28">
        <v>326352470.54555899</v>
      </c>
      <c r="C188" s="19">
        <v>333</v>
      </c>
    </row>
    <row r="189" spans="1:3" x14ac:dyDescent="0.25">
      <c r="A189" s="18">
        <f>SUM(A187:A188)</f>
        <v>16992</v>
      </c>
      <c r="B189" s="31">
        <f>SUM(B187:B188)</f>
        <v>425023375.43052918</v>
      </c>
      <c r="C189" s="18" t="s">
        <v>67</v>
      </c>
    </row>
    <row r="190" spans="1:3" x14ac:dyDescent="0.25">
      <c r="A190" s="60">
        <f>A189/A191</f>
        <v>3.0498563200338873E-2</v>
      </c>
      <c r="B190" s="60">
        <f>B189/B191</f>
        <v>0.17987160990089576</v>
      </c>
      <c r="C190" s="18" t="s">
        <v>69</v>
      </c>
    </row>
    <row r="191" spans="1:3" ht="30" customHeight="1" x14ac:dyDescent="0.25">
      <c r="A191" s="50">
        <f>A173+A185+A189</f>
        <v>557141</v>
      </c>
      <c r="B191" s="51">
        <f>B173+B185+B189</f>
        <v>2362926398.8058214</v>
      </c>
      <c r="C191" s="52" t="s">
        <v>68</v>
      </c>
    </row>
    <row r="192" spans="1:3" x14ac:dyDescent="0.25">
      <c r="A192" s="14">
        <v>516143</v>
      </c>
      <c r="B192" s="13" t="s">
        <v>74</v>
      </c>
    </row>
    <row r="193" spans="1:7" x14ac:dyDescent="0.25">
      <c r="A193" s="12"/>
      <c r="C193" s="59" t="s">
        <v>83</v>
      </c>
      <c r="D193" s="59"/>
      <c r="E193" s="59"/>
      <c r="F193" s="59"/>
    </row>
    <row r="195" spans="1:7" x14ac:dyDescent="0.25">
      <c r="B195" s="4" t="s">
        <v>80</v>
      </c>
      <c r="C195" s="4"/>
      <c r="D195" s="4" t="s">
        <v>82</v>
      </c>
      <c r="E195" s="4"/>
      <c r="F195" s="4" t="s">
        <v>81</v>
      </c>
      <c r="G195" s="4"/>
    </row>
    <row r="196" spans="1:7" x14ac:dyDescent="0.25">
      <c r="A196" s="57" t="s">
        <v>75</v>
      </c>
      <c r="B196" s="55">
        <f>A89</f>
        <v>407254</v>
      </c>
      <c r="C196" s="56">
        <f>A90</f>
        <v>0.91430431610259866</v>
      </c>
      <c r="D196" s="1">
        <f>A101</f>
        <v>23457</v>
      </c>
      <c r="E196" s="56">
        <f>A102</f>
        <v>5.2662064320592693E-2</v>
      </c>
      <c r="F196" s="1">
        <f>A105</f>
        <v>14714</v>
      </c>
      <c r="G196" s="56">
        <f>A106</f>
        <v>3.3033619576808664E-2</v>
      </c>
    </row>
    <row r="197" spans="1:7" x14ac:dyDescent="0.25">
      <c r="A197" s="57" t="s">
        <v>76</v>
      </c>
      <c r="B197" s="55">
        <f>A117</f>
        <v>441079</v>
      </c>
      <c r="C197" s="56">
        <f>A118</f>
        <v>0.91458744150073301</v>
      </c>
      <c r="D197" s="1">
        <f>A129</f>
        <v>25671</v>
      </c>
      <c r="E197" s="56">
        <f>A130</f>
        <v>5.3229408361688761E-2</v>
      </c>
      <c r="F197" s="1">
        <f>A133</f>
        <v>15521</v>
      </c>
      <c r="G197" s="56">
        <f>A134</f>
        <v>3.2183150137578248E-2</v>
      </c>
    </row>
    <row r="198" spans="1:7" x14ac:dyDescent="0.25">
      <c r="A198" s="57" t="s">
        <v>77</v>
      </c>
      <c r="B198" s="55">
        <f>A145</f>
        <v>472458</v>
      </c>
      <c r="C198" s="56">
        <f>A146</f>
        <v>0.9153626029995563</v>
      </c>
      <c r="D198" s="1">
        <f>A157</f>
        <v>27513</v>
      </c>
      <c r="E198" s="56">
        <f>A158</f>
        <v>5.3304994933574608E-2</v>
      </c>
      <c r="F198" s="1">
        <f>A161</f>
        <v>16172</v>
      </c>
      <c r="G198" s="56">
        <f>A162</f>
        <v>3.1332402066869068E-2</v>
      </c>
    </row>
    <row r="199" spans="1:7" x14ac:dyDescent="0.25">
      <c r="A199" s="57" t="s">
        <v>78</v>
      </c>
      <c r="B199" s="55">
        <f>A173</f>
        <v>510124</v>
      </c>
      <c r="C199" s="56">
        <f>A174</f>
        <v>0.91561023152128451</v>
      </c>
      <c r="D199" s="1">
        <f>A185</f>
        <v>30025</v>
      </c>
      <c r="E199" s="56">
        <f>A186</f>
        <v>5.3891205278376569E-2</v>
      </c>
      <c r="F199" s="1">
        <f>A189</f>
        <v>16992</v>
      </c>
      <c r="G199" s="56">
        <f>A190</f>
        <v>3.0498563200338873E-2</v>
      </c>
    </row>
    <row r="202" spans="1:7" x14ac:dyDescent="0.25">
      <c r="C202" s="59" t="s">
        <v>84</v>
      </c>
      <c r="D202" s="59"/>
      <c r="E202" s="59"/>
      <c r="F202" s="59"/>
    </row>
    <row r="204" spans="1:7" x14ac:dyDescent="0.25">
      <c r="B204" s="4" t="s">
        <v>80</v>
      </c>
      <c r="C204" s="4"/>
      <c r="D204" s="4" t="s">
        <v>82</v>
      </c>
      <c r="E204" s="4"/>
      <c r="F204" s="4" t="s">
        <v>81</v>
      </c>
      <c r="G204" s="4"/>
    </row>
    <row r="205" spans="1:7" x14ac:dyDescent="0.25">
      <c r="A205" s="57" t="s">
        <v>75</v>
      </c>
      <c r="B205" s="17">
        <f>B89</f>
        <v>1413223778.0502596</v>
      </c>
      <c r="C205" s="56">
        <f>B90</f>
        <v>0.78227524613431987</v>
      </c>
      <c r="D205" s="17">
        <f>B101</f>
        <v>83900829.655187219</v>
      </c>
      <c r="E205" s="56">
        <f>B102</f>
        <v>4.6442427016007259E-2</v>
      </c>
      <c r="F205" s="17">
        <f>B105</f>
        <v>309431058.00662327</v>
      </c>
      <c r="G205" s="56">
        <f>B106</f>
        <v>0.17128232684967296</v>
      </c>
    </row>
    <row r="206" spans="1:7" x14ac:dyDescent="0.25">
      <c r="A206" s="57" t="s">
        <v>76</v>
      </c>
      <c r="B206" s="17">
        <f>B117</f>
        <v>1547527783.5872235</v>
      </c>
      <c r="C206" s="56">
        <f>B118</f>
        <v>0.77816751218200153</v>
      </c>
      <c r="D206" s="17">
        <f>B129</f>
        <v>95136783.059751093</v>
      </c>
      <c r="E206" s="56">
        <f>B130</f>
        <v>4.7839111242963091E-2</v>
      </c>
      <c r="F206" s="17">
        <f>B133</f>
        <v>346017509.3342191</v>
      </c>
      <c r="G206" s="56">
        <f>B134</f>
        <v>0.17399337657503547</v>
      </c>
    </row>
    <row r="207" spans="1:7" x14ac:dyDescent="0.25">
      <c r="A207" s="57" t="s">
        <v>77</v>
      </c>
      <c r="B207" s="17">
        <f>B145</f>
        <v>1668113917.0148563</v>
      </c>
      <c r="C207" s="56">
        <f>B146</f>
        <v>0.77523501751035562</v>
      </c>
      <c r="D207" s="17">
        <f>B157</f>
        <v>104566149.15612563</v>
      </c>
      <c r="E207" s="56">
        <f>B158</f>
        <v>4.8595806104840239E-2</v>
      </c>
      <c r="F207" s="17">
        <f>B161</f>
        <v>379072472.52619272</v>
      </c>
      <c r="G207" s="56">
        <f>B162</f>
        <v>0.17616917638480417</v>
      </c>
    </row>
    <row r="208" spans="1:7" x14ac:dyDescent="0.25">
      <c r="A208" s="57" t="s">
        <v>78</v>
      </c>
      <c r="B208" s="17">
        <f>B173</f>
        <v>1819866622.3219211</v>
      </c>
      <c r="C208" s="56">
        <f>B174</f>
        <v>0.77017490821620493</v>
      </c>
      <c r="D208" s="17">
        <f>B185</f>
        <v>118036401.05337104</v>
      </c>
      <c r="E208" s="56">
        <f>B186</f>
        <v>4.9953481882899282E-2</v>
      </c>
      <c r="F208" s="17">
        <f>B189</f>
        <v>425023375.43052918</v>
      </c>
      <c r="G208" s="56">
        <f>B190</f>
        <v>0.17987160990089576</v>
      </c>
    </row>
    <row r="210" spans="1:7" ht="66" customHeight="1" x14ac:dyDescent="0.25">
      <c r="A210" s="63" t="s">
        <v>79</v>
      </c>
      <c r="B210" s="64" t="s">
        <v>87</v>
      </c>
      <c r="C210" s="64"/>
      <c r="D210" s="64"/>
      <c r="E210" s="64"/>
      <c r="F210" s="64"/>
      <c r="G210" s="64"/>
    </row>
    <row r="211" spans="1:7" ht="54" customHeight="1" x14ac:dyDescent="0.25">
      <c r="A211" s="65" t="s">
        <v>85</v>
      </c>
      <c r="B211" s="64" t="s">
        <v>86</v>
      </c>
      <c r="C211" s="64"/>
      <c r="D211" s="64"/>
      <c r="E211" s="64"/>
      <c r="F211" s="64"/>
      <c r="G211" s="64"/>
    </row>
  </sheetData>
  <mergeCells count="60">
    <mergeCell ref="B210:G210"/>
    <mergeCell ref="B211:G211"/>
    <mergeCell ref="A58:C58"/>
    <mergeCell ref="A59:C59"/>
    <mergeCell ref="A60:C60"/>
    <mergeCell ref="A61:C61"/>
    <mergeCell ref="A51:E51"/>
    <mergeCell ref="A52:E52"/>
    <mergeCell ref="A53:E53"/>
    <mergeCell ref="A54:E54"/>
    <mergeCell ref="A56:C56"/>
    <mergeCell ref="A57:C57"/>
    <mergeCell ref="A45:E45"/>
    <mergeCell ref="A46:E46"/>
    <mergeCell ref="A47:E47"/>
    <mergeCell ref="A48:E48"/>
    <mergeCell ref="A49:E49"/>
    <mergeCell ref="A50:E50"/>
    <mergeCell ref="A39:E39"/>
    <mergeCell ref="A40:E40"/>
    <mergeCell ref="A41:E41"/>
    <mergeCell ref="A42:E42"/>
    <mergeCell ref="A43:E43"/>
    <mergeCell ref="A44:E44"/>
    <mergeCell ref="A33:E33"/>
    <mergeCell ref="A34:E34"/>
    <mergeCell ref="A35:E35"/>
    <mergeCell ref="A36:E36"/>
    <mergeCell ref="A37:E37"/>
    <mergeCell ref="A38:E38"/>
    <mergeCell ref="A27:E27"/>
    <mergeCell ref="A28:E28"/>
    <mergeCell ref="A29:E29"/>
    <mergeCell ref="A30:E30"/>
    <mergeCell ref="A31:E31"/>
    <mergeCell ref="A32:E32"/>
    <mergeCell ref="A21:E21"/>
    <mergeCell ref="A22:E22"/>
    <mergeCell ref="A23:E23"/>
    <mergeCell ref="A24:E24"/>
    <mergeCell ref="A25:E25"/>
    <mergeCell ref="A26:E26"/>
    <mergeCell ref="A15:E15"/>
    <mergeCell ref="A16:E16"/>
    <mergeCell ref="A17:E17"/>
    <mergeCell ref="A18:E18"/>
    <mergeCell ref="A19:E19"/>
    <mergeCell ref="A20:E20"/>
    <mergeCell ref="A1:F1"/>
    <mergeCell ref="A2:F2"/>
    <mergeCell ref="A11:E11"/>
    <mergeCell ref="A12:E12"/>
    <mergeCell ref="A13:E13"/>
    <mergeCell ref="A14:E14"/>
    <mergeCell ref="A4:F4"/>
    <mergeCell ref="A5:F5"/>
    <mergeCell ref="A6:F6"/>
    <mergeCell ref="A7:F7"/>
    <mergeCell ref="A8:F8"/>
    <mergeCell ref="A9:F9"/>
  </mergeCells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2020-07-21T01:26:30Z</cp:lastPrinted>
  <dcterms:created xsi:type="dcterms:W3CDTF">2020-07-20T23:12:55Z</dcterms:created>
  <dcterms:modified xsi:type="dcterms:W3CDTF">2020-08-10T17:23:09Z</dcterms:modified>
</cp:coreProperties>
</file>