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Seccion 7\"/>
    </mc:Choice>
  </mc:AlternateContent>
  <xr:revisionPtr revIDLastSave="0" documentId="13_ncr:1_{59C4CADD-4DEE-4A05-AC51-609BD2A1837F}" xr6:coauthVersionLast="36" xr6:coauthVersionMax="36"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E15" i="1"/>
  <c r="E16" i="1"/>
  <c r="E18" i="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G18" i="1"/>
  <c r="J16" i="1"/>
  <c r="K16" i="1" s="1"/>
  <c r="H16" i="1"/>
  <c r="I16" i="1" s="1"/>
  <c r="G16" i="1"/>
  <c r="J15" i="1"/>
  <c r="K15" i="1" s="1"/>
  <c r="H15" i="1"/>
  <c r="I15" i="1" s="1"/>
  <c r="G15" i="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<sst xmlns="http://schemas.openxmlformats.org/spreadsheetml/2006/main" count="165" uniqueCount="99">
  <si>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</si>
  <si>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</si>
  <si>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</si>
  <si>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</si>
  <si>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</si>
  <si>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</si>
  <si>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</si>
  <si>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</si>
  <si>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</si>
  <si>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</si>
  <si>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</si>
  <si>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</si>
  <si>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</si>
  <si>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</si>
  <si>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</si>
  <si>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</si>
  <si>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</si>
  <si>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</si>
  <si>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</si>
  <si>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</si>
  <si>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</si>
  <si>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</si>
  <si>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</si>
  <si>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</si>
  <si>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</si>
  <si>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</si>
  <si>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</si>
  <si>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</si>
  <si>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</si>
  <si>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</si>
  <si>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</si>
  <si>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</si>
  <si>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</si>
  <si>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</si>
  <si>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</si>
  <si>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</si>
  <si>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</si>
  <si>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</si>
  <si>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</si>
  <si>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</si>
  <si>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</si>
  <si>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</si>
  <si>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</si>
  <si>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</si>
  <si>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</si>
  <si>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</si>
  <si>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</si>
  <si>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</si>
  <si>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</si>
  <si>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</si>
  <si>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</si>
  <si>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</si>
  <si>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</si>
  <si>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</si>
  <si>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</si>
  <si>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</si>
  <si>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</si>
  <si>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</si>
  <si>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</si>
  <si>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</si>
  <si>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</si>
  <si>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</si>
  <si>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</si>
  <si>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</si>
  <si>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</si>
  <si>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</si>
  <si>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</si>
  <si>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</si>
  <si>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</si>
  <si>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</si>
  <si>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</si>
  <si>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</si>
  <si>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</si>
  <si>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</si>
  <si>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</si>
  <si>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</si>
  <si>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</si>
  <si>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</si>
  <si>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</si>
  <si>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</si>
  <si>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</si>
  <si>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</si>
  <si>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</si>
  <si>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</si>
  <si>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</si>
  <si>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</si>
  <si>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</si>
  <si>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</si>
  <si>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</si>
  <si>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</si>
  <si>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</si>
  <si>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</si>
  <si>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</si>
  <si>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</si>
  <si>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</si>
  <si>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</si>
  <si>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MARTINEZ GONZALEZ ALEJANDRO JAVIER</t>
  </si>
  <si>
    <t>ROMERO ESPINOZA FELIPE IGNACIO</t>
  </si>
  <si>
    <t>HUENULLAN ACEVEDO NATANAEL EUSEBIO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</si>
</sst>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9" borderId="33" xfId="0" applyFont="1" applyFill="1" applyBorder="1"/>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F55" sqref="F5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48" t="s">
        <v>96</v>
      </c>
      <c r="C4" s="6">
        <f>EVALUACION1!$C$24</f>
        <v>5.7</v>
      </c>
      <c r="D4" s="6">
        <f>$C$35</f>
        <v>7</v>
      </c>
      <c r="E4" s="42">
        <f>C4*C$2+D4*D$2</f>
        <v>6.0250000000000004</v>
      </c>
      <c r="G4" s="1"/>
    </row>
    <row r="5" spans="1:11" x14ac:dyDescent="0.25">
      <c r="A5" s="5">
        <v>2</v>
      </c>
      <c r="B5" s="48" t="s">
        <v>97</v>
      </c>
      <c r="C5" s="6">
        <f>EVALUACION1!$C$24</f>
        <v>5.7</v>
      </c>
      <c r="D5" s="6">
        <f>C47</f>
        <v>7</v>
      </c>
      <c r="E5" s="42">
        <f t="shared" ref="E5:E6" si="0">C5*C$2+D5*D$2</f>
        <v>6.0250000000000004</v>
      </c>
      <c r="G5" s="1"/>
    </row>
    <row r="6" spans="1:11" x14ac:dyDescent="0.25">
      <c r="A6" s="5">
        <v>3</v>
      </c>
      <c r="B6" s="48" t="s">
        <v>98</v>
      </c>
      <c r="C6" s="6">
        <f>EVALUACION1!$C$24</f>
        <v>5.7</v>
      </c>
      <c r="D6" s="6">
        <f>C58</f>
        <v>7</v>
      </c>
      <c r="E6" s="42">
        <f t="shared" si="0"/>
        <v>6.0250000000000004</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4" t="str">
        <f>RUBRICA!A5</f>
        <v>1. Describe brevemente en qué consiste el Proyecto APT, justificando su relevancia para el campo laboral de su carrera.</v>
      </c>
      <c r="C13" s="32" t="s">
        <v>7</v>
      </c>
      <c r="D13" s="16" t="str">
        <f t="shared" ref="D13:D15" si="1">IF($C13=CL,"X","")</f>
        <v>X</v>
      </c>
      <c r="E13" s="16">
        <f>IF(D13="X",100*0.1,"")</f>
        <v>10</v>
      </c>
      <c r="F13" s="16" t="str">
        <f t="shared" ref="F13:F15"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4" t="str">
        <f>RUBRICA!A6</f>
        <v>2. Relaciona el Proyecto APT con las competencias del perfil de egreso de su Plan de Estudio.</v>
      </c>
      <c r="C14" s="32"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4" t="str">
        <f>RUBRICA!A8</f>
        <v xml:space="preserve">4.  Argumenta por qué el proyecto es factible de realizarse en el marco de la asignatura. </v>
      </c>
      <c r="C15" s="32" t="s">
        <v>7</v>
      </c>
      <c r="D15" s="16"/>
      <c r="E15" s="16" t="str">
        <f t="shared" ref="E15:E21" si="9">IF(D15="X",100*0.05,"")</f>
        <v/>
      </c>
      <c r="F15" s="16" t="s">
        <v>95</v>
      </c>
      <c r="G15" s="16">
        <f t="shared" ref="G15:G21" si="10">IF(F15="X",60*0.05,"")</f>
        <v>3</v>
      </c>
      <c r="H15" s="16" t="str">
        <f t="shared" si="3"/>
        <v/>
      </c>
      <c r="I15" s="16" t="str">
        <f t="shared" ref="I15:I21" si="11">IF(H15="X",30*0.05,"")</f>
        <v/>
      </c>
      <c r="J15" s="16" t="str">
        <f t="shared" si="4"/>
        <v/>
      </c>
      <c r="K15" s="16" t="str">
        <f t="shared" si="5"/>
        <v/>
      </c>
    </row>
    <row r="16" spans="1:11" ht="24" outlineLevel="1" x14ac:dyDescent="0.25">
      <c r="A16" s="65"/>
      <c r="B16" s="34" t="str">
        <f>RUBRICA!A9</f>
        <v xml:space="preserve">5. Formula objetivos claros, concisos y coherentes con la disciplina y la situación a abordar. </v>
      </c>
      <c r="C16" s="32" t="s">
        <v>7</v>
      </c>
      <c r="D16" s="16"/>
      <c r="E16" s="16" t="str">
        <f>IF(D16="X",100*0.05,"")</f>
        <v/>
      </c>
      <c r="F16" s="16" t="s">
        <v>95</v>
      </c>
      <c r="G16" s="16">
        <f>IF(F16="X",60*0.05,"")</f>
        <v>3</v>
      </c>
      <c r="H16" s="16" t="str">
        <f t="shared" si="3"/>
        <v/>
      </c>
      <c r="I16" s="16" t="str">
        <f>IF(H16="X",30*0.05,"")</f>
        <v/>
      </c>
      <c r="J16" s="16" t="str">
        <f t="shared" si="4"/>
        <v/>
      </c>
      <c r="K16" s="16" t="str">
        <f t="shared" si="5"/>
        <v/>
      </c>
    </row>
    <row r="17" spans="1:11" ht="24" outlineLevel="1" x14ac:dyDescent="0.25">
      <c r="A17" s="65"/>
      <c r="B17" s="34" t="str">
        <f>RUBRICA!A10</f>
        <v>6. Propone una metodología de trabajo que permite alcanzar los objetivos propuestos y es pertinente con los requerimientos disciplinares.</v>
      </c>
      <c r="C17" s="32" t="s">
        <v>7</v>
      </c>
      <c r="D17" s="16"/>
      <c r="E17" s="16" t="str">
        <f t="shared" ref="E17" si="12">IF(D17="X",100*0.1,"")</f>
        <v/>
      </c>
      <c r="F17" s="16" t="s">
        <v>95</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4" t="str">
        <f>RUBRICA!A11</f>
        <v xml:space="preserve">7. Establece un plan de trabajo para su proyecto APT considerando los recursos, duración, facilitadores y obstaculizadores en el desarrollo de las actividades. </v>
      </c>
      <c r="C18" s="32" t="s">
        <v>7</v>
      </c>
      <c r="D18" s="16"/>
      <c r="E18" s="16" t="str">
        <f t="shared" ref="E18" si="18">IF(D18="X",100*0.1,"")</f>
        <v/>
      </c>
      <c r="F18" s="16" t="s">
        <v>95</v>
      </c>
      <c r="G18" s="16">
        <f t="shared" ref="G18" si="19">IF(F18="X",60*0.1,"")</f>
        <v>6</v>
      </c>
      <c r="H18" s="16" t="str">
        <f t="shared" si="14"/>
        <v/>
      </c>
      <c r="I18" s="16" t="str">
        <f t="shared" ref="I18" si="20">IF(H18="X",30*0.1,"")</f>
        <v/>
      </c>
      <c r="J18" s="16" t="str">
        <f t="shared" si="16"/>
        <v/>
      </c>
      <c r="K18" s="16" t="str">
        <f t="shared" si="17"/>
        <v/>
      </c>
    </row>
    <row r="19" spans="1:11" ht="24" outlineLevel="1" x14ac:dyDescent="0.25">
      <c r="A19" s="65"/>
      <c r="B19" s="34" t="str">
        <f>RUBRICA!A12</f>
        <v>8. Determina evidencias, justificando cómo estas dan cuenta del logro de las actividades del Proyecto APT.</v>
      </c>
      <c r="C19" s="32" t="s">
        <v>7</v>
      </c>
      <c r="D19" s="16" t="str">
        <f t="shared" ref="D18:D22" si="21">IF($C19=CL,"X","")</f>
        <v>X</v>
      </c>
      <c r="E19" s="16">
        <f>IF(D19="X",100*0.05,"")</f>
        <v>5</v>
      </c>
      <c r="F19" s="16" t="str">
        <f t="shared" ref="F18:F22" si="22">IF($C19=L,"X","")</f>
        <v/>
      </c>
      <c r="G19" s="16" t="str">
        <f t="shared" ref="G19" si="23">IF(F19="X",60*0.05,"")</f>
        <v/>
      </c>
      <c r="H19" s="16" t="str">
        <f t="shared" si="14"/>
        <v/>
      </c>
      <c r="I19" s="16" t="str">
        <f t="shared" ref="I19" si="24">IF(H19="X",30*0.05,"")</f>
        <v/>
      </c>
      <c r="J19" s="16" t="str">
        <f t="shared" si="16"/>
        <v/>
      </c>
      <c r="K19" s="16" t="str">
        <f t="shared" si="17"/>
        <v/>
      </c>
    </row>
    <row r="20" spans="1:11" ht="24" outlineLevel="1" x14ac:dyDescent="0.25">
      <c r="A20" s="65"/>
      <c r="B20" s="34" t="str">
        <f>RUBRICA!A13</f>
        <v xml:space="preserve">9. Utiliza reglas de redacción, ortografía (literal, puntual, acentual) y las normas para citas y referencias. </v>
      </c>
      <c r="C20" s="32" t="s">
        <v>7</v>
      </c>
      <c r="D20" s="16" t="s">
        <v>95</v>
      </c>
      <c r="E20" s="16">
        <f>IF(D20="X",100*0.05,"")</f>
        <v>5</v>
      </c>
      <c r="F20" s="16"/>
      <c r="G20" s="16" t="str">
        <f t="shared" si="10"/>
        <v/>
      </c>
      <c r="H20" s="16" t="str">
        <f t="shared" si="14"/>
        <v/>
      </c>
      <c r="I20" s="16" t="str">
        <f t="shared" si="11"/>
        <v/>
      </c>
      <c r="J20" s="16" t="str">
        <f t="shared" si="16"/>
        <v/>
      </c>
      <c r="K20" s="16" t="str">
        <f t="shared" si="17"/>
        <v/>
      </c>
    </row>
    <row r="21" spans="1:11" ht="22.9" customHeight="1" outlineLevel="1" x14ac:dyDescent="0.25">
      <c r="A21" s="65"/>
      <c r="B21" s="34" t="str">
        <f>RUBRICA!A14</f>
        <v>10. Cumple completando el contenido del informe de presentación del proyecto de acuerdo con la plantilla entregada.</v>
      </c>
      <c r="C21" s="32" t="s">
        <v>7</v>
      </c>
      <c r="D21" s="16" t="str">
        <f t="shared" si="21"/>
        <v>X</v>
      </c>
      <c r="E21" s="16">
        <f t="shared" si="9"/>
        <v>5</v>
      </c>
      <c r="F21" s="16" t="str">
        <f t="shared" si="22"/>
        <v/>
      </c>
      <c r="G21" s="16" t="str">
        <f t="shared" si="10"/>
        <v/>
      </c>
      <c r="H21" s="16" t="str">
        <f t="shared" si="14"/>
        <v/>
      </c>
      <c r="I21" s="16" t="str">
        <f t="shared" si="11"/>
        <v/>
      </c>
      <c r="J21" s="16" t="str">
        <f t="shared" si="16"/>
        <v/>
      </c>
      <c r="K21" s="16" t="str">
        <f t="shared" si="17"/>
        <v/>
      </c>
    </row>
    <row r="22" spans="1:11" ht="36" outlineLevel="1" x14ac:dyDescent="0.25">
      <c r="A22" s="65"/>
      <c r="B22" s="34" t="str">
        <f>RUBRICA!A16</f>
        <v>12. Desarrolla un plan de trabajo que permita del logro de los objetivos propuestos del proyecto de 
acuerdo a los tiempos para su desarrollo</v>
      </c>
      <c r="C22" s="32" t="s">
        <v>7</v>
      </c>
      <c r="D22" s="16" t="str">
        <f t="shared" si="21"/>
        <v>X</v>
      </c>
      <c r="E22" s="16">
        <f>IF(D22="X",100*0.1,"")</f>
        <v>10</v>
      </c>
      <c r="F22" s="16" t="str">
        <f t="shared" si="22"/>
        <v/>
      </c>
      <c r="G22" s="16" t="str">
        <f>IF(F22="X",60*0.1,"")</f>
        <v/>
      </c>
      <c r="H22" s="16" t="str">
        <f t="shared" si="14"/>
        <v/>
      </c>
      <c r="I22" s="16" t="str">
        <f>IF(H22="X",30*0.1,"")</f>
        <v/>
      </c>
      <c r="J22" s="16" t="str">
        <f t="shared" si="16"/>
        <v/>
      </c>
      <c r="K22" s="16" t="str">
        <f t="shared" si="17"/>
        <v/>
      </c>
    </row>
    <row r="23" spans="1:11" ht="15.75" customHeight="1" outlineLevel="1" x14ac:dyDescent="0.3">
      <c r="A23" s="61"/>
      <c r="B23" s="33" t="s">
        <v>11</v>
      </c>
      <c r="C23" s="36">
        <f>E23+G23+I23+K23</f>
        <v>58</v>
      </c>
      <c r="D23" s="19"/>
      <c r="E23" s="19">
        <f>SUM(E13:E22)</f>
        <v>40</v>
      </c>
      <c r="F23" s="19"/>
      <c r="G23" s="19">
        <f>SUM(G13:G22)</f>
        <v>18</v>
      </c>
      <c r="H23" s="19"/>
      <c r="I23" s="19">
        <f>SUM(I13:I22)</f>
        <v>0</v>
      </c>
      <c r="J23" s="19"/>
      <c r="K23" s="19">
        <f>SUM(K13:K22)</f>
        <v>0</v>
      </c>
    </row>
    <row r="24" spans="1:11" ht="15.75" customHeight="1" outlineLevel="1" x14ac:dyDescent="0.3">
      <c r="A24" s="50"/>
      <c r="B24" s="35" t="s">
        <v>12</v>
      </c>
      <c r="C24" s="20">
        <f>VLOOKUP(C23,ESCALA_IEP!A2:B142,2,FALSE)</f>
        <v>5.7</v>
      </c>
    </row>
    <row r="25" spans="1:11" ht="15.75" customHeight="1" x14ac:dyDescent="0.25"/>
    <row r="26" spans="1:11" ht="15.75" customHeight="1" x14ac:dyDescent="0.25"/>
    <row r="27" spans="1:11" ht="15.75" customHeight="1" x14ac:dyDescent="0.25">
      <c r="A27" s="60" t="s">
        <v>13</v>
      </c>
      <c r="B27" s="49" t="s">
        <v>14</v>
      </c>
      <c r="C27" s="52" t="str">
        <f>$B$4</f>
        <v>MARTINEZ GONZALEZ ALEJANDRO JAVIER</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4" t="str">
        <f>RUBRICA!A7</f>
        <v>3. Relaciona el Proyecto APT con sus intereses profesionales. *</v>
      </c>
      <c r="C31" s="32" t="s">
        <v>7</v>
      </c>
      <c r="D31" s="16" t="str">
        <f t="shared" ref="D31" si="25">IF($C31=CL,"X","")</f>
        <v>X</v>
      </c>
      <c r="E31" s="16">
        <f>IF(D31="X",100*0.1,"")</f>
        <v>10</v>
      </c>
      <c r="F31" s="16" t="str">
        <f t="shared" ref="F31"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4" t="str">
        <f>RUBRICA!A15</f>
        <v>11. Expone el tema utilizando un lenguaje técnico disciplinar al presentar la propuesta y responde evidenciando un manejo de la información. *</v>
      </c>
      <c r="C32" s="32" t="s">
        <v>7</v>
      </c>
      <c r="D32" s="16" t="s">
        <v>95</v>
      </c>
      <c r="E32" s="16">
        <f>IF(D32="X",100*0.1,"")</f>
        <v>10</v>
      </c>
      <c r="F32" s="16"/>
      <c r="G32" s="16" t="str">
        <f>IF(F32="X",60*0.1,"")</f>
        <v/>
      </c>
      <c r="H32" s="16" t="str">
        <f t="shared" si="27"/>
        <v/>
      </c>
      <c r="I32" s="16" t="str">
        <f>IF(H32="X",30*0.1,"")</f>
        <v/>
      </c>
      <c r="J32" s="16" t="str">
        <f t="shared" si="28"/>
        <v/>
      </c>
      <c r="K32" s="16" t="str">
        <f t="shared" si="29"/>
        <v/>
      </c>
    </row>
    <row r="33" spans="1:11" x14ac:dyDescent="0.25">
      <c r="A33" s="61"/>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ROMERO ESPINOZA FELIPE IGNACIO</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4" t="str">
        <f>RUBRICA!A7</f>
        <v>3. Relaciona el Proyecto APT con sus intereses profesionales. *</v>
      </c>
      <c r="C43" s="32" t="s">
        <v>7</v>
      </c>
      <c r="D43" s="16" t="str">
        <f t="shared" ref="D43" si="31">IF($C43=CL,"X","")</f>
        <v>X</v>
      </c>
      <c r="E43" s="16">
        <f>IF(D43="X",100*0.1,"")</f>
        <v>10</v>
      </c>
      <c r="F43" s="16" t="str">
        <f t="shared" ref="F43"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4" t="str">
        <f>RUBRICA!A15</f>
        <v>11. Expone el tema utilizando un lenguaje técnico disciplinar al presentar la propuesta y responde evidenciando un manejo de la información. *</v>
      </c>
      <c r="C44" s="32" t="s">
        <v>7</v>
      </c>
      <c r="D44" s="16" t="s">
        <v>95</v>
      </c>
      <c r="E44" s="16">
        <f>IF(D44="X",100*0.1,"")</f>
        <v>10</v>
      </c>
      <c r="F44" s="16"/>
      <c r="G44" s="16" t="str">
        <f>IF(F44="X",60*0.1,"")</f>
        <v/>
      </c>
      <c r="H44" s="16" t="str">
        <f t="shared" si="33"/>
        <v/>
      </c>
      <c r="I44" s="16" t="str">
        <f>IF(H44="X",30*0.1,"")</f>
        <v/>
      </c>
      <c r="J44" s="16" t="str">
        <f t="shared" si="34"/>
        <v/>
      </c>
      <c r="K44" s="16" t="str">
        <f t="shared" si="35"/>
        <v/>
      </c>
    </row>
    <row r="45" spans="1:11" ht="15.75" customHeight="1" x14ac:dyDescent="0.25">
      <c r="A45" s="61"/>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HUENULLAN ACEVEDO NATANAEL EUSEBIO</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4" t="str">
        <f>RUBRICA!A7</f>
        <v>3. Relaciona el Proyecto APT con sus intereses profesionales. *</v>
      </c>
      <c r="C54" s="32" t="s">
        <v>7</v>
      </c>
      <c r="D54" s="16" t="str">
        <f t="shared" ref="D54" si="39">IF($C54=CL,"X","")</f>
        <v>X</v>
      </c>
      <c r="E54" s="16">
        <f>IF(D54="X",100*0.1,"")</f>
        <v>10</v>
      </c>
      <c r="F54" s="16" t="str">
        <f t="shared" ref="F54"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4" t="str">
        <f>RUBRICA!A15</f>
        <v>11. Expone el tema utilizando un lenguaje técnico disciplinar al presentar la propuesta y responde evidenciando un manejo de la información. *</v>
      </c>
      <c r="C55" s="32" t="s">
        <v>7</v>
      </c>
      <c r="D55" s="16" t="s">
        <v>95</v>
      </c>
      <c r="E55" s="16">
        <f>IF(D55="X",100*0.1,"")</f>
        <v>10</v>
      </c>
      <c r="F55" s="16"/>
      <c r="G55" s="16" t="str">
        <f>IF(F55="X",60*0.1,"")</f>
        <v/>
      </c>
      <c r="H55" s="16" t="str">
        <f t="shared" si="41"/>
        <v/>
      </c>
      <c r="I55" s="16" t="str">
        <f>IF(H55="X",30*0.1,"")</f>
        <v/>
      </c>
      <c r="J55" s="16" t="str">
        <f t="shared" si="42"/>
        <v/>
      </c>
      <c r="K55" s="16" t="str">
        <f t="shared" si="43"/>
        <v/>
      </c>
    </row>
    <row r="56" spans="1:11" ht="15.75" customHeight="1" x14ac:dyDescent="0.25">
      <c r="A56" s="61"/>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7" t="s">
        <v>24</v>
      </c>
      <c r="B5" s="38" t="s">
        <v>25</v>
      </c>
      <c r="C5" s="38" t="s">
        <v>26</v>
      </c>
      <c r="D5" s="38" t="s">
        <v>27</v>
      </c>
      <c r="E5" s="38" t="s">
        <v>28</v>
      </c>
      <c r="F5" s="28">
        <v>10</v>
      </c>
    </row>
    <row r="6" spans="1:6" ht="77.25" thickBot="1" x14ac:dyDescent="0.3">
      <c r="A6" s="44" t="s">
        <v>29</v>
      </c>
      <c r="B6" s="44" t="s">
        <v>30</v>
      </c>
      <c r="C6" s="44" t="s">
        <v>31</v>
      </c>
      <c r="D6" s="44" t="s">
        <v>32</v>
      </c>
      <c r="E6" s="45" t="s">
        <v>33</v>
      </c>
      <c r="F6" s="30">
        <v>5</v>
      </c>
    </row>
    <row r="7" spans="1:6" ht="94.9" customHeight="1" thickBot="1" x14ac:dyDescent="0.3">
      <c r="A7" s="41" t="s">
        <v>34</v>
      </c>
      <c r="B7" s="41" t="s">
        <v>35</v>
      </c>
      <c r="C7" s="41" t="s">
        <v>36</v>
      </c>
      <c r="D7" s="41" t="s">
        <v>37</v>
      </c>
      <c r="E7" s="41" t="s">
        <v>38</v>
      </c>
      <c r="F7" s="31">
        <v>10</v>
      </c>
    </row>
    <row r="8" spans="1:6" ht="76.5" x14ac:dyDescent="0.25">
      <c r="A8" s="41" t="s">
        <v>39</v>
      </c>
      <c r="B8" s="41" t="s">
        <v>40</v>
      </c>
      <c r="C8" s="41" t="s">
        <v>41</v>
      </c>
      <c r="D8" s="41" t="s">
        <v>42</v>
      </c>
      <c r="E8" s="41" t="s">
        <v>43</v>
      </c>
      <c r="F8" s="31">
        <v>5</v>
      </c>
    </row>
    <row r="9" spans="1:6" ht="65.45" customHeight="1" thickBot="1" x14ac:dyDescent="0.3">
      <c r="A9" s="37" t="s">
        <v>44</v>
      </c>
      <c r="B9" s="38" t="s">
        <v>45</v>
      </c>
      <c r="C9" s="38" t="s">
        <v>46</v>
      </c>
      <c r="D9" s="38" t="s">
        <v>47</v>
      </c>
      <c r="E9" s="38" t="s">
        <v>48</v>
      </c>
      <c r="F9" s="28">
        <v>5</v>
      </c>
    </row>
    <row r="10" spans="1:6" ht="64.5" thickBot="1" x14ac:dyDescent="0.3">
      <c r="A10" s="37" t="s">
        <v>49</v>
      </c>
      <c r="B10" s="38" t="s">
        <v>50</v>
      </c>
      <c r="C10" s="38" t="s">
        <v>51</v>
      </c>
      <c r="D10" s="38" t="s">
        <v>52</v>
      </c>
      <c r="E10" s="38" t="s">
        <v>53</v>
      </c>
      <c r="F10" s="28">
        <v>10</v>
      </c>
    </row>
    <row r="11" spans="1:6" ht="76.5" x14ac:dyDescent="0.25">
      <c r="A11" s="44" t="s">
        <v>54</v>
      </c>
      <c r="B11" s="44" t="s">
        <v>55</v>
      </c>
      <c r="C11" s="44" t="s">
        <v>56</v>
      </c>
      <c r="D11" s="44" t="s">
        <v>57</v>
      </c>
      <c r="E11" s="44" t="s">
        <v>58</v>
      </c>
      <c r="F11" s="30">
        <v>10</v>
      </c>
    </row>
    <row r="12" spans="1:6" ht="51" x14ac:dyDescent="0.25">
      <c r="A12" s="46" t="s">
        <v>59</v>
      </c>
      <c r="B12" s="45" t="s">
        <v>60</v>
      </c>
      <c r="C12" s="45" t="s">
        <v>61</v>
      </c>
      <c r="D12" s="45" t="s">
        <v>62</v>
      </c>
      <c r="E12" s="45" t="s">
        <v>63</v>
      </c>
      <c r="F12" s="39">
        <v>5</v>
      </c>
    </row>
    <row r="13" spans="1:6" ht="94.15" customHeight="1" x14ac:dyDescent="0.25">
      <c r="A13" s="41" t="s">
        <v>64</v>
      </c>
      <c r="B13" s="41" t="s">
        <v>65</v>
      </c>
      <c r="C13" s="41" t="s">
        <v>66</v>
      </c>
      <c r="D13" s="41" t="s">
        <v>67</v>
      </c>
      <c r="E13" s="41" t="s">
        <v>68</v>
      </c>
      <c r="F13" s="40">
        <v>5</v>
      </c>
    </row>
    <row r="14" spans="1:6" ht="63.75" x14ac:dyDescent="0.25">
      <c r="A14" s="41" t="s">
        <v>69</v>
      </c>
      <c r="B14" s="41" t="s">
        <v>70</v>
      </c>
      <c r="C14" s="41" t="s">
        <v>71</v>
      </c>
      <c r="D14" s="41" t="s">
        <v>72</v>
      </c>
      <c r="E14" s="41" t="s">
        <v>73</v>
      </c>
      <c r="F14" s="40">
        <v>5</v>
      </c>
    </row>
    <row r="15" spans="1:6" ht="64.5" thickBot="1" x14ac:dyDescent="0.3">
      <c r="A15" s="37" t="s">
        <v>74</v>
      </c>
      <c r="B15" s="38" t="s">
        <v>75</v>
      </c>
      <c r="C15" s="38" t="s">
        <v>76</v>
      </c>
      <c r="D15" s="38" t="s">
        <v>77</v>
      </c>
      <c r="E15" s="38" t="s">
        <v>78</v>
      </c>
      <c r="F15" s="28">
        <v>10</v>
      </c>
    </row>
    <row r="16" spans="1:6" ht="77.25" thickBot="1" x14ac:dyDescent="0.3">
      <c r="A16" s="37" t="s">
        <v>79</v>
      </c>
      <c r="B16" s="38" t="s">
        <v>80</v>
      </c>
      <c r="C16" s="38" t="s">
        <v>81</v>
      </c>
      <c r="D16" s="38" t="s">
        <v>82</v>
      </c>
      <c r="E16" s="38" t="s">
        <v>83</v>
      </c>
      <c r="F16" s="28">
        <v>10</v>
      </c>
    </row>
    <row r="17" spans="1:6" ht="90" thickBot="1" x14ac:dyDescent="0.3">
      <c r="A17" s="37" t="s">
        <v>84</v>
      </c>
      <c r="B17" s="38" t="s">
        <v>85</v>
      </c>
      <c r="C17" s="38" t="s">
        <v>86</v>
      </c>
      <c r="D17" s="38" t="s">
        <v>87</v>
      </c>
      <c r="E17" s="38"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7"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2025-10-03T18:52:14Z</dcterms:modified>
  <cp:category/>
  <cp:contentStatus/>
</cp:coreProperties>
</file>