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ndojc\OneDrive\Desktop\Portfolio BI\"/>
    </mc:Choice>
  </mc:AlternateContent>
  <xr:revisionPtr revIDLastSave="0" documentId="13_ncr:1_{4CDBD47D-8095-42B1-88C8-83ADCA3F2C42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Trades" sheetId="2" r:id="rId1"/>
    <sheet name="Holdings" sheetId="1" r:id="rId2"/>
    <sheet name="Review" sheetId="3" r:id="rId3"/>
    <sheet name="Trades Correct" sheetId="4" r:id="rId4"/>
    <sheet name="Holdings Correc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3" l="1"/>
  <c r="H19" i="3"/>
  <c r="H20" i="3"/>
  <c r="I18" i="3"/>
  <c r="I19" i="3"/>
  <c r="I20" i="3"/>
  <c r="G18" i="3"/>
  <c r="G19" i="3"/>
  <c r="K18" i="3"/>
  <c r="F18" i="3" s="1"/>
  <c r="E19" i="3" s="1"/>
  <c r="F19" i="3" s="1"/>
  <c r="K19" i="3"/>
  <c r="K20" i="3"/>
  <c r="E18" i="3"/>
  <c r="I17" i="3"/>
  <c r="U19" i="3"/>
  <c r="W19" i="3" s="1"/>
  <c r="R19" i="3"/>
  <c r="U18" i="3"/>
  <c r="W18" i="3" s="1"/>
  <c r="R18" i="3"/>
  <c r="U17" i="3"/>
  <c r="W17" i="3" s="1"/>
  <c r="R17" i="3"/>
  <c r="K17" i="3"/>
  <c r="F17" i="3" s="1"/>
  <c r="G17" i="3"/>
  <c r="H17" i="3" l="1"/>
  <c r="E20" i="3" l="1"/>
  <c r="F20" i="3" s="1"/>
</calcChain>
</file>

<file path=xl/sharedStrings.xml><?xml version="1.0" encoding="utf-8"?>
<sst xmlns="http://schemas.openxmlformats.org/spreadsheetml/2006/main" count="222" uniqueCount="49">
  <si>
    <t>ReportDate</t>
  </si>
  <si>
    <t>StartQuantity</t>
  </si>
  <si>
    <t>EndQuantity</t>
  </si>
  <si>
    <t>AAPL</t>
  </si>
  <si>
    <t>John Smith</t>
  </si>
  <si>
    <t>jsmith</t>
  </si>
  <si>
    <t>EndUnitCost</t>
  </si>
  <si>
    <t>StartMarketValue</t>
  </si>
  <si>
    <t>EndMarketValue</t>
  </si>
  <si>
    <t>AAPL US</t>
  </si>
  <si>
    <t>TradeDate</t>
  </si>
  <si>
    <t>Trader</t>
  </si>
  <si>
    <t>Security</t>
  </si>
  <si>
    <t>Counterparty</t>
  </si>
  <si>
    <t>Side</t>
  </si>
  <si>
    <t>TradeQty</t>
  </si>
  <si>
    <t>TradeCcy</t>
  </si>
  <si>
    <t>UnitPrice</t>
  </si>
  <si>
    <t>NetProceeds</t>
  </si>
  <si>
    <t>GSEQ</t>
  </si>
  <si>
    <t>BUY</t>
  </si>
  <si>
    <t>USD</t>
  </si>
  <si>
    <t>SELL</t>
  </si>
  <si>
    <t>Closing Price</t>
  </si>
  <si>
    <t>Day P&amp;L</t>
  </si>
  <si>
    <t>RiskTaker</t>
  </si>
  <si>
    <t>GrossProceeds</t>
  </si>
  <si>
    <t>TotalCommission</t>
  </si>
  <si>
    <t>reportdate</t>
  </si>
  <si>
    <t>risktaker</t>
  </si>
  <si>
    <t>security</t>
  </si>
  <si>
    <t>endunitcost</t>
  </si>
  <si>
    <t>startquantity</t>
  </si>
  <si>
    <t>endquantity</t>
  </si>
  <si>
    <t>startmarketvalue</t>
  </si>
  <si>
    <t>endmarketvalue</t>
  </si>
  <si>
    <t>daypnl</t>
  </si>
  <si>
    <t>closingprice</t>
  </si>
  <si>
    <t>tradedate</t>
  </si>
  <si>
    <t>trader</t>
  </si>
  <si>
    <t>counterparty</t>
  </si>
  <si>
    <t>side</t>
  </si>
  <si>
    <t>tradeqty</t>
  </si>
  <si>
    <t>tradeccy</t>
  </si>
  <si>
    <t>unitprice</t>
  </si>
  <si>
    <t>grossproceeds</t>
  </si>
  <si>
    <t>totalcommission</t>
  </si>
  <si>
    <t>netproceeds</t>
  </si>
  <si>
    <t>nooftransperday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</si>
</sst>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2" fillId="3" borderId="0" xfId="4"/>
    <xf numFmtId="14" fontId="2" fillId="3" borderId="0" xfId="4" applyNumberFormat="1"/>
    <xf numFmtId="164" fontId="0" fillId="0" borderId="0" xfId="1" applyNumberFormat="1" applyFont="1"/>
    <xf numFmtId="0" fontId="1" fillId="0" borderId="0" xfId="3" applyFill="1"/>
    <xf numFmtId="164" fontId="1" fillId="0" borderId="0" xfId="1" applyNumberFormat="1" applyFill="1"/>
    <xf numFmtId="4" fontId="2" fillId="3" borderId="0" xfId="4" applyNumberFormat="1"/>
    <xf numFmtId="4" fontId="1" fillId="0" borderId="0" xfId="2" applyNumberFormat="1" applyFill="1"/>
    <xf numFmtId="4" fontId="0" fillId="0" borderId="0" xfId="0" applyNumberFormat="1"/>
    <xf numFmtId="3" fontId="2" fillId="3" borderId="0" xfId="4" applyNumberFormat="1"/>
    <xf numFmtId="3" fontId="0" fillId="0" borderId="0" xfId="1" applyNumberFormat="1" applyFont="1"/>
    <xf numFmtId="3" fontId="0" fillId="0" borderId="0" xfId="0" applyNumberFormat="1"/>
    <xf numFmtId="3" fontId="0" fillId="0" borderId="0" xfId="0" applyNumberFormat="1" applyFill="1"/>
    <xf numFmtId="43" fontId="0" fillId="0" borderId="0" xfId="1" applyFont="1"/>
    <xf numFmtId="164" fontId="0" fillId="0" borderId="0" xfId="1" applyNumberFormat="1" applyFont="1" applyAlignment="1">
      <alignment horizontal="right"/>
    </xf>
    <xf numFmtId="0" fontId="3" fillId="0" borderId="0" xfId="0" applyFont="1"/>
    <xf numFmtId="2" fontId="0" fillId="0" borderId="0" xfId="0" applyNumberFormat="1"/>
    <xf numFmtId="49" fontId="2" fillId="3" borderId="0" xfId="4" applyNumberFormat="1"/>
    <xf numFmtId="2" fontId="2" fillId="3" borderId="0" xfId="4" applyNumberFormat="1"/>
    <xf numFmtId="49" fontId="0" fillId="0" borderId="0" xfId="0" applyNumberFormat="1"/>
    <xf numFmtId="2" fontId="0" fillId="0" borderId="0" xfId="1" applyNumberFormat="1" applyFont="1"/>
    <xf numFmtId="2" fontId="0" fillId="0" borderId="0" xfId="1" applyNumberFormat="1" applyFont="1" applyAlignment="1">
      <alignment horizontal="right"/>
    </xf>
    <xf numFmtId="49" fontId="1" fillId="0" borderId="0" xfId="3" applyNumberFormat="1" applyFill="1"/>
    <xf numFmtId="2" fontId="1" fillId="0" borderId="0" xfId="1" applyNumberFormat="1" applyFill="1"/>
    <xf numFmtId="2" fontId="1" fillId="0" borderId="0" xfId="2" applyNumberFormat="1" applyFill="1"/>
    <xf numFmtId="2" fontId="3" fillId="0" borderId="0" xfId="1" applyNumberFormat="1" applyFont="1"/>
    <xf numFmtId="2" fontId="3" fillId="0" borderId="0" xfId="1" applyNumberFormat="1" applyFont="1" applyAlignment="1">
      <alignment horizontal="right"/>
    </xf>
    <xf numFmtId="43" fontId="3" fillId="0" borderId="0" xfId="1" applyFont="1"/>
    <xf numFmtId="2" fontId="4" fillId="0" borderId="0" xfId="0" applyNumberFormat="1" applyFont="1"/>
    <xf numFmtId="2" fontId="5" fillId="0" borderId="0" xfId="0" applyNumberFormat="1" applyFont="1"/>
    <xf numFmtId="2" fontId="5" fillId="0" borderId="0" xfId="1" applyNumberFormat="1" applyFont="1"/>
    <xf numFmtId="164" fontId="5" fillId="0" borderId="0" xfId="1" applyNumberFormat="1" applyFont="1"/>
    <xf numFmtId="43" fontId="5" fillId="0" borderId="0" xfId="1" applyFont="1" applyAlignment="1">
      <alignment horizontal="right"/>
    </xf>
  </cellXfs>
  <cellStyles count="5">
    <cellStyle name="40% - Accent3" xfId="3" builtinId="39"/>
    <cellStyle name="Accent5" xfId="4" builtinId="45"/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workbookViewId="0">
      <selection activeCell="K1" sqref="K1"/>
    </sheetView>
  </sheetViews>
  <sheetFormatPr defaultRowHeight="15" x14ac:dyDescent="0.25"/>
  <cols>
    <col min="1" max="1" width="10.140625" style="1" bestFit="1" customWidth="1"/>
    <col min="2" max="2" width="10.7109375" bestFit="1" customWidth="1"/>
    <col min="3" max="3" width="8.140625" bestFit="1" customWidth="1"/>
    <col min="4" max="4" width="12.7109375" bestFit="1" customWidth="1"/>
    <col min="5" max="5" width="4.85546875" bestFit="1" customWidth="1"/>
    <col min="6" max="6" width="9.5703125" bestFit="1" customWidth="1"/>
    <col min="7" max="7" width="9" bestFit="1" customWidth="1"/>
    <col min="8" max="8" width="9.140625" style="9"/>
    <col min="9" max="9" width="14.140625" style="12" bestFit="1" customWidth="1"/>
    <col min="10" max="10" width="16.42578125" style="12" bestFit="1" customWidth="1"/>
    <col min="11" max="11" width="12.42578125" style="12" bestFit="1" customWidth="1"/>
  </cols>
  <sheetData>
    <row r="1" spans="1:11" x14ac:dyDescent="0.25">
      <c r="A1" s="3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7" t="s">
        <v>17</v>
      </c>
      <c r="I1" s="10" t="s">
        <v>26</v>
      </c>
      <c r="J1" s="10" t="s">
        <v>27</v>
      </c>
      <c r="K1" s="10" t="s">
        <v>18</v>
      </c>
    </row>
    <row r="2" spans="1:11" x14ac:dyDescent="0.25">
      <c r="A2" s="1">
        <v>40582</v>
      </c>
      <c r="B2" t="s">
        <v>4</v>
      </c>
      <c r="C2" s="5" t="s">
        <v>3</v>
      </c>
      <c r="D2" s="5" t="s">
        <v>19</v>
      </c>
      <c r="E2" s="5" t="s">
        <v>20</v>
      </c>
      <c r="F2" s="6">
        <v>2000</v>
      </c>
      <c r="G2" s="5" t="s">
        <v>21</v>
      </c>
      <c r="H2" s="8">
        <v>355.35</v>
      </c>
      <c r="I2" s="11">
        <v>-71070000</v>
      </c>
      <c r="J2" s="11">
        <v>-100</v>
      </c>
      <c r="K2" s="11">
        <v>-710800</v>
      </c>
    </row>
    <row r="3" spans="1:11" x14ac:dyDescent="0.25">
      <c r="A3" s="1">
        <v>40582</v>
      </c>
      <c r="B3" t="s">
        <v>4</v>
      </c>
      <c r="C3" s="5" t="s">
        <v>3</v>
      </c>
      <c r="D3" s="5" t="s">
        <v>19</v>
      </c>
      <c r="E3" s="5" t="s">
        <v>20</v>
      </c>
      <c r="F3" s="6">
        <v>2000</v>
      </c>
      <c r="G3" s="5" t="s">
        <v>21</v>
      </c>
      <c r="H3" s="8">
        <v>355.45</v>
      </c>
      <c r="I3" s="11">
        <v>-710900</v>
      </c>
      <c r="J3" s="11">
        <v>-100</v>
      </c>
      <c r="K3" s="11">
        <v>-711000</v>
      </c>
    </row>
    <row r="4" spans="1:11" x14ac:dyDescent="0.25">
      <c r="A4" s="1">
        <v>40585</v>
      </c>
      <c r="B4" t="s">
        <v>5</v>
      </c>
      <c r="C4" s="5" t="s">
        <v>3</v>
      </c>
      <c r="D4" s="5" t="s">
        <v>19</v>
      </c>
      <c r="E4" s="5" t="s">
        <v>22</v>
      </c>
      <c r="F4" s="6">
        <v>2000</v>
      </c>
      <c r="G4" s="5" t="s">
        <v>21</v>
      </c>
      <c r="H4" s="8">
        <v>356.8</v>
      </c>
      <c r="I4" s="11">
        <v>713600</v>
      </c>
      <c r="J4" s="11">
        <v>100</v>
      </c>
      <c r="K4" s="11">
        <v>713500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workbookViewId="0">
      <selection sqref="A1:K5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8.28515625" bestFit="1" customWidth="1"/>
    <col min="4" max="4" width="12" style="9" bestFit="1" customWidth="1"/>
    <col min="5" max="5" width="13" bestFit="1" customWidth="1"/>
    <col min="6" max="6" width="12.140625" bestFit="1" customWidth="1"/>
    <col min="7" max="7" width="16.85546875" style="12" bestFit="1" customWidth="1"/>
    <col min="8" max="8" width="16" style="12" bestFit="1" customWidth="1"/>
    <col min="9" max="9" width="13.28515625" style="12" bestFit="1" customWidth="1"/>
    <col min="11" max="11" width="12.42578125" style="12" bestFit="1" customWidth="1"/>
  </cols>
  <sheetData>
    <row r="1" spans="1:11" x14ac:dyDescent="0.25">
      <c r="A1" s="2" t="s">
        <v>0</v>
      </c>
      <c r="B1" s="2" t="s">
        <v>25</v>
      </c>
      <c r="C1" s="2" t="s">
        <v>12</v>
      </c>
      <c r="D1" s="7" t="s">
        <v>6</v>
      </c>
      <c r="E1" s="2" t="s">
        <v>1</v>
      </c>
      <c r="F1" s="2" t="s">
        <v>2</v>
      </c>
      <c r="G1" s="10" t="s">
        <v>7</v>
      </c>
      <c r="H1" s="10" t="s">
        <v>8</v>
      </c>
      <c r="I1" s="10" t="s">
        <v>24</v>
      </c>
      <c r="J1" s="2"/>
      <c r="K1" s="10" t="s">
        <v>23</v>
      </c>
    </row>
    <row r="2" spans="1:11" x14ac:dyDescent="0.25">
      <c r="A2" s="1">
        <v>40582</v>
      </c>
      <c r="B2" t="s">
        <v>4</v>
      </c>
      <c r="C2" t="s">
        <v>3</v>
      </c>
      <c r="D2" s="14">
        <v>355.4</v>
      </c>
      <c r="E2" s="15">
        <v>0</v>
      </c>
      <c r="F2" s="4">
        <v>4000</v>
      </c>
      <c r="G2" s="4">
        <v>1000</v>
      </c>
      <c r="H2" s="4">
        <v>1420800</v>
      </c>
      <c r="I2" s="4">
        <v>2842600</v>
      </c>
      <c r="J2" s="14"/>
      <c r="K2" s="14">
        <v>355.2</v>
      </c>
    </row>
    <row r="3" spans="1:11" x14ac:dyDescent="0.25">
      <c r="A3" s="1">
        <v>40583</v>
      </c>
      <c r="B3" t="s">
        <v>4</v>
      </c>
      <c r="C3" t="s">
        <v>3</v>
      </c>
      <c r="D3" s="14">
        <v>355.4</v>
      </c>
      <c r="E3" s="15">
        <v>4000</v>
      </c>
      <c r="F3" s="4">
        <v>4000</v>
      </c>
      <c r="G3" s="4">
        <v>1420800</v>
      </c>
      <c r="H3" s="4">
        <v>1432640</v>
      </c>
      <c r="I3" s="4">
        <v>11840</v>
      </c>
      <c r="J3" s="14"/>
      <c r="K3" s="14">
        <v>358.16</v>
      </c>
    </row>
    <row r="4" spans="1:11" x14ac:dyDescent="0.25">
      <c r="A4" s="1">
        <v>40584</v>
      </c>
      <c r="B4" t="s">
        <v>4</v>
      </c>
      <c r="C4" t="s">
        <v>3</v>
      </c>
      <c r="D4" s="14">
        <v>355.4</v>
      </c>
      <c r="E4" s="15">
        <v>4000</v>
      </c>
      <c r="F4" s="4">
        <v>4000</v>
      </c>
      <c r="G4" s="4">
        <v>1432640</v>
      </c>
      <c r="H4" s="4">
        <v>1418160</v>
      </c>
      <c r="I4" s="4">
        <v>14480</v>
      </c>
      <c r="J4" s="14"/>
      <c r="K4" s="14">
        <v>354.54</v>
      </c>
    </row>
    <row r="5" spans="1:11" x14ac:dyDescent="0.25">
      <c r="A5" s="1">
        <v>40585</v>
      </c>
      <c r="B5" t="s">
        <v>5</v>
      </c>
      <c r="C5" t="s">
        <v>9</v>
      </c>
      <c r="D5" s="14">
        <v>355.45</v>
      </c>
      <c r="E5" s="15">
        <v>0</v>
      </c>
      <c r="F5" s="4">
        <v>2000</v>
      </c>
      <c r="G5" s="4">
        <v>1418160</v>
      </c>
      <c r="H5" s="4">
        <v>713700</v>
      </c>
      <c r="I5" s="4"/>
      <c r="J5" s="14"/>
      <c r="K5" s="14">
        <v>50.98</v>
      </c>
    </row>
    <row r="6" spans="1:11" x14ac:dyDescent="0.25">
      <c r="A6" s="1"/>
    </row>
    <row r="7" spans="1:11" x14ac:dyDescent="0.25">
      <c r="A7" s="1"/>
    </row>
    <row r="8" spans="1:11" x14ac:dyDescent="0.25">
      <c r="A8" s="1"/>
    </row>
    <row r="9" spans="1:11" x14ac:dyDescent="0.25">
      <c r="A9" s="1"/>
    </row>
    <row r="10" spans="1:11" x14ac:dyDescent="0.25">
      <c r="A10" s="1"/>
    </row>
    <row r="11" spans="1:11" x14ac:dyDescent="0.25">
      <c r="A11" s="1"/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  <c r="I1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04696-9C1E-4557-9289-6AFA52996457}">
  <dimension ref="A1:W20"/>
  <sheetViews>
    <sheetView workbookViewId="0">
      <selection activeCell="A16" sqref="A16:K20"/>
    </sheetView>
  </sheetViews>
  <sheetFormatPr defaultRowHeight="15" x14ac:dyDescent="0.25"/>
  <cols>
    <col min="1" max="1" width="11.140625" bestFit="1" customWidth="1"/>
    <col min="7" max="7" width="16.7109375" bestFit="1" customWidth="1"/>
    <col min="8" max="8" width="15.85546875" bestFit="1" customWidth="1"/>
    <col min="9" max="9" width="11.28515625" bestFit="1" customWidth="1"/>
    <col min="13" max="13" width="10.140625" bestFit="1" customWidth="1"/>
    <col min="14" max="14" width="10.7109375" bestFit="1" customWidth="1"/>
    <col min="21" max="21" width="14.140625" bestFit="1" customWidth="1"/>
    <col min="23" max="23" width="12.42578125" bestFit="1" customWidth="1"/>
  </cols>
  <sheetData>
    <row r="1" spans="1:23" x14ac:dyDescent="0.25">
      <c r="A1" s="2" t="s">
        <v>0</v>
      </c>
      <c r="B1" s="2" t="s">
        <v>25</v>
      </c>
      <c r="C1" s="2" t="s">
        <v>12</v>
      </c>
      <c r="D1" s="7" t="s">
        <v>6</v>
      </c>
      <c r="E1" s="2" t="s">
        <v>1</v>
      </c>
      <c r="F1" s="2" t="s">
        <v>2</v>
      </c>
      <c r="G1" s="10" t="s">
        <v>7</v>
      </c>
      <c r="H1" s="10" t="s">
        <v>8</v>
      </c>
      <c r="I1" s="10" t="s">
        <v>24</v>
      </c>
      <c r="J1" s="2"/>
      <c r="K1" s="10" t="s">
        <v>23</v>
      </c>
      <c r="M1" s="3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7" t="s">
        <v>17</v>
      </c>
      <c r="U1" s="10" t="s">
        <v>26</v>
      </c>
      <c r="V1" s="10" t="s">
        <v>27</v>
      </c>
      <c r="W1" s="10" t="s">
        <v>18</v>
      </c>
    </row>
    <row r="2" spans="1:23" x14ac:dyDescent="0.25">
      <c r="A2" s="1">
        <v>40582</v>
      </c>
      <c r="B2" t="s">
        <v>4</v>
      </c>
      <c r="C2" t="s">
        <v>3</v>
      </c>
      <c r="D2" s="14">
        <v>355.4</v>
      </c>
      <c r="E2" s="15">
        <v>0</v>
      </c>
      <c r="F2" s="4">
        <v>4000</v>
      </c>
      <c r="G2" s="4">
        <v>1000</v>
      </c>
      <c r="H2" s="4">
        <v>1420800</v>
      </c>
      <c r="I2" s="4">
        <v>2842600</v>
      </c>
      <c r="J2" s="14"/>
      <c r="K2" s="14">
        <v>355.2</v>
      </c>
      <c r="M2" s="1">
        <v>40582</v>
      </c>
      <c r="N2" t="s">
        <v>4</v>
      </c>
      <c r="O2" s="5" t="s">
        <v>3</v>
      </c>
      <c r="P2" s="5" t="s">
        <v>19</v>
      </c>
      <c r="Q2" s="5" t="s">
        <v>20</v>
      </c>
      <c r="R2" s="6">
        <v>2000</v>
      </c>
      <c r="S2" s="5" t="s">
        <v>21</v>
      </c>
      <c r="T2" s="8">
        <v>355.35</v>
      </c>
      <c r="U2" s="11">
        <v>-71070000</v>
      </c>
      <c r="V2" s="11">
        <v>-100</v>
      </c>
      <c r="W2" s="11">
        <v>-710800</v>
      </c>
    </row>
    <row r="3" spans="1:23" x14ac:dyDescent="0.25">
      <c r="A3" s="1">
        <v>40583</v>
      </c>
      <c r="B3" t="s">
        <v>4</v>
      </c>
      <c r="C3" t="s">
        <v>3</v>
      </c>
      <c r="D3" s="14">
        <v>355.4</v>
      </c>
      <c r="E3" s="15">
        <v>4000</v>
      </c>
      <c r="F3" s="4">
        <v>4000</v>
      </c>
      <c r="G3" s="4">
        <v>1420800</v>
      </c>
      <c r="H3" s="4">
        <v>1432640</v>
      </c>
      <c r="I3" s="4">
        <v>11840</v>
      </c>
      <c r="J3" s="14"/>
      <c r="K3" s="14">
        <v>358.16</v>
      </c>
      <c r="M3" s="1">
        <v>40582</v>
      </c>
      <c r="N3" t="s">
        <v>4</v>
      </c>
      <c r="O3" s="5" t="s">
        <v>3</v>
      </c>
      <c r="P3" s="5" t="s">
        <v>19</v>
      </c>
      <c r="Q3" s="5" t="s">
        <v>20</v>
      </c>
      <c r="R3" s="6">
        <v>2000</v>
      </c>
      <c r="S3" s="5" t="s">
        <v>21</v>
      </c>
      <c r="T3" s="8">
        <v>355.45</v>
      </c>
      <c r="U3" s="11">
        <v>-710900</v>
      </c>
      <c r="V3" s="11">
        <v>-100</v>
      </c>
      <c r="W3" s="11">
        <v>-711000</v>
      </c>
    </row>
    <row r="4" spans="1:23" x14ac:dyDescent="0.25">
      <c r="A4" s="1">
        <v>40584</v>
      </c>
      <c r="B4" t="s">
        <v>4</v>
      </c>
      <c r="C4" t="s">
        <v>3</v>
      </c>
      <c r="D4" s="14">
        <v>355.4</v>
      </c>
      <c r="E4" s="15">
        <v>4000</v>
      </c>
      <c r="F4" s="32">
        <v>4000</v>
      </c>
      <c r="G4" s="4">
        <v>1432640</v>
      </c>
      <c r="H4" s="4">
        <v>1418160</v>
      </c>
      <c r="I4" s="4">
        <v>14480</v>
      </c>
      <c r="J4" s="14"/>
      <c r="K4" s="14">
        <v>354.54</v>
      </c>
      <c r="M4" s="1">
        <v>40585</v>
      </c>
      <c r="N4" s="16" t="s">
        <v>5</v>
      </c>
      <c r="O4" s="5" t="s">
        <v>3</v>
      </c>
      <c r="P4" s="5" t="s">
        <v>19</v>
      </c>
      <c r="Q4" s="5" t="s">
        <v>22</v>
      </c>
      <c r="R4" s="6">
        <v>2000</v>
      </c>
      <c r="S4" s="5" t="s">
        <v>21</v>
      </c>
      <c r="T4" s="8">
        <v>356.8</v>
      </c>
      <c r="U4" s="11">
        <v>713600</v>
      </c>
      <c r="V4" s="11">
        <v>100</v>
      </c>
      <c r="W4" s="11">
        <v>713500</v>
      </c>
    </row>
    <row r="5" spans="1:23" x14ac:dyDescent="0.25">
      <c r="A5" s="1">
        <v>40585</v>
      </c>
      <c r="B5" s="16" t="s">
        <v>5</v>
      </c>
      <c r="C5" s="16" t="s">
        <v>9</v>
      </c>
      <c r="D5" s="14">
        <v>355.45</v>
      </c>
      <c r="E5" s="15">
        <v>0</v>
      </c>
      <c r="F5" s="4">
        <v>2000</v>
      </c>
      <c r="G5" s="4">
        <v>1418160</v>
      </c>
      <c r="H5" s="4">
        <v>713700</v>
      </c>
      <c r="I5" s="4"/>
      <c r="J5" s="14"/>
      <c r="K5" s="14">
        <v>50.98</v>
      </c>
    </row>
    <row r="6" spans="1:23" x14ac:dyDescent="0.25">
      <c r="D6" s="17"/>
      <c r="E6" s="17"/>
      <c r="F6" s="17"/>
      <c r="G6" s="17"/>
      <c r="H6" s="17"/>
      <c r="I6" s="17"/>
      <c r="J6" s="17"/>
    </row>
    <row r="7" spans="1:23" x14ac:dyDescent="0.25">
      <c r="D7" s="17"/>
      <c r="E7" s="17"/>
      <c r="F7" s="17"/>
      <c r="G7" s="17"/>
      <c r="H7" s="17"/>
      <c r="I7" s="17"/>
      <c r="J7" s="17"/>
    </row>
    <row r="8" spans="1:23" x14ac:dyDescent="0.25">
      <c r="A8" s="2" t="s">
        <v>28</v>
      </c>
      <c r="B8" s="2" t="s">
        <v>29</v>
      </c>
      <c r="C8" s="2" t="s">
        <v>30</v>
      </c>
      <c r="D8" s="7" t="s">
        <v>31</v>
      </c>
      <c r="E8" s="2" t="s">
        <v>32</v>
      </c>
      <c r="F8" s="2" t="s">
        <v>33</v>
      </c>
      <c r="G8" s="10" t="s">
        <v>34</v>
      </c>
      <c r="H8" s="10" t="s">
        <v>35</v>
      </c>
      <c r="I8" s="10" t="s">
        <v>36</v>
      </c>
      <c r="J8" s="10" t="s">
        <v>37</v>
      </c>
      <c r="M8" s="3" t="s">
        <v>38</v>
      </c>
      <c r="N8" s="2" t="s">
        <v>39</v>
      </c>
      <c r="O8" s="2" t="s">
        <v>30</v>
      </c>
      <c r="P8" s="2" t="s">
        <v>40</v>
      </c>
      <c r="Q8" s="18" t="s">
        <v>41</v>
      </c>
      <c r="R8" s="19" t="s">
        <v>42</v>
      </c>
      <c r="S8" s="2" t="s">
        <v>43</v>
      </c>
      <c r="T8" s="19" t="s">
        <v>44</v>
      </c>
      <c r="U8" s="19" t="s">
        <v>45</v>
      </c>
      <c r="V8" s="19" t="s">
        <v>46</v>
      </c>
      <c r="W8" s="19" t="s">
        <v>47</v>
      </c>
    </row>
    <row r="9" spans="1:23" x14ac:dyDescent="0.25">
      <c r="A9" s="1">
        <v>40582</v>
      </c>
      <c r="B9" s="20" t="s">
        <v>4</v>
      </c>
      <c r="C9" s="20" t="s">
        <v>3</v>
      </c>
      <c r="D9" s="21">
        <v>355.4</v>
      </c>
      <c r="E9" s="22">
        <v>0</v>
      </c>
      <c r="F9" s="21">
        <v>4000</v>
      </c>
      <c r="G9" s="21">
        <v>1000</v>
      </c>
      <c r="H9" s="21">
        <v>1420800</v>
      </c>
      <c r="I9" s="21">
        <v>2842600</v>
      </c>
      <c r="J9" s="14">
        <v>355.2</v>
      </c>
      <c r="M9" s="1">
        <v>40582</v>
      </c>
      <c r="N9" s="20" t="s">
        <v>4</v>
      </c>
      <c r="O9" s="23" t="s">
        <v>3</v>
      </c>
      <c r="P9" s="23" t="s">
        <v>19</v>
      </c>
      <c r="Q9" s="23" t="s">
        <v>20</v>
      </c>
      <c r="R9" s="24">
        <v>2000</v>
      </c>
      <c r="S9" s="23" t="s">
        <v>21</v>
      </c>
      <c r="T9" s="25">
        <v>355.35</v>
      </c>
      <c r="U9" s="26">
        <v>-71070000</v>
      </c>
      <c r="V9" s="21">
        <v>-100</v>
      </c>
      <c r="W9" s="21">
        <v>-710800</v>
      </c>
    </row>
    <row r="10" spans="1:23" x14ac:dyDescent="0.25">
      <c r="A10" s="1">
        <v>40583</v>
      </c>
      <c r="B10" s="20" t="s">
        <v>4</v>
      </c>
      <c r="C10" s="20" t="s">
        <v>3</v>
      </c>
      <c r="D10" s="21">
        <v>355.4</v>
      </c>
      <c r="E10" s="22">
        <v>4000</v>
      </c>
      <c r="F10" s="21">
        <v>4000</v>
      </c>
      <c r="G10" s="21">
        <v>1420800</v>
      </c>
      <c r="H10" s="21">
        <v>1432640</v>
      </c>
      <c r="I10" s="21">
        <v>11840</v>
      </c>
      <c r="J10" s="14">
        <v>358.16</v>
      </c>
      <c r="M10" s="1">
        <v>40582</v>
      </c>
      <c r="N10" s="20" t="s">
        <v>4</v>
      </c>
      <c r="O10" s="23" t="s">
        <v>3</v>
      </c>
      <c r="P10" s="23" t="s">
        <v>19</v>
      </c>
      <c r="Q10" s="23" t="s">
        <v>20</v>
      </c>
      <c r="R10" s="24">
        <v>2000</v>
      </c>
      <c r="S10" s="23" t="s">
        <v>21</v>
      </c>
      <c r="T10" s="25">
        <v>355.45</v>
      </c>
      <c r="U10" s="21">
        <v>-710900</v>
      </c>
      <c r="V10" s="21">
        <v>-100</v>
      </c>
      <c r="W10" s="21">
        <v>-711000</v>
      </c>
    </row>
    <row r="11" spans="1:23" x14ac:dyDescent="0.25">
      <c r="A11" s="1">
        <v>40584</v>
      </c>
      <c r="B11" s="20" t="s">
        <v>4</v>
      </c>
      <c r="C11" s="20" t="s">
        <v>3</v>
      </c>
      <c r="D11" s="21">
        <v>355.4</v>
      </c>
      <c r="E11" s="22">
        <v>4000</v>
      </c>
      <c r="F11" s="21">
        <v>4000</v>
      </c>
      <c r="G11" s="21">
        <v>1432640</v>
      </c>
      <c r="H11" s="21">
        <v>1418160</v>
      </c>
      <c r="I11" s="21">
        <v>14480</v>
      </c>
      <c r="J11" s="14">
        <v>354.54</v>
      </c>
      <c r="M11" s="1">
        <v>40585</v>
      </c>
      <c r="N11" s="20" t="s">
        <v>4</v>
      </c>
      <c r="O11" s="23" t="s">
        <v>3</v>
      </c>
      <c r="P11" s="23" t="s">
        <v>19</v>
      </c>
      <c r="Q11" s="23" t="s">
        <v>22</v>
      </c>
      <c r="R11" s="24">
        <v>2000</v>
      </c>
      <c r="S11" s="23" t="s">
        <v>21</v>
      </c>
      <c r="T11" s="25">
        <v>356.8</v>
      </c>
      <c r="U11" s="21">
        <v>713600</v>
      </c>
      <c r="V11" s="26">
        <v>100</v>
      </c>
      <c r="W11" s="21">
        <v>713500</v>
      </c>
    </row>
    <row r="12" spans="1:23" x14ac:dyDescent="0.25">
      <c r="A12" s="1">
        <v>40585</v>
      </c>
      <c r="B12" s="20" t="s">
        <v>4</v>
      </c>
      <c r="C12" s="20" t="s">
        <v>3</v>
      </c>
      <c r="D12" s="21">
        <v>355.45</v>
      </c>
      <c r="E12" s="27">
        <v>0</v>
      </c>
      <c r="F12" s="21">
        <v>2000</v>
      </c>
      <c r="G12" s="21">
        <v>1418160</v>
      </c>
      <c r="H12" s="21">
        <v>713700</v>
      </c>
      <c r="I12" s="26">
        <v>0</v>
      </c>
      <c r="J12" s="28">
        <v>50.98</v>
      </c>
    </row>
    <row r="13" spans="1:23" x14ac:dyDescent="0.25">
      <c r="A13" s="1"/>
      <c r="D13" s="17"/>
      <c r="E13" s="17"/>
      <c r="F13" s="17"/>
      <c r="G13" s="17"/>
      <c r="H13" s="17"/>
      <c r="I13" s="17"/>
      <c r="J13" s="17"/>
    </row>
    <row r="14" spans="1:23" x14ac:dyDescent="0.25">
      <c r="A14" s="1"/>
      <c r="D14" s="17"/>
      <c r="E14" s="17"/>
      <c r="F14" s="17"/>
      <c r="G14" s="17"/>
      <c r="H14" s="17"/>
      <c r="I14" s="17"/>
      <c r="J14" s="17"/>
    </row>
    <row r="15" spans="1:23" x14ac:dyDescent="0.25">
      <c r="A15" s="1"/>
      <c r="D15" s="17"/>
      <c r="E15" s="17"/>
      <c r="F15" s="17"/>
      <c r="G15" s="17"/>
      <c r="H15" s="17"/>
      <c r="I15" s="17"/>
      <c r="J15" s="17"/>
    </row>
    <row r="16" spans="1:23" x14ac:dyDescent="0.25">
      <c r="A16" s="2" t="s">
        <v>28</v>
      </c>
      <c r="B16" s="18" t="s">
        <v>29</v>
      </c>
      <c r="C16" s="18" t="s">
        <v>30</v>
      </c>
      <c r="D16" s="19" t="s">
        <v>31</v>
      </c>
      <c r="E16" s="19" t="s">
        <v>32</v>
      </c>
      <c r="F16" s="19" t="s">
        <v>33</v>
      </c>
      <c r="G16" s="19" t="s">
        <v>34</v>
      </c>
      <c r="H16" s="19" t="s">
        <v>35</v>
      </c>
      <c r="I16" s="19" t="s">
        <v>36</v>
      </c>
      <c r="J16" s="19" t="s">
        <v>37</v>
      </c>
      <c r="K16" s="19" t="s">
        <v>48</v>
      </c>
      <c r="M16" s="3" t="s">
        <v>38</v>
      </c>
      <c r="N16" s="2" t="s">
        <v>39</v>
      </c>
      <c r="O16" s="2" t="s">
        <v>30</v>
      </c>
      <c r="P16" s="2" t="s">
        <v>40</v>
      </c>
      <c r="Q16" s="18" t="s">
        <v>41</v>
      </c>
      <c r="R16" s="19" t="s">
        <v>42</v>
      </c>
      <c r="S16" s="2" t="s">
        <v>43</v>
      </c>
      <c r="T16" s="19" t="s">
        <v>44</v>
      </c>
      <c r="U16" s="19" t="s">
        <v>45</v>
      </c>
      <c r="V16" s="19" t="s">
        <v>46</v>
      </c>
      <c r="W16" s="19" t="s">
        <v>47</v>
      </c>
    </row>
    <row r="17" spans="1:23" x14ac:dyDescent="0.25">
      <c r="A17" s="1">
        <v>40582</v>
      </c>
      <c r="B17" t="s">
        <v>4</v>
      </c>
      <c r="C17" t="s">
        <v>3</v>
      </c>
      <c r="D17" s="17">
        <v>355.4</v>
      </c>
      <c r="E17" s="17">
        <v>0</v>
      </c>
      <c r="F17" s="29">
        <f>E17+K17</f>
        <v>4000</v>
      </c>
      <c r="G17" s="30">
        <f>E17*D17</f>
        <v>0</v>
      </c>
      <c r="H17" s="17">
        <f>J17*F17</f>
        <v>1420800</v>
      </c>
      <c r="I17" s="30">
        <f>SUMIF($M$17:M19,A17,$W$17:W19)</f>
        <v>-1421800</v>
      </c>
      <c r="J17">
        <v>355.2</v>
      </c>
      <c r="K17" s="30">
        <f>SUMIF($M$17:M19,A17,$R$17:R19)</f>
        <v>4000</v>
      </c>
      <c r="M17" s="1">
        <v>40582</v>
      </c>
      <c r="N17" t="s">
        <v>4</v>
      </c>
      <c r="O17" t="s">
        <v>3</v>
      </c>
      <c r="P17" s="17" t="s">
        <v>19</v>
      </c>
      <c r="Q17" s="17" t="s">
        <v>20</v>
      </c>
      <c r="R17" s="17">
        <f>IF(Q9="BUY",R9,R9*(-1))</f>
        <v>2000</v>
      </c>
      <c r="S17" s="17" t="s">
        <v>21</v>
      </c>
      <c r="T17" s="17">
        <v>355.35</v>
      </c>
      <c r="U17" s="30">
        <f>IF(Q9="BUY",(-1)*R9*T9,R9*T9)</f>
        <v>-710700</v>
      </c>
      <c r="V17" s="21">
        <v>-100</v>
      </c>
      <c r="W17" s="29">
        <f>U17+V17</f>
        <v>-710800</v>
      </c>
    </row>
    <row r="18" spans="1:23" x14ac:dyDescent="0.25">
      <c r="A18" s="1">
        <v>40583</v>
      </c>
      <c r="B18" t="s">
        <v>4</v>
      </c>
      <c r="C18" t="s">
        <v>3</v>
      </c>
      <c r="D18" s="17">
        <v>355.4</v>
      </c>
      <c r="E18" s="17">
        <f>F17</f>
        <v>4000</v>
      </c>
      <c r="F18" s="29">
        <f t="shared" ref="F18:F20" si="0">E18+K18</f>
        <v>4000</v>
      </c>
      <c r="G18" s="17">
        <f>H17</f>
        <v>1420800</v>
      </c>
      <c r="H18" s="17">
        <f t="shared" ref="H18:H20" si="1">J18*F18</f>
        <v>1432640</v>
      </c>
      <c r="I18" s="30">
        <f>SUMIF($M$17:M20,A18,$W$17:W20)</f>
        <v>0</v>
      </c>
      <c r="J18">
        <v>358.16</v>
      </c>
      <c r="K18" s="30">
        <f>SUMIF($M$17:M20,A18,$R$17:R20)</f>
        <v>0</v>
      </c>
      <c r="M18" s="1">
        <v>40582</v>
      </c>
      <c r="N18" t="s">
        <v>4</v>
      </c>
      <c r="O18" t="s">
        <v>3</v>
      </c>
      <c r="P18" s="17" t="s">
        <v>19</v>
      </c>
      <c r="Q18" s="17" t="s">
        <v>20</v>
      </c>
      <c r="R18" s="17">
        <f t="shared" ref="R18:R19" si="2">IF(Q10="BUY",R10,R10*(-1))</f>
        <v>2000</v>
      </c>
      <c r="S18" s="17" t="s">
        <v>21</v>
      </c>
      <c r="T18" s="17">
        <v>355.45</v>
      </c>
      <c r="U18" s="29">
        <f t="shared" ref="U18:U19" si="3">IF(Q10="BUY",(-1)*R10*T10,R10*T10)</f>
        <v>-710900</v>
      </c>
      <c r="V18" s="21">
        <v>-100</v>
      </c>
      <c r="W18" s="29">
        <f t="shared" ref="W18:W19" si="4">U18+V18</f>
        <v>-711000</v>
      </c>
    </row>
    <row r="19" spans="1:23" x14ac:dyDescent="0.25">
      <c r="A19" s="1">
        <v>40584</v>
      </c>
      <c r="B19" t="s">
        <v>4</v>
      </c>
      <c r="C19" t="s">
        <v>3</v>
      </c>
      <c r="D19" s="17">
        <v>355.4</v>
      </c>
      <c r="E19" s="17">
        <f t="shared" ref="E19:E20" si="5">F18</f>
        <v>4000</v>
      </c>
      <c r="F19" s="29">
        <f t="shared" si="0"/>
        <v>4000</v>
      </c>
      <c r="G19" s="17">
        <f t="shared" ref="G19" si="6">H18</f>
        <v>1432640</v>
      </c>
      <c r="H19" s="17">
        <f t="shared" si="1"/>
        <v>1418160</v>
      </c>
      <c r="I19" s="30">
        <f>SUMIF($M$17:M21,A19,$W$17:W21)</f>
        <v>0</v>
      </c>
      <c r="J19">
        <v>354.54</v>
      </c>
      <c r="K19" s="30">
        <f>SUMIF($M$17:M21,A19,$R$17:R21)</f>
        <v>0</v>
      </c>
      <c r="M19" s="1">
        <v>40585</v>
      </c>
      <c r="N19" t="s">
        <v>4</v>
      </c>
      <c r="O19" t="s">
        <v>3</v>
      </c>
      <c r="P19" s="17" t="s">
        <v>19</v>
      </c>
      <c r="Q19" s="29" t="s">
        <v>22</v>
      </c>
      <c r="R19" s="30">
        <f t="shared" si="2"/>
        <v>-2000</v>
      </c>
      <c r="S19" s="17" t="s">
        <v>21</v>
      </c>
      <c r="T19" s="17">
        <v>356.8</v>
      </c>
      <c r="U19" s="29">
        <f t="shared" si="3"/>
        <v>713600</v>
      </c>
      <c r="V19" s="31">
        <v>-100</v>
      </c>
      <c r="W19" s="29">
        <f t="shared" si="4"/>
        <v>713500</v>
      </c>
    </row>
    <row r="20" spans="1:23" x14ac:dyDescent="0.25">
      <c r="A20" s="1">
        <v>40585</v>
      </c>
      <c r="B20" s="20" t="s">
        <v>4</v>
      </c>
      <c r="C20" s="20" t="s">
        <v>3</v>
      </c>
      <c r="D20" s="21">
        <v>355.45</v>
      </c>
      <c r="E20" s="17">
        <f t="shared" si="5"/>
        <v>4000</v>
      </c>
      <c r="F20" s="29">
        <f t="shared" si="0"/>
        <v>2000</v>
      </c>
      <c r="G20" s="21">
        <v>1418160</v>
      </c>
      <c r="H20" s="30">
        <f t="shared" si="1"/>
        <v>701960</v>
      </c>
      <c r="I20" s="30">
        <f>SUMIF($M$17:M22,A20,$W$17:W22)</f>
        <v>713500</v>
      </c>
      <c r="J20" s="33">
        <v>350.98</v>
      </c>
      <c r="K20" s="30">
        <f>SUMIF($M$17:M22,A20,$R$17:R22)</f>
        <v>-2000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CF67-0ABE-4A83-B0B4-C60CAB7A00CC}">
  <dimension ref="A1:K4"/>
  <sheetViews>
    <sheetView workbookViewId="0">
      <selection activeCell="I11" sqref="I11"/>
    </sheetView>
  </sheetViews>
  <sheetFormatPr defaultRowHeight="15" x14ac:dyDescent="0.25"/>
  <cols>
    <col min="1" max="1" width="9.7109375" style="1" bestFit="1" customWidth="1"/>
    <col min="6" max="6" width="9.140625" style="17"/>
    <col min="8" max="8" width="9.140625" style="17"/>
    <col min="9" max="9" width="10.28515625" style="17" bestFit="1" customWidth="1"/>
    <col min="10" max="10" width="9.140625" style="17"/>
    <col min="11" max="11" width="10.28515625" style="17" bestFit="1" customWidth="1"/>
  </cols>
  <sheetData>
    <row r="1" spans="1:11" x14ac:dyDescent="0.25">
      <c r="A1" s="3" t="s">
        <v>38</v>
      </c>
      <c r="B1" s="18" t="s">
        <v>39</v>
      </c>
      <c r="C1" s="18" t="s">
        <v>30</v>
      </c>
      <c r="D1" s="18" t="s">
        <v>40</v>
      </c>
      <c r="E1" s="18" t="s">
        <v>41</v>
      </c>
      <c r="F1" s="19" t="s">
        <v>42</v>
      </c>
      <c r="G1" s="18" t="s">
        <v>43</v>
      </c>
      <c r="H1" s="19" t="s">
        <v>44</v>
      </c>
      <c r="I1" s="19" t="s">
        <v>45</v>
      </c>
      <c r="J1" s="19" t="s">
        <v>46</v>
      </c>
      <c r="K1" s="19" t="s">
        <v>47</v>
      </c>
    </row>
    <row r="2" spans="1:11" x14ac:dyDescent="0.25">
      <c r="A2" s="1">
        <v>40582</v>
      </c>
      <c r="B2" s="20" t="s">
        <v>4</v>
      </c>
      <c r="C2" s="20" t="s">
        <v>3</v>
      </c>
      <c r="D2" s="20" t="s">
        <v>19</v>
      </c>
      <c r="E2" s="20" t="s">
        <v>20</v>
      </c>
      <c r="F2" s="17">
        <v>2000</v>
      </c>
      <c r="G2" s="20" t="s">
        <v>21</v>
      </c>
      <c r="H2" s="17">
        <v>355.35</v>
      </c>
      <c r="I2" s="17">
        <v>-710700</v>
      </c>
      <c r="J2" s="17">
        <v>-100</v>
      </c>
      <c r="K2" s="17">
        <v>-710800</v>
      </c>
    </row>
    <row r="3" spans="1:11" x14ac:dyDescent="0.25">
      <c r="A3" s="1">
        <v>40582</v>
      </c>
      <c r="B3" s="20" t="s">
        <v>4</v>
      </c>
      <c r="C3" s="20" t="s">
        <v>3</v>
      </c>
      <c r="D3" s="20" t="s">
        <v>19</v>
      </c>
      <c r="E3" s="20" t="s">
        <v>20</v>
      </c>
      <c r="F3" s="17">
        <v>2000</v>
      </c>
      <c r="G3" s="20" t="s">
        <v>21</v>
      </c>
      <c r="H3" s="17">
        <v>355.45</v>
      </c>
      <c r="I3" s="17">
        <v>-710900</v>
      </c>
      <c r="J3" s="17">
        <v>-100</v>
      </c>
      <c r="K3" s="17">
        <v>-711000</v>
      </c>
    </row>
    <row r="4" spans="1:11" x14ac:dyDescent="0.25">
      <c r="A4" s="1">
        <v>40585</v>
      </c>
      <c r="B4" s="20" t="s">
        <v>4</v>
      </c>
      <c r="C4" s="20" t="s">
        <v>3</v>
      </c>
      <c r="D4" s="20" t="s">
        <v>19</v>
      </c>
      <c r="E4" s="20" t="s">
        <v>22</v>
      </c>
      <c r="F4" s="17">
        <v>-2000</v>
      </c>
      <c r="G4" s="20" t="s">
        <v>21</v>
      </c>
      <c r="H4" s="17">
        <v>356.8</v>
      </c>
      <c r="I4" s="17">
        <v>713600</v>
      </c>
      <c r="J4" s="17">
        <v>-100</v>
      </c>
      <c r="K4" s="17">
        <v>713500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93A2-2B36-43CA-A679-A16A07BAE350}">
  <dimension ref="A1:L5"/>
  <sheetViews>
    <sheetView tabSelected="1" workbookViewId="0">
      <selection activeCell="F12" sqref="F12"/>
    </sheetView>
  </sheetViews>
  <sheetFormatPr defaultRowHeight="15" x14ac:dyDescent="0.25"/>
  <cols>
    <col min="1" max="1" width="9.7109375" style="1" bestFit="1" customWidth="1"/>
    <col min="4" max="6" width="9.140625" style="17"/>
    <col min="7" max="8" width="10.5703125" style="17" bestFit="1" customWidth="1"/>
    <col min="9" max="9" width="11.28515625" style="17" bestFit="1" customWidth="1"/>
    <col min="10" max="12" width="9.140625" style="17"/>
  </cols>
  <sheetData>
    <row r="1" spans="1:11" x14ac:dyDescent="0.25">
      <c r="A1" s="3" t="s">
        <v>28</v>
      </c>
      <c r="B1" s="18" t="s">
        <v>29</v>
      </c>
      <c r="C1" s="18" t="s">
        <v>30</v>
      </c>
      <c r="D1" s="19" t="s">
        <v>31</v>
      </c>
      <c r="E1" s="19" t="s">
        <v>32</v>
      </c>
      <c r="F1" s="19" t="s">
        <v>33</v>
      </c>
      <c r="G1" s="19" t="s">
        <v>34</v>
      </c>
      <c r="H1" s="19" t="s">
        <v>35</v>
      </c>
      <c r="I1" s="19" t="s">
        <v>36</v>
      </c>
      <c r="J1" s="19" t="s">
        <v>37</v>
      </c>
      <c r="K1" s="19" t="s">
        <v>48</v>
      </c>
    </row>
    <row r="2" spans="1:11" x14ac:dyDescent="0.25">
      <c r="A2" s="1">
        <v>40582</v>
      </c>
      <c r="B2" s="20" t="s">
        <v>4</v>
      </c>
      <c r="C2" s="20" t="s">
        <v>3</v>
      </c>
      <c r="D2" s="17">
        <v>355.4</v>
      </c>
      <c r="E2" s="17">
        <v>0</v>
      </c>
      <c r="F2" s="17">
        <v>4000</v>
      </c>
      <c r="G2" s="17">
        <v>0</v>
      </c>
      <c r="H2" s="17">
        <v>1420800</v>
      </c>
      <c r="I2" s="17">
        <v>-1421800</v>
      </c>
      <c r="J2" s="17">
        <v>355.2</v>
      </c>
      <c r="K2" s="17">
        <v>4000</v>
      </c>
    </row>
    <row r="3" spans="1:11" x14ac:dyDescent="0.25">
      <c r="A3" s="1">
        <v>40583</v>
      </c>
      <c r="B3" s="20" t="s">
        <v>4</v>
      </c>
      <c r="C3" s="20" t="s">
        <v>3</v>
      </c>
      <c r="D3" s="17">
        <v>355.4</v>
      </c>
      <c r="E3" s="17">
        <v>4000</v>
      </c>
      <c r="F3" s="17">
        <v>4000</v>
      </c>
      <c r="G3" s="17">
        <v>1420800</v>
      </c>
      <c r="H3" s="17">
        <v>1432640</v>
      </c>
      <c r="I3" s="17">
        <v>0</v>
      </c>
      <c r="J3" s="17">
        <v>358.16</v>
      </c>
      <c r="K3" s="17">
        <v>0</v>
      </c>
    </row>
    <row r="4" spans="1:11" x14ac:dyDescent="0.25">
      <c r="A4" s="1">
        <v>40584</v>
      </c>
      <c r="B4" s="20" t="s">
        <v>4</v>
      </c>
      <c r="C4" s="20" t="s">
        <v>3</v>
      </c>
      <c r="D4" s="17">
        <v>355.4</v>
      </c>
      <c r="E4" s="17">
        <v>4000</v>
      </c>
      <c r="F4" s="17">
        <v>4000</v>
      </c>
      <c r="G4" s="17">
        <v>1432640</v>
      </c>
      <c r="H4" s="17">
        <v>1418160</v>
      </c>
      <c r="I4" s="17">
        <v>0</v>
      </c>
      <c r="J4" s="17">
        <v>354.54</v>
      </c>
      <c r="K4" s="17">
        <v>0</v>
      </c>
    </row>
    <row r="5" spans="1:11" x14ac:dyDescent="0.25">
      <c r="A5" s="1">
        <v>40585</v>
      </c>
      <c r="B5" s="20" t="s">
        <v>4</v>
      </c>
      <c r="C5" s="20" t="s">
        <v>3</v>
      </c>
      <c r="D5" s="17">
        <v>355.45</v>
      </c>
      <c r="E5" s="17">
        <v>4000</v>
      </c>
      <c r="F5" s="17">
        <v>2000</v>
      </c>
      <c r="G5" s="17">
        <v>1418160</v>
      </c>
      <c r="H5" s="17">
        <v>701960</v>
      </c>
      <c r="I5" s="17">
        <v>713500</v>
      </c>
      <c r="J5" s="17">
        <v>350.98</v>
      </c>
      <c r="K5" s="17">
        <v>-2000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Trades</vt:lpstr>
      <vt:lpstr>Holdings</vt:lpstr>
      <vt:lpstr>Review</vt:lpstr>
      <vt:lpstr>Trades Correct</vt:lpstr>
      <vt:lpstr>Holdings Correct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sumit.mahajan@portfoliobi.com</dc:creator>
  <cp:lastModifiedBy>Natasa Dojcinovic</cp:lastModifiedBy>
  <dcterms:created xsi:type="dcterms:W3CDTF">2018-03-28T17:55:49Z</dcterms:created>
  <dcterms:modified xsi:type="dcterms:W3CDTF">2021-12-25T19:37:11Z</dcterms:modified>
</cp:coreProperties>
</file>